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https://mdsaero-my.sharepoint.com/personal/joachim_agou_mdsaero_com/Documents/543 Reports/from MAN ES/"/>
    </mc:Choice>
  </mc:AlternateContent>
  <xr:revisionPtr revIDLastSave="0" documentId="10_ncr:100000_{2F922732-AF24-44E6-8010-04CE135E91A4}" xr6:coauthVersionLast="31" xr6:coauthVersionMax="31" xr10:uidLastSave="{00000000-0000-0000-0000-000000000000}"/>
  <bookViews>
    <workbookView xWindow="2952" yWindow="0" windowWidth="18024" windowHeight="9660" tabRatio="932" firstSheet="2" activeTab="9" xr2:uid="{00000000-000D-0000-FFFF-FFFF00000000}"/>
  </bookViews>
  <sheets>
    <sheet name="TestHeader" sheetId="6" r:id="rId1"/>
    <sheet name="DataSheet" sheetId="5" r:id="rId2"/>
    <sheet name="Comments" sheetId="4" r:id="rId3"/>
    <sheet name="Log_Demo_Report_NA" sheetId="13" r:id="rId4"/>
    <sheet name="Performance_Report" sheetId="7" r:id="rId5"/>
    <sheet name="Performance_Results" sheetId="8" r:id="rId6"/>
    <sheet name="Performance_Graphs" sheetId="12" r:id="rId7"/>
    <sheet name="Emissions_Results" sheetId="19" r:id="rId8"/>
    <sheet name="Emissions_Graphs" sheetId="18" r:id="rId9"/>
    <sheet name="Summary" sheetId="14" r:id="rId10"/>
    <sheet name="Configuration" sheetId="10" r:id="rId11"/>
    <sheet name="References" sheetId="16" r:id="rId12"/>
    <sheet name="Help" sheetId="15" r:id="rId13"/>
  </sheets>
  <definedNames>
    <definedName name="C_Al_Bool1">DataSheet!$A$191:$IV$191</definedName>
    <definedName name="C_Al_Bool2">DataSheet!$A$190:$IV$190</definedName>
    <definedName name="C_Al_Float1">DataSheet!$A$189:$IV$189</definedName>
    <definedName name="C_Al_Float1_Lim">DataSheet!$A$192:$IV$192</definedName>
    <definedName name="C_Al_Float2">DataSheet!$A$188:$IV$188</definedName>
    <definedName name="C_Al_Float2_Lim">DataSheet!$A$193:$IV$193</definedName>
    <definedName name="C_Al_N_GG">DataSheet!$A$1262:$IV$1262</definedName>
    <definedName name="C_Al_N_PT">DataSheet!$A$1264:$IV$1264</definedName>
    <definedName name="C_Alarm_Ack_All">DataSheet!$A$210:$IV$210</definedName>
    <definedName name="C_Alarm_Ack_One">DataSheet!$A$209:$IV$209</definedName>
    <definedName name="C_Alarm_Enable">DataSheet!$A$208:$IV$208</definedName>
    <definedName name="C_Alarm_Enable_SW">DataSheet!$A$207:$IV$207</definedName>
    <definedName name="C_Alarm_FCS_to_proDAS_001">DataSheet!$A$474:$IV$474</definedName>
    <definedName name="C_Alarm_FCS_to_proDAS_002">DataSheet!$A$475:$IV$475</definedName>
    <definedName name="C_Alarm_FCS_to_proDAS_003">DataSheet!$A$476:$IV$476</definedName>
    <definedName name="C_Alarm_FCS_to_proDAS_004">DataSheet!$A$477:$IV$477</definedName>
    <definedName name="C_Alarm_FCS_to_proDAS_005">DataSheet!$A$478:$IV$478</definedName>
    <definedName name="C_Alarm_FCS_to_proDAS_006">DataSheet!$A$479:$IV$479</definedName>
    <definedName name="C_Alarm_FCS_to_proDAS_007">DataSheet!$A$480:$IV$480</definedName>
    <definedName name="C_Alarm_FCS_to_proDAS_008">DataSheet!$A$481:$IV$481</definedName>
    <definedName name="C_Alarm_FCS_to_proDAS_009">DataSheet!$A$482:$IV$482</definedName>
    <definedName name="C_Alarm_FCS_to_proDAS_010">DataSheet!$A$483:$IV$483</definedName>
    <definedName name="C_Alarm_FCS_to_proDAS_011">DataSheet!$A$484:$IV$484</definedName>
    <definedName name="C_Alarm_FCS_to_proDAS_012">DataSheet!$A$485:$IV$485</definedName>
    <definedName name="C_Alarm_FCS_to_proDAS_013">DataSheet!$A$486:$IV$486</definedName>
    <definedName name="C_Alarm_FCS_to_proDAS_014">DataSheet!$A$487:$IV$487</definedName>
    <definedName name="C_Alarm_FCS_to_proDAS_015">DataSheet!$A$488:$IV$488</definedName>
    <definedName name="C_Alarm_FCS_to_proDAS_016">DataSheet!$A$489:$IV$489</definedName>
    <definedName name="C_Alarm_FCS_to_proDAS_017">DataSheet!$A$490:$IV$490</definedName>
    <definedName name="C_Alarm_FCS_to_proDAS_018">DataSheet!$A$491:$IV$491</definedName>
    <definedName name="C_Alarm_FCS_to_proDAS_019">DataSheet!$A$492:$IV$492</definedName>
    <definedName name="C_Alarm_FCS_to_proDAS_020">DataSheet!$A$493:$IV$493</definedName>
    <definedName name="C_Alarm_FCS_to_proDAS_021">DataSheet!$A$494:$IV$494</definedName>
    <definedName name="C_Alarm_FCS_to_proDAS_022">DataSheet!$A$495:$IV$495</definedName>
    <definedName name="C_Alarm_FCS_to_proDAS_023">DataSheet!$A$496:$IV$496</definedName>
    <definedName name="C_Alarm_FCS_to_proDAS_024">DataSheet!$A$497:$IV$497</definedName>
    <definedName name="C_Alarm_FCS_to_proDAS_025">DataSheet!$A$498:$IV$498</definedName>
    <definedName name="C_Alarm_FCS_to_proDAS_026">DataSheet!$A$499:$IV$499</definedName>
    <definedName name="C_Alarm_FCS_to_proDAS_027">DataSheet!$A$500:$IV$500</definedName>
    <definedName name="C_Alarm_FCS_to_proDAS_028">DataSheet!$A$501:$IV$501</definedName>
    <definedName name="C_Alarm_FCS_to_proDAS_029">DataSheet!$A$502:$IV$502</definedName>
    <definedName name="C_Alarm_FCS_to_proDAS_030">DataSheet!$A$503:$IV$503</definedName>
    <definedName name="C_Alarm_FCS_to_proDAS_031">DataSheet!$A$504:$IV$504</definedName>
    <definedName name="C_Alarm_FCS_to_proDAS_032">DataSheet!$A$505:$IV$505</definedName>
    <definedName name="C_Alarm_FCS_to_proDAS_033">DataSheet!$A$506:$IV$506</definedName>
    <definedName name="C_Alarm_FCS_to_proDAS_034">DataSheet!$A$507:$IV$507</definedName>
    <definedName name="C_Alarm_FCS_to_proDAS_035">DataSheet!$A$508:$IV$508</definedName>
    <definedName name="C_Alarm_FCS_to_proDAS_036">DataSheet!$A$509:$IV$509</definedName>
    <definedName name="C_Alarm_FCS_to_proDAS_037">DataSheet!$A$510:$IV$510</definedName>
    <definedName name="C_Alarm_FCS_to_proDAS_038">DataSheet!$A$511:$IV$511</definedName>
    <definedName name="C_Alarm_FCS_to_proDAS_039">DataSheet!$A$512:$IV$512</definedName>
    <definedName name="C_Alarm_FCS_to_proDAS_040">DataSheet!$A$513:$IV$513</definedName>
    <definedName name="C_Alarm_FCS_to_proDAS_041">DataSheet!$A$514:$IV$514</definedName>
    <definedName name="C_Alarm_FCS_to_proDAS_042">DataSheet!$A$515:$IV$515</definedName>
    <definedName name="C_Alarm_FCS_to_proDAS_043">DataSheet!$A$516:$IV$516</definedName>
    <definedName name="C_Alarm_FCS_to_proDAS_044">DataSheet!$A$517:$IV$517</definedName>
    <definedName name="C_Alarm_FCS_to_proDAS_045">DataSheet!$A$518:$IV$518</definedName>
    <definedName name="C_Alarm_FCS_to_proDAS_046">DataSheet!$A$519:$IV$519</definedName>
    <definedName name="C_Alarm_FCS_to_proDAS_047">DataSheet!$A$520:$IV$520</definedName>
    <definedName name="C_Alarm_FCS_to_proDAS_048">DataSheet!$A$521:$IV$521</definedName>
    <definedName name="C_Alarm_FCS_to_proDAS_049">DataSheet!$A$522:$IV$522</definedName>
    <definedName name="C_Alarm_FCS_to_proDAS_050">DataSheet!$A$523:$IV$523</definedName>
    <definedName name="C_Alarm_FCS_to_proDAS_051">DataSheet!$A$524:$IV$524</definedName>
    <definedName name="C_Alarm_FCS_to_proDAS_052">DataSheet!$A$525:$IV$525</definedName>
    <definedName name="C_Alarm_FCS_to_proDAS_053">DataSheet!$A$526:$IV$526</definedName>
    <definedName name="C_Alarm_FCS_to_proDAS_054">DataSheet!$A$527:$IV$527</definedName>
    <definedName name="C_Alarm_FCS_to_proDAS_055">DataSheet!$A$528:$IV$528</definedName>
    <definedName name="C_Alarm_FCS_to_proDAS_056">DataSheet!$A$529:$IV$529</definedName>
    <definedName name="C_Alarm_FCS_to_proDAS_057">DataSheet!$A$530:$IV$530</definedName>
    <definedName name="C_Alarm_FCS_to_proDAS_058">DataSheet!$A$531:$IV$531</definedName>
    <definedName name="C_Alarm_FCS_to_proDAS_059">DataSheet!$A$532:$IV$532</definedName>
    <definedName name="C_Alarm_FCS_to_proDAS_060">DataSheet!$A$533:$IV$533</definedName>
    <definedName name="C_Alarm_FCS_to_proDAS_061">DataSheet!$A$534:$IV$534</definedName>
    <definedName name="C_Alarm_FCS_to_proDAS_062">DataSheet!$A$535:$IV$535</definedName>
    <definedName name="C_Alarm_FCS_to_proDAS_063">DataSheet!$A$536:$IV$536</definedName>
    <definedName name="C_Alarm_FCS_to_proDAS_064">DataSheet!$A$537:$IV$537</definedName>
    <definedName name="C_Alarm_FCS_to_proDAS_065">DataSheet!$A$538:$IV$538</definedName>
    <definedName name="C_Alarm_FCS_to_proDAS_066">DataSheet!$A$539:$IV$539</definedName>
    <definedName name="C_Alarm_FCS_to_proDAS_067">DataSheet!$A$540:$IV$540</definedName>
    <definedName name="C_Alarm_FCS_to_proDAS_068">DataSheet!$A$541:$IV$541</definedName>
    <definedName name="C_Alarm_FCS_to_proDAS_069">DataSheet!$A$542:$IV$542</definedName>
    <definedName name="C_Alarm_FCS_to_proDAS_070">DataSheet!$A$543:$IV$543</definedName>
    <definedName name="C_Alarm_FCS_to_proDAS_071">DataSheet!$A$544:$IV$544</definedName>
    <definedName name="C_Alarm_FCS_to_proDAS_072">DataSheet!$A$545:$IV$545</definedName>
    <definedName name="C_Alarm_FCS_to_proDAS_073">DataSheet!$A$546:$IV$546</definedName>
    <definedName name="C_Alarm_FCS_to_proDAS_074">DataSheet!$A$547:$IV$547</definedName>
    <definedName name="C_Alarm_FCS_to_proDAS_075">DataSheet!$A$548:$IV$548</definedName>
    <definedName name="C_Alarm_FCS_to_proDAS_076">DataSheet!$A$549:$IV$549</definedName>
    <definedName name="C_Alarm_FCS_to_proDAS_077">DataSheet!$A$550:$IV$550</definedName>
    <definedName name="C_Alarm_FCS_to_proDAS_078">DataSheet!$A$551:$IV$551</definedName>
    <definedName name="C_Alarm_FCS_to_proDAS_079">DataSheet!$A$552:$IV$552</definedName>
    <definedName name="C_Alarm_FCS_to_proDAS_080">DataSheet!$A$553:$IV$553</definedName>
    <definedName name="C_Alarm_FCS_to_proDAS_081">DataSheet!$A$554:$IV$554</definedName>
    <definedName name="C_Alarm_FCS_to_proDAS_082">DataSheet!$A$555:$IV$555</definedName>
    <definedName name="C_Alarm_FCS_to_proDAS_083">DataSheet!$A$556:$IV$556</definedName>
    <definedName name="C_Alarm_FCS_to_proDAS_084">DataSheet!$A$557:$IV$557</definedName>
    <definedName name="C_Alarm_FCS_to_proDAS_085">DataSheet!$A$558:$IV$558</definedName>
    <definedName name="C_Alarm_FCS_to_proDAS_086">DataSheet!$A$559:$IV$559</definedName>
    <definedName name="C_Alarm_FCS_to_proDAS_087">DataSheet!$A$560:$IV$560</definedName>
    <definedName name="C_Alarm_FCS_to_proDAS_088">DataSheet!$A$561:$IV$561</definedName>
    <definedName name="C_Alarm_FCS_to_proDAS_089">DataSheet!$A$562:$IV$562</definedName>
    <definedName name="C_Alarm_FCS_to_proDAS_090">DataSheet!$A$563:$IV$563</definedName>
    <definedName name="C_Alarm_FCS_to_proDAS_091">DataSheet!$A$564:$IV$564</definedName>
    <definedName name="C_Alarm_FCS_to_proDAS_092">DataSheet!$A$565:$IV$565</definedName>
    <definedName name="C_Alarm_FCS_to_proDAS_093">DataSheet!$A$566:$IV$566</definedName>
    <definedName name="C_Alarm_FCS_to_proDAS_094">DataSheet!$A$567:$IV$567</definedName>
    <definedName name="C_Alarm_FCS_to_proDAS_095">DataSheet!$A$568:$IV$568</definedName>
    <definedName name="C_Alarm_FCS_to_proDAS_096">DataSheet!$A$569:$IV$569</definedName>
    <definedName name="C_Alarm_FCS_to_proDAS_097">DataSheet!$A$570:$IV$570</definedName>
    <definedName name="C_Alarm_FCS_to_proDAS_098">DataSheet!$A$571:$IV$571</definedName>
    <definedName name="C_Alarm_FCS_to_proDAS_099">DataSheet!$A$572:$IV$572</definedName>
    <definedName name="C_Alarm_FCS_to_proDAS_100">DataSheet!$A$573:$IV$573</definedName>
    <definedName name="C_Alarm_FCS_to_proDAS_101">DataSheet!$A$574:$IV$574</definedName>
    <definedName name="C_Alarm_FCS_to_proDAS_102">DataSheet!$A$575:$IV$575</definedName>
    <definedName name="C_Alarm_FCS_to_proDAS_103">DataSheet!$A$576:$IV$576</definedName>
    <definedName name="C_Alarm_FCS_to_proDAS_104">DataSheet!$A$577:$IV$577</definedName>
    <definedName name="C_Alarm_FCS_to_proDAS_105">DataSheet!$A$578:$IV$578</definedName>
    <definedName name="C_Alarm_FCS_to_proDAS_106">DataSheet!$A$579:$IV$579</definedName>
    <definedName name="C_Alarm_FCS_to_proDAS_107">DataSheet!$A$580:$IV$580</definedName>
    <definedName name="C_Alarm_FCS_to_proDAS_108">DataSheet!$A$581:$IV$581</definedName>
    <definedName name="C_Alarm_FCS_to_proDAS_109">DataSheet!$A$582:$IV$582</definedName>
    <definedName name="C_Alarm_FCS_to_proDAS_110">DataSheet!$A$583:$IV$583</definedName>
    <definedName name="C_Alarm_FCS_to_proDAS_111">DataSheet!$A$584:$IV$584</definedName>
    <definedName name="C_Alarm_FCS_to_proDAS_112">DataSheet!$A$585:$IV$585</definedName>
    <definedName name="C_Alarm_FCS_to_proDAS_113">DataSheet!$A$586:$IV$586</definedName>
    <definedName name="C_Alarm_FCS_to_proDAS_114">DataSheet!$A$587:$IV$587</definedName>
    <definedName name="C_Alarm_FCS_to_proDAS_115">DataSheet!$A$588:$IV$588</definedName>
    <definedName name="C_Alarm_FCS_to_proDAS_116">DataSheet!$A$589:$IV$589</definedName>
    <definedName name="C_Alarm_FCS_to_proDAS_117">DataSheet!$A$590:$IV$590</definedName>
    <definedName name="C_Alarm_FCS_to_proDAS_118">DataSheet!$A$591:$IV$591</definedName>
    <definedName name="C_Alarm_FCS_to_proDAS_119">DataSheet!$A$592:$IV$592</definedName>
    <definedName name="C_Alarm_FCS_to_proDAS_120">DataSheet!$A$593:$IV$593</definedName>
    <definedName name="C_Alarm_FCS_to_proDAS_121">DataSheet!$A$594:$IV$594</definedName>
    <definedName name="C_Alarm_FCS_to_proDAS_122">DataSheet!$A$595:$IV$595</definedName>
    <definedName name="C_Alarm_FCS_to_proDAS_123">DataSheet!$A$596:$IV$596</definedName>
    <definedName name="C_Alarm_FCS_to_proDAS_124">DataSheet!$A$597:$IV$597</definedName>
    <definedName name="C_Alarm_FCS_to_proDAS_125">DataSheet!$A$598:$IV$598</definedName>
    <definedName name="C_Alarm_FCS_to_proDAS_126">DataSheet!$A$599:$IV$599</definedName>
    <definedName name="C_Alarm_FCS_to_proDAS_127">DataSheet!$A$600:$IV$600</definedName>
    <definedName name="C_Alarm_FCS_to_proDAS_128">DataSheet!$A$601:$IV$601</definedName>
    <definedName name="C_Alarm_FCS_to_proDAS_129">DataSheet!$A$602:$IV$602</definedName>
    <definedName name="C_Alarm_FCS_to_proDAS_130">DataSheet!$A$603:$IV$603</definedName>
    <definedName name="C_Alarm_FCS_to_proDAS_131">DataSheet!$A$604:$IV$604</definedName>
    <definedName name="C_Alarm_FCS_to_proDAS_132">DataSheet!$A$605:$IV$605</definedName>
    <definedName name="C_Alarm_FCS_to_proDAS_133">DataSheet!$A$606:$IV$606</definedName>
    <definedName name="C_Alarm_FCS_to_proDAS_134">DataSheet!$A$607:$IV$607</definedName>
    <definedName name="C_Alarm_FCS_to_proDAS_135">DataSheet!$A$608:$IV$608</definedName>
    <definedName name="C_Alarm_FCS_to_proDAS_136">DataSheet!$A$609:$IV$609</definedName>
    <definedName name="C_Alarm_FCS_to_proDAS_137">DataSheet!$A$610:$IV$610</definedName>
    <definedName name="C_Alarm_FCS_to_proDAS_138">DataSheet!$A$611:$IV$611</definedName>
    <definedName name="C_Alarm_FCS_to_proDAS_139">DataSheet!$A$612:$IV$612</definedName>
    <definedName name="C_Alarm_FCS_to_proDAS_140">DataSheet!$A$613:$IV$613</definedName>
    <definedName name="C_Alarm_FCS_to_proDAS_141">DataSheet!$A$614:$IV$614</definedName>
    <definedName name="C_Alarm_FCS_to_proDAS_142">DataSheet!$A$615:$IV$615</definedName>
    <definedName name="C_Alarm_FCS_to_proDAS_143">DataSheet!$A$616:$IV$616</definedName>
    <definedName name="C_Alarm_FCS_to_proDAS_144">DataSheet!$A$617:$IV$617</definedName>
    <definedName name="C_Alarm_FCS_to_proDAS_145">DataSheet!$A$618:$IV$618</definedName>
    <definedName name="C_Alarm_FCS_to_proDAS_146">DataSheet!$A$619:$IV$619</definedName>
    <definedName name="C_Alarm_FCS_to_proDAS_147">DataSheet!$A$620:$IV$620</definedName>
    <definedName name="C_Alarm_FCS_to_proDAS_148">DataSheet!$A$621:$IV$621</definedName>
    <definedName name="C_Alarm_FCS_to_proDAS_149">DataSheet!$A$622:$IV$622</definedName>
    <definedName name="C_Alarm_FCS_to_proDAS_150">DataSheet!$A$623:$IV$623</definedName>
    <definedName name="C_Alarm_FCS_to_proDAS_151">DataSheet!$A$624:$IV$624</definedName>
    <definedName name="C_Alarm_FCS_to_proDAS_152">DataSheet!$A$625:$IV$625</definedName>
    <definedName name="C_Alarm_FCS_to_proDAS_153">DataSheet!$A$626:$IV$626</definedName>
    <definedName name="C_Alarm_FCS_to_proDAS_154">DataSheet!$A$627:$IV$627</definedName>
    <definedName name="C_Alarm_FCS_to_proDAS_155">DataSheet!$A$628:$IV$628</definedName>
    <definedName name="C_Alarm_FCS_to_proDAS_156">DataSheet!$A$629:$IV$629</definedName>
    <definedName name="C_Alarm_FCS_to_proDAS_157">DataSheet!$A$630:$IV$630</definedName>
    <definedName name="C_Alarm_FCS_to_proDAS_158">DataSheet!$A$631:$IV$631</definedName>
    <definedName name="C_Alarm_FCS_to_proDAS_159">DataSheet!$A$632:$IV$632</definedName>
    <definedName name="C_Alarm_FCS_to_proDAS_160">DataSheet!$A$633:$IV$633</definedName>
    <definedName name="C_Alarm_FCS_to_proDAS_161">DataSheet!$A$634:$IV$634</definedName>
    <definedName name="C_Alarm_FCS_to_proDAS_162">DataSheet!$A$635:$IV$635</definedName>
    <definedName name="C_Alarm_FCS_to_proDAS_163">DataSheet!$A$636:$IV$636</definedName>
    <definedName name="C_Alarm_FCS_to_proDAS_164">DataSheet!$A$637:$IV$637</definedName>
    <definedName name="C_Alarm_FCS_to_proDAS_165">DataSheet!$A$638:$IV$638</definedName>
    <definedName name="C_Alarm_FCS_to_proDAS_166">DataSheet!$A$639:$IV$639</definedName>
    <definedName name="C_Alarm_FCS_to_proDAS_167">DataSheet!$A$640:$IV$640</definedName>
    <definedName name="C_Alarm_FCS_to_proDAS_168">DataSheet!$A$641:$IV$641</definedName>
    <definedName name="C_Alarm_FCS_to_proDAS_169">DataSheet!$A$642:$IV$642</definedName>
    <definedName name="C_Alarm_FCS_to_proDAS_170">DataSheet!$A$643:$IV$643</definedName>
    <definedName name="C_Alarm_FCS_to_proDAS_171">DataSheet!$A$644:$IV$644</definedName>
    <definedName name="C_Alarm_FCS_to_proDAS_172">DataSheet!$A$645:$IV$645</definedName>
    <definedName name="C_Alarm_FCS_to_proDAS_173">DataSheet!$A$646:$IV$646</definedName>
    <definedName name="C_Alarm_FCS_to_proDAS_174">DataSheet!$A$647:$IV$647</definedName>
    <definedName name="C_Alarm_FCS_to_proDAS_175">DataSheet!$A$648:$IV$648</definedName>
    <definedName name="C_Alarm_FCS_to_proDAS_176">DataSheet!$A$649:$IV$649</definedName>
    <definedName name="C_Alarm_FCS_to_proDAS_177">DataSheet!$A$650:$IV$650</definedName>
    <definedName name="C_Alarm_FCS_to_proDAS_178">DataSheet!$A$651:$IV$651</definedName>
    <definedName name="C_Alarm_FCS_to_proDAS_179">DataSheet!$A$652:$IV$652</definedName>
    <definedName name="C_Alarm_FCS_to_proDAS_180">DataSheet!$A$653:$IV$653</definedName>
    <definedName name="C_Alarm_FCS_to_proDAS_181">DataSheet!$A$654:$IV$654</definedName>
    <definedName name="C_Alarm_FCS_to_proDAS_182">DataSheet!$A$655:$IV$655</definedName>
    <definedName name="C_Alarm_FCS_to_proDAS_183">DataSheet!$A$656:$IV$656</definedName>
    <definedName name="C_Alarm_FCS_to_proDAS_184">DataSheet!$A$657:$IV$657</definedName>
    <definedName name="C_Alarm_FCS_to_proDAS_185">DataSheet!$A$658:$IV$658</definedName>
    <definedName name="C_Alarm_FCS_to_proDAS_186">DataSheet!$A$659:$IV$659</definedName>
    <definedName name="C_Alarm_FCS_to_proDAS_187">DataSheet!$A$660:$IV$660</definedName>
    <definedName name="C_Alarm_FCS_to_proDAS_188">DataSheet!$A$661:$IV$661</definedName>
    <definedName name="C_Alarm_FCS_to_proDAS_189">DataSheet!$A$662:$IV$662</definedName>
    <definedName name="C_Alarm_FCS_to_proDAS_190">DataSheet!$A$663:$IV$663</definedName>
    <definedName name="C_Alarm_FCS_to_proDAS_191">DataSheet!$A$664:$IV$664</definedName>
    <definedName name="C_Alarm_FCS_to_proDAS_192">DataSheet!$A$665:$IV$665</definedName>
    <definedName name="C_Alarm_FCS_to_proDAS_193">DataSheet!$A$666:$IV$666</definedName>
    <definedName name="C_Alarm_FCS_to_proDAS_194">DataSheet!$A$667:$IV$667</definedName>
    <definedName name="C_Alarm_FCS_to_proDAS_195">DataSheet!$A$668:$IV$668</definedName>
    <definedName name="C_Alarm_FCS_to_proDAS_196">DataSheet!$A$669:$IV$669</definedName>
    <definedName name="C_Alarm_FCS_to_proDAS_197">DataSheet!$A$670:$IV$670</definedName>
    <definedName name="C_Alarm_FCS_to_proDAS_198">DataSheet!$A$671:$IV$671</definedName>
    <definedName name="C_Alarm_FCS_to_proDAS_199">DataSheet!$A$672:$IV$672</definedName>
    <definedName name="C_Alarm_FCS_to_proDAS_200">DataSheet!$A$673:$IV$673</definedName>
    <definedName name="C_Alarm_FCS_to_proDAS_201">DataSheet!$A$674:$IV$674</definedName>
    <definedName name="C_Alarm_FCS_to_proDAS_202">DataSheet!$A$675:$IV$675</definedName>
    <definedName name="C_Alarm_FCS_to_proDAS_203">DataSheet!$A$676:$IV$676</definedName>
    <definedName name="C_Alarm_FCS_to_proDAS_204">DataSheet!$A$677:$IV$677</definedName>
    <definedName name="C_Alarm_FCS_to_proDAS_205">DataSheet!$A$678:$IV$678</definedName>
    <definedName name="C_Alarm_FCS_to_proDAS_206">DataSheet!$A$679:$IV$679</definedName>
    <definedName name="C_Alarm_FCS_to_proDAS_207">DataSheet!$A$680:$IV$680</definedName>
    <definedName name="C_Alarm_FCS_to_proDAS_208">DataSheet!$A$681:$IV$681</definedName>
    <definedName name="C_Alarm_FCS_to_proDAS_209">DataSheet!$A$682:$IV$682</definedName>
    <definedName name="C_Alarm_FCS_to_proDAS_210">DataSheet!$A$683:$IV$683</definedName>
    <definedName name="C_Alarm_FCS_to_proDAS_211">DataSheet!$A$684:$IV$684</definedName>
    <definedName name="C_Alarm_FCS_to_proDAS_212">DataSheet!$A$685:$IV$685</definedName>
    <definedName name="C_Alarm_FCS_to_proDAS_213">DataSheet!$A$686:$IV$686</definedName>
    <definedName name="C_Alarm_FCS_to_proDAS_214">DataSheet!$A$687:$IV$687</definedName>
    <definedName name="C_Alarm_FCS_to_proDAS_215">DataSheet!$A$688:$IV$688</definedName>
    <definedName name="C_Alarm_FCS_to_proDAS_216">DataSheet!$A$689:$IV$689</definedName>
    <definedName name="C_Alarm_FCS_to_proDAS_217">DataSheet!$A$690:$IV$690</definedName>
    <definedName name="C_Alarm_FCS_to_proDAS_218">DataSheet!$A$691:$IV$691</definedName>
    <definedName name="C_Alarm_FCS_to_proDAS_219">DataSheet!$A$692:$IV$692</definedName>
    <definedName name="C_Alarm_FCS_to_proDAS_220">DataSheet!$A$693:$IV$693</definedName>
    <definedName name="C_Alarm_FCS_to_proDAS_221">DataSheet!$A$694:$IV$694</definedName>
    <definedName name="C_Alarm_FCS_to_proDAS_222">DataSheet!$A$695:$IV$695</definedName>
    <definedName name="C_Alarm_FCS_to_proDAS_223">DataSheet!$A$696:$IV$696</definedName>
    <definedName name="C_Alarm_FCS_to_proDAS_224">DataSheet!$A$697:$IV$697</definedName>
    <definedName name="C_Alarm_FCS_to_proDAS_225">DataSheet!$A$698:$IV$698</definedName>
    <definedName name="C_Alarm_FCS_to_proDAS_226">DataSheet!$A$699:$IV$699</definedName>
    <definedName name="C_Alarm_FCS_to_proDAS_227">DataSheet!$A$700:$IV$700</definedName>
    <definedName name="C_Alarm_FCS_to_proDAS_228">DataSheet!$A$701:$IV$701</definedName>
    <definedName name="C_Alarm_FCS_to_proDAS_229">DataSheet!$A$702:$IV$702</definedName>
    <definedName name="C_Alarm_FCS_to_proDAS_230">DataSheet!$A$703:$IV$703</definedName>
    <definedName name="C_Alarm_FCS_to_proDAS_231">DataSheet!$A$704:$IV$704</definedName>
    <definedName name="C_Alarm_FCS_to_proDAS_232">DataSheet!$A$705:$IV$705</definedName>
    <definedName name="C_Alarm_FCS_to_proDAS_233">DataSheet!$A$706:$IV$706</definedName>
    <definedName name="C_Alarm_FCS_to_proDAS_234">DataSheet!$A$707:$IV$707</definedName>
    <definedName name="C_Alarm_FCS_to_proDAS_235">DataSheet!$A$708:$IV$708</definedName>
    <definedName name="C_Alarm_FCS_to_proDAS_236">DataSheet!$A$709:$IV$709</definedName>
    <definedName name="C_Alarm_FCS_to_proDAS_237">DataSheet!$A$710:$IV$710</definedName>
    <definedName name="C_Alarm_FCS_to_proDAS_238">DataSheet!$A$711:$IV$711</definedName>
    <definedName name="C_Alarm_FCS_to_proDAS_239">DataSheet!$A$712:$IV$712</definedName>
    <definedName name="C_Alarm_FCS_to_proDAS_240">DataSheet!$A$713:$IV$713</definedName>
    <definedName name="C_Alarm_FCS_to_proDAS_241">DataSheet!$A$714:$IV$714</definedName>
    <definedName name="C_Alarm_FCS_to_proDAS_242">DataSheet!$A$715:$IV$715</definedName>
    <definedName name="C_Alarm_FCS_to_proDAS_243">DataSheet!$A$716:$IV$716</definedName>
    <definedName name="C_Alarm_FCS_to_proDAS_244">DataSheet!$A$717:$IV$717</definedName>
    <definedName name="C_Alarm_FCS_to_proDAS_245">DataSheet!$A$718:$IV$718</definedName>
    <definedName name="C_Alarm_FCS_to_proDAS_246">DataSheet!$A$719:$IV$719</definedName>
    <definedName name="C_Alarm_FCS_to_proDAS_247">DataSheet!$A$720:$IV$720</definedName>
    <definedName name="C_Alarm_FCS_to_proDAS_248">DataSheet!$A$721:$IV$721</definedName>
    <definedName name="C_Alarm_FCS_to_proDAS_249">DataSheet!$A$722:$IV$722</definedName>
    <definedName name="C_Alarm_FCS_to_proDAS_250">DataSheet!$A$723:$IV$723</definedName>
    <definedName name="C_Alarm_FCS_to_proDAS_251">DataSheet!$A$724:$IV$724</definedName>
    <definedName name="C_Alarm_FCS_to_proDAS_252">DataSheet!$A$725:$IV$725</definedName>
    <definedName name="C_Alarm_FCS_to_proDAS_253">DataSheet!$A$726:$IV$726</definedName>
    <definedName name="C_Alarm_FCS_to_proDAS_254">DataSheet!$A$727:$IV$727</definedName>
    <definedName name="C_Alarm_FCS_to_proDAS_255">DataSheet!$A$728:$IV$728</definedName>
    <definedName name="C_Alarm_FCS_to_proDAS_256">DataSheet!$A$729:$IV$729</definedName>
    <definedName name="C_Alarm_FCS_to_proDAS_257">DataSheet!$A$730:$IV$730</definedName>
    <definedName name="C_Alarm_FCS_to_proDAS_258">DataSheet!$A$731:$IV$731</definedName>
    <definedName name="C_Alarm_FCS_to_proDAS_259">DataSheet!$A$732:$IV$732</definedName>
    <definedName name="C_Alarm_FCS_to_proDAS_260">DataSheet!$A$733:$IV$733</definedName>
    <definedName name="C_Alarm_FCS_to_proDAS_261">DataSheet!$A$734:$IV$734</definedName>
    <definedName name="C_Alarm_FCS_to_proDAS_262">DataSheet!$A$735:$IV$735</definedName>
    <definedName name="C_Alarm_FCS_to_proDAS_263">DataSheet!$A$736:$IV$736</definedName>
    <definedName name="C_Alarm_FCS_to_proDAS_264">DataSheet!$A$737:$IV$737</definedName>
    <definedName name="C_Alarm_FCS_to_proDAS_265">DataSheet!$A$738:$IV$738</definedName>
    <definedName name="C_Alarm_FCS_to_proDAS_266">DataSheet!$A$739:$IV$739</definedName>
    <definedName name="C_Alarm_FCS_to_proDAS_267">DataSheet!$A$740:$IV$740</definedName>
    <definedName name="C_Alarm_FCS_to_proDAS_268">DataSheet!$A$741:$IV$741</definedName>
    <definedName name="C_Alarm_FCS_to_proDAS_269">DataSheet!$A$742:$IV$742</definedName>
    <definedName name="C_Alarm_FCS_to_proDAS_270">DataSheet!$A$743:$IV$743</definedName>
    <definedName name="C_Alarm_FCS_to_proDAS_271">DataSheet!$A$744:$IV$744</definedName>
    <definedName name="C_Alarm_FCS_to_proDAS_272">DataSheet!$A$745:$IV$745</definedName>
    <definedName name="C_Alarm_FCS_to_proDAS_273">DataSheet!$A$746:$IV$746</definedName>
    <definedName name="C_Alarm_FCS_to_proDAS_274">DataSheet!$A$747:$IV$747</definedName>
    <definedName name="C_Alarm_FCS_to_proDAS_275">DataSheet!$A$748:$IV$748</definedName>
    <definedName name="C_Alarm_FCS_to_proDAS_276">DataSheet!$A$749:$IV$749</definedName>
    <definedName name="C_Alarm_FCS_to_proDAS_277">DataSheet!$A$750:$IV$750</definedName>
    <definedName name="C_Alarm_FCS_to_proDAS_278">DataSheet!$A$751:$IV$751</definedName>
    <definedName name="C_Alarm_FCS_to_proDAS_279">DataSheet!$A$752:$IV$752</definedName>
    <definedName name="C_Alarm_FCS_to_proDAS_280">DataSheet!$A$753:$IV$753</definedName>
    <definedName name="C_Alarm_FCS_to_proDAS_281">DataSheet!$A$754:$IV$754</definedName>
    <definedName name="C_Alarm_FCS_to_proDAS_282">DataSheet!$A$755:$IV$755</definedName>
    <definedName name="C_Alarm_FCS_to_proDAS_283">DataSheet!$A$756:$IV$756</definedName>
    <definedName name="C_Alarm_FCS_to_proDAS_284">DataSheet!$A$757:$IV$757</definedName>
    <definedName name="C_Alarm_FCS_to_proDAS_285">DataSheet!$A$758:$IV$758</definedName>
    <definedName name="C_Alarm_FCS_to_proDAS_286">DataSheet!$A$759:$IV$759</definedName>
    <definedName name="C_Alarm_FCS_to_proDAS_287">DataSheet!$A$760:$IV$760</definedName>
    <definedName name="C_Alarm_FCS_to_proDAS_288">DataSheet!$A$761:$IV$761</definedName>
    <definedName name="C_Alarm_FCS_to_proDAS_289">DataSheet!$A$762:$IV$762</definedName>
    <definedName name="C_Alarm_FCS_to_proDAS_290">DataSheet!$A$763:$IV$763</definedName>
    <definedName name="C_Alarm_FCS_to_proDAS_291">DataSheet!$A$764:$IV$764</definedName>
    <definedName name="C_Alarm_FCS_to_proDAS_292">DataSheet!$A$765:$IV$765</definedName>
    <definedName name="C_Alarm_FCS_to_proDAS_293">DataSheet!$A$766:$IV$766</definedName>
    <definedName name="C_Alarm_FCS_to_proDAS_294">DataSheet!$A$767:$IV$767</definedName>
    <definedName name="C_Alarm_FCS_to_proDAS_295">DataSheet!$A$768:$IV$768</definedName>
    <definedName name="C_Alarm_FCS_to_proDAS_296">DataSheet!$A$769:$IV$769</definedName>
    <definedName name="C_Alarm_FCS_to_proDAS_297">DataSheet!$A$770:$IV$770</definedName>
    <definedName name="C_Alarm_FCS_to_proDAS_298">DataSheet!$A$771:$IV$771</definedName>
    <definedName name="C_Alarm_FCS_to_proDAS_299">DataSheet!$A$772:$IV$772</definedName>
    <definedName name="C_Alarm_FCS_to_proDAS_300">DataSheet!$A$773:$IV$773</definedName>
    <definedName name="C_Alarm_FCS_to_proDAS_301">DataSheet!$A$774:$IV$774</definedName>
    <definedName name="C_Alarm_FCS_to_proDAS_302">DataSheet!$A$775:$IV$775</definedName>
    <definedName name="C_Alarm_FCS_to_proDAS_303">DataSheet!$A$776:$IV$776</definedName>
    <definedName name="C_Alarm_FCS_to_proDAS_304">DataSheet!$A$777:$IV$777</definedName>
    <definedName name="C_Alarm_FCS_to_proDAS_305">DataSheet!$A$778:$IV$778</definedName>
    <definedName name="C_Alarm_FCS_to_proDAS_306">DataSheet!$A$779:$IV$779</definedName>
    <definedName name="C_Alarm_FCS_to_proDAS_307">DataSheet!$A$780:$IV$780</definedName>
    <definedName name="C_Alarm_FCS_to_proDAS_308">DataSheet!$A$781:$IV$781</definedName>
    <definedName name="C_Alarm_FCS_to_proDAS_309">DataSheet!$A$782:$IV$782</definedName>
    <definedName name="C_Alarm_FCS_to_proDAS_310">DataSheet!$A$783:$IV$783</definedName>
    <definedName name="C_Alarm_FCS_to_proDAS_311">DataSheet!$A$784:$IV$784</definedName>
    <definedName name="C_Alarm_FCS_to_proDAS_312">DataSheet!$A$785:$IV$785</definedName>
    <definedName name="C_Alarm_FCS_to_proDAS_313">DataSheet!$A$786:$IV$786</definedName>
    <definedName name="C_Alarm_FCS_to_proDAS_314">DataSheet!$A$787:$IV$787</definedName>
    <definedName name="C_Alarm_FCS_to_proDAS_315">DataSheet!$A$788:$IV$788</definedName>
    <definedName name="C_Alarm_FCS_to_proDAS_316">DataSheet!$A$789:$IV$789</definedName>
    <definedName name="C_Alarm_FCS_to_proDAS_317">DataSheet!$A$790:$IV$790</definedName>
    <definedName name="C_Alarm_FCS_to_proDAS_318">DataSheet!$A$791:$IV$791</definedName>
    <definedName name="C_Alarm_FCS_to_proDAS_319">DataSheet!$A$792:$IV$792</definedName>
    <definedName name="C_Alarm_FCS_to_proDAS_320">DataSheet!$A$793:$IV$793</definedName>
    <definedName name="C_Alarm_FCS_to_proDAS_321">DataSheet!$A$794:$IV$794</definedName>
    <definedName name="C_Alarm_FCS_to_proDAS_322">DataSheet!$A$795:$IV$795</definedName>
    <definedName name="C_Alarm_FCS_to_proDAS_323">DataSheet!$A$796:$IV$796</definedName>
    <definedName name="C_Alarm_FCS_to_proDAS_324">DataSheet!$A$797:$IV$797</definedName>
    <definedName name="C_Alarm_FCS_to_proDAS_325">DataSheet!$A$798:$IV$798</definedName>
    <definedName name="C_Alarm_FCS_to_proDAS_326">DataSheet!$A$799:$IV$799</definedName>
    <definedName name="C_Alarm_FCS_to_proDAS_327">DataSheet!$A$800:$IV$800</definedName>
    <definedName name="C_Alarm_FCS_to_proDAS_328">DataSheet!$A$801:$IV$801</definedName>
    <definedName name="C_Alarm_FCS_to_proDAS_329">DataSheet!$A$802:$IV$802</definedName>
    <definedName name="C_Alarm_FCS_to_proDAS_330">DataSheet!$A$803:$IV$803</definedName>
    <definedName name="C_Alarm_FCS_to_proDAS_331">DataSheet!$A$804:$IV$804</definedName>
    <definedName name="C_Alarm_FCS_to_proDAS_332">DataSheet!$A$805:$IV$805</definedName>
    <definedName name="C_Alarm_FCS_to_proDAS_333">DataSheet!$A$806:$IV$806</definedName>
    <definedName name="C_Alarm_FCS_to_proDAS_334">DataSheet!$A$807:$IV$807</definedName>
    <definedName name="C_Alarm_FCS_to_proDAS_335">DataSheet!$A$808:$IV$808</definedName>
    <definedName name="C_Alarm_FCS_to_proDAS_336">DataSheet!$A$809:$IV$809</definedName>
    <definedName name="C_Alarm_FCS_to_proDAS_337">DataSheet!$A$810:$IV$810</definedName>
    <definedName name="C_Alarm_FCS_to_proDAS_338">DataSheet!$A$811:$IV$811</definedName>
    <definedName name="C_Alarm_FCS_to_proDAS_339">DataSheet!$A$812:$IV$812</definedName>
    <definedName name="C_Alarm_FCS_to_proDAS_340">DataSheet!$A$813:$IV$813</definedName>
    <definedName name="C_Alarm_FCS_to_proDAS_341">DataSheet!$A$814:$IV$814</definedName>
    <definedName name="C_Alarm_FCS_to_proDAS_342">DataSheet!$A$815:$IV$815</definedName>
    <definedName name="C_Alarm_FCS_to_proDAS_343">DataSheet!$A$816:$IV$816</definedName>
    <definedName name="C_Alarm_FCS_to_proDAS_344">DataSheet!$A$817:$IV$817</definedName>
    <definedName name="C_Alarm_FCS_to_proDAS_345">DataSheet!$A$818:$IV$818</definedName>
    <definedName name="C_Alarm_FCS_to_proDAS_346">DataSheet!$A$819:$IV$819</definedName>
    <definedName name="C_Alarm_FCS_to_proDAS_347">DataSheet!$A$820:$IV$820</definedName>
    <definedName name="C_Alarm_FCS_to_proDAS_348">DataSheet!$A$821:$IV$821</definedName>
    <definedName name="C_Alarm_FCS_to_proDAS_349">DataSheet!$A$822:$IV$822</definedName>
    <definedName name="C_Alarm_FCS_to_proDAS_350">DataSheet!$A$823:$IV$823</definedName>
    <definedName name="C_Alarm_FCS_to_proDAS_351">DataSheet!$A$824:$IV$824</definedName>
    <definedName name="C_Alarm_FCS_to_proDAS_352">DataSheet!$A$825:$IV$825</definedName>
    <definedName name="C_Alarm_FCS_to_proDAS_353">DataSheet!$A$826:$IV$826</definedName>
    <definedName name="C_Alarm_FCS_to_proDAS_354">DataSheet!$A$827:$IV$827</definedName>
    <definedName name="C_Alarm_FCS_to_proDAS_355">DataSheet!$A$828:$IV$828</definedName>
    <definedName name="C_Alarm_FCS_to_proDAS_356">DataSheet!$A$829:$IV$829</definedName>
    <definedName name="C_Alarm_FCS_to_proDAS_357">DataSheet!$A$830:$IV$830</definedName>
    <definedName name="C_Alarm_FCS_to_proDAS_358">DataSheet!$A$831:$IV$831</definedName>
    <definedName name="C_Alarm_FCS_to_proDAS_359">DataSheet!$A$832:$IV$832</definedName>
    <definedName name="C_Alarm_FCS_to_proDAS_360">DataSheet!$A$833:$IV$833</definedName>
    <definedName name="C_Alarm_FCS_to_proDAS_361">DataSheet!$A$834:$IV$834</definedName>
    <definedName name="C_Alarm_FCS_to_proDAS_362">DataSheet!$A$835:$IV$835</definedName>
    <definedName name="C_Alarm_FCS_to_proDAS_363">DataSheet!$A$836:$IV$836</definedName>
    <definedName name="C_Alarm_FCS_to_proDAS_364">DataSheet!$A$837:$IV$837</definedName>
    <definedName name="C_Alarm_FCS_to_proDAS_365">DataSheet!$A$838:$IV$838</definedName>
    <definedName name="C_Alarm_FCS_to_proDAS_366">DataSheet!$A$839:$IV$839</definedName>
    <definedName name="C_Alarm_FCS_to_proDAS_367">DataSheet!$A$840:$IV$840</definedName>
    <definedName name="C_Alarm_FCS_to_proDAS_368">DataSheet!$A$841:$IV$841</definedName>
    <definedName name="C_Alarm_FCS_to_proDAS_369">DataSheet!$A$842:$IV$842</definedName>
    <definedName name="C_Alarm_FCS_to_proDAS_370">DataSheet!$A$843:$IV$843</definedName>
    <definedName name="C_Alarm_FCS_to_proDAS_371">DataSheet!$A$844:$IV$844</definedName>
    <definedName name="C_Alarm_FCS_to_proDAS_372">DataSheet!$A$845:$IV$845</definedName>
    <definedName name="C_Alarm_FCS_to_proDAS_373">DataSheet!$A$846:$IV$846</definedName>
    <definedName name="C_Alarm_FCS_to_proDAS_374">DataSheet!$A$847:$IV$847</definedName>
    <definedName name="C_Alarm_FCS_to_proDAS_375">DataSheet!$A$848:$IV$848</definedName>
    <definedName name="C_Alarm_FCS_to_proDAS_376">DataSheet!$A$849:$IV$849</definedName>
    <definedName name="C_Alarm_FCS_to_proDAS_377">DataSheet!$A$850:$IV$850</definedName>
    <definedName name="C_Alarm_FCS_to_proDAS_378">DataSheet!$A$851:$IV$851</definedName>
    <definedName name="C_Alarm_FCS_to_proDAS_379">DataSheet!$A$852:$IV$852</definedName>
    <definedName name="C_Alarm_FCS_to_proDAS_380">DataSheet!$A$853:$IV$853</definedName>
    <definedName name="C_Alarm_FCS_to_proDAS_381">DataSheet!$A$854:$IV$854</definedName>
    <definedName name="C_Alarm_FCS_to_proDAS_382">DataSheet!$A$855:$IV$855</definedName>
    <definedName name="C_Alarm_FCS_to_proDAS_383">DataSheet!$A$856:$IV$856</definedName>
    <definedName name="C_Alarm_FCS_to_proDAS_384">DataSheet!$A$857:$IV$857</definedName>
    <definedName name="C_Alarm_FCS_to_proDAS_385">DataSheet!$A$858:$IV$858</definedName>
    <definedName name="C_Alarm_FCS_to_proDAS_386">DataSheet!$A$859:$IV$859</definedName>
    <definedName name="C_Alarm_FCS_to_proDAS_387">DataSheet!$A$860:$IV$860</definedName>
    <definedName name="C_Alarm_FCS_to_proDAS_388">DataSheet!$A$861:$IV$861</definedName>
    <definedName name="C_Alarm_FCS_to_proDAS_389">DataSheet!$A$862:$IV$862</definedName>
    <definedName name="C_Alarm_FCS_to_proDAS_390">DataSheet!$A$863:$IV$863</definedName>
    <definedName name="C_Alarm_FCS_to_proDAS_391">DataSheet!$A$864:$IV$864</definedName>
    <definedName name="C_Alarm_FCS_to_proDAS_392">DataSheet!$A$865:$IV$865</definedName>
    <definedName name="C_Alarm_FCS_to_proDAS_393">DataSheet!$A$866:$IV$866</definedName>
    <definedName name="C_Alarm_FCS_to_proDAS_394">DataSheet!$A$867:$IV$867</definedName>
    <definedName name="C_Alarm_FCS_to_proDAS_395">DataSheet!$A$868:$IV$868</definedName>
    <definedName name="C_Alarm_FCS_to_proDAS_396">DataSheet!$A$869:$IV$869</definedName>
    <definedName name="C_Alarm_FCS_to_proDAS_397">DataSheet!$A$870:$IV$870</definedName>
    <definedName name="C_Alarm_FCS_to_proDAS_398">DataSheet!$A$871:$IV$871</definedName>
    <definedName name="C_Alarm_FCS_to_proDAS_399">DataSheet!$A$872:$IV$872</definedName>
    <definedName name="C_Alarm_FCS_to_proDAS_400">DataSheet!$A$873:$IV$873</definedName>
    <definedName name="C_Alarm_FCS_to_proDAS_401">DataSheet!$A$874:$IV$874</definedName>
    <definedName name="C_Alarm_FCS_to_proDAS_402">DataSheet!$A$875:$IV$875</definedName>
    <definedName name="C_Alarm_FCS_to_proDAS_403">DataSheet!$A$876:$IV$876</definedName>
    <definedName name="C_Alarm_FCS_to_proDAS_404">DataSheet!$A$877:$IV$877</definedName>
    <definedName name="C_Alarm_FCS_to_proDAS_405">DataSheet!$A$878:$IV$878</definedName>
    <definedName name="C_Alarm_FCS_to_proDAS_406">DataSheet!$A$879:$IV$879</definedName>
    <definedName name="C_Alarm_FCS_to_proDAS_407">DataSheet!$A$880:$IV$880</definedName>
    <definedName name="C_Alarm_FCS_to_proDAS_408">DataSheet!$A$881:$IV$881</definedName>
    <definedName name="C_Alarm_FCS_to_proDAS_409">DataSheet!$A$882:$IV$882</definedName>
    <definedName name="C_Alarm_FCS_to_proDAS_410">DataSheet!$A$883:$IV$883</definedName>
    <definedName name="C_Alarm_FCS_to_proDAS_411">DataSheet!$A$884:$IV$884</definedName>
    <definedName name="C_Alarm_FCS_to_proDAS_412">DataSheet!$A$885:$IV$885</definedName>
    <definedName name="C_Alarm_FCS_to_proDAS_413">DataSheet!$A$886:$IV$886</definedName>
    <definedName name="C_Alarm_FCS_to_proDAS_414">DataSheet!$A$887:$IV$887</definedName>
    <definedName name="C_Alarm_FCS_to_proDAS_415">DataSheet!$A$888:$IV$888</definedName>
    <definedName name="C_Alarm_FCS_to_proDAS_416">DataSheet!$A$889:$IV$889</definedName>
    <definedName name="C_Alarm_FCS_to_proDAS_417">DataSheet!$A$890:$IV$890</definedName>
    <definedName name="C_Alarm_FCS_to_proDAS_418">DataSheet!$A$891:$IV$891</definedName>
    <definedName name="C_Alarm_FCS_to_proDAS_419">DataSheet!$A$892:$IV$892</definedName>
    <definedName name="C_Alarm_FCS_to_proDAS_420">DataSheet!$A$893:$IV$893</definedName>
    <definedName name="C_Alarm_FCS_to_proDAS_421">DataSheet!$A$894:$IV$894</definedName>
    <definedName name="C_Alarm_FCS_to_proDAS_422">DataSheet!$A$895:$IV$895</definedName>
    <definedName name="C_Alarm_FCS_to_proDAS_423">DataSheet!$A$896:$IV$896</definedName>
    <definedName name="C_Alarm_FCS_to_proDAS_424">DataSheet!$A$897:$IV$897</definedName>
    <definedName name="C_Alarm_FCS_to_proDAS_425">DataSheet!$A$898:$IV$898</definedName>
    <definedName name="C_Alarm_FCS_to_proDAS_426">DataSheet!$A$899:$IV$899</definedName>
    <definedName name="C_Alarm_FCS_to_proDAS_427">DataSheet!$A$900:$IV$900</definedName>
    <definedName name="C_Alarm_FCS_to_proDAS_428">DataSheet!$A$901:$IV$901</definedName>
    <definedName name="C_Alarm_FCS_to_proDAS_429">DataSheet!$A$902:$IV$902</definedName>
    <definedName name="C_Alarm_FCS_to_proDAS_430">DataSheet!$A$903:$IV$903</definedName>
    <definedName name="C_Alarm_FCS_to_proDAS_431">DataSheet!$A$904:$IV$904</definedName>
    <definedName name="C_Alarm_FCS_to_proDAS_432">DataSheet!$A$905:$IV$905</definedName>
    <definedName name="C_Alarm_FCS_to_proDAS_433">DataSheet!$A$906:$IV$906</definedName>
    <definedName name="C_Alarm_FCS_to_proDAS_434">DataSheet!$A$907:$IV$907</definedName>
    <definedName name="C_Alarm_FCS_to_proDAS_435">DataSheet!$A$908:$IV$908</definedName>
    <definedName name="C_Alarm_FCS_to_proDAS_436">DataSheet!$A$909:$IV$909</definedName>
    <definedName name="C_Alarm_FCS_to_proDAS_437">DataSheet!$A$910:$IV$910</definedName>
    <definedName name="C_Alarm_FCS_to_proDAS_438">DataSheet!$A$911:$IV$911</definedName>
    <definedName name="C_Alarm_FCS_to_proDAS_439">DataSheet!$A$912:$IV$912</definedName>
    <definedName name="C_Alarm_FCS_to_proDAS_440">DataSheet!$A$913:$IV$913</definedName>
    <definedName name="C_Alarm_FCS_to_proDAS_441">DataSheet!$A$914:$IV$914</definedName>
    <definedName name="C_Alarm_FCS_to_proDAS_442">DataSheet!$A$915:$IV$915</definedName>
    <definedName name="C_Alarm_FCS_to_proDAS_443">DataSheet!$A$916:$IV$916</definedName>
    <definedName name="C_Alarm_FCS_to_proDAS_444">DataSheet!$A$917:$IV$917</definedName>
    <definedName name="C_Alarm_FCS_to_proDAS_445">DataSheet!$A$918:$IV$918</definedName>
    <definedName name="C_Alarm_FCS_to_proDAS_446">DataSheet!$A$919:$IV$919</definedName>
    <definedName name="C_Alarm_FCS_to_proDAS_447">DataSheet!$A$920:$IV$920</definedName>
    <definedName name="C_Alarm_FCS_to_proDAS_448">DataSheet!$A$921:$IV$921</definedName>
    <definedName name="C_Alarm_FCS_to_proDAS_449">DataSheet!$A$922:$IV$922</definedName>
    <definedName name="C_Alarm_FCS_to_proDAS_450">DataSheet!$A$923:$IV$923</definedName>
    <definedName name="C_Alarm_FCS_to_proDAS_451">DataSheet!$A$924:$IV$924</definedName>
    <definedName name="C_Alarm_FCS_to_proDAS_452">DataSheet!$A$925:$IV$925</definedName>
    <definedName name="C_Alarm_FCS_to_proDAS_453">DataSheet!$A$926:$IV$926</definedName>
    <definedName name="C_Alarm_FCS_to_proDAS_454">DataSheet!$A$927:$IV$927</definedName>
    <definedName name="C_Alarm_FCS_to_proDAS_455">DataSheet!$A$928:$IV$928</definedName>
    <definedName name="C_Alarm_FCS_to_proDAS_456">DataSheet!$A$929:$IV$929</definedName>
    <definedName name="C_Alarm_FCS_to_proDAS_457">DataSheet!$A$930:$IV$930</definedName>
    <definedName name="C_Alarm_FCS_to_proDAS_458">DataSheet!$A$931:$IV$931</definedName>
    <definedName name="C_Alarm_FCS_to_proDAS_459">DataSheet!$A$932:$IV$932</definedName>
    <definedName name="C_Alarm_FCS_to_proDAS_460">DataSheet!$A$933:$IV$933</definedName>
    <definedName name="C_Alarm_FCS_to_proDAS_461">DataSheet!$A$934:$IV$934</definedName>
    <definedName name="C_Alarm_FCS_to_proDAS_462">DataSheet!$A$935:$IV$935</definedName>
    <definedName name="C_Alarm_FCS_to_proDAS_463">DataSheet!$A$936:$IV$936</definedName>
    <definedName name="C_Alarm_FCS_to_proDAS_464">DataSheet!$A$937:$IV$937</definedName>
    <definedName name="C_Alarm_FCS_to_proDAS_465">DataSheet!$A$938:$IV$938</definedName>
    <definedName name="C_Alarm_FCS_to_proDAS_466">DataSheet!$A$939:$IV$939</definedName>
    <definedName name="C_Alarm_FCS_to_proDAS_467">DataSheet!$A$940:$IV$940</definedName>
    <definedName name="C_Alarm_FCS_to_proDAS_468">DataSheet!$A$941:$IV$941</definedName>
    <definedName name="C_Alarm_FCS_to_proDAS_469">DataSheet!$A$942:$IV$942</definedName>
    <definedName name="C_Alarm_FCS_to_proDAS_470">DataSheet!$A$943:$IV$943</definedName>
    <definedName name="C_Alarm_FCS_to_proDAS_471">DataSheet!$A$944:$IV$944</definedName>
    <definedName name="C_Alarm_FCS_to_proDAS_472">DataSheet!$A$945:$IV$945</definedName>
    <definedName name="C_Alarm_FCS_to_proDAS_473">DataSheet!$A$946:$IV$946</definedName>
    <definedName name="C_Alarm_FCS_to_proDAS_474">DataSheet!$A$947:$IV$947</definedName>
    <definedName name="C_Alarm_FCS_to_proDAS_475">DataSheet!$A$948:$IV$948</definedName>
    <definedName name="C_Alarm_FCS_to_proDAS_476">DataSheet!$A$949:$IV$949</definedName>
    <definedName name="C_Alarm_FCS_to_proDAS_477">DataSheet!$A$950:$IV$950</definedName>
    <definedName name="C_Alarm_FCS_to_proDAS_478">DataSheet!$A$951:$IV$951</definedName>
    <definedName name="C_Alarm_FCS_to_proDAS_479">DataSheet!$A$952:$IV$952</definedName>
    <definedName name="C_Alarm_FCS_to_proDAS_480">DataSheet!$A$953:$IV$953</definedName>
    <definedName name="C_Alpha_Bellmouth">DataSheet!$A$1408:$IV$1408</definedName>
    <definedName name="C_Analogue_01">DataSheet!$A$994:$IV$994</definedName>
    <definedName name="C_Analogue_02">DataSheet!$A$995:$IV$995</definedName>
    <definedName name="C_Analogue_03">DataSheet!$A$996:$IV$996</definedName>
    <definedName name="C_Analogue_04">DataSheet!$A$997:$IV$997</definedName>
    <definedName name="C_Analogue_05">DataSheet!$A$998:$IV$998</definedName>
    <definedName name="C_Analogue_06">DataSheet!$A$999:$IV$999</definedName>
    <definedName name="C_Analogue_07">DataSheet!$A$1000:$IV$1000</definedName>
    <definedName name="C_Analogue_08">DataSheet!$A$1001:$IV$1001</definedName>
    <definedName name="C_Analogue_09">DataSheet!$A$1002:$IV$1002</definedName>
    <definedName name="C_Analogue_10">DataSheet!$A$1003:$IV$1003</definedName>
    <definedName name="C_Analogue_11">DataSheet!$A$1004:$IV$1004</definedName>
    <definedName name="C_Analogue_12">DataSheet!$A$1005:$IV$1005</definedName>
    <definedName name="C_Analogue_13">DataSheet!$A$1006:$IV$1006</definedName>
    <definedName name="C_Analogue_14">DataSheet!$A$1007:$IV$1007</definedName>
    <definedName name="C_Analogue_15">DataSheet!$A$1008:$IV$1008</definedName>
    <definedName name="C_Analogue_16">DataSheet!$A$1009:$IV$1009</definedName>
    <definedName name="C_Analogue_17">DataSheet!$A$1010:$IV$1010</definedName>
    <definedName name="C_Analogue_18">DataSheet!$A$1011:$IV$1011</definedName>
    <definedName name="C_Analogue_19">DataSheet!$A$1012:$IV$1012</definedName>
    <definedName name="C_Analogue_20">DataSheet!$A$1013:$IV$1013</definedName>
    <definedName name="C_Analogue_21">DataSheet!$A$1014:$IV$1014</definedName>
    <definedName name="C_Analogue_22">DataSheet!$A$1015:$IV$1015</definedName>
    <definedName name="C_Analogue_23">DataSheet!$A$1016:$IV$1016</definedName>
    <definedName name="C_Analogue_24">DataSheet!$A$1017:$IV$1017</definedName>
    <definedName name="C_Analogue_25">DataSheet!$A$1018:$IV$1018</definedName>
    <definedName name="C_Analogue_26">DataSheet!$A$1019:$IV$1019</definedName>
    <definedName name="C_Analogue_27">DataSheet!$A$1020:$IV$1020</definedName>
    <definedName name="C_Analogue_28">DataSheet!$A$1021:$IV$1021</definedName>
    <definedName name="C_Analogue_29">DataSheet!$A$1022:$IV$1022</definedName>
    <definedName name="C_Analogue_30">DataSheet!$A$1023:$IV$1023</definedName>
    <definedName name="C_Analogue_31">DataSheet!$A$1024:$IV$1024</definedName>
    <definedName name="C_Analogue_32">DataSheet!$A$1025:$IV$1025</definedName>
    <definedName name="C_Analogue_33">DataSheet!$A$1026:$IV$1026</definedName>
    <definedName name="C_Analogue_34">DataSheet!$A$1027:$IV$1027</definedName>
    <definedName name="C_Analogue_35">DataSheet!$A$1028:$IV$1028</definedName>
    <definedName name="C_Analogue_36">DataSheet!$A$1029:$IV$1029</definedName>
    <definedName name="C_Analogue_37">DataSheet!$A$1030:$IV$1030</definedName>
    <definedName name="C_Analogue_38">DataSheet!$A$1031:$IV$1031</definedName>
    <definedName name="C_Analogue_39">DataSheet!$A$1032:$IV$1032</definedName>
    <definedName name="C_Analogue_40">DataSheet!$A$1033:$IV$1033</definedName>
    <definedName name="C_Analogue_41">DataSheet!$A$1034:$IV$1034</definedName>
    <definedName name="C_Analogue_42">DataSheet!$A$1035:$IV$1035</definedName>
    <definedName name="C_Analogue_43">DataSheet!$A$1036:$IV$1036</definedName>
    <definedName name="C_Analogue_44">DataSheet!$A$1037:$IV$1037</definedName>
    <definedName name="C_Analogue_45">DataSheet!$A$1038:$IV$1038</definedName>
    <definedName name="C_Analogue_46">DataSheet!$A$1039:$IV$1039</definedName>
    <definedName name="C_Analogue_47">DataSheet!$A$1040:$IV$1040</definedName>
    <definedName name="C_Analogue_48">DataSheet!$A$1041:$IV$1041</definedName>
    <definedName name="C_Area_Bellmouth">DataSheet!$A$1413:$IV$1413</definedName>
    <definedName name="C_Area_Bellmouth_Therm">DataSheet!$A$1411:$IV$1411</definedName>
    <definedName name="C_Area_Bellmouth_Therm_Calc">DataSheet!$A$1410:$IV$1410</definedName>
    <definedName name="C_Area_Bellmouth_Therm_Sim">DataSheet!$A$1412:$IV$1412</definedName>
    <definedName name="C_Bellmouth_Sim_SW">DataSheet!$A$1403:$IV$1403</definedName>
    <definedName name="C_Bool_FCS_to_proDAS_001">DataSheet!$A$314:$IV$314</definedName>
    <definedName name="C_Bool_FCS_to_proDAS_002">DataSheet!$A$315:$IV$315</definedName>
    <definedName name="C_Bool_FCS_to_proDAS_003">DataSheet!$A$316:$IV$316</definedName>
    <definedName name="C_Bool_FCS_to_proDAS_004">DataSheet!$A$317:$IV$317</definedName>
    <definedName name="C_Bool_FCS_to_proDAS_005">DataSheet!$A$318:$IV$318</definedName>
    <definedName name="C_Bool_FCS_to_proDAS_006">DataSheet!$A$319:$IV$319</definedName>
    <definedName name="C_Bool_FCS_to_proDAS_007">DataSheet!$A$320:$IV$320</definedName>
    <definedName name="C_Bool_FCS_to_proDAS_008">DataSheet!$A$321:$IV$321</definedName>
    <definedName name="C_Bool_FCS_to_proDAS_009">DataSheet!$A$322:$IV$322</definedName>
    <definedName name="C_Bool_FCS_to_proDAS_010">DataSheet!$A$323:$IV$323</definedName>
    <definedName name="C_Bool_FCS_to_proDAS_011">DataSheet!$A$324:$IV$324</definedName>
    <definedName name="C_Bool_FCS_to_proDAS_012">DataSheet!$A$325:$IV$325</definedName>
    <definedName name="C_Bool_FCS_to_proDAS_013">DataSheet!$A$326:$IV$326</definedName>
    <definedName name="C_Bool_FCS_to_proDAS_014">DataSheet!$A$327:$IV$327</definedName>
    <definedName name="C_Bool_FCS_to_proDAS_015">DataSheet!$A$328:$IV$328</definedName>
    <definedName name="C_Bool_FCS_to_proDAS_016">DataSheet!$A$329:$IV$329</definedName>
    <definedName name="C_Bool_FCS_to_proDAS_017">DataSheet!$A$330:$IV$330</definedName>
    <definedName name="C_Bool_FCS_to_proDAS_018">DataSheet!$A$331:$IV$331</definedName>
    <definedName name="C_Bool_FCS_to_proDAS_019">DataSheet!$A$332:$IV$332</definedName>
    <definedName name="C_Bool_FCS_to_proDAS_020">DataSheet!$A$333:$IV$333</definedName>
    <definedName name="C_Bool_FCS_to_proDAS_021">DataSheet!$A$334:$IV$334</definedName>
    <definedName name="C_Bool_FCS_to_proDAS_022">DataSheet!$A$335:$IV$335</definedName>
    <definedName name="C_Bool_FCS_to_proDAS_023">DataSheet!$A$336:$IV$336</definedName>
    <definedName name="C_Bool_FCS_to_proDAS_024">DataSheet!$A$337:$IV$337</definedName>
    <definedName name="C_Bool_FCS_to_proDAS_025">DataSheet!$A$338:$IV$338</definedName>
    <definedName name="C_Bool_FCS_to_proDAS_026">DataSheet!$A$339:$IV$339</definedName>
    <definedName name="C_Bool_FCS_to_proDAS_027">DataSheet!$A$340:$IV$340</definedName>
    <definedName name="C_Bool_FCS_to_proDAS_028">DataSheet!$A$341:$IV$341</definedName>
    <definedName name="C_Bool_FCS_to_proDAS_029">DataSheet!$A$342:$IV$342</definedName>
    <definedName name="C_Bool_FCS_to_proDAS_030">DataSheet!$A$343:$IV$343</definedName>
    <definedName name="C_Bool_FCS_to_proDAS_031">DataSheet!$A$344:$IV$344</definedName>
    <definedName name="C_Bool_FCS_to_proDAS_032">DataSheet!$A$345:$IV$345</definedName>
    <definedName name="C_Bool_FCS_to_proDAS_033">DataSheet!$A$346:$IV$346</definedName>
    <definedName name="C_Bool_FCS_to_proDAS_034">DataSheet!$A$347:$IV$347</definedName>
    <definedName name="C_Bool_FCS_to_proDAS_035">DataSheet!$A$348:$IV$348</definedName>
    <definedName name="C_Bool_FCS_to_proDAS_036">DataSheet!$A$349:$IV$349</definedName>
    <definedName name="C_Bool_FCS_to_proDAS_037">DataSheet!$A$350:$IV$350</definedName>
    <definedName name="C_Bool_FCS_to_proDAS_038">DataSheet!$A$351:$IV$351</definedName>
    <definedName name="C_Bool_FCS_to_proDAS_039">DataSheet!$A$352:$IV$352</definedName>
    <definedName name="C_Bool_FCS_to_proDAS_040">DataSheet!$A$353:$IV$353</definedName>
    <definedName name="C_Bool_FCS_to_proDAS_041">DataSheet!$A$354:$IV$354</definedName>
    <definedName name="C_Bool_FCS_to_proDAS_042">DataSheet!$A$355:$IV$355</definedName>
    <definedName name="C_Bool_FCS_to_proDAS_043">DataSheet!$A$356:$IV$356</definedName>
    <definedName name="C_Bool_FCS_to_proDAS_044">DataSheet!$A$357:$IV$357</definedName>
    <definedName name="C_Bool_FCS_to_proDAS_045">DataSheet!$A$358:$IV$358</definedName>
    <definedName name="C_Bool_FCS_to_proDAS_046">DataSheet!$A$359:$IV$359</definedName>
    <definedName name="C_Bool_FCS_to_proDAS_047">DataSheet!$A$360:$IV$360</definedName>
    <definedName name="C_Bool_FCS_to_proDAS_048">DataSheet!$A$361:$IV$361</definedName>
    <definedName name="C_Bool_FCS_to_proDAS_049">DataSheet!$A$362:$IV$362</definedName>
    <definedName name="C_Bool_FCS_to_proDAS_050">DataSheet!$A$363:$IV$363</definedName>
    <definedName name="C_Bool_FCS_to_proDAS_051">DataSheet!$A$364:$IV$364</definedName>
    <definedName name="C_Bool_FCS_to_proDAS_052">DataSheet!$A$365:$IV$365</definedName>
    <definedName name="C_Bool_FCS_to_proDAS_053">DataSheet!$A$366:$IV$366</definedName>
    <definedName name="C_Bool_FCS_to_proDAS_054">DataSheet!$A$367:$IV$367</definedName>
    <definedName name="C_Bool_FCS_to_proDAS_055">DataSheet!$A$368:$IV$368</definedName>
    <definedName name="C_Bool_FCS_to_proDAS_056">DataSheet!$A$369:$IV$369</definedName>
    <definedName name="C_Bool_FCS_to_proDAS_057">DataSheet!$A$370:$IV$370</definedName>
    <definedName name="C_Bool_FCS_to_proDAS_058">DataSheet!$A$371:$IV$371</definedName>
    <definedName name="C_Bool_FCS_to_proDAS_059">DataSheet!$A$372:$IV$372</definedName>
    <definedName name="C_Bool_FCS_to_proDAS_060">DataSheet!$A$373:$IV$373</definedName>
    <definedName name="C_Bool_FCS_to_proDAS_061">DataSheet!$A$374:$IV$374</definedName>
    <definedName name="C_Bool_FCS_to_proDAS_062">DataSheet!$A$375:$IV$375</definedName>
    <definedName name="C_Bool_FCS_to_proDAS_063">DataSheet!$A$376:$IV$376</definedName>
    <definedName name="C_Bool_FCS_to_proDAS_064">DataSheet!$A$377:$IV$377</definedName>
    <definedName name="C_Bool_FCS_to_proDAS_065">DataSheet!$A$378:$IV$378</definedName>
    <definedName name="C_Bool_FCS_to_proDAS_066">DataSheet!$A$379:$IV$379</definedName>
    <definedName name="C_Bool_FCS_to_proDAS_067">DataSheet!$A$380:$IV$380</definedName>
    <definedName name="C_Bool_FCS_to_proDAS_068">DataSheet!$A$381:$IV$381</definedName>
    <definedName name="C_Bool_FCS_to_proDAS_069">DataSheet!$A$382:$IV$382</definedName>
    <definedName name="C_Bool_FCS_to_proDAS_070">DataSheet!$A$383:$IV$383</definedName>
    <definedName name="C_Bool_FCS_to_proDAS_071">DataSheet!$A$384:$IV$384</definedName>
    <definedName name="C_Bool_FCS_to_proDAS_072">DataSheet!$A$385:$IV$385</definedName>
    <definedName name="C_Bool_FCS_to_proDAS_073">DataSheet!$A$386:$IV$386</definedName>
    <definedName name="C_Bool_FCS_to_proDAS_074">DataSheet!$A$387:$IV$387</definedName>
    <definedName name="C_Bool_FCS_to_proDAS_075">DataSheet!$A$388:$IV$388</definedName>
    <definedName name="C_Bool_FCS_to_proDAS_076">DataSheet!$A$389:$IV$389</definedName>
    <definedName name="C_Bool_FCS_to_proDAS_077">DataSheet!$A$390:$IV$390</definedName>
    <definedName name="C_Bool_FCS_to_proDAS_078">DataSheet!$A$391:$IV$391</definedName>
    <definedName name="C_Bool_FCS_to_proDAS_079">DataSheet!$A$392:$IV$392</definedName>
    <definedName name="C_Bool_FCS_to_proDAS_080">DataSheet!$A$393:$IV$393</definedName>
    <definedName name="C_Bool_FCS_to_proDAS_081">DataSheet!$A$394:$IV$394</definedName>
    <definedName name="C_Bool_FCS_to_proDAS_082">DataSheet!$A$395:$IV$395</definedName>
    <definedName name="C_Bool_FCS_to_proDAS_083">DataSheet!$A$396:$IV$396</definedName>
    <definedName name="C_Bool_FCS_to_proDAS_084">DataSheet!$A$397:$IV$397</definedName>
    <definedName name="C_Bool_FCS_to_proDAS_085">DataSheet!$A$398:$IV$398</definedName>
    <definedName name="C_Bool_FCS_to_proDAS_086">DataSheet!$A$399:$IV$399</definedName>
    <definedName name="C_Bool_FCS_to_proDAS_087">DataSheet!$A$400:$IV$400</definedName>
    <definedName name="C_Bool_FCS_to_proDAS_088">DataSheet!$A$401:$IV$401</definedName>
    <definedName name="C_Bool_FCS_to_proDAS_089">DataSheet!$A$402:$IV$402</definedName>
    <definedName name="C_Bool_FCS_to_proDAS_090">DataSheet!$A$403:$IV$403</definedName>
    <definedName name="C_Bool_FCS_to_proDAS_091">DataSheet!$A$404:$IV$404</definedName>
    <definedName name="C_Bool_FCS_to_proDAS_092">DataSheet!$A$405:$IV$405</definedName>
    <definedName name="C_Bool_FCS_to_proDAS_093">DataSheet!$A$406:$IV$406</definedName>
    <definedName name="C_Bool_FCS_to_proDAS_094">DataSheet!$A$407:$IV$407</definedName>
    <definedName name="C_Bool_FCS_to_proDAS_095">DataSheet!$A$408:$IV$408</definedName>
    <definedName name="C_Bool_FCS_to_proDAS_096">DataSheet!$A$409:$IV$409</definedName>
    <definedName name="C_Bool_FCS_to_proDAS_097">DataSheet!$A$410:$IV$410</definedName>
    <definedName name="C_Bool_FCS_to_proDAS_098">DataSheet!$A$411:$IV$411</definedName>
    <definedName name="C_Bool_FCS_to_proDAS_099">DataSheet!$A$412:$IV$412</definedName>
    <definedName name="C_Bool_FCS_to_proDAS_100">DataSheet!$A$413:$IV$413</definedName>
    <definedName name="C_Bool_FCS_to_proDAS_101">DataSheet!$A$414:$IV$414</definedName>
    <definedName name="C_Bool_FCS_to_proDAS_102">DataSheet!$A$415:$IV$415</definedName>
    <definedName name="C_Bool_FCS_to_proDAS_103">DataSheet!$A$416:$IV$416</definedName>
    <definedName name="C_Bool_FCS_to_proDAS_104">DataSheet!$A$417:$IV$417</definedName>
    <definedName name="C_Bool_FCS_to_proDAS_105">DataSheet!$A$418:$IV$418</definedName>
    <definedName name="C_Bool_FCS_to_proDAS_106">DataSheet!$A$419:$IV$419</definedName>
    <definedName name="C_Bool_FCS_to_proDAS_107">DataSheet!$A$420:$IV$420</definedName>
    <definedName name="C_Bool_FCS_to_proDAS_108">DataSheet!$A$421:$IV$421</definedName>
    <definedName name="C_Bool_FCS_to_proDAS_109">DataSheet!$A$422:$IV$422</definedName>
    <definedName name="C_Bool_FCS_to_proDAS_110">DataSheet!$A$423:$IV$423</definedName>
    <definedName name="C_Bool_FCS_to_proDAS_111">DataSheet!$A$424:$IV$424</definedName>
    <definedName name="C_Bool_FCS_to_proDAS_112">DataSheet!$A$425:$IV$425</definedName>
    <definedName name="C_Bool_FCS_to_proDAS_113">DataSheet!$A$426:$IV$426</definedName>
    <definedName name="C_Bool_FCS_to_proDAS_114">DataSheet!$A$427:$IV$427</definedName>
    <definedName name="C_Bool_FCS_to_proDAS_115">DataSheet!$A$428:$IV$428</definedName>
    <definedName name="C_Bool_FCS_to_proDAS_116">DataSheet!$A$429:$IV$429</definedName>
    <definedName name="C_Bool_FCS_to_proDAS_117">DataSheet!$A$430:$IV$430</definedName>
    <definedName name="C_Bool_FCS_to_proDAS_118">DataSheet!$A$431:$IV$431</definedName>
    <definedName name="C_Bool_FCS_to_proDAS_119">DataSheet!$A$432:$IV$432</definedName>
    <definedName name="C_Bool_FCS_to_proDAS_120">DataSheet!$A$433:$IV$433</definedName>
    <definedName name="C_Bool_FCS_to_proDAS_121">DataSheet!$A$434:$IV$434</definedName>
    <definedName name="C_Bool_FCS_to_proDAS_122">DataSheet!$A$435:$IV$435</definedName>
    <definedName name="C_Bool_FCS_to_proDAS_123">DataSheet!$A$436:$IV$436</definedName>
    <definedName name="C_Bool_FCS_to_proDAS_124">DataSheet!$A$437:$IV$437</definedName>
    <definedName name="C_Bool_FCS_to_proDAS_125">DataSheet!$A$438:$IV$438</definedName>
    <definedName name="C_Bool_FCS_to_proDAS_126">DataSheet!$A$439:$IV$439</definedName>
    <definedName name="C_Bool_FCS_to_proDAS_127">DataSheet!$A$440:$IV$440</definedName>
    <definedName name="C_Bool_FCS_to_proDAS_128">DataSheet!$A$441:$IV$441</definedName>
    <definedName name="C_Bool_FCS_to_proDAS_129">DataSheet!$A$442:$IV$442</definedName>
    <definedName name="C_Bool_FCS_to_proDAS_130">DataSheet!$A$443:$IV$443</definedName>
    <definedName name="C_Bool_FCS_to_proDAS_131">DataSheet!$A$444:$IV$444</definedName>
    <definedName name="C_Bool_FCS_to_proDAS_132">DataSheet!$A$445:$IV$445</definedName>
    <definedName name="C_Bool_FCS_to_proDAS_133">DataSheet!$A$446:$IV$446</definedName>
    <definedName name="C_Bool_FCS_to_proDAS_134">DataSheet!$A$447:$IV$447</definedName>
    <definedName name="C_Bool_FCS_to_proDAS_135">DataSheet!$A$448:$IV$448</definedName>
    <definedName name="C_Bool_FCS_to_proDAS_136">DataSheet!$A$449:$IV$449</definedName>
    <definedName name="C_Bool_FCS_to_proDAS_137">DataSheet!$A$450:$IV$450</definedName>
    <definedName name="C_Bool_FCS_to_proDAS_138">DataSheet!$A$451:$IV$451</definedName>
    <definedName name="C_Bool_FCS_to_proDAS_139">DataSheet!$A$452:$IV$452</definedName>
    <definedName name="C_Bool_FCS_to_proDAS_140">DataSheet!$A$453:$IV$453</definedName>
    <definedName name="C_Bool_FCS_to_proDAS_141">DataSheet!$A$454:$IV$454</definedName>
    <definedName name="C_Bool_FCS_to_proDAS_142">DataSheet!$A$455:$IV$455</definedName>
    <definedName name="C_Bool_FCS_to_proDAS_143">DataSheet!$A$456:$IV$456</definedName>
    <definedName name="C_Bool_FCS_to_proDAS_144">DataSheet!$A$457:$IV$457</definedName>
    <definedName name="C_Bool_FCS_to_proDAS_145">DataSheet!$A$458:$IV$458</definedName>
    <definedName name="C_Bool_FCS_to_proDAS_146">DataSheet!$A$459:$IV$459</definedName>
    <definedName name="C_Bool_FCS_to_proDAS_147">DataSheet!$A$460:$IV$460</definedName>
    <definedName name="C_Bool_FCS_to_proDAS_148">DataSheet!$A$461:$IV$461</definedName>
    <definedName name="C_Bool_FCS_to_proDAS_149">DataSheet!$A$462:$IV$462</definedName>
    <definedName name="C_Bool_FCS_to_proDAS_150">DataSheet!$A$463:$IV$463</definedName>
    <definedName name="C_Bool_FCS_to_proDAS_151">DataSheet!$A$464:$IV$464</definedName>
    <definedName name="C_Bool_FCS_to_proDAS_152">DataSheet!$A$465:$IV$465</definedName>
    <definedName name="C_Bool_FCS_to_proDAS_153">DataSheet!$A$466:$IV$466</definedName>
    <definedName name="C_Bool_FCS_to_proDAS_154">DataSheet!$A$467:$IV$467</definedName>
    <definedName name="C_Bool_FCS_to_proDAS_155">DataSheet!$A$468:$IV$468</definedName>
    <definedName name="C_Bool_FCS_to_proDAS_156">DataSheet!$A$469:$IV$469</definedName>
    <definedName name="C_Bool_FCS_to_proDAS_157">DataSheet!$A$470:$IV$470</definedName>
    <definedName name="C_Bool_FCS_to_proDAS_158">DataSheet!$A$471:$IV$471</definedName>
    <definedName name="C_Bool_FCS_to_proDAS_159">DataSheet!$A$472:$IV$472</definedName>
    <definedName name="C_Bool_FCS_to_proDAS_160">DataSheet!$A$473:$IV$473</definedName>
    <definedName name="C_Buzzer">DataSheet!$A$205:$IV$205</definedName>
    <definedName name="C_Buzzer_Enable">DataSheet!$A$204:$IV$204</definedName>
    <definedName name="C_Buzzer_Enable_SW">DataSheet!$A$203:$IV$203</definedName>
    <definedName name="C_Buzzer_IO">DataSheet!$A$42:$IV$42</definedName>
    <definedName name="C_Buzzer_Out">DataSheet!$A$206:$IV$206</definedName>
    <definedName name="C_Cd_Bellmouth">DataSheet!$A$1435:$IV$1435</definedName>
    <definedName name="C_Chroma_C2H6">DataSheet!$A$305:$IV$305</definedName>
    <definedName name="C_Chroma_C3H8">DataSheet!$A$306:$IV$306</definedName>
    <definedName name="C_Chroma_C4H10_Iso">DataSheet!$A$307:$IV$307</definedName>
    <definedName name="C_Chroma_C4H10_Normal">DataSheet!$A$308:$IV$308</definedName>
    <definedName name="C_Chroma_C5H12_Iso">DataSheet!$A$309:$IV$309</definedName>
    <definedName name="C_Chroma_C5H12_Normal">DataSheet!$A$310:$IV$310</definedName>
    <definedName name="C_Chroma_C6_Plus">DataSheet!$A$311:$IV$311</definedName>
    <definedName name="C_Chroma_CH4">DataSheet!$A$303:$IV$303</definedName>
    <definedName name="C_Chroma_CO2">DataSheet!$A$304:$IV$304</definedName>
    <definedName name="C_Chroma_CV">DataSheet!$A$312:$IV$312</definedName>
    <definedName name="C_Chroma_He">DataSheet!$A$301:$IV$301</definedName>
    <definedName name="C_Chroma_N2">DataSheet!$A$302:$IV$302</definedName>
    <definedName name="C_Chroma_RD">DataSheet!$A$313:$IV$313</definedName>
    <definedName name="C_CL_Enable">DataSheet!$A$202:$IV$202</definedName>
    <definedName name="C_CL_Enable_SW">DataSheet!$A$201:$IV$201</definedName>
    <definedName name="C_Config_Date">DataSheet!$A$200:$IV$200</definedName>
    <definedName name="C_Config_MCL_Rev">DataSheet!$A$199:$IV$199</definedName>
    <definedName name="C_Cp_Oil_GB">DataSheet!$A$1340:$IV$1340</definedName>
    <definedName name="C_Critical_Log_Flag">DataSheet!$A$48:$IV$48</definedName>
    <definedName name="C_Critical_Log_SW">DataSheet!$A$47:$IV$47</definedName>
    <definedName name="C_Current_1">DataSheet!$A$986:$IV$986</definedName>
    <definedName name="C_Current_2">DataSheet!$A$987:$IV$987</definedName>
    <definedName name="C_Current_3">DataSheet!$A$988:$IV$988</definedName>
    <definedName name="C_Current_4">DataSheet!$A$989:$IV$989</definedName>
    <definedName name="C_Current_5">DataSheet!$A$990:$IV$990</definedName>
    <definedName name="C_Current_6">DataSheet!$A$991:$IV$991</definedName>
    <definedName name="C_Current_7">DataSheet!$A$992:$IV$992</definedName>
    <definedName name="C_Current_8">DataSheet!$A$993:$IV$993</definedName>
    <definedName name="C_D_Bellmouth">DataSheet!$A$1406:$IV$1406</definedName>
    <definedName name="C_D_Bellmouth_Therm">DataSheet!$A$1409:$IV$1409</definedName>
    <definedName name="C_das_DaDays">DataSheet!$A$187:$IV$187</definedName>
    <definedName name="C_das_DaTime">DataSheet!$A$186:$IV$186</definedName>
    <definedName name="C_das_Day">DataSheet!$A$185:$IV$185</definedName>
    <definedName name="C_das_Hour">DataSheet!$A$184:$IV$184</definedName>
    <definedName name="C_das_Min">DataSheet!$A$183:$IV$183</definedName>
    <definedName name="C_das_Month">DataSheet!$A$182:$IV$182</definedName>
    <definedName name="C_das_Msec">DataSheet!$A$181:$IV$181</definedName>
    <definedName name="C_das_RTECPU">DataSheet!$A$180:$IV$180</definedName>
    <definedName name="C_das_Sec">DataSheet!$A$179:$IV$179</definedName>
    <definedName name="C_das_Time">DataSheet!$A$178:$IV$178</definedName>
    <definedName name="C_das_Year">DataSheet!$A$177:$IV$177</definedName>
    <definedName name="C_Degradation">DataSheet!$A$1332:$IV$1332</definedName>
    <definedName name="C_Delta_ISO">DataSheet!$A$1347:$IV$1347</definedName>
    <definedName name="C_DI_07">DataSheet!$A$1042:$IV$1042</definedName>
    <definedName name="C_DI_08">DataSheet!$A$1043:$IV$1043</definedName>
    <definedName name="C_DI_09">DataSheet!$A$1044:$IV$1044</definedName>
    <definedName name="C_DI_10">DataSheet!$A$1045:$IV$1045</definedName>
    <definedName name="C_DI_11">DataSheet!$A$1046:$IV$1046</definedName>
    <definedName name="C_DI_12">DataSheet!$A$1047:$IV$1047</definedName>
    <definedName name="C_DI_13">DataSheet!$A$1048:$IV$1048</definedName>
    <definedName name="C_DI_14">DataSheet!$A$1049:$IV$1049</definedName>
    <definedName name="C_DI_15">DataSheet!$A$1050:$IV$1050</definedName>
    <definedName name="C_DI_16">DataSheet!$A$1051:$IV$1051</definedName>
    <definedName name="C_DI_17">DataSheet!$A$1052:$IV$1052</definedName>
    <definedName name="C_DI_18">DataSheet!$A$1053:$IV$1053</definedName>
    <definedName name="C_DI_19">DataSheet!$A$1054:$IV$1054</definedName>
    <definedName name="C_DI_20">DataSheet!$A$1055:$IV$1055</definedName>
    <definedName name="C_DI_21">DataSheet!$A$1056:$IV$1056</definedName>
    <definedName name="C_DI_22">DataSheet!$A$1057:$IV$1057</definedName>
    <definedName name="C_DI_23">DataSheet!$A$1058:$IV$1058</definedName>
    <definedName name="C_DI_24">DataSheet!$A$1059:$IV$1059</definedName>
    <definedName name="C_DO_06">DataSheet!$A$1060:$IV$1060</definedName>
    <definedName name="C_DO_07">DataSheet!$A$1061:$IV$1061</definedName>
    <definedName name="C_DO_08">DataSheet!$A$1062:$IV$1062</definedName>
    <definedName name="C_DO_09">DataSheet!$A$1063:$IV$1063</definedName>
    <definedName name="C_DO_10">DataSheet!$A$1064:$IV$1064</definedName>
    <definedName name="C_DO_11">DataSheet!$A$1065:$IV$1065</definedName>
    <definedName name="C_DO_12">DataSheet!$A$1066:$IV$1066</definedName>
    <definedName name="C_DO_13">DataSheet!$A$1067:$IV$1067</definedName>
    <definedName name="C_DO_14">DataSheet!$A$1068:$IV$1068</definedName>
    <definedName name="C_DO_15">DataSheet!$A$1069:$IV$1069</definedName>
    <definedName name="C_DO_16">DataSheet!$A$1070:$IV$1070</definedName>
    <definedName name="C_DO_17">DataSheet!$A$1071:$IV$1071</definedName>
    <definedName name="C_DO_18">DataSheet!$A$1072:$IV$1072</definedName>
    <definedName name="C_DO_19">DataSheet!$A$1073:$IV$1073</definedName>
    <definedName name="C_DO_20">DataSheet!$A$1074:$IV$1074</definedName>
    <definedName name="C_DO_21">DataSheet!$A$1075:$IV$1075</definedName>
    <definedName name="C_DO_22">DataSheet!$A$1076:$IV$1076</definedName>
    <definedName name="C_DO_23">DataSheet!$A$1077:$IV$1077</definedName>
    <definedName name="C_DO_24">DataSheet!$A$1078:$IV$1078</definedName>
    <definedName name="C_DPT_4000">DataSheet!$A$229:$IV$229</definedName>
    <definedName name="C_DPT_4001">DataSheet!$A$230:$IV$230</definedName>
    <definedName name="C_DTS_Trigger">DataSheet!$A$39:$IV$39</definedName>
    <definedName name="C_E_CO">DataSheet!$A$1394:$IV$1394</definedName>
    <definedName name="C_E_NO">DataSheet!$A$1395:$IV$1395</definedName>
    <definedName name="C_E_NO2">DataSheet!$A$1396:$IV$1396</definedName>
    <definedName name="C_E_NOx">DataSheet!$A$1397:$IV$1397</definedName>
    <definedName name="C_EGA_CO">DataSheet!$A$4:$IV$4</definedName>
    <definedName name="C_EGA_CO2">DataSheet!$A$8:$IV$8</definedName>
    <definedName name="C_EGA_NO">DataSheet!$A$5:$IV$5</definedName>
    <definedName name="C_EGA_NO2">DataSheet!$A$6:$IV$6</definedName>
    <definedName name="C_EGA_NOx">DataSheet!$A$10:$IV$10</definedName>
    <definedName name="C_EGA_O2">DataSheet!$A$9:$IV$9</definedName>
    <definedName name="C_EGA_UHC">DataSheet!$A$7:$IV$7</definedName>
    <definedName name="C_Epsilon_Eta_Ex">DataSheet!$A$1346:$IV$1346</definedName>
    <definedName name="C_Epsilon_Eta_In">DataSheet!$A$1345:$IV$1345</definedName>
    <definedName name="C_Epsilon_P_Ex">DataSheet!$A$1344:$IV$1344</definedName>
    <definedName name="C_Epsilon_P_In">DataSheet!$A$1343:$IV$1343</definedName>
    <definedName name="C_Error_WS">DataSheet!$A$30:$IV$30</definedName>
    <definedName name="C_Eta">DataSheet!$A$1338:$IV$1338</definedName>
    <definedName name="C_Eta_ISO">DataSheet!$A$1352:$IV$1352</definedName>
    <definedName name="C_Eta_LG">DataSheet!$A$1329:$IV$1329</definedName>
    <definedName name="C_F_O_GG_fr">DataSheet!$A$1286:$IV$1286</definedName>
    <definedName name="C_F_O_GG_re">DataSheet!$A$1287:$IV$1287</definedName>
    <definedName name="C_F_O_LG">DataSheet!$A$1289:$IV$1289</definedName>
    <definedName name="C_F_O_PT">DataSheet!$A$1288:$IV$1288</definedName>
    <definedName name="C_Flip_100Hz">DataSheet!$A$166:$IV$166</definedName>
    <definedName name="C_Flip_10Hz">DataSheet!$A$173:$IV$173</definedName>
    <definedName name="C_Flip_1Hz">DataSheet!$A$176:$IV$176</definedName>
    <definedName name="C_Flip_200Hz">DataSheet!$A$165:$IV$165</definedName>
    <definedName name="C_Flip_20Hz">DataSheet!$A$172:$IV$172</definedName>
    <definedName name="C_Flip_2Hz">DataSheet!$A$175:$IV$175</definedName>
    <definedName name="C_Flip_33Hz">DataSheet!$A$171:$IV$171</definedName>
    <definedName name="C_Flip_40Hz">DataSheet!$A$170:$IV$170</definedName>
    <definedName name="C_Flip_50Hz">DataSheet!$A$169:$IV$169</definedName>
    <definedName name="C_Flip_5Hz">DataSheet!$A$174:$IV$174</definedName>
    <definedName name="C_Flip_66Hz">DataSheet!$A$168:$IV$168</definedName>
    <definedName name="C_Flip_80Hz">DataSheet!$A$167:$IV$167</definedName>
    <definedName name="C_FnG_Gas">DataSheet!$A$1283:$IV$1283</definedName>
    <definedName name="C_Frequency_1">DataSheet!$A$955:$IV$955</definedName>
    <definedName name="C_Frequency_2">DataSheet!$A$956:$IV$956</definedName>
    <definedName name="C_Frequency_3">DataSheet!$A$957:$IV$957</definedName>
    <definedName name="C_Frequency_4">DataSheet!$A$958:$IV$958</definedName>
    <definedName name="C_Frequency_5">DataSheet!$A$959:$IV$959</definedName>
    <definedName name="C_Frequency_6">DataSheet!$A$960:$IV$960</definedName>
    <definedName name="C_Frequency_7">DataSheet!$A$961:$IV$961</definedName>
    <definedName name="C_Frequency_8">DataSheet!$A$962:$IV$962</definedName>
    <definedName name="C_FT_040_2001">DataSheet!$A$231:$IV$231</definedName>
    <definedName name="C_FT_040_2002">DataSheet!$A$232:$IV$232</definedName>
    <definedName name="C_FT_2230">DataSheet!$A$233:$IV$233</definedName>
    <definedName name="C_FT_2231">DataSheet!$A$234:$IV$234</definedName>
    <definedName name="C_FT_2232">DataSheet!$A$235:$IV$235</definedName>
    <definedName name="C_FT_2233">DataSheet!$A$236:$IV$236</definedName>
    <definedName name="C_FT_2234">DataSheet!$A$237:$IV$237</definedName>
    <definedName name="C_FT_2235">DataSheet!$A$238:$IV$238</definedName>
    <definedName name="C_FT_2237">DataSheet!$A$239:$IV$239</definedName>
    <definedName name="C_FT_2250">DataSheet!$A$240:$IV$240</definedName>
    <definedName name="C_FT_5001">DataSheet!$A$241:$IV$241</definedName>
    <definedName name="C_FT_5011">DataSheet!$A$242:$IV$242</definedName>
    <definedName name="C_Fullset_Flag">DataSheet!$A$46:$IV$46</definedName>
    <definedName name="C_Fullset_Status">DataSheet!$A$198:$IV$198</definedName>
    <definedName name="C_Fullset_SW">DataSheet!$A$45:$IV$45</definedName>
    <definedName name="C_G_GG_1">DataSheet!$A$1316:$IV$1316</definedName>
    <definedName name="C_G_GG_2">DataSheet!$A$1317:$IV$1317</definedName>
    <definedName name="C_G_PT_1">DataSheet!$A$1318:$IV$1318</definedName>
    <definedName name="C_G_PT_2">DataSheet!$A$1319:$IV$1319</definedName>
    <definedName name="C_Gamma">DataSheet!$A$1424:$IV$1424</definedName>
    <definedName name="C_German_Characters">DataSheet!$A$164:$IV$164</definedName>
    <definedName name="C_GG_PT_Selector">DataSheet!$A$1363:$IV$1363</definedName>
    <definedName name="C_GG_PT_Status">DataSheet!$A$1364:$IV$1364</definedName>
    <definedName name="C_GG_Status">DataSheet!$A$1354:$IV$1354</definedName>
    <definedName name="C_GG_Target">DataSheet!$A$1367:$IV$1367</definedName>
    <definedName name="C_GG_Target_Diff">DataSheet!$A$1369:$IV$1369</definedName>
    <definedName name="C_GG_Target_ISO">DataSheet!$A$1365:$IV$1365</definedName>
    <definedName name="C_Heartbeat_from_FCS">DataSheet!$A$228:$IV$228</definedName>
    <definedName name="C_Heartbeat_from_WS">DataSheet!$A$31:$IV$31</definedName>
    <definedName name="C_Heartbeat_to_FCS">DataSheet!$A$954:$IV$954</definedName>
    <definedName name="C_HPC_GB_Comb_Bearing_HSS_Axial_Inbo">DataSheet!$A$243:$IV$243</definedName>
    <definedName name="C_HPC_GB_Comb_Bearing_HSS_Axial_Outb">DataSheet!$A$244:$IV$244</definedName>
    <definedName name="C_HPC_GB_Comb_Bearing_HSS_Radial">DataSheet!$A$245:$IV$245</definedName>
    <definedName name="C_HPC_GB_Comb_Bearing_LSS_Radial">DataSheet!$A$246:$IV$246</definedName>
    <definedName name="C_HPC_GB_Oil_Outlet">DataSheet!$A$247:$IV$247</definedName>
    <definedName name="C_HPC_GB_Planetgear_1_HSS">DataSheet!$A$248:$IV$248</definedName>
    <definedName name="C_HPC_GB_Planetgear_1_LSS">DataSheet!$A$249:$IV$249</definedName>
    <definedName name="C_HPC_GB_Planetgear_2_HSS">DataSheet!$A$250:$IV$250</definedName>
    <definedName name="C_HPC_GB_Planetgear_2_LSS">DataSheet!$A$251:$IV$251</definedName>
    <definedName name="C_HPC_GB_Planetgear_3_HSS">DataSheet!$A$252:$IV$252</definedName>
    <definedName name="C_HPC_GB_Planetgear_3_LSS">DataSheet!$A$253:$IV$253</definedName>
    <definedName name="C_HPC_GB_Radial_Bearing_HSS">DataSheet!$A$254:$IV$254</definedName>
    <definedName name="C_HPC_GB_Splash_Oil_Gearset">DataSheet!$A$255:$IV$255</definedName>
    <definedName name="C_IP_040_2001">DataSheet!$A$256:$IV$256</definedName>
    <definedName name="C_KE_0401010">DataSheet!$A$1258:$IV$1258</definedName>
    <definedName name="C_KE_0401210">DataSheet!$A$1259:$IV$1259</definedName>
    <definedName name="C_LHV">DataSheet!$A$1334:$IV$1334</definedName>
    <definedName name="C_Log_Flag">DataSheet!$A$44:$IV$44</definedName>
    <definedName name="C_Log_SW">DataSheet!$A$43:$IV$43</definedName>
    <definedName name="C_M_Air">DataSheet!$A$1404:$IV$1404</definedName>
    <definedName name="C_M_CO">DataSheet!$A$1391:$IV$1391</definedName>
    <definedName name="C_M_NO">DataSheet!$A$1392:$IV$1392</definedName>
    <definedName name="C_M_NO2">DataSheet!$A$1393:$IV$1393</definedName>
    <definedName name="C_M_O2">DataSheet!$A$1390:$IV$1390</definedName>
    <definedName name="C_Ma_Bellmouth">DataSheet!$A$1436:$IV$1436</definedName>
    <definedName name="C_Math_Absolute">DataSheet!$A$160:$IV$160</definedName>
    <definedName name="C_Math_Acos_Float1">DataSheet!$A$159:$IV$159</definedName>
    <definedName name="C_Math_And">DataSheet!$A$158:$IV$158</definedName>
    <definedName name="C_Math_Asin_Float1">DataSheet!$A$157:$IV$157</definedName>
    <definedName name="C_Math_Atan_Float1">DataSheet!$A$155:$IV$155</definedName>
    <definedName name="C_Math_Atan2_Float1_2">DataSheet!$A$156:$IV$156</definedName>
    <definedName name="C_Math_Average">DataSheet!$A$154:$IV$154</definedName>
    <definedName name="C_Math_Average_Tolerance">DataSheet!$A$153:$IV$153</definedName>
    <definedName name="C_Math_Bitget">DataSheet!$A$152:$IV$152</definedName>
    <definedName name="C_Math_Bool1">DataSheet!$A$151:$IV$151</definedName>
    <definedName name="C_Math_Bool2">DataSheet!$A$150:$IV$150</definedName>
    <definedName name="C_Math_Ceiling">DataSheet!$A$149:$IV$149</definedName>
    <definedName name="C_Math_Cos_Counter">DataSheet!$A$148:$IV$148</definedName>
    <definedName name="C_Math_Cos_Counter_100Hz">DataSheet!$A$146:$IV$146</definedName>
    <definedName name="C_Math_Cos_Counter_10Hz">DataSheet!$A$147:$IV$147</definedName>
    <definedName name="C_Math_Cos_Float1">DataSheet!$A$145:$IV$145</definedName>
    <definedName name="C_Math_Cosh_Float1">DataSheet!$A$144:$IV$144</definedName>
    <definedName name="C_Math_Counter">DataSheet!$A$143:$IV$143</definedName>
    <definedName name="C_Math_Counter_100Hz">DataSheet!$A$141:$IV$141</definedName>
    <definedName name="C_Math_Counter_10Hz">DataSheet!$A$142:$IV$142</definedName>
    <definedName name="C_Math_Counter_200Hz">DataSheet!$A$140:$IV$140</definedName>
    <definedName name="C_Math_Counter_Amplitude">DataSheet!$A$139:$IV$139</definedName>
    <definedName name="C_Math_Counter_Period">DataSheet!$A$138:$IV$138</definedName>
    <definedName name="C_Math_Counter_PhaseShift">DataSheet!$A$137:$IV$137</definedName>
    <definedName name="C_Math_Counter_VerticalShift">DataSheet!$A$136:$IV$136</definedName>
    <definedName name="C_Math_Divide">DataSheet!$A$135:$IV$135</definedName>
    <definedName name="C_Math_Equal_To">DataSheet!$A$134:$IV$134</definedName>
    <definedName name="C_Math_Exp">DataSheet!$A$133:$IV$133</definedName>
    <definedName name="C_Math_Float1">DataSheet!$A$132:$IV$132</definedName>
    <definedName name="C_Math_Float1_Max">DataSheet!$A$131:$IV$131</definedName>
    <definedName name="C_Math_Float2">DataSheet!$A$130:$IV$130</definedName>
    <definedName name="C_Math_Float3">DataSheet!$A$129:$IV$129</definedName>
    <definedName name="C_Math_Float4">DataSheet!$A$128:$IV$128</definedName>
    <definedName name="C_Math_Float5">DataSheet!$A$127:$IV$127</definedName>
    <definedName name="C_Math_Floor">DataSheet!$A$126:$IV$126</definedName>
    <definedName name="C_Math_Greater_Than">DataSheet!$A$125:$IV$125</definedName>
    <definedName name="C_Math_Greater_Than_Equal">DataSheet!$A$124:$IV$124</definedName>
    <definedName name="C_Math_Int_Bin">DataSheet!$A$123:$IV$123</definedName>
    <definedName name="C_Math_Int_Bin_to_Dec">DataSheet!$A$122:$IV$122</definedName>
    <definedName name="C_Math_Int_Bin_to_Hex">DataSheet!$A$121:$IV$121</definedName>
    <definedName name="C_Math_Int_Dec">DataSheet!$A$120:$IV$120</definedName>
    <definedName name="C_Math_Int_Dec_to_Bin">DataSheet!$A$119:$IV$119</definedName>
    <definedName name="C_Math_Int_Dec_to_Hex">DataSheet!$A$118:$IV$118</definedName>
    <definedName name="C_Math_Int_Hex">DataSheet!$A$117:$IV$117</definedName>
    <definedName name="C_Math_Int_Hex_to_Bin">DataSheet!$A$116:$IV$116</definedName>
    <definedName name="C_Math_Int_Hex_to_Dec">DataSheet!$A$115:$IV$115</definedName>
    <definedName name="C_Math_Less_Than">DataSheet!$A$114:$IV$114</definedName>
    <definedName name="C_Math_Less_Than_Equal">DataSheet!$A$113:$IV$113</definedName>
    <definedName name="C_Math_Ln">DataSheet!$A$112:$IV$112</definedName>
    <definedName name="C_Math_Log">DataSheet!$A$111:$IV$111</definedName>
    <definedName name="C_Math_Lookup2D">DataSheet!$A$110:$IV$110</definedName>
    <definedName name="C_Math_Lookup3D">DataSheet!$A$109:$IV$109</definedName>
    <definedName name="C_Math_LookupX2D">DataSheet!$A$108:$IV$108</definedName>
    <definedName name="C_Math_LookupXY3D">DataSheet!$A$107:$IV$107</definedName>
    <definedName name="C_Math_Maximum">DataSheet!$A$106:$IV$106</definedName>
    <definedName name="C_Math_Minimum">DataSheet!$A$105:$IV$105</definedName>
    <definedName name="C_Math_Multiply">DataSheet!$A$104:$IV$104</definedName>
    <definedName name="C_Math_Mux">DataSheet!$A$103:$IV$103</definedName>
    <definedName name="C_Math_Not">DataSheet!$A$102:$IV$102</definedName>
    <definedName name="C_Math_Not_Equal_To">DataSheet!$A$101:$IV$101</definedName>
    <definedName name="C_Math_Or">DataSheet!$A$100:$IV$100</definedName>
    <definedName name="C_Math_Poly">DataSheet!$A$99:$IV$99</definedName>
    <definedName name="C_Math_Power">DataSheet!$A$98:$IV$98</definedName>
    <definedName name="C_Math_Quality">DataSheet!$A$97:$IV$97</definedName>
    <definedName name="C_Math_Random">DataSheet!$A$163:$IV$163</definedName>
    <definedName name="C_Math_Random_Coef">DataSheet!$A$162:$IV$162</definedName>
    <definedName name="C_Math_Random_Counter">DataSheet!$A$161:$IV$161</definedName>
    <definedName name="C_Math_Raw">DataSheet!$A$96:$IV$96</definedName>
    <definedName name="C_Math_Reset">DataSheet!$A$95:$IV$95</definedName>
    <definedName name="C_Math_Reverse">DataSheet!$A$94:$IV$94</definedName>
    <definedName name="C_Math_Sim_Signal">DataSheet!$A$60:$IV$60</definedName>
    <definedName name="C_Math_Sim_Signal_Max">DataSheet!$A$62:$IV$62</definedName>
    <definedName name="C_Math_Sim_Signal_Min">DataSheet!$A$61:$IV$61</definedName>
    <definedName name="C_Math_Sim_Signal_Selector">DataSheet!$A$63:$IV$63</definedName>
    <definedName name="C_Math_Sin_Counter">DataSheet!$A$93:$IV$93</definedName>
    <definedName name="C_Math_Sin_Counter_10Hz">DataSheet!$A$92:$IV$92</definedName>
    <definedName name="C_Math_Sin_Float1">DataSheet!$A$91:$IV$91</definedName>
    <definedName name="C_Math_Sinh_Float1">DataSheet!$A$90:$IV$90</definedName>
    <definedName name="C_Math_Square">DataSheet!$A$89:$IV$89</definedName>
    <definedName name="C_Math_Square_Flag">DataSheet!$A$88:$IV$88</definedName>
    <definedName name="C_Math_Square_Max">DataSheet!$A$87:$IV$87</definedName>
    <definedName name="C_Math_Square_Min">DataSheet!$A$86:$IV$86</definedName>
    <definedName name="C_Math_Square_Period">DataSheet!$A$85:$IV$85</definedName>
    <definedName name="C_Math_Square_Root">DataSheet!$A$84:$IV$84</definedName>
    <definedName name="C_Math_Square_Timer">DataSheet!$A$83:$IV$83</definedName>
    <definedName name="C_Math_Substract">DataSheet!$A$82:$IV$82</definedName>
    <definedName name="C_Math_Sum">DataSheet!$A$81:$IV$81</definedName>
    <definedName name="C_Math_Tan_Float1">DataSheet!$A$80:$IV$80</definedName>
    <definedName name="C_Math_Tanh_Float1">DataSheet!$A$79:$IV$79</definedName>
    <definedName name="C_Math_Timer1">DataSheet!$A$78:$IV$78</definedName>
    <definedName name="C_Math_Timer1_">DataSheet!$A$77:$IV$77</definedName>
    <definedName name="C_Math_Timer2">DataSheet!$A$76:$IV$76</definedName>
    <definedName name="C_Math_Timer2_">DataSheet!$A$75:$IV$75</definedName>
    <definedName name="C_Math_Tol">DataSheet!$A$74:$IV$74</definedName>
    <definedName name="C_Math_Triangle">DataSheet!$A$73:$IV$73</definedName>
    <definedName name="C_Math_Triangle_Down">DataSheet!$A$72:$IV$72</definedName>
    <definedName name="C_Math_Triangle_Latch">DataSheet!$A$71:$IV$71</definedName>
    <definedName name="C_Math_Triangle_Max">DataSheet!$A$70:$IV$70</definedName>
    <definedName name="C_Math_Triangle_Max_Flag">DataSheet!$A$69:$IV$69</definedName>
    <definedName name="C_Math_Triangle_Min">DataSheet!$A$68:$IV$68</definedName>
    <definedName name="C_Math_Triangle_Min_Flag">DataSheet!$A$67:$IV$67</definedName>
    <definedName name="C_Math_Triangle_SlopDown">DataSheet!$A$66:$IV$66</definedName>
    <definedName name="C_Math_Triangle_SlopUp">DataSheet!$A$65:$IV$65</definedName>
    <definedName name="C_Math_Triangle_Up">DataSheet!$A$64:$IV$64</definedName>
    <definedName name="C_Mdot_Bellmouth">DataSheet!$A$1429:$IV$1429</definedName>
    <definedName name="C_Mdot_Bellmouth_Display">DataSheet!$A$1427:$IV$1427</definedName>
    <definedName name="C_Mdot_Bellmouth_NoCd">DataSheet!$A$1431:$IV$1431</definedName>
    <definedName name="C_Mdot_Bellmouth_NoCd_NoTherm">DataSheet!$A$1430:$IV$1430</definedName>
    <definedName name="C_Mdot_Bellmouth_NoCd_S">DataSheet!$A$1432:$IV$1432</definedName>
    <definedName name="C_Mdot_Bellmouth_Qual">DataSheet!$A$1426:$IV$1426</definedName>
    <definedName name="C_Mdot_Bellmouth_Raw">DataSheet!$A$1425:$IV$1425</definedName>
    <definedName name="C_Mdot_Bellmouth_S">DataSheet!$A$1428:$IV$1428</definedName>
    <definedName name="C_ME_0405690">DataSheet!$A$29:$IV$29</definedName>
    <definedName name="C_Mu">DataSheet!$A$1433:$IV$1433</definedName>
    <definedName name="C_N_Generator">DataSheet!$A$1265:$IV$1265</definedName>
    <definedName name="C_N_GG">DataSheet!$A$1261:$IV$1261</definedName>
    <definedName name="C_N_GG_ISO">DataSheet!$A$1350:$IV$1350</definedName>
    <definedName name="C_N_GG_ISO_Lim">DataSheet!$A$1361:$IV$1361</definedName>
    <definedName name="C_N_GG_ISO_Lim_HI">DataSheet!$A$1371:$IV$1371</definedName>
    <definedName name="C_N_GG_ISO_Lim_HIHI">DataSheet!$A$1372:$IV$1372</definedName>
    <definedName name="C_N_GG_ISO_Lim_LO">DataSheet!$A$1373:$IV$1373</definedName>
    <definedName name="C_N_GG_ISO_Lim_LOLO">DataSheet!$A$1374:$IV$1374</definedName>
    <definedName name="C_N_PT">DataSheet!$A$1263:$IV$1263</definedName>
    <definedName name="C_N_PT_ISO">DataSheet!$A$1349:$IV$1349</definedName>
    <definedName name="C_N_PT_ISO_Lim">DataSheet!$A$1362:$IV$1362</definedName>
    <definedName name="C_N_PT_ISO_Lim_HI">DataSheet!$A$1375:$IV$1375</definedName>
    <definedName name="C_N_PT_ISO_Lim_HIHI">DataSheet!$A$1376:$IV$1376</definedName>
    <definedName name="C_N_PT_ISO_Lim_LO">DataSheet!$A$1377:$IV$1377</definedName>
    <definedName name="C_N_PT_ISO_Lim_LOLO">DataSheet!$A$1378:$IV$1378</definedName>
    <definedName name="C_Num_Fullset">DataSheet!$A$197:$IV$197</definedName>
    <definedName name="C_Num_Log">DataSheet!$A$196:$IV$196</definedName>
    <definedName name="C_P">DataSheet!$A$1388:$IV$1388</definedName>
    <definedName name="C_P_Baro">DataSheet!$A$26:$IV$26</definedName>
    <definedName name="C_P_Gas">DataSheet!$A$1274:$IV$1274</definedName>
    <definedName name="C_P_InletDuct_1">DataSheet!$A$220:$IV$220</definedName>
    <definedName name="C_P_InletDuct_2">DataSheet!$A$221:$IV$221</definedName>
    <definedName name="C_P_InletDuct_3">DataSheet!$A$222:$IV$222</definedName>
    <definedName name="C_P_InletDuct_4">DataSheet!$A$223:$IV$223</definedName>
    <definedName name="C_P_O_GG_fr">DataSheet!$A$1290:$IV$1290</definedName>
    <definedName name="C_P_O_GG_re">DataSheet!$A$1291:$IV$1291</definedName>
    <definedName name="C_P_O_LG">DataSheet!$A$1293:$IV$1293</definedName>
    <definedName name="C_P_O_PT">DataSheet!$A$1292:$IV$1292</definedName>
    <definedName name="C_P0">DataSheet!$A$1266:$IV$1266</definedName>
    <definedName name="C_P0_ISO">DataSheet!$A$1267:$IV$1267</definedName>
    <definedName name="C_P1">DataSheet!$A$1270:$IV$1270</definedName>
    <definedName name="C_P2">DataSheet!$A$1271:$IV$1271</definedName>
    <definedName name="C_P4">DataSheet!$A$1272:$IV$1272</definedName>
    <definedName name="C_P8">DataSheet!$A$1273:$IV$1273</definedName>
    <definedName name="C_PBS_Cmd_Purge">DataSheet!$A$40:$IV$40</definedName>
    <definedName name="C_PBS_Cmd_Purge_PrepShop">DataSheet!$A$41:$IV$41</definedName>
    <definedName name="C_PBS_PurgePress_Flag">DataSheet!$A$33:$IV$33</definedName>
    <definedName name="C_PBS_PurgePress_PrepShop1_Flag">DataSheet!$A$35:$IV$35</definedName>
    <definedName name="C_PBS_PurgePress_PrepShop2_Flag">DataSheet!$A$37:$IV$37</definedName>
    <definedName name="C_PBS_SupplyPress_Flag">DataSheet!$A$32:$IV$32</definedName>
    <definedName name="C_PBS_SupplyPress_PrepShop1_Flag">DataSheet!$A$34:$IV$34</definedName>
    <definedName name="C_PBS_SupplyPress_PrepShop2_Flag">DataSheet!$A$36:$IV$36</definedName>
    <definedName name="C_PBS_Trigger">DataSheet!$A$38:$IV$38</definedName>
    <definedName name="C_PD_Bell">DataSheet!$A$1269:$IV$1269</definedName>
    <definedName name="C_PD_Filter">DataSheet!$A$1268:$IV$1268</definedName>
    <definedName name="C_PD_Inlet">DataSheet!$A$1330:$IV$1330</definedName>
    <definedName name="C_PD_Outlet">DataSheet!$A$1331:$IV$1331</definedName>
    <definedName name="C_PDT_040_2001">DataSheet!$A$257:$IV$257</definedName>
    <definedName name="C_PDT_0404010">DataSheet!$A$1079:$IV$1079</definedName>
    <definedName name="C_PDT_0404200">DataSheet!$A$1080:$IV$1080</definedName>
    <definedName name="C_PDT_0404300">DataSheet!$A$1081:$IV$1081</definedName>
    <definedName name="C_PDT_0404510">DataSheet!$A$1082:$IV$1082</definedName>
    <definedName name="C_PDT_0404520">DataSheet!$A$1083:$IV$1083</definedName>
    <definedName name="C_PDT_0404530">DataSheet!$A$1084:$IV$1084</definedName>
    <definedName name="C_PDT_0404540">DataSheet!$A$1085:$IV$1085</definedName>
    <definedName name="C_PDT_0404550">DataSheet!$A$1086:$IV$1086</definedName>
    <definedName name="C_PDT_0404560">DataSheet!$A$1087:$IV$1087</definedName>
    <definedName name="C_PDT_2210">DataSheet!$A$258:$IV$258</definedName>
    <definedName name="C_PDT_2220">DataSheet!$A$259:$IV$259</definedName>
    <definedName name="C_PDT_4005">DataSheet!$A$23:$IV$23</definedName>
    <definedName name="C_PDT_4006">DataSheet!$A$24:$IV$24</definedName>
    <definedName name="C_PDT_4007">DataSheet!$A$25:$IV$25</definedName>
    <definedName name="C_PDT_Bellmouth">DataSheet!$A$1414:$IV$1414</definedName>
    <definedName name="C_PE_0404510">DataSheet!$A$1088:$IV$1088</definedName>
    <definedName name="C_PE_0404520">DataSheet!$A$1089:$IV$1089</definedName>
    <definedName name="C_PE_0404530">DataSheet!$A$1090:$IV$1090</definedName>
    <definedName name="C_PE_0404540">DataSheet!$A$1091:$IV$1091</definedName>
    <definedName name="C_PE_0404550">DataSheet!$A$1092:$IV$1092</definedName>
    <definedName name="C_PE_0404560">DataSheet!$A$1093:$IV$1093</definedName>
    <definedName name="C_PHI_RF">DataSheet!$A$1284:$IV$1284</definedName>
    <definedName name="C_PHI_RF_ISO">DataSheet!$A$1285:$IV$1285</definedName>
    <definedName name="C_Pow">DataSheet!$A$1337:$IV$1337</definedName>
    <definedName name="C_Pow_GB">DataSheet!$A$1336:$IV$1336</definedName>
    <definedName name="C_Pow_Generator">DataSheet!$A$1328:$IV$1328</definedName>
    <definedName name="C_Pow_ISO">DataSheet!$A$1351:$IV$1351</definedName>
    <definedName name="C_Pow_Shaft">DataSheet!$A$1335:$IV$1335</definedName>
    <definedName name="C_proDAS_Start_Flag">DataSheet!$A$58:$IV$58</definedName>
    <definedName name="C_proDAS_Start_Timer_Flag">DataSheet!$A$57:$IV$57</definedName>
    <definedName name="C_PS_4001">DataSheet!$A$11:$IV$11</definedName>
    <definedName name="C_PS_4002">DataSheet!$A$12:$IV$12</definedName>
    <definedName name="C_PS_4003">DataSheet!$A$13:$IV$13</definedName>
    <definedName name="C_PS_4004">DataSheet!$A$14:$IV$14</definedName>
    <definedName name="C_PS_4005">DataSheet!$A$15:$IV$15</definedName>
    <definedName name="C_PS_4006">DataSheet!$A$16:$IV$16</definedName>
    <definedName name="C_PS_4007">DataSheet!$A$17:$IV$17</definedName>
    <definedName name="C_PS_4008">DataSheet!$A$18:$IV$18</definedName>
    <definedName name="C_PS_4009">DataSheet!$A$19:$IV$19</definedName>
    <definedName name="C_PS_4010">DataSheet!$A$20:$IV$20</definedName>
    <definedName name="C_PS_4011">DataSheet!$A$21:$IV$21</definedName>
    <definedName name="C_PS_4012">DataSheet!$A$22:$IV$22</definedName>
    <definedName name="C_PS_Bellmouth">DataSheet!$A$1416:$IV$1416</definedName>
    <definedName name="C_PS_Bellmouth_Meas">DataSheet!$A$1415:$IV$1415</definedName>
    <definedName name="C_PS_Bellmouth_Sim">DataSheet!$A$1417:$IV$1417</definedName>
    <definedName name="C_PT_040_2001">DataSheet!$A$260:$IV$260</definedName>
    <definedName name="C_PT_0401810_A">DataSheet!$A$1229:$IV$1229</definedName>
    <definedName name="C_PT_0401810_B">DataSheet!$A$1230:$IV$1230</definedName>
    <definedName name="C_PT_0401810_C">DataSheet!$A$1231:$IV$1231</definedName>
    <definedName name="C_PT_0401810_D">DataSheet!$A$1232:$IV$1232</definedName>
    <definedName name="C_PT_0404000">DataSheet!$A$1094:$IV$1094</definedName>
    <definedName name="C_PT_0404000_A">DataSheet!$A$1095:$IV$1095</definedName>
    <definedName name="C_PT_0404000_B">DataSheet!$A$1096:$IV$1096</definedName>
    <definedName name="C_PT_0404200">DataSheet!$A$1097:$IV$1097</definedName>
    <definedName name="C_PT_0404300">DataSheet!$A$1098:$IV$1098</definedName>
    <definedName name="C_PT_0404601">DataSheet!$A$1099:$IV$1099</definedName>
    <definedName name="C_PT_0404604">DataSheet!$A$1100:$IV$1100</definedName>
    <definedName name="C_PT_0404650">DataSheet!$A$1101:$IV$1101</definedName>
    <definedName name="C_PT_0404650_A">DataSheet!$A$1102:$IV$1102</definedName>
    <definedName name="C_PT_0404650_B">DataSheet!$A$1103:$IV$1103</definedName>
    <definedName name="C_PT_0404650_C">DataSheet!$A$1104:$IV$1104</definedName>
    <definedName name="C_PT_0404650_D">DataSheet!$A$1105:$IV$1105</definedName>
    <definedName name="C_PT_0404650_E">DataSheet!$A$1106:$IV$1106</definedName>
    <definedName name="C_PT_0404650_F">DataSheet!$A$1107:$IV$1107</definedName>
    <definedName name="C_PT_0404650_G">DataSheet!$A$1108:$IV$1108</definedName>
    <definedName name="C_PT_0404650_H">DataSheet!$A$1109:$IV$1109</definedName>
    <definedName name="C_PT_0404900_A">DataSheet!$A$1110:$IV$1110</definedName>
    <definedName name="C_PT_0404900_B">DataSheet!$A$1111:$IV$1111</definedName>
    <definedName name="C_PT_0405690">DataSheet!$A$27:$IV$27</definedName>
    <definedName name="C_PT_2200">DataSheet!$A$261:$IV$261</definedName>
    <definedName name="C_PT_2201">DataSheet!$A$262:$IV$262</definedName>
    <definedName name="C_PT_2210">DataSheet!$A$263:$IV$263</definedName>
    <definedName name="C_PT_2211">DataSheet!$A$264:$IV$264</definedName>
    <definedName name="C_PT_2230">DataSheet!$A$265:$IV$265</definedName>
    <definedName name="C_PT_2231">DataSheet!$A$266:$IV$266</definedName>
    <definedName name="C_PT_2232">DataSheet!$A$267:$IV$267</definedName>
    <definedName name="C_PT_2233">DataSheet!$A$268:$IV$268</definedName>
    <definedName name="C_PT_2234">DataSheet!$A$269:$IV$269</definedName>
    <definedName name="C_PT_2235">DataSheet!$A$270:$IV$270</definedName>
    <definedName name="C_PT_2237">DataSheet!$A$271:$IV$271</definedName>
    <definedName name="C_PT_2251">DataSheet!$A$272:$IV$272</definedName>
    <definedName name="C_PT_4001">DataSheet!$A$224:$IV$224</definedName>
    <definedName name="C_PT_4002">DataSheet!$A$225:$IV$225</definedName>
    <definedName name="C_PT_4003">DataSheet!$A$226:$IV$226</definedName>
    <definedName name="C_PT_4004">DataSheet!$A$227:$IV$227</definedName>
    <definedName name="C_PT_4302">DataSheet!$A$273:$IV$273</definedName>
    <definedName name="C_PT_4304">DataSheet!$A$274:$IV$274</definedName>
    <definedName name="C_PT_4313">DataSheet!$A$275:$IV$275</definedName>
    <definedName name="C_PT_5001">DataSheet!$A$276:$IV$276</definedName>
    <definedName name="C_PT_5002">DataSheet!$A$277:$IV$277</definedName>
    <definedName name="C_PT_5011">DataSheet!$A$278:$IV$278</definedName>
    <definedName name="C_PT_5012">DataSheet!$A$279:$IV$279</definedName>
    <definedName name="C_PT_6300">DataSheet!$A$280:$IV$280</definedName>
    <definedName name="C_PT_GG1_Status">DataSheet!$A$1355:$IV$1355</definedName>
    <definedName name="C_PT_GG2_Status">DataSheet!$A$1356:$IV$1356</definedName>
    <definedName name="C_PT_GG3_Status">DataSheet!$A$1357:$IV$1357</definedName>
    <definedName name="C_PT_GG4_Status">DataSheet!$A$1358:$IV$1358</definedName>
    <definedName name="C_PT_GG5_Status">DataSheet!$A$1359:$IV$1359</definedName>
    <definedName name="C_PT_SettlingChamber">DataSheet!$A$1419:$IV$1419</definedName>
    <definedName name="C_PT_SettlingChamber_Meas">DataSheet!$A$1418:$IV$1418</definedName>
    <definedName name="C_PT_SettlingChamber_Sim">DataSheet!$A$1420:$IV$1420</definedName>
    <definedName name="C_PT_Status">DataSheet!$A$1360:$IV$1360</definedName>
    <definedName name="C_PT_Target">DataSheet!$A$1368:$IV$1368</definedName>
    <definedName name="C_PT_Target_Diff">DataSheet!$A$1370:$IV$1370</definedName>
    <definedName name="C_PT_Target_ISO">DataSheet!$A$1366:$IV$1366</definedName>
    <definedName name="C_Purge_Enable">DataSheet!$A$195:$IV$195</definedName>
    <definedName name="C_Purge_Enable_SW">DataSheet!$A$194:$IV$194</definedName>
    <definedName name="C_R">DataSheet!$A$1386:$IV$1386</definedName>
    <definedName name="C_R_Air">DataSheet!$A$1405:$IV$1405</definedName>
    <definedName name="C_Reynold_Bellmouth">DataSheet!$A$1434:$IV$1434</definedName>
    <definedName name="C_Rho_Gas">DataSheet!$A$1333:$IV$1333</definedName>
    <definedName name="C_Rho_Oil_GB">DataSheet!$A$1339:$IV$1339</definedName>
    <definedName name="C_RTD_1">DataSheet!$A$963:$IV$963</definedName>
    <definedName name="C_RTD_2">DataSheet!$A$964:$IV$964</definedName>
    <definedName name="C_RTD_3">DataSheet!$A$965:$IV$965</definedName>
    <definedName name="C_RTD_4">DataSheet!$A$966:$IV$966</definedName>
    <definedName name="C_RTD_5">DataSheet!$A$967:$IV$967</definedName>
    <definedName name="C_RTD_6">DataSheet!$A$968:$IV$968</definedName>
    <definedName name="C_RTD_7">DataSheet!$A$969:$IV$969</definedName>
    <definedName name="C_SE_0401000_A">DataSheet!$A$1112:$IV$1112</definedName>
    <definedName name="C_SE_0401000_B">DataSheet!$A$1113:$IV$1113</definedName>
    <definedName name="C_SE_0401000_C">DataSheet!$A$1114:$IV$1114</definedName>
    <definedName name="C_SE_0401200_A">DataSheet!$A$1115:$IV$1115</definedName>
    <definedName name="C_SE_0401200_B">DataSheet!$A$1116:$IV$1116</definedName>
    <definedName name="C_SE_0401200_C">DataSheet!$A$1117:$IV$1117</definedName>
    <definedName name="C_T">DataSheet!$A$1387:$IV$1387</definedName>
    <definedName name="C_T_Bellmouth">DataSheet!$A$1422:$IV$1422</definedName>
    <definedName name="C_T_Bellmouth_Meas">DataSheet!$A$1421:$IV$1421</definedName>
    <definedName name="C_T_Bellmouth_Ref">DataSheet!$A$1407:$IV$1407</definedName>
    <definedName name="C_T_Bellmouth_Sim">DataSheet!$A$1423:$IV$1423</definedName>
    <definedName name="C_T_Gas">DataSheet!$A$1282:$IV$1282</definedName>
    <definedName name="C_T_InletDuct_1">DataSheet!$A$211:$IV$211</definedName>
    <definedName name="C_T_InletDuct_2">DataSheet!$A$212:$IV$212</definedName>
    <definedName name="C_T_InletDuct_3">DataSheet!$A$213:$IV$213</definedName>
    <definedName name="C_T_InletDuct_4">DataSheet!$A$214:$IV$214</definedName>
    <definedName name="C_T_JB_AuxG_LS">DataSheet!$A$1322:$IV$1322</definedName>
    <definedName name="C_T_JB_GG_fr">DataSheet!$A$1300:$IV$1300</definedName>
    <definedName name="C_T_JB_GG_re">DataSheet!$A$1301:$IV$1301</definedName>
    <definedName name="C_T_JB_LoadG_LS">DataSheet!$A$1326:$IV$1326</definedName>
    <definedName name="C_T_JB_PT_fr">DataSheet!$A$1304:$IV$1304</definedName>
    <definedName name="C_T_JB_PT_re">DataSheet!$A$1305:$IV$1305</definedName>
    <definedName name="C_T_M">DataSheet!$A$1260:$IV$1260</definedName>
    <definedName name="C_T_O_GG_fr_out">DataSheet!$A$1295:$IV$1295</definedName>
    <definedName name="C_T_O_GG_re_out">DataSheet!$A$1296:$IV$1296</definedName>
    <definedName name="C_T_O_in">DataSheet!$A$1294:$IV$1294</definedName>
    <definedName name="C_T_O_LG_in">DataSheet!$A$1298:$IV$1298</definedName>
    <definedName name="C_T_O_LG_out">DataSheet!$A$1299:$IV$1299</definedName>
    <definedName name="C_T_O_PT_out">DataSheet!$A$1297:$IV$1297</definedName>
    <definedName name="C_T_Oil_GB_Mid">DataSheet!$A$1342:$IV$1342</definedName>
    <definedName name="C_t_proDAS_Runtime_Global">DataSheet!$A$55:$IV$55</definedName>
    <definedName name="C_t_proDAS_Runtime_Global_">DataSheet!$A$54:$IV$54</definedName>
    <definedName name="C_t_proDAS_Runtime_Global2">DataSheet!$A$56:$IV$56</definedName>
    <definedName name="C_t_proDAS_Runtime_Test">DataSheet!$A$53:$IV$53</definedName>
    <definedName name="C_t_proDAS_Runtime_Test_">DataSheet!$A$52:$IV$52</definedName>
    <definedName name="C_t_proDAS_Runtime_Volatile">DataSheet!$A$50:$IV$50</definedName>
    <definedName name="C_t_proDAS_Runtime_Volatile_">DataSheet!$A$49:$IV$49</definedName>
    <definedName name="C_t_proDAS_Runtime_Volatile2">DataSheet!$A$51:$IV$51</definedName>
    <definedName name="C_T_TB_AuxG_LS">DataSheet!$A$1323:$IV$1323</definedName>
    <definedName name="C_T_TB_GG_ac">DataSheet!$A$1302:$IV$1302</definedName>
    <definedName name="C_T_TB_GG_in">DataSheet!$A$1303:$IV$1303</definedName>
    <definedName name="C_T_TB_LoadG_LS">DataSheet!$A$1327:$IV$1327</definedName>
    <definedName name="C_T_TB_PT_ac">DataSheet!$A$1306:$IV$1306</definedName>
    <definedName name="C_T_TB_PT_in">DataSheet!$A$1307:$IV$1307</definedName>
    <definedName name="C_T0">DataSheet!$A$1275:$IV$1275</definedName>
    <definedName name="C_T0_ISO">DataSheet!$A$1276:$IV$1276</definedName>
    <definedName name="C_T1">DataSheet!$A$1277:$IV$1277</definedName>
    <definedName name="C_T2">DataSheet!$A$1278:$IV$1278</definedName>
    <definedName name="C_T4">DataSheet!$A$1279:$IV$1279</definedName>
    <definedName name="C_T4_ISO">DataSheet!$A$1353:$IV$1353</definedName>
    <definedName name="C_T5">DataSheet!$A$1280:$IV$1280</definedName>
    <definedName name="C_T8">DataSheet!$A$1281:$IV$1281</definedName>
    <definedName name="C_TD_Oil_GB">DataSheet!$A$1341:$IV$1341</definedName>
    <definedName name="C_TE_0401110_A">DataSheet!$A$1120:$IV$1120</definedName>
    <definedName name="C_TE_0401110_B">DataSheet!$A$1121:$IV$1121</definedName>
    <definedName name="C_TE_0401120_A">DataSheet!$A$1122:$IV$1122</definedName>
    <definedName name="C_TE_0401120_B">DataSheet!$A$1123:$IV$1123</definedName>
    <definedName name="C_TE_0401130_A">DataSheet!$A$1124:$IV$1124</definedName>
    <definedName name="C_TE_0401130_B">DataSheet!$A$1125:$IV$1125</definedName>
    <definedName name="C_TE_0401140_A">DataSheet!$A$1126:$IV$1126</definedName>
    <definedName name="C_TE_0401140_B">DataSheet!$A$1127:$IV$1127</definedName>
    <definedName name="C_TE_0401310_A">DataSheet!$A$1128:$IV$1128</definedName>
    <definedName name="C_TE_0401310_B">DataSheet!$A$1129:$IV$1129</definedName>
    <definedName name="C_TE_0401320_A">DataSheet!$A$1130:$IV$1130</definedName>
    <definedName name="C_TE_0401320_B">DataSheet!$A$1131:$IV$1131</definedName>
    <definedName name="C_TE_0401330_A">DataSheet!$A$1132:$IV$1132</definedName>
    <definedName name="C_TE_0401330_B">DataSheet!$A$1133:$IV$1133</definedName>
    <definedName name="C_TE_0401340_A">DataSheet!$A$1134:$IV$1134</definedName>
    <definedName name="C_TE_0401340_B">DataSheet!$A$1135:$IV$1135</definedName>
    <definedName name="C_TE_0401820_A">DataSheet!$A$1217:$IV$1217</definedName>
    <definedName name="C_TE_0401820_B">DataSheet!$A$1218:$IV$1218</definedName>
    <definedName name="C_TE_0401820_C">DataSheet!$A$1219:$IV$1219</definedName>
    <definedName name="C_TE_0401820_D">DataSheet!$A$1220:$IV$1220</definedName>
    <definedName name="C_TE_0401830_A">DataSheet!$A$1221:$IV$1221</definedName>
    <definedName name="C_TE_0401830_B">DataSheet!$A$1222:$IV$1222</definedName>
    <definedName name="C_TE_0401830_C">DataSheet!$A$1223:$IV$1223</definedName>
    <definedName name="C_TE_0401830_D">DataSheet!$A$1224:$IV$1224</definedName>
    <definedName name="C_TE_0401840_A">DataSheet!$A$1225:$IV$1225</definedName>
    <definedName name="C_TE_0401840_B">DataSheet!$A$1226:$IV$1226</definedName>
    <definedName name="C_TE_0401840_C">DataSheet!$A$1227:$IV$1227</definedName>
    <definedName name="C_TE_0401840_D">DataSheet!$A$1228:$IV$1228</definedName>
    <definedName name="C_TE_0404000_A">DataSheet!$A$1136:$IV$1136</definedName>
    <definedName name="C_TE_0404000_B">DataSheet!$A$1137:$IV$1137</definedName>
    <definedName name="C_TE_0404200">DataSheet!$A$1138:$IV$1138</definedName>
    <definedName name="C_TE_0404300">DataSheet!$A$1139:$IV$1139</definedName>
    <definedName name="C_TE_0404510_A">DataSheet!$A$1140:$IV$1140</definedName>
    <definedName name="C_TE_0404510_B">DataSheet!$A$1141:$IV$1141</definedName>
    <definedName name="C_TE_0404512_A">DataSheet!$A$1142:$IV$1142</definedName>
    <definedName name="C_TE_0404512_B">DataSheet!$A$1143:$IV$1143</definedName>
    <definedName name="C_TE_0404512_C">DataSheet!$A$1144:$IV$1144</definedName>
    <definedName name="C_TE_0404512_D">DataSheet!$A$1145:$IV$1145</definedName>
    <definedName name="C_TE_0404520_A">DataSheet!$A$1146:$IV$1146</definedName>
    <definedName name="C_TE_0404520_B">DataSheet!$A$1147:$IV$1147</definedName>
    <definedName name="C_TE_0404522_A">DataSheet!$A$1148:$IV$1148</definedName>
    <definedName name="C_TE_0404522_B">DataSheet!$A$1149:$IV$1149</definedName>
    <definedName name="C_TE_0404522_C">DataSheet!$A$1150:$IV$1150</definedName>
    <definedName name="C_TE_0404522_D">DataSheet!$A$1151:$IV$1151</definedName>
    <definedName name="C_TE_0404530_A">DataSheet!$A$1152:$IV$1152</definedName>
    <definedName name="C_TE_0404530_B">DataSheet!$A$1153:$IV$1153</definedName>
    <definedName name="C_TE_0404532_A">DataSheet!$A$1154:$IV$1154</definedName>
    <definedName name="C_TE_0404532_B">DataSheet!$A$1155:$IV$1155</definedName>
    <definedName name="C_TE_0404532_C">DataSheet!$A$1156:$IV$1156</definedName>
    <definedName name="C_TE_0404532_D">DataSheet!$A$1157:$IV$1157</definedName>
    <definedName name="C_TE_0404540_A">DataSheet!$A$1158:$IV$1158</definedName>
    <definedName name="C_TE_0404540_B">DataSheet!$A$1159:$IV$1159</definedName>
    <definedName name="C_TE_0404542_A">DataSheet!$A$1160:$IV$1160</definedName>
    <definedName name="C_TE_0404542_B">DataSheet!$A$1161:$IV$1161</definedName>
    <definedName name="C_TE_0404542_C">DataSheet!$A$1162:$IV$1162</definedName>
    <definedName name="C_TE_0404542_D">DataSheet!$A$1163:$IV$1163</definedName>
    <definedName name="C_TE_0404550_A">DataSheet!$A$1164:$IV$1164</definedName>
    <definedName name="C_TE_0404550_B">DataSheet!$A$1165:$IV$1165</definedName>
    <definedName name="C_TE_0404552_A">DataSheet!$A$1166:$IV$1166</definedName>
    <definedName name="C_TE_0404552_B">DataSheet!$A$1167:$IV$1167</definedName>
    <definedName name="C_TE_0404552_C">DataSheet!$A$1168:$IV$1168</definedName>
    <definedName name="C_TE_0404552_D">DataSheet!$A$1169:$IV$1169</definedName>
    <definedName name="C_TE_0404560_A">DataSheet!$A$1170:$IV$1170</definedName>
    <definedName name="C_TE_0404560_B">DataSheet!$A$1171:$IV$1171</definedName>
    <definedName name="C_TE_0404562_A">DataSheet!$A$1172:$IV$1172</definedName>
    <definedName name="C_TE_0404562_B">DataSheet!$A$1173:$IV$1173</definedName>
    <definedName name="C_TE_0404562_C">DataSheet!$A$1174:$IV$1174</definedName>
    <definedName name="C_TE_0404562_D">DataSheet!$A$1175:$IV$1175</definedName>
    <definedName name="C_TE_0404611_A">DataSheet!$A$1176:$IV$1176</definedName>
    <definedName name="C_TE_0404611_B">DataSheet!$A$1177:$IV$1177</definedName>
    <definedName name="C_TE_0404612_A">DataSheet!$A$1178:$IV$1178</definedName>
    <definedName name="C_TE_0404612_B">DataSheet!$A$1179:$IV$1179</definedName>
    <definedName name="C_TE_0404613_A">DataSheet!$A$1180:$IV$1180</definedName>
    <definedName name="C_TE_0404613_B">DataSheet!$A$1181:$IV$1181</definedName>
    <definedName name="C_TE_0404614_A">DataSheet!$A$1182:$IV$1182</definedName>
    <definedName name="C_TE_0404614_B">DataSheet!$A$1183:$IV$1183</definedName>
    <definedName name="C_TE_0404615_A">DataSheet!$A$1184:$IV$1184</definedName>
    <definedName name="C_TE_0404615_B">DataSheet!$A$1185:$IV$1185</definedName>
    <definedName name="C_TE_0404616_A">DataSheet!$A$1186:$IV$1186</definedName>
    <definedName name="C_TE_0404616_B">DataSheet!$A$1187:$IV$1187</definedName>
    <definedName name="C_TE_0404650_A">DataSheet!$A$1188:$IV$1188</definedName>
    <definedName name="C_TE_0404650_B">DataSheet!$A$1189:$IV$1189</definedName>
    <definedName name="C_TE_0404650_C">DataSheet!$A$1190:$IV$1190</definedName>
    <definedName name="C_TE_0404650_D">DataSheet!$A$1191:$IV$1191</definedName>
    <definedName name="C_TE_0404650_E">DataSheet!$A$1192:$IV$1192</definedName>
    <definedName name="C_TE_0404650_F">DataSheet!$A$1193:$IV$1193</definedName>
    <definedName name="C_TE_0404650_G">DataSheet!$A$1194:$IV$1194</definedName>
    <definedName name="C_TE_0404650_H">DataSheet!$A$1195:$IV$1195</definedName>
    <definedName name="C_TE_0404650_I">DataSheet!$A$1196:$IV$1196</definedName>
    <definedName name="C_TE_0404650_J">DataSheet!$A$1197:$IV$1197</definedName>
    <definedName name="C_TE_0404650_K">DataSheet!$A$1198:$IV$1198</definedName>
    <definedName name="C_TE_0404650_L">DataSheet!$A$1199:$IV$1199</definedName>
    <definedName name="C_TE_0404650_M">DataSheet!$A$1200:$IV$1200</definedName>
    <definedName name="C_TE_0404650_N">DataSheet!$A$1201:$IV$1201</definedName>
    <definedName name="C_TE_0404650_O">DataSheet!$A$1202:$IV$1202</definedName>
    <definedName name="C_TE_0404650_P">DataSheet!$A$1203:$IV$1203</definedName>
    <definedName name="C_TE_0404650_Q">DataSheet!$A$1204:$IV$1204</definedName>
    <definedName name="C_TE_0404650_R">DataSheet!$A$1205:$IV$1205</definedName>
    <definedName name="C_TE_0404750">DataSheet!$A$1206:$IV$1206</definedName>
    <definedName name="C_TE_0404751">DataSheet!$A$1207:$IV$1207</definedName>
    <definedName name="C_TE_0404760">DataSheet!$A$1208:$IV$1208</definedName>
    <definedName name="C_TE_0404770">DataSheet!$A$1209:$IV$1209</definedName>
    <definedName name="C_TE_0404900_A">DataSheet!$A$1210:$IV$1210</definedName>
    <definedName name="C_TE_0404900_B">DataSheet!$A$1211:$IV$1211</definedName>
    <definedName name="C_TE_0405690">DataSheet!$A$28:$IV$28</definedName>
    <definedName name="C_TE_4001">DataSheet!$A$215:$IV$215</definedName>
    <definedName name="C_TE_4002">DataSheet!$A$216:$IV$216</definedName>
    <definedName name="C_TE_4003">DataSheet!$A$217:$IV$217</definedName>
    <definedName name="C_TE_4004">DataSheet!$A$218:$IV$218</definedName>
    <definedName name="C_TE_4005">DataSheet!$A$219:$IV$219</definedName>
    <definedName name="C_TE_9001000">DataSheet!$A$1118:$IV$1118</definedName>
    <definedName name="C_TE_9001000_TBD">DataSheet!$A$1212:$IV$1212</definedName>
    <definedName name="C_TE_9001100">DataSheet!$A$1119:$IV$1119</definedName>
    <definedName name="C_TE_9001100_TBD">DataSheet!$A$1213:$IV$1213</definedName>
    <definedName name="C_Theta_ISO">DataSheet!$A$1348:$IV$1348</definedName>
    <definedName name="C_Trip">DataSheet!$A$1402:$IV$1402</definedName>
    <definedName name="C_Trip_BN">DataSheet!$A$1400:$IV$1400</definedName>
    <definedName name="C_Trip_ECS">DataSheet!$A$1401:$IV$1401</definedName>
    <definedName name="C_TT_040_2001">DataSheet!$A$281:$IV$281</definedName>
    <definedName name="C_TT_2200">DataSheet!$A$282:$IV$282</definedName>
    <definedName name="C_TT_2210">DataSheet!$A$283:$IV$283</definedName>
    <definedName name="C_TT_2230">DataSheet!$A$284:$IV$284</definedName>
    <definedName name="C_TT_2231">DataSheet!$A$285:$IV$285</definedName>
    <definedName name="C_TT_2232A">DataSheet!$A$286:$IV$286</definedName>
    <definedName name="C_TT_2232B">DataSheet!$A$287:$IV$287</definedName>
    <definedName name="C_TT_2233">DataSheet!$A$288:$IV$288</definedName>
    <definedName name="C_TT_2234">DataSheet!$A$289:$IV$289</definedName>
    <definedName name="C_TT_2235">DataSheet!$A$290:$IV$290</definedName>
    <definedName name="C_TT_2237">DataSheet!$A$291:$IV$291</definedName>
    <definedName name="C_TT_2251">DataSheet!$A$292:$IV$292</definedName>
    <definedName name="C_TT_4309">DataSheet!$A$293:$IV$293</definedName>
    <definedName name="C_TT_4310">DataSheet!$A$294:$IV$294</definedName>
    <definedName name="C_TT_5001">DataSheet!$A$295:$IV$295</definedName>
    <definedName name="C_TT_5002">DataSheet!$A$296:$IV$296</definedName>
    <definedName name="C_TT_5011">DataSheet!$A$297:$IV$297</definedName>
    <definedName name="C_TT_5012">DataSheet!$A$298:$IV$298</definedName>
    <definedName name="C_TT_6300">DataSheet!$A$299:$IV$299</definedName>
    <definedName name="C_UV_2210">DataSheet!$A$300:$IV$300</definedName>
    <definedName name="C_VE_0401060_X">DataSheet!$A$1238:$IV$1238</definedName>
    <definedName name="C_VE_0401060_Y">DataSheet!$A$1239:$IV$1239</definedName>
    <definedName name="C_VE_0401061_X">DataSheet!$A$1240:$IV$1240</definedName>
    <definedName name="C_VE_0401061_Y">DataSheet!$A$1241:$IV$1241</definedName>
    <definedName name="C_VE_0401260_X">DataSheet!$A$1242:$IV$1242</definedName>
    <definedName name="C_VE_0401260_Y">DataSheet!$A$1243:$IV$1243</definedName>
    <definedName name="C_VE_0401261_X">DataSheet!$A$1244:$IV$1244</definedName>
    <definedName name="C_VE_0401261_Y">DataSheet!$A$1245:$IV$1245</definedName>
    <definedName name="C_VE_8001010_X">DataSheet!$A$1256:$IV$1256</definedName>
    <definedName name="C_VE_8001010_Y">DataSheet!$A$1257:$IV$1257</definedName>
    <definedName name="C_VE_8001050_X">DataSheet!$A$1254:$IV$1254</definedName>
    <definedName name="C_VE_8001050_Y">DataSheet!$A$1255:$IV$1255</definedName>
    <definedName name="C_VE_9001000_X">DataSheet!$A$1233:$IV$1233</definedName>
    <definedName name="C_VE_9001000_Y">DataSheet!$A$1234:$IV$1234</definedName>
    <definedName name="C_VE_9001010_X">DataSheet!$A$1250:$IV$1250</definedName>
    <definedName name="C_VE_9001010_Y">DataSheet!$A$1251:$IV$1251</definedName>
    <definedName name="C_VE_9001031_H">DataSheet!$A$1252:$IV$1252</definedName>
    <definedName name="C_VE_9001031_V">DataSheet!$A$1253:$IV$1253</definedName>
    <definedName name="C_VE_9001310_H">DataSheet!$A$1235:$IV$1235</definedName>
    <definedName name="C_VE_9001311_V">DataSheet!$A$1236:$IV$1236</definedName>
    <definedName name="C_VE_9001312_A">DataSheet!$A$1237:$IV$1237</definedName>
    <definedName name="C_Vn">DataSheet!$A$1389:$IV$1389</definedName>
    <definedName name="C_Voltage_01">DataSheet!$A$970:$IV$970</definedName>
    <definedName name="C_Voltage_02">DataSheet!$A$971:$IV$971</definedName>
    <definedName name="C_Voltage_03">DataSheet!$A$972:$IV$972</definedName>
    <definedName name="C_Voltage_04">DataSheet!$A$973:$IV$973</definedName>
    <definedName name="C_Voltage_05">DataSheet!$A$974:$IV$974</definedName>
    <definedName name="C_Voltage_06">DataSheet!$A$975:$IV$975</definedName>
    <definedName name="C_Voltage_07">DataSheet!$A$976:$IV$976</definedName>
    <definedName name="C_Voltage_08">DataSheet!$A$977:$IV$977</definedName>
    <definedName name="C_Voltage_09">DataSheet!$A$978:$IV$978</definedName>
    <definedName name="C_Voltage_10">DataSheet!$A$979:$IV$979</definedName>
    <definedName name="C_Voltage_11">DataSheet!$A$980:$IV$980</definedName>
    <definedName name="C_Voltage_12">DataSheet!$A$981:$IV$981</definedName>
    <definedName name="C_Voltage_13">DataSheet!$A$982:$IV$982</definedName>
    <definedName name="C_Voltage_14">DataSheet!$A$983:$IV$983</definedName>
    <definedName name="C_Voltage_15">DataSheet!$A$984:$IV$984</definedName>
    <definedName name="C_Voltage_16">DataSheet!$A$985:$IV$985</definedName>
    <definedName name="C_VS_AuxG_fr_X">DataSheet!$A$1320:$IV$1320</definedName>
    <definedName name="C_VS_AuxG_fr_Y">DataSheet!$A$1321:$IV$1321</definedName>
    <definedName name="C_VS_GG_fr_X">DataSheet!$A$1308:$IV$1308</definedName>
    <definedName name="C_VS_GG_fr_Y">DataSheet!$A$1309:$IV$1309</definedName>
    <definedName name="C_VS_GG_re_X">DataSheet!$A$1310:$IV$1310</definedName>
    <definedName name="C_VS_GG_re_Y">DataSheet!$A$1311:$IV$1311</definedName>
    <definedName name="C_VS_LoadG_fr_X">DataSheet!$A$1324:$IV$1324</definedName>
    <definedName name="C_VS_LoadG_fr_Y">DataSheet!$A$1325:$IV$1325</definedName>
    <definedName name="C_VS_PT_fr_X">DataSheet!$A$1312:$IV$1312</definedName>
    <definedName name="C_VS_PT_fr_Y">DataSheet!$A$1313:$IV$1313</definedName>
    <definedName name="C_VS_PT_re_X">DataSheet!$A$1314:$IV$1314</definedName>
    <definedName name="C_VS_PT_re_Y">DataSheet!$A$1315:$IV$1315</definedName>
    <definedName name="C_x_proDAS_Start">DataSheet!$A$59:$IV$59</definedName>
    <definedName name="C_ZE_0401050_A">DataSheet!$A$1246:$IV$1246</definedName>
    <definedName name="C_ZE_0401050_B">DataSheet!$A$1247:$IV$1247</definedName>
    <definedName name="C_ZE_0401250_A">DataSheet!$A$1248:$IV$1248</definedName>
    <definedName name="C_ZE_0401250_B">DataSheet!$A$1249:$IV$1249</definedName>
    <definedName name="C_ZI_0404030">DataSheet!$A$1214:$IV$1214</definedName>
    <definedName name="C_ZI_0404230">DataSheet!$A$1215:$IV$1215</definedName>
    <definedName name="C_ZI_0404330">DataSheet!$A$1216:$IV$1216</definedName>
    <definedName name="Decel">Comments!$A$4</definedName>
    <definedName name="Decelcomment">Comments!$D$4</definedName>
    <definedName name="Deceldate">Comments!$B$4</definedName>
    <definedName name="Deceltime">Comments!$C$4</definedName>
    <definedName name="Demo_Report_NA_N_GG">Log_Demo_Report_NA!$B$2:$B$6001</definedName>
    <definedName name="Demo_Report_NA_N_GG_Qual">Log_Demo_Report_NA!$C$2:$C$6001</definedName>
    <definedName name="Demo_Report_NA_N_PT">Log_Demo_Report_NA!$D$2:$D$6001</definedName>
    <definedName name="Demo_Report_NA_N_PT_Qual">Log_Demo_Report_NA!$E$2:$E$6001</definedName>
    <definedName name="Fullset">Comments!$A$8</definedName>
    <definedName name="Fullsetcomment">Comments!$D$8</definedName>
    <definedName name="Fullsetdate">Comments!$B$8</definedName>
    <definedName name="Fullsettime">Comments!$C$8</definedName>
    <definedName name="H_ABC_NUM">TestHeader!$B$21</definedName>
    <definedName name="H_ARCH_DATE">TestHeader!$B$9</definedName>
    <definedName name="H_ARCH_SET_ID">TestHeader!$B$8</definedName>
    <definedName name="H_ATS_NUMBER">TestHeader!$B$30</definedName>
    <definedName name="H_BUILD_NO">TestHeader!$B$11</definedName>
    <definedName name="H_CLEANED">TestHeader!$B$15</definedName>
    <definedName name="H_CUSTOMER">TestHeader!$B$16</definedName>
    <definedName name="H_ENGINE_ADAPTER">TestHeader!$B$32</definedName>
    <definedName name="H_ENGINE_BUILD_LETTER">TestHeader!$B$35</definedName>
    <definedName name="H_ENGINE_BUILD_NUMBER">TestHeader!$B$34</definedName>
    <definedName name="H_ENGINE_NAME">TestHeader!$B$7</definedName>
    <definedName name="H_ENGINE_SERIAL_NO">TestHeader!$B$6</definedName>
    <definedName name="H_ENGINE_STANDARD">TestHeader!$B$17</definedName>
    <definedName name="H_FADEC_EDITION_NUMBER">TestHeader!$B$24</definedName>
    <definedName name="H_FADEC_NUMBER">TestHeader!$B$25</definedName>
    <definedName name="H_FUEL_DENSITY">TestHeader!$B$28</definedName>
    <definedName name="H_HPT">TestHeader!$B$26</definedName>
    <definedName name="H_LHV">TestHeader!$B$29</definedName>
    <definedName name="H_LPT">TestHeader!$B$27</definedName>
    <definedName name="H_MFC_NUMBER">TestHeader!$B$36</definedName>
    <definedName name="H_PROJECT_NUMBER">TestHeader!$B$20</definedName>
    <definedName name="H_PTO_NUMBER">TestHeader!$B$31</definedName>
    <definedName name="H_TEST_CELL_NAME">TestHeader!$B$2</definedName>
    <definedName name="H_TEST_CELL_NUMBER">TestHeader!$B$33</definedName>
    <definedName name="H_TEST_CLOSED">TestHeader!$B$18</definedName>
    <definedName name="H_TEST_CLOSED_DATE">TestHeader!$B$19</definedName>
    <definedName name="H_TEST_DATE">TestHeader!$B$5</definedName>
    <definedName name="H_TEST_DESC">TestHeader!$B$10</definedName>
    <definedName name="H_TEST_ENG">TestHeader!$B$14</definedName>
    <definedName name="H_TEST_ID">TestHeader!$B$3</definedName>
    <definedName name="H_TEST_NAME">TestHeader!$B$4</definedName>
    <definedName name="H_TEST_NUMBER">TestHeader!$B$22</definedName>
    <definedName name="H_TEST_OPER1">TestHeader!$B$12</definedName>
    <definedName name="H_TEST_OPER2">TestHeader!$B$13</definedName>
    <definedName name="H_TEST_PART_NUMBER">TestHeader!$B$23</definedName>
    <definedName name="L_Log_Demo_Report_NA_Time_1">Log_Demo_Report_NA!$A$2:$A$6001</definedName>
    <definedName name="NA">Comments!$A$2</definedName>
    <definedName name="NAcomment">Comments!$D$2</definedName>
    <definedName name="NAdate">Comments!$B$2</definedName>
    <definedName name="NAtime">Comments!$C$2</definedName>
    <definedName name="_xlnm.Print_Area" localSheetId="8">Emissions_Graphs!$A$1:$R$50</definedName>
    <definedName name="_xlnm.Print_Area" localSheetId="7">Emissions_Results!$A$1:$U$44</definedName>
    <definedName name="_xlnm.Print_Area" localSheetId="6">Performance_Graphs!$A$1:$R$399</definedName>
    <definedName name="_xlnm.Print_Area" localSheetId="4">Performance_Report!$A$1:$AX$115</definedName>
    <definedName name="_xlnm.Print_Area" localSheetId="5">Performance_Results!$A$1:$AP$44</definedName>
    <definedName name="_xlnm.Print_Area" localSheetId="9">Summary!$A$1:$R$49</definedName>
    <definedName name="RTD_page">Comments!$A$9</definedName>
    <definedName name="RTD_pagecomment">Comments!$D$9</definedName>
    <definedName name="RTD_pagedate">Comments!$B$9</definedName>
    <definedName name="RTD_pagetime">Comments!$C$9</definedName>
    <definedName name="S_GG1_PT1">DataSheet!$C$1:$C$65536</definedName>
    <definedName name="S_GG1_PT1_LT">DataSheet!$D$1:$D$65536</definedName>
    <definedName name="S_GG1_PT1_LV">DataSheet!$E$1:$E$65536</definedName>
    <definedName name="S_GG1_PT2">DataSheet!$F$1:$F$65536</definedName>
    <definedName name="S_GG1_PT2_LT">DataSheet!$G$1:$G$65536</definedName>
    <definedName name="S_GG1_PT2_LV">DataSheet!$H$1:$H$65536</definedName>
    <definedName name="S_GG1_PT3">DataSheet!$I$1:$I$65536</definedName>
    <definedName name="S_GG1_PT3_LT">DataSheet!$J$1:$J$65536</definedName>
    <definedName name="S_GG1_PT3_LV">DataSheet!$K$1:$K$65536</definedName>
    <definedName name="S_GG1_PT4">DataSheet!$L$1:$L$65536</definedName>
    <definedName name="S_GG1_PT4_LT">DataSheet!$M$1:$M$65536</definedName>
    <definedName name="S_GG1_PT4_LV">DataSheet!$N$1:$N$65536</definedName>
    <definedName name="S_GG2_PT1">DataSheet!$O$1:$O$65536</definedName>
    <definedName name="S_GG2_PT1_LT">DataSheet!$P$1:$P$65536</definedName>
    <definedName name="S_GG2_PT1_LV">DataSheet!$Q$1:$Q$65536</definedName>
    <definedName name="S_GG2_PT2">DataSheet!$R$1:$R$65536</definedName>
    <definedName name="S_GG2_PT2_LT">DataSheet!$S$1:$S$65536</definedName>
    <definedName name="S_GG2_PT2_LV">DataSheet!$T$1:$T$65536</definedName>
    <definedName name="S_GG2_PT3">DataSheet!$U$1:$U$65536</definedName>
    <definedName name="S_GG2_PT3_LT">DataSheet!$V$1:$V$65536</definedName>
    <definedName name="S_GG2_PT3_LV">DataSheet!$W$1:$W$65536</definedName>
    <definedName name="S_GG3_PT1">DataSheet!$X$1:$X$65536</definedName>
    <definedName name="S_GG3_PT1_LT">DataSheet!$Y$1:$Y$65536</definedName>
    <definedName name="S_GG3_PT1_LV">DataSheet!$Z$1:$Z$65536</definedName>
    <definedName name="S_GG3_PT2">DataSheet!$AA$1:$AA$65536</definedName>
    <definedName name="S_GG3_PT2_LT">DataSheet!$AB$1:$AB$65536</definedName>
    <definedName name="S_GG3_PT2_LV">DataSheet!$AC$1:$AC$65536</definedName>
    <definedName name="S_GG3_PT3">DataSheet!$AD$1:$AD$65536</definedName>
    <definedName name="S_GG3_PT3_LT">DataSheet!$AE$1:$AE$65536</definedName>
    <definedName name="S_GG3_PT3_LV">DataSheet!$AF$1:$AF$65536</definedName>
    <definedName name="S_GG3_PT4">DataSheet!$AG$1:$AG$65536</definedName>
    <definedName name="S_GG3_PT4_LT">DataSheet!$AH$1:$AH$65536</definedName>
    <definedName name="S_GG3_PT4_LV">DataSheet!$AI$1:$AI$65536</definedName>
    <definedName name="S_GG4_PT1">DataSheet!$AJ$1:$AJ$65536</definedName>
    <definedName name="S_GG4_PT1_LT">DataSheet!$AK$1:$AK$65536</definedName>
    <definedName name="S_GG4_PT1_LV">DataSheet!$AL$1:$AL$65536</definedName>
    <definedName name="S_GG4_PT2">DataSheet!$AM$1:$AM$65536</definedName>
    <definedName name="S_GG4_PT2_LT">DataSheet!$AN$1:$AN$65536</definedName>
    <definedName name="S_GG4_PT2_LV">DataSheet!$AO$1:$AO$65536</definedName>
    <definedName name="S_GG4_PT3">DataSheet!$AP$1:$AP$65536</definedName>
    <definedName name="S_GG4_PT3_LT">DataSheet!$AQ$1:$AQ$65536</definedName>
    <definedName name="S_GG4_PT3_LV">DataSheet!$AR$1:$AR$65536</definedName>
    <definedName name="S_GG4_PT4">DataSheet!$AS$1:$AS$65536</definedName>
    <definedName name="S_GG4_PT4_LT">DataSheet!$AT$1:$AT$65536</definedName>
    <definedName name="S_GG4_PT4_LV">DataSheet!$AU$1:$AU$65536</definedName>
    <definedName name="S_GG5_PT1">DataSheet!$AV$1:$AV$65536</definedName>
    <definedName name="S_GG5_PT1_LT">DataSheet!$AW$1:$AW$65536</definedName>
    <definedName name="S_GG5_PT1_LV">DataSheet!$AX$1:$AX$65536</definedName>
    <definedName name="S_GG5_PT2">DataSheet!$AY$1:$AY$65536</definedName>
    <definedName name="S_GG5_PT2_LT">DataSheet!$AZ$1:$AZ$65536</definedName>
    <definedName name="S_GG5_PT2_LV">DataSheet!$BA$1:$BA$65536</definedName>
    <definedName name="S_GG5_PT3">DataSheet!$BB$1:$BB$65536</definedName>
    <definedName name="S_GG5_PT3_LT">DataSheet!$BC$1:$BC$65536</definedName>
    <definedName name="S_GG5_PT3_LV">DataSheet!$BD$1:$BD$65536</definedName>
    <definedName name="S_GG5_PT4">DataSheet!$BE$1:$BE$65536</definedName>
    <definedName name="S_GG5_PT4_LT">DataSheet!$BF$1:$BF$65536</definedName>
    <definedName name="S_GG5_PT4_LV">DataSheet!$BG$1:$BG$65536</definedName>
    <definedName name="S_GG5_PT5">DataSheet!$BH$1:$BH$65536</definedName>
    <definedName name="S_GG5_PT5_LT">DataSheet!$BI$1:$BI$65536</definedName>
    <definedName name="S_GG5_PT5_LV">DataSheet!$BJ$1:$BJ$65536</definedName>
    <definedName name="Set_Point">Comments!$A$11</definedName>
    <definedName name="Set_Pointcomment">Comments!$D$11</definedName>
    <definedName name="Set_Pointdate">Comments!$B$11</definedName>
    <definedName name="Set_Pointtime">Comments!$C$11</definedName>
    <definedName name="Shutdown">Comments!$A$5</definedName>
    <definedName name="Shutdowncomment">Comments!$D$5</definedName>
    <definedName name="Shutdowndate">Comments!$B$5</definedName>
    <definedName name="Shutdowntime">Comments!$C$5</definedName>
    <definedName name="Stabilization">Comments!$A$7</definedName>
    <definedName name="Stabilizationcomment">Comments!$D$7</definedName>
    <definedName name="Stabilizationdate">Comments!$B$7</definedName>
    <definedName name="Stabilizationtime">Comments!$C$7</definedName>
    <definedName name="Start">Comments!$A$3</definedName>
    <definedName name="Startcomment">Comments!$D$3</definedName>
    <definedName name="Startdate">Comments!$B$3</definedName>
    <definedName name="Starttime">Comments!$C$3</definedName>
    <definedName name="TEST_INFO">Comments!$A$6</definedName>
    <definedName name="TEST_INFOcomment">Comments!$D$6</definedName>
    <definedName name="TEST_INFOdate">Comments!$B$6</definedName>
    <definedName name="TEST_INFOtime">Comments!$C$6</definedName>
    <definedName name="Warm_Up">Comments!$A$10</definedName>
    <definedName name="Warm_Upcomment">Comments!$D$10</definedName>
    <definedName name="Warm_Update">Comments!$B$10</definedName>
    <definedName name="Warm_Uptime">Comments!$C$10</definedName>
  </definedNames>
  <calcPr calcId="179017"/>
</workbook>
</file>

<file path=xl/calcChain.xml><?xml version="1.0" encoding="utf-8"?>
<calcChain xmlns="http://schemas.openxmlformats.org/spreadsheetml/2006/main">
  <c r="BF6" i="16" l="1"/>
  <c r="BF7" i="16"/>
  <c r="BF8" i="16"/>
  <c r="BF9" i="16"/>
  <c r="BF10" i="16"/>
  <c r="BF11" i="16"/>
  <c r="BF12" i="16"/>
  <c r="BF13" i="16"/>
  <c r="BF14" i="16"/>
  <c r="BF15" i="16"/>
  <c r="BF16" i="16"/>
  <c r="BF17" i="16"/>
  <c r="BF18" i="16"/>
  <c r="BF19" i="16"/>
  <c r="BF20" i="16"/>
  <c r="BF21" i="16"/>
  <c r="BF22" i="16"/>
  <c r="BF23" i="16"/>
  <c r="BF24" i="16"/>
  <c r="BF5" i="16"/>
  <c r="K44" i="19"/>
  <c r="K43" i="19"/>
  <c r="K42" i="19"/>
  <c r="N34" i="19"/>
  <c r="M34" i="19"/>
  <c r="N33" i="19"/>
  <c r="M33" i="19"/>
  <c r="N32" i="19"/>
  <c r="M32" i="19"/>
  <c r="N31" i="19"/>
  <c r="M31" i="19"/>
  <c r="N30" i="19"/>
  <c r="N44" i="19" s="1"/>
  <c r="M30" i="19"/>
  <c r="M44" i="19" s="1"/>
  <c r="N29" i="19"/>
  <c r="M29" i="19"/>
  <c r="N28" i="19"/>
  <c r="M28" i="19"/>
  <c r="N27" i="19"/>
  <c r="M27" i="19"/>
  <c r="N26" i="19"/>
  <c r="N43" i="19" s="1"/>
  <c r="M26" i="19"/>
  <c r="M43" i="19" s="1"/>
  <c r="N25" i="19"/>
  <c r="M25" i="19"/>
  <c r="N24" i="19"/>
  <c r="M24" i="19"/>
  <c r="N23" i="19"/>
  <c r="M23" i="19"/>
  <c r="N22" i="19"/>
  <c r="N42" i="19" s="1"/>
  <c r="M22" i="19"/>
  <c r="M42" i="19" s="1"/>
  <c r="N21" i="19"/>
  <c r="M21" i="19"/>
  <c r="N20" i="19"/>
  <c r="M20" i="19"/>
  <c r="N19" i="19"/>
  <c r="N41" i="19" s="1"/>
  <c r="M19" i="19"/>
  <c r="M41" i="19" s="1"/>
  <c r="N18" i="19"/>
  <c r="M18" i="19"/>
  <c r="N17" i="19"/>
  <c r="M17" i="19"/>
  <c r="N16" i="19"/>
  <c r="M16" i="19"/>
  <c r="N15" i="19"/>
  <c r="N40" i="19" s="1"/>
  <c r="M15" i="19"/>
  <c r="M40" i="19" s="1"/>
  <c r="L34" i="19"/>
  <c r="L33" i="19"/>
  <c r="L32" i="19"/>
  <c r="L31" i="19"/>
  <c r="L30" i="19"/>
  <c r="L44" i="19" s="1"/>
  <c r="L29" i="19"/>
  <c r="L28" i="19"/>
  <c r="L27" i="19"/>
  <c r="L26" i="19"/>
  <c r="L43" i="19" s="1"/>
  <c r="L25" i="19"/>
  <c r="L24" i="19"/>
  <c r="L23" i="19"/>
  <c r="L22" i="19"/>
  <c r="L42" i="19" s="1"/>
  <c r="L21" i="19"/>
  <c r="L20" i="19"/>
  <c r="L19" i="19"/>
  <c r="L41" i="19" s="1"/>
  <c r="L18" i="19"/>
  <c r="L17" i="19"/>
  <c r="L16" i="19"/>
  <c r="L15" i="19"/>
  <c r="L40" i="19" s="1"/>
  <c r="K16" i="19"/>
  <c r="K15" i="19"/>
  <c r="K40" i="19" s="1"/>
  <c r="K34" i="19"/>
  <c r="K33" i="19"/>
  <c r="K32" i="19"/>
  <c r="K31" i="19"/>
  <c r="K30" i="19"/>
  <c r="K29" i="19"/>
  <c r="K28" i="19"/>
  <c r="K27" i="19"/>
  <c r="K26" i="19"/>
  <c r="K25" i="19"/>
  <c r="K24" i="19"/>
  <c r="K23" i="19"/>
  <c r="K22" i="19"/>
  <c r="K21" i="19"/>
  <c r="K20" i="19"/>
  <c r="K19" i="19"/>
  <c r="K41" i="19" s="1"/>
  <c r="K18" i="19"/>
  <c r="K17" i="19"/>
  <c r="J34" i="19"/>
  <c r="J33" i="19"/>
  <c r="J32" i="19"/>
  <c r="J31" i="19"/>
  <c r="J30" i="19"/>
  <c r="J44" i="19" s="1"/>
  <c r="J29" i="19"/>
  <c r="J28" i="19"/>
  <c r="J27" i="19"/>
  <c r="J26" i="19"/>
  <c r="J43" i="19" s="1"/>
  <c r="J25" i="19"/>
  <c r="J24" i="19"/>
  <c r="J23" i="19"/>
  <c r="J22" i="19"/>
  <c r="J42" i="19" s="1"/>
  <c r="J21" i="19"/>
  <c r="J20" i="19"/>
  <c r="J19" i="19"/>
  <c r="J41" i="19" s="1"/>
  <c r="J18" i="19"/>
  <c r="J17" i="19"/>
  <c r="J16" i="19"/>
  <c r="J15" i="19"/>
  <c r="J40" i="19" s="1"/>
  <c r="I34" i="19"/>
  <c r="I33" i="19"/>
  <c r="I32" i="19"/>
  <c r="I31" i="19"/>
  <c r="I44" i="19" s="1"/>
  <c r="I30" i="19"/>
  <c r="I29" i="19"/>
  <c r="I28" i="19"/>
  <c r="I27" i="19"/>
  <c r="I43" i="19" s="1"/>
  <c r="I26" i="19"/>
  <c r="I25" i="19"/>
  <c r="I24" i="19"/>
  <c r="I23" i="19"/>
  <c r="I42" i="19" s="1"/>
  <c r="I22" i="19"/>
  <c r="I21" i="19"/>
  <c r="I20" i="19"/>
  <c r="I19" i="19"/>
  <c r="I41" i="19" s="1"/>
  <c r="I18" i="19"/>
  <c r="I17" i="19"/>
  <c r="I16" i="19"/>
  <c r="I15" i="19"/>
  <c r="I40" i="19" s="1"/>
  <c r="H34" i="19"/>
  <c r="H33" i="19"/>
  <c r="H32" i="19"/>
  <c r="H31" i="19"/>
  <c r="H30" i="19"/>
  <c r="H44" i="19" s="1"/>
  <c r="H29" i="19"/>
  <c r="H28" i="19"/>
  <c r="H27" i="19"/>
  <c r="H26" i="19"/>
  <c r="H43" i="19" s="1"/>
  <c r="H25" i="19"/>
  <c r="H24" i="19"/>
  <c r="H23" i="19"/>
  <c r="H22" i="19"/>
  <c r="H42" i="19" s="1"/>
  <c r="H21" i="19"/>
  <c r="H20" i="19"/>
  <c r="H19" i="19"/>
  <c r="H41" i="19" s="1"/>
  <c r="H18" i="19"/>
  <c r="H17" i="19"/>
  <c r="H16" i="19"/>
  <c r="H15" i="19"/>
  <c r="H40" i="19" s="1"/>
  <c r="G34" i="19"/>
  <c r="G33" i="19"/>
  <c r="G32" i="19"/>
  <c r="G31" i="19"/>
  <c r="G44" i="19" s="1"/>
  <c r="G30" i="19"/>
  <c r="G29" i="19"/>
  <c r="G28" i="19"/>
  <c r="G27" i="19"/>
  <c r="G43" i="19" s="1"/>
  <c r="G26" i="19"/>
  <c r="G25" i="19"/>
  <c r="G24" i="19"/>
  <c r="G23" i="19"/>
  <c r="G42" i="19" s="1"/>
  <c r="G22" i="19"/>
  <c r="G21" i="19"/>
  <c r="G20" i="19"/>
  <c r="G19" i="19"/>
  <c r="G41" i="19" s="1"/>
  <c r="G18" i="19"/>
  <c r="G17" i="19"/>
  <c r="G16" i="19"/>
  <c r="G15" i="19"/>
  <c r="G40" i="19" s="1"/>
  <c r="F34" i="19"/>
  <c r="F33" i="19"/>
  <c r="F32" i="19"/>
  <c r="F31" i="19"/>
  <c r="F30" i="19"/>
  <c r="F29" i="19"/>
  <c r="F28" i="19"/>
  <c r="F27" i="19"/>
  <c r="F26" i="19"/>
  <c r="F25" i="19"/>
  <c r="F24" i="19"/>
  <c r="F23" i="19"/>
  <c r="F22" i="19"/>
  <c r="F21" i="19"/>
  <c r="F20" i="19"/>
  <c r="F19" i="19"/>
  <c r="F18" i="19"/>
  <c r="F17" i="19"/>
  <c r="F16" i="19"/>
  <c r="F15" i="19"/>
  <c r="E34" i="19"/>
  <c r="D34" i="19"/>
  <c r="E33" i="19"/>
  <c r="D33" i="19"/>
  <c r="E32" i="19"/>
  <c r="D32" i="19"/>
  <c r="E31" i="19"/>
  <c r="D31" i="19"/>
  <c r="E30" i="19"/>
  <c r="D30" i="19"/>
  <c r="E29" i="19"/>
  <c r="D29" i="19"/>
  <c r="E28" i="19"/>
  <c r="D28" i="19"/>
  <c r="E27" i="19"/>
  <c r="D27" i="19"/>
  <c r="E26" i="19"/>
  <c r="D26" i="19"/>
  <c r="E25" i="19"/>
  <c r="D25" i="19"/>
  <c r="E24" i="19"/>
  <c r="D24" i="19"/>
  <c r="E23" i="19"/>
  <c r="D23" i="19"/>
  <c r="E22" i="19"/>
  <c r="D22" i="19"/>
  <c r="E21" i="19"/>
  <c r="D21" i="19"/>
  <c r="E20" i="19"/>
  <c r="D20" i="19"/>
  <c r="E19" i="19"/>
  <c r="D19" i="19"/>
  <c r="E18" i="19"/>
  <c r="D18" i="19"/>
  <c r="E17" i="19"/>
  <c r="D17" i="19"/>
  <c r="E16" i="19"/>
  <c r="D16" i="19"/>
  <c r="E15" i="19"/>
  <c r="D15" i="19"/>
  <c r="D9" i="19"/>
  <c r="D7" i="19"/>
  <c r="L6" i="19"/>
  <c r="K6" i="19"/>
  <c r="E6" i="19"/>
  <c r="D6" i="19"/>
  <c r="L5" i="19"/>
  <c r="K5" i="19"/>
  <c r="G5" i="19"/>
  <c r="E5" i="19"/>
  <c r="D5" i="19"/>
  <c r="C7" i="18"/>
  <c r="J6" i="18"/>
  <c r="I6" i="18"/>
  <c r="D6" i="18"/>
  <c r="C6" i="18"/>
  <c r="J5" i="18"/>
  <c r="I5" i="18"/>
  <c r="F5" i="18"/>
  <c r="D5" i="18"/>
  <c r="C5" i="18"/>
  <c r="F43" i="19" l="1"/>
  <c r="F44" i="19"/>
  <c r="F42" i="19"/>
  <c r="F40" i="19"/>
  <c r="F41" i="19"/>
  <c r="H17" i="7" l="1"/>
  <c r="G17" i="7"/>
  <c r="F17" i="7"/>
  <c r="E17" i="7"/>
  <c r="P17" i="7"/>
  <c r="AW17" i="7"/>
  <c r="AV17" i="7"/>
  <c r="AU17" i="7"/>
  <c r="AT17" i="7"/>
  <c r="AS17" i="7"/>
  <c r="AL17" i="7"/>
  <c r="AK17" i="7"/>
  <c r="AJ17" i="7"/>
  <c r="AI17" i="7"/>
  <c r="AB17" i="7"/>
  <c r="AA17" i="7"/>
  <c r="Z17" i="7"/>
  <c r="Y17" i="7"/>
  <c r="Q17" i="7"/>
  <c r="O17" i="7"/>
  <c r="AK59" i="16"/>
  <c r="AL59" i="16"/>
  <c r="AW6" i="16"/>
  <c r="AX6" i="16" s="1"/>
  <c r="AY6" i="16" s="1"/>
  <c r="AZ6" i="16" s="1"/>
  <c r="AW7" i="16"/>
  <c r="AX7" i="16" s="1"/>
  <c r="AY7" i="16" s="1"/>
  <c r="AZ7" i="16" s="1"/>
  <c r="AW8" i="16"/>
  <c r="AX8" i="16" s="1"/>
  <c r="AY8" i="16" s="1"/>
  <c r="AZ8" i="16" s="1"/>
  <c r="AW9" i="16"/>
  <c r="AX9" i="16" s="1"/>
  <c r="AY9" i="16" s="1"/>
  <c r="AZ9" i="16" s="1"/>
  <c r="AW5" i="16"/>
  <c r="AX5" i="16" s="1"/>
  <c r="AY5" i="16" s="1"/>
  <c r="AZ5" i="16" s="1"/>
  <c r="AF34" i="8"/>
  <c r="AE34" i="8"/>
  <c r="AD34" i="8"/>
  <c r="AC34" i="8"/>
  <c r="AF33" i="8"/>
  <c r="AE33" i="8"/>
  <c r="AD33" i="8"/>
  <c r="AC33" i="8"/>
  <c r="AF32" i="8"/>
  <c r="AE32" i="8"/>
  <c r="AD32" i="8"/>
  <c r="AC32" i="8"/>
  <c r="AF31" i="8"/>
  <c r="AE31" i="8"/>
  <c r="AD31" i="8"/>
  <c r="AC31" i="8"/>
  <c r="AF30" i="8"/>
  <c r="AE30" i="8"/>
  <c r="AD30" i="8"/>
  <c r="AC30" i="8"/>
  <c r="AF29" i="8"/>
  <c r="AE29" i="8"/>
  <c r="AD29" i="8"/>
  <c r="AC29" i="8"/>
  <c r="AF28" i="8"/>
  <c r="AE28" i="8"/>
  <c r="AD28" i="8"/>
  <c r="AC28" i="8"/>
  <c r="AF27" i="8"/>
  <c r="AE27" i="8"/>
  <c r="AD27" i="8"/>
  <c r="AC27" i="8"/>
  <c r="AF26" i="8"/>
  <c r="AE26" i="8"/>
  <c r="AD26" i="8"/>
  <c r="AC26" i="8"/>
  <c r="AF25" i="8"/>
  <c r="AE25" i="8"/>
  <c r="AD25" i="8"/>
  <c r="AC25" i="8"/>
  <c r="AF24" i="8"/>
  <c r="AE24" i="8"/>
  <c r="AD24" i="8"/>
  <c r="AC24" i="8"/>
  <c r="AF23" i="8"/>
  <c r="AE23" i="8"/>
  <c r="AD23" i="8"/>
  <c r="AC23" i="8"/>
  <c r="AF22" i="8"/>
  <c r="AE22" i="8"/>
  <c r="AD22" i="8"/>
  <c r="AC22" i="8"/>
  <c r="AF21" i="8"/>
  <c r="AE21" i="8"/>
  <c r="AD21" i="8"/>
  <c r="AC21" i="8"/>
  <c r="AF20" i="8"/>
  <c r="AE20" i="8"/>
  <c r="AD20" i="8"/>
  <c r="AC20" i="8"/>
  <c r="AF19" i="8"/>
  <c r="AE19" i="8"/>
  <c r="AD19" i="8"/>
  <c r="AC19" i="8"/>
  <c r="AF18" i="8"/>
  <c r="AE18" i="8"/>
  <c r="AD18" i="8"/>
  <c r="AC18" i="8"/>
  <c r="AF17" i="8"/>
  <c r="AE17" i="8"/>
  <c r="AD17" i="8"/>
  <c r="AC17" i="8"/>
  <c r="AF16" i="8"/>
  <c r="AE16" i="8"/>
  <c r="AD16" i="8"/>
  <c r="AC16" i="8"/>
  <c r="AF15" i="8"/>
  <c r="AE15" i="8"/>
  <c r="AD15" i="8"/>
  <c r="AC15" i="8"/>
  <c r="O13" i="16" l="1"/>
  <c r="P13" i="16"/>
  <c r="Q13" i="16"/>
  <c r="R13" i="16"/>
  <c r="S13" i="16"/>
  <c r="AK36" i="16"/>
  <c r="AL36" i="16"/>
  <c r="AK13" i="16" l="1"/>
  <c r="AL13" i="16"/>
  <c r="D34" i="8" l="1"/>
  <c r="D33" i="8"/>
  <c r="D32" i="8"/>
  <c r="D31" i="8"/>
  <c r="D30" i="8"/>
  <c r="D29" i="8"/>
  <c r="D28" i="8"/>
  <c r="D27" i="8"/>
  <c r="D26" i="8"/>
  <c r="D25" i="8"/>
  <c r="D24" i="8"/>
  <c r="D23" i="8"/>
  <c r="D22" i="8"/>
  <c r="D21" i="8"/>
  <c r="D20" i="8"/>
  <c r="D19" i="8"/>
  <c r="D18" i="8"/>
  <c r="D17" i="8"/>
  <c r="D16" i="8"/>
  <c r="D15" i="8"/>
  <c r="P34" i="8"/>
  <c r="P33" i="8"/>
  <c r="P32" i="8"/>
  <c r="P31" i="8"/>
  <c r="P30" i="8"/>
  <c r="P29" i="8"/>
  <c r="P28" i="8"/>
  <c r="P27" i="8"/>
  <c r="P26" i="8"/>
  <c r="P25" i="8"/>
  <c r="P24" i="8"/>
  <c r="P23" i="8"/>
  <c r="P22" i="8"/>
  <c r="P21" i="8"/>
  <c r="P20" i="8"/>
  <c r="P19" i="8"/>
  <c r="P18" i="8"/>
  <c r="P17" i="8"/>
  <c r="P16" i="8"/>
  <c r="P15" i="8"/>
  <c r="N34" i="8"/>
  <c r="N33" i="8"/>
  <c r="N32" i="8"/>
  <c r="N31" i="8"/>
  <c r="N30" i="8"/>
  <c r="N29" i="8"/>
  <c r="N28" i="8"/>
  <c r="N27" i="8"/>
  <c r="N26" i="8"/>
  <c r="N25" i="8"/>
  <c r="N24" i="8"/>
  <c r="N23" i="8"/>
  <c r="N22" i="8"/>
  <c r="N21" i="8"/>
  <c r="N20" i="8"/>
  <c r="N19" i="8"/>
  <c r="N18" i="8"/>
  <c r="N17" i="8"/>
  <c r="N16" i="8"/>
  <c r="N15" i="8"/>
  <c r="L34" i="8"/>
  <c r="L33" i="8"/>
  <c r="L32" i="8"/>
  <c r="L31" i="8"/>
  <c r="L30" i="8"/>
  <c r="L29" i="8"/>
  <c r="L28" i="8"/>
  <c r="L27" i="8"/>
  <c r="L26" i="8"/>
  <c r="L25" i="8"/>
  <c r="L24" i="8"/>
  <c r="L23" i="8"/>
  <c r="L22" i="8"/>
  <c r="L21" i="8"/>
  <c r="L20" i="8"/>
  <c r="L19" i="8"/>
  <c r="L18" i="8"/>
  <c r="L17" i="8"/>
  <c r="L16" i="8"/>
  <c r="L15" i="8"/>
  <c r="K19" i="8"/>
  <c r="K18" i="8"/>
  <c r="K17" i="8"/>
  <c r="K16" i="8"/>
  <c r="K34" i="8"/>
  <c r="K33" i="8"/>
  <c r="K32" i="8"/>
  <c r="K31" i="8"/>
  <c r="K30" i="8"/>
  <c r="K29" i="8"/>
  <c r="K28" i="8"/>
  <c r="K27" i="8"/>
  <c r="K26" i="8"/>
  <c r="K25" i="8"/>
  <c r="K24" i="8"/>
  <c r="K23" i="8"/>
  <c r="K22" i="8"/>
  <c r="K21" i="8"/>
  <c r="K20" i="8"/>
  <c r="K15" i="8"/>
  <c r="H34" i="8"/>
  <c r="H33" i="8"/>
  <c r="H32" i="8"/>
  <c r="H31" i="8"/>
  <c r="H30" i="8"/>
  <c r="H29" i="8"/>
  <c r="H28" i="8"/>
  <c r="H27" i="8"/>
  <c r="H26" i="8"/>
  <c r="H25" i="8"/>
  <c r="H24" i="8"/>
  <c r="H23" i="8"/>
  <c r="H22" i="8"/>
  <c r="H21" i="8"/>
  <c r="H20" i="8"/>
  <c r="H19" i="8"/>
  <c r="H18" i="8"/>
  <c r="H17" i="8"/>
  <c r="H16" i="8"/>
  <c r="H15" i="8"/>
  <c r="E32" i="10"/>
  <c r="L41" i="8" l="1"/>
  <c r="L44" i="8"/>
  <c r="L40" i="8"/>
  <c r="L42" i="8"/>
  <c r="L43" i="8"/>
  <c r="O34" i="8"/>
  <c r="O33" i="8"/>
  <c r="O32" i="8"/>
  <c r="O31" i="8"/>
  <c r="O30" i="8"/>
  <c r="O29" i="8"/>
  <c r="O28" i="8"/>
  <c r="O27" i="8"/>
  <c r="O26" i="8"/>
  <c r="O25" i="8"/>
  <c r="O24" i="8"/>
  <c r="O23" i="8"/>
  <c r="O22" i="8"/>
  <c r="O21" i="8"/>
  <c r="O20" i="8"/>
  <c r="O19" i="8"/>
  <c r="O18" i="8"/>
  <c r="O17" i="8"/>
  <c r="O16" i="8"/>
  <c r="O15" i="8"/>
  <c r="Y5" i="8"/>
  <c r="AB5" i="8"/>
  <c r="AF5" i="8"/>
  <c r="Y6" i="8"/>
  <c r="AF6" i="8"/>
  <c r="Y7" i="8"/>
  <c r="Y9" i="8"/>
  <c r="O40" i="8" l="1"/>
  <c r="O41" i="8"/>
  <c r="O42" i="8"/>
  <c r="O44" i="8"/>
  <c r="O43" i="8"/>
  <c r="H39" i="10"/>
  <c r="H33" i="10"/>
  <c r="H31" i="10"/>
  <c r="H27" i="10"/>
  <c r="H24" i="10"/>
  <c r="H13" i="10"/>
  <c r="H10" i="10"/>
  <c r="C7" i="14" l="1"/>
  <c r="I6" i="14"/>
  <c r="C6" i="14"/>
  <c r="I5" i="14"/>
  <c r="F5" i="14"/>
  <c r="C5" i="14"/>
  <c r="Y115" i="7" l="1"/>
  <c r="AW115" i="7"/>
  <c r="AV115" i="7"/>
  <c r="AU115" i="7"/>
  <c r="AT115" i="7"/>
  <c r="AS115" i="7"/>
  <c r="AL115" i="7"/>
  <c r="AK115" i="7"/>
  <c r="AJ115" i="7"/>
  <c r="AI115" i="7"/>
  <c r="AB115" i="7"/>
  <c r="AA115" i="7"/>
  <c r="Z115" i="7"/>
  <c r="Q115" i="7"/>
  <c r="P115" i="7"/>
  <c r="O115" i="7"/>
  <c r="H115" i="7"/>
  <c r="G115" i="7"/>
  <c r="F115" i="7"/>
  <c r="E115" i="7"/>
  <c r="E89" i="7"/>
  <c r="C359" i="12" l="1"/>
  <c r="C357" i="12"/>
  <c r="I356" i="12"/>
  <c r="C356" i="12"/>
  <c r="I355" i="12"/>
  <c r="F355" i="12"/>
  <c r="C355" i="12"/>
  <c r="C159" i="12"/>
  <c r="C209" i="12"/>
  <c r="C259" i="12"/>
  <c r="C257" i="12"/>
  <c r="I256" i="12"/>
  <c r="C256" i="12"/>
  <c r="I255" i="12"/>
  <c r="F255" i="12"/>
  <c r="C255" i="12"/>
  <c r="C207" i="12"/>
  <c r="I206" i="12"/>
  <c r="C206" i="12"/>
  <c r="I205" i="12"/>
  <c r="F205" i="12"/>
  <c r="C205" i="12"/>
  <c r="C157" i="12"/>
  <c r="I156" i="12"/>
  <c r="C156" i="12"/>
  <c r="I155" i="12"/>
  <c r="F155" i="12"/>
  <c r="C155" i="12"/>
  <c r="C9" i="12"/>
  <c r="E30" i="10"/>
  <c r="H30" i="10" s="1"/>
  <c r="D259" i="12" s="1"/>
  <c r="C7" i="12"/>
  <c r="I6" i="12"/>
  <c r="C6" i="12"/>
  <c r="I5" i="12"/>
  <c r="F5" i="12"/>
  <c r="C5" i="12"/>
  <c r="AP9" i="7"/>
  <c r="AP8" i="7"/>
  <c r="AP7" i="7"/>
  <c r="AP6" i="7"/>
  <c r="AP5" i="7"/>
  <c r="AF9" i="7"/>
  <c r="AF8" i="7"/>
  <c r="AF7" i="7"/>
  <c r="AF6" i="7"/>
  <c r="AF5" i="7"/>
  <c r="V9" i="7"/>
  <c r="V8" i="7"/>
  <c r="V7" i="7"/>
  <c r="V6" i="7"/>
  <c r="V5" i="7"/>
  <c r="L9" i="7"/>
  <c r="L8" i="7"/>
  <c r="L7" i="7"/>
  <c r="L6" i="7"/>
  <c r="L5" i="7"/>
  <c r="O15" i="7"/>
  <c r="P15" i="7"/>
  <c r="Q15" i="7"/>
  <c r="Y15" i="7"/>
  <c r="Z15" i="7"/>
  <c r="AA15" i="7"/>
  <c r="AB15" i="7"/>
  <c r="AI15" i="7"/>
  <c r="AJ15" i="7"/>
  <c r="AK15" i="7"/>
  <c r="AL15" i="7"/>
  <c r="AS15" i="7"/>
  <c r="AT15" i="7"/>
  <c r="AU15" i="7"/>
  <c r="AV15" i="7"/>
  <c r="AW15" i="7"/>
  <c r="O16" i="7"/>
  <c r="P16" i="7"/>
  <c r="Q16" i="7"/>
  <c r="Y16" i="7"/>
  <c r="Z16" i="7"/>
  <c r="AA16" i="7"/>
  <c r="AB16" i="7"/>
  <c r="AI16" i="7"/>
  <c r="AJ16" i="7"/>
  <c r="AK16" i="7"/>
  <c r="AL16" i="7"/>
  <c r="AS16" i="7"/>
  <c r="AT16" i="7"/>
  <c r="AU16" i="7"/>
  <c r="AV16" i="7"/>
  <c r="AW16" i="7"/>
  <c r="O18" i="7"/>
  <c r="P18" i="7"/>
  <c r="Q18" i="7"/>
  <c r="Y18" i="7"/>
  <c r="Z18" i="7"/>
  <c r="AA18" i="7"/>
  <c r="AB18" i="7"/>
  <c r="AI18" i="7"/>
  <c r="AJ18" i="7"/>
  <c r="AK18" i="7"/>
  <c r="AL18" i="7"/>
  <c r="AS18" i="7"/>
  <c r="AT18" i="7"/>
  <c r="AU18" i="7"/>
  <c r="AV18" i="7"/>
  <c r="AW18" i="7"/>
  <c r="O19" i="7"/>
  <c r="P19" i="7"/>
  <c r="Q19" i="7"/>
  <c r="Y19" i="7"/>
  <c r="Z19" i="7"/>
  <c r="AA19" i="7"/>
  <c r="AB19" i="7"/>
  <c r="AI19" i="7"/>
  <c r="AJ19" i="7"/>
  <c r="AK19" i="7"/>
  <c r="AL19" i="7"/>
  <c r="AS19" i="7"/>
  <c r="AT19" i="7"/>
  <c r="AU19" i="7"/>
  <c r="AV19" i="7"/>
  <c r="AW19" i="7"/>
  <c r="O20" i="7"/>
  <c r="P20" i="7"/>
  <c r="Q20" i="7"/>
  <c r="Y20" i="7"/>
  <c r="Z20" i="7"/>
  <c r="AA20" i="7"/>
  <c r="AB20" i="7"/>
  <c r="AI20" i="7"/>
  <c r="AJ20" i="7"/>
  <c r="AK20" i="7"/>
  <c r="AL20" i="7"/>
  <c r="AS20" i="7"/>
  <c r="AT20" i="7"/>
  <c r="AU20" i="7"/>
  <c r="AV20" i="7"/>
  <c r="AW20" i="7"/>
  <c r="O21" i="7"/>
  <c r="P21" i="7"/>
  <c r="Q21" i="7"/>
  <c r="O22" i="7"/>
  <c r="P22" i="7"/>
  <c r="Q22" i="7"/>
  <c r="O23" i="7"/>
  <c r="P23" i="7"/>
  <c r="Q23" i="7"/>
  <c r="O24" i="7"/>
  <c r="P24" i="7"/>
  <c r="Q24" i="7"/>
  <c r="O25" i="7"/>
  <c r="P25" i="7"/>
  <c r="Q25" i="7"/>
  <c r="O26" i="7"/>
  <c r="P26" i="7"/>
  <c r="Q26" i="7"/>
  <c r="O27" i="7"/>
  <c r="P27" i="7"/>
  <c r="Q27" i="7"/>
  <c r="O28" i="7"/>
  <c r="P28" i="7"/>
  <c r="Q28" i="7"/>
  <c r="O29" i="7"/>
  <c r="P29" i="7"/>
  <c r="Q29" i="7"/>
  <c r="O30" i="7"/>
  <c r="P30" i="7"/>
  <c r="Q30" i="7"/>
  <c r="O31" i="7"/>
  <c r="P31" i="7"/>
  <c r="Q31" i="7"/>
  <c r="O32" i="7"/>
  <c r="P32" i="7"/>
  <c r="Q32" i="7"/>
  <c r="O33" i="7"/>
  <c r="P33" i="7"/>
  <c r="Q33" i="7"/>
  <c r="O34" i="7"/>
  <c r="P34" i="7"/>
  <c r="Q34" i="7"/>
  <c r="O35" i="7"/>
  <c r="P35" i="7"/>
  <c r="Q35" i="7"/>
  <c r="O36" i="7"/>
  <c r="P36" i="7"/>
  <c r="Q36" i="7"/>
  <c r="O37" i="7"/>
  <c r="P37" i="7"/>
  <c r="Q37" i="7"/>
  <c r="O38" i="7"/>
  <c r="P38" i="7"/>
  <c r="Q38" i="7"/>
  <c r="O39" i="7"/>
  <c r="P39" i="7"/>
  <c r="Q39" i="7"/>
  <c r="O40" i="7"/>
  <c r="P40" i="7"/>
  <c r="Q40" i="7"/>
  <c r="O41" i="7"/>
  <c r="P41" i="7"/>
  <c r="Q41" i="7"/>
  <c r="O42" i="7"/>
  <c r="P42" i="7"/>
  <c r="Q42" i="7"/>
  <c r="O43" i="7"/>
  <c r="P43" i="7"/>
  <c r="Q43" i="7"/>
  <c r="O44" i="7"/>
  <c r="P44" i="7"/>
  <c r="Q44" i="7"/>
  <c r="O45" i="7"/>
  <c r="P45" i="7"/>
  <c r="Q45" i="7"/>
  <c r="O46" i="7"/>
  <c r="P46" i="7"/>
  <c r="Q46" i="7"/>
  <c r="O47" i="7"/>
  <c r="P47" i="7"/>
  <c r="Q47" i="7"/>
  <c r="O48" i="7"/>
  <c r="P48" i="7"/>
  <c r="Q48" i="7"/>
  <c r="O49" i="7"/>
  <c r="P49" i="7"/>
  <c r="Q49" i="7"/>
  <c r="O50" i="7"/>
  <c r="P50" i="7"/>
  <c r="Q50" i="7"/>
  <c r="O51" i="7"/>
  <c r="P51" i="7"/>
  <c r="Q51" i="7"/>
  <c r="O52" i="7"/>
  <c r="P52" i="7"/>
  <c r="Q52" i="7"/>
  <c r="O53" i="7"/>
  <c r="P53" i="7"/>
  <c r="Q53" i="7"/>
  <c r="O54" i="7"/>
  <c r="P54" i="7"/>
  <c r="Q54" i="7"/>
  <c r="O55" i="7"/>
  <c r="P55" i="7"/>
  <c r="Q55" i="7"/>
  <c r="O56" i="7"/>
  <c r="P56" i="7"/>
  <c r="Q56" i="7"/>
  <c r="O57" i="7"/>
  <c r="P57" i="7"/>
  <c r="Q57" i="7"/>
  <c r="O58" i="7"/>
  <c r="P58" i="7"/>
  <c r="Q58" i="7"/>
  <c r="O59" i="7"/>
  <c r="P59" i="7"/>
  <c r="Q59" i="7"/>
  <c r="O60" i="7"/>
  <c r="P60" i="7"/>
  <c r="Q60" i="7"/>
  <c r="O61" i="7"/>
  <c r="P61" i="7"/>
  <c r="Q61" i="7"/>
  <c r="O62" i="7"/>
  <c r="P62" i="7"/>
  <c r="Q62" i="7"/>
  <c r="O63" i="7"/>
  <c r="P63" i="7"/>
  <c r="Q63" i="7"/>
  <c r="O64" i="7"/>
  <c r="P64" i="7"/>
  <c r="Q64" i="7"/>
  <c r="O65" i="7"/>
  <c r="P65" i="7"/>
  <c r="Q65" i="7"/>
  <c r="O66" i="7"/>
  <c r="P66" i="7"/>
  <c r="Q66" i="7"/>
  <c r="O67" i="7"/>
  <c r="P67" i="7"/>
  <c r="Q67" i="7"/>
  <c r="O68" i="7"/>
  <c r="P68" i="7"/>
  <c r="Q68" i="7"/>
  <c r="O69" i="7"/>
  <c r="P69" i="7"/>
  <c r="Q69" i="7"/>
  <c r="O70" i="7"/>
  <c r="P70" i="7"/>
  <c r="Q70" i="7"/>
  <c r="O71" i="7"/>
  <c r="P71" i="7"/>
  <c r="Q71" i="7"/>
  <c r="O72" i="7"/>
  <c r="P72" i="7"/>
  <c r="Q72" i="7"/>
  <c r="O73" i="7"/>
  <c r="P73" i="7"/>
  <c r="Q73" i="7"/>
  <c r="O74" i="7"/>
  <c r="P74" i="7"/>
  <c r="Q74" i="7"/>
  <c r="O75" i="7"/>
  <c r="P75" i="7"/>
  <c r="Q75" i="7"/>
  <c r="O76" i="7"/>
  <c r="P76" i="7"/>
  <c r="Q76" i="7"/>
  <c r="O77" i="7"/>
  <c r="P77" i="7"/>
  <c r="Q77" i="7"/>
  <c r="O78" i="7"/>
  <c r="P78" i="7"/>
  <c r="Q78" i="7"/>
  <c r="O79" i="7"/>
  <c r="P79" i="7"/>
  <c r="Q79" i="7"/>
  <c r="O80" i="7"/>
  <c r="P80" i="7"/>
  <c r="Q80" i="7"/>
  <c r="O81" i="7"/>
  <c r="P81" i="7"/>
  <c r="Q81" i="7"/>
  <c r="O82" i="7"/>
  <c r="P82" i="7"/>
  <c r="Q82" i="7"/>
  <c r="O83" i="7"/>
  <c r="P83" i="7"/>
  <c r="Q83" i="7"/>
  <c r="O84" i="7"/>
  <c r="P84" i="7"/>
  <c r="Q84" i="7"/>
  <c r="O85" i="7"/>
  <c r="P85" i="7"/>
  <c r="Q85" i="7"/>
  <c r="O86" i="7"/>
  <c r="P86" i="7"/>
  <c r="Q86" i="7"/>
  <c r="O87" i="7"/>
  <c r="P87" i="7"/>
  <c r="Q87" i="7"/>
  <c r="O88" i="7"/>
  <c r="P88" i="7"/>
  <c r="Q88" i="7"/>
  <c r="O89" i="7"/>
  <c r="P89" i="7"/>
  <c r="Q89" i="7"/>
  <c r="O90" i="7"/>
  <c r="P90" i="7"/>
  <c r="Q90" i="7"/>
  <c r="O91" i="7"/>
  <c r="P91" i="7"/>
  <c r="Q91" i="7"/>
  <c r="O92" i="7"/>
  <c r="P92" i="7"/>
  <c r="Q92" i="7"/>
  <c r="O93" i="7"/>
  <c r="P93" i="7"/>
  <c r="Q93" i="7"/>
  <c r="O94" i="7"/>
  <c r="P94" i="7"/>
  <c r="Q94" i="7"/>
  <c r="O95" i="7"/>
  <c r="P95" i="7"/>
  <c r="Q95" i="7"/>
  <c r="O96" i="7"/>
  <c r="P96" i="7"/>
  <c r="Q96" i="7"/>
  <c r="O97" i="7"/>
  <c r="P97" i="7"/>
  <c r="Q97" i="7"/>
  <c r="O98" i="7"/>
  <c r="P98" i="7"/>
  <c r="Q98" i="7"/>
  <c r="O99" i="7"/>
  <c r="P99" i="7"/>
  <c r="Q99" i="7"/>
  <c r="O100" i="7"/>
  <c r="P100" i="7"/>
  <c r="Q100" i="7"/>
  <c r="O101" i="7"/>
  <c r="P101" i="7"/>
  <c r="Q101" i="7"/>
  <c r="O102" i="7"/>
  <c r="P102" i="7"/>
  <c r="Q102" i="7"/>
  <c r="O103" i="7"/>
  <c r="P103" i="7"/>
  <c r="Q103" i="7"/>
  <c r="O104" i="7"/>
  <c r="P104" i="7"/>
  <c r="Q104" i="7"/>
  <c r="O105" i="7"/>
  <c r="P105" i="7"/>
  <c r="Q105" i="7"/>
  <c r="O106" i="7"/>
  <c r="P106" i="7"/>
  <c r="Q106" i="7"/>
  <c r="O107" i="7"/>
  <c r="P107" i="7"/>
  <c r="Q107" i="7"/>
  <c r="O108" i="7"/>
  <c r="P108" i="7"/>
  <c r="Q108" i="7"/>
  <c r="O109" i="7"/>
  <c r="P109" i="7"/>
  <c r="Q109" i="7"/>
  <c r="O110" i="7"/>
  <c r="P110" i="7"/>
  <c r="Q110" i="7"/>
  <c r="O111" i="7"/>
  <c r="P111" i="7"/>
  <c r="Q111" i="7"/>
  <c r="O112" i="7"/>
  <c r="P112" i="7"/>
  <c r="Q112" i="7"/>
  <c r="O113" i="7"/>
  <c r="P113" i="7"/>
  <c r="Q113" i="7"/>
  <c r="O114" i="7"/>
  <c r="P114" i="7"/>
  <c r="Q114" i="7"/>
  <c r="B9" i="7"/>
  <c r="B8" i="7"/>
  <c r="B7" i="7"/>
  <c r="B6" i="7"/>
  <c r="B5" i="7"/>
  <c r="D9" i="12" l="1"/>
  <c r="C309" i="12"/>
  <c r="C307" i="12"/>
  <c r="I306" i="12"/>
  <c r="C306" i="12"/>
  <c r="I305" i="12"/>
  <c r="F305" i="12"/>
  <c r="C305" i="12"/>
  <c r="C109" i="12"/>
  <c r="C107" i="12"/>
  <c r="I106" i="12"/>
  <c r="C106" i="12"/>
  <c r="I105" i="12"/>
  <c r="F105" i="12"/>
  <c r="C105" i="12"/>
  <c r="AG34" i="8"/>
  <c r="AG33" i="8"/>
  <c r="AG32" i="8"/>
  <c r="AG31" i="8"/>
  <c r="AG30" i="8"/>
  <c r="AG29" i="8"/>
  <c r="AG28" i="8"/>
  <c r="AG27" i="8"/>
  <c r="AG26" i="8"/>
  <c r="AG25" i="8"/>
  <c r="AG24" i="8"/>
  <c r="AG23" i="8"/>
  <c r="AG22" i="8"/>
  <c r="AG21" i="8"/>
  <c r="AG20" i="8"/>
  <c r="AG19" i="8"/>
  <c r="AG18" i="8"/>
  <c r="AG17" i="8"/>
  <c r="AG16" i="8"/>
  <c r="AG15" i="8"/>
  <c r="AG42" i="8" l="1"/>
  <c r="AG43" i="8"/>
  <c r="AG44" i="8"/>
  <c r="AG41" i="8"/>
  <c r="AG40" i="8"/>
  <c r="D9" i="8"/>
  <c r="F32" i="10"/>
  <c r="J5" i="8"/>
  <c r="J6" i="8"/>
  <c r="C7" i="8"/>
  <c r="C6" i="8"/>
  <c r="F5" i="8"/>
  <c r="C5" i="8"/>
  <c r="F15" i="8"/>
  <c r="F16" i="8"/>
  <c r="F17" i="8"/>
  <c r="F18" i="8"/>
  <c r="F19" i="8"/>
  <c r="F20" i="8"/>
  <c r="F21" i="8"/>
  <c r="F22" i="8"/>
  <c r="F23" i="8"/>
  <c r="F24" i="8"/>
  <c r="F25" i="8"/>
  <c r="F26" i="8"/>
  <c r="F27" i="8"/>
  <c r="F28" i="8"/>
  <c r="F29" i="8"/>
  <c r="F30" i="8"/>
  <c r="F31" i="8"/>
  <c r="F32" i="8"/>
  <c r="F33" i="8"/>
  <c r="F34" i="8"/>
  <c r="F41" i="8" l="1"/>
  <c r="E35" i="10" s="1"/>
  <c r="F40" i="8"/>
  <c r="E34" i="10" s="1"/>
  <c r="F44" i="8"/>
  <c r="E38" i="10" s="1"/>
  <c r="F42" i="8"/>
  <c r="E36" i="10" s="1"/>
  <c r="F43" i="8"/>
  <c r="E37" i="10" s="1"/>
  <c r="I56" i="12"/>
  <c r="I55" i="12"/>
  <c r="F55" i="12"/>
  <c r="C59" i="12"/>
  <c r="C57" i="12"/>
  <c r="C56" i="12"/>
  <c r="C55" i="12"/>
  <c r="F23" i="10"/>
  <c r="H23" i="10" s="1"/>
  <c r="F21" i="10"/>
  <c r="H21" i="10" s="1"/>
  <c r="H20" i="10"/>
  <c r="AG5" i="8" s="1"/>
  <c r="M5" i="19" l="1"/>
  <c r="M6" i="19"/>
  <c r="K5" i="18"/>
  <c r="K6" i="18"/>
  <c r="AH6" i="8"/>
  <c r="AH5" i="8"/>
  <c r="J5" i="14"/>
  <c r="J255" i="12"/>
  <c r="J155" i="12"/>
  <c r="J355" i="12"/>
  <c r="J205" i="12"/>
  <c r="J5" i="12"/>
  <c r="J105" i="12"/>
  <c r="J305" i="12"/>
  <c r="J55" i="12"/>
  <c r="K5" i="8"/>
  <c r="K5" i="14"/>
  <c r="K6" i="14"/>
  <c r="K256" i="12"/>
  <c r="K356" i="12"/>
  <c r="K255" i="12"/>
  <c r="K355" i="12"/>
  <c r="K155" i="12"/>
  <c r="K205" i="12"/>
  <c r="K156" i="12"/>
  <c r="K206" i="12"/>
  <c r="K305" i="12"/>
  <c r="K5" i="12"/>
  <c r="K306" i="12"/>
  <c r="K6" i="12"/>
  <c r="K105" i="12"/>
  <c r="K106" i="12"/>
  <c r="L5" i="8"/>
  <c r="L6" i="8"/>
  <c r="K55" i="12"/>
  <c r="K56" i="12"/>
  <c r="H22" i="10"/>
  <c r="AG6" i="8" s="1"/>
  <c r="H54" i="10"/>
  <c r="H53" i="10"/>
  <c r="H52" i="10"/>
  <c r="H51" i="10"/>
  <c r="H50" i="10"/>
  <c r="H49" i="10"/>
  <c r="H48" i="10"/>
  <c r="H47" i="10"/>
  <c r="H46" i="10"/>
  <c r="H45" i="10"/>
  <c r="H44" i="10"/>
  <c r="H43" i="10"/>
  <c r="H42" i="10"/>
  <c r="H41" i="10"/>
  <c r="H40" i="10"/>
  <c r="H32" i="10"/>
  <c r="H26" i="10"/>
  <c r="H25" i="10"/>
  <c r="H19" i="10"/>
  <c r="H18" i="10"/>
  <c r="H17" i="10"/>
  <c r="H16" i="10"/>
  <c r="H15" i="10"/>
  <c r="H14" i="10"/>
  <c r="H6" i="10"/>
  <c r="H5" i="10"/>
  <c r="Z6" i="8" s="1"/>
  <c r="H4" i="10"/>
  <c r="Z5" i="8" s="1"/>
  <c r="H3" i="10"/>
  <c r="H2" i="10"/>
  <c r="E12" i="10"/>
  <c r="H12" i="10" s="1"/>
  <c r="E11" i="10"/>
  <c r="H11" i="10" s="1"/>
  <c r="E9" i="10"/>
  <c r="H9" i="10" s="1"/>
  <c r="E8" i="10"/>
  <c r="H8" i="10" s="1"/>
  <c r="E7" i="10"/>
  <c r="H7" i="10" s="1"/>
  <c r="E7" i="19" l="1"/>
  <c r="E9" i="19"/>
  <c r="H5" i="19"/>
  <c r="D7" i="18"/>
  <c r="G5" i="18"/>
  <c r="Z7" i="8"/>
  <c r="AC5" i="8"/>
  <c r="Z9" i="8"/>
  <c r="D5" i="14"/>
  <c r="AG7" i="7"/>
  <c r="W7" i="7"/>
  <c r="D355" i="12"/>
  <c r="D205" i="12"/>
  <c r="D5" i="12"/>
  <c r="AQ7" i="7"/>
  <c r="D255" i="12"/>
  <c r="M7" i="7"/>
  <c r="C7" i="7"/>
  <c r="D155" i="12"/>
  <c r="D105" i="12"/>
  <c r="D305" i="12"/>
  <c r="D55" i="12"/>
  <c r="D5" i="8"/>
  <c r="J6" i="14"/>
  <c r="J256" i="12"/>
  <c r="J156" i="12"/>
  <c r="J356" i="12"/>
  <c r="J206" i="12"/>
  <c r="J6" i="12"/>
  <c r="J306" i="12"/>
  <c r="J106" i="12"/>
  <c r="J56" i="12"/>
  <c r="K6" i="8"/>
  <c r="D6" i="14"/>
  <c r="D356" i="12"/>
  <c r="D206" i="12"/>
  <c r="D6" i="12"/>
  <c r="M6" i="7"/>
  <c r="AQ6" i="7"/>
  <c r="C6" i="7"/>
  <c r="W6" i="7"/>
  <c r="D256" i="12"/>
  <c r="D156" i="12"/>
  <c r="AG6" i="7"/>
  <c r="D106" i="12"/>
  <c r="D306" i="12"/>
  <c r="D6" i="8"/>
  <c r="D56" i="12"/>
  <c r="D7" i="14"/>
  <c r="G5" i="14"/>
  <c r="G355" i="12"/>
  <c r="G255" i="12"/>
  <c r="G205" i="12"/>
  <c r="G155" i="12"/>
  <c r="D357" i="12"/>
  <c r="D257" i="12"/>
  <c r="D207" i="12"/>
  <c r="D157" i="12"/>
  <c r="G5" i="12"/>
  <c r="AQ9" i="7"/>
  <c r="W9" i="7"/>
  <c r="AG9" i="7"/>
  <c r="M9" i="7"/>
  <c r="C9" i="7"/>
  <c r="G105" i="12"/>
  <c r="G305" i="12"/>
  <c r="AG8" i="7"/>
  <c r="M8" i="7"/>
  <c r="C8" i="7"/>
  <c r="AQ8" i="7"/>
  <c r="W8" i="7"/>
  <c r="D7" i="12"/>
  <c r="AQ5" i="7"/>
  <c r="W5" i="7"/>
  <c r="AG5" i="7"/>
  <c r="M5" i="7"/>
  <c r="C5" i="7"/>
  <c r="D107" i="12"/>
  <c r="D307" i="12"/>
  <c r="G5" i="8"/>
  <c r="G55" i="12"/>
  <c r="D7" i="8"/>
  <c r="D57" i="12"/>
  <c r="E9" i="8"/>
  <c r="AB16" i="8"/>
  <c r="AB15" i="8"/>
  <c r="AB34" i="8"/>
  <c r="AB33" i="8"/>
  <c r="AB32" i="8"/>
  <c r="AB31" i="8"/>
  <c r="AB30" i="8"/>
  <c r="AB29" i="8"/>
  <c r="AB28" i="8"/>
  <c r="AB27" i="8"/>
  <c r="AB26" i="8"/>
  <c r="AB25" i="8"/>
  <c r="AB24" i="8"/>
  <c r="AB23" i="8"/>
  <c r="AB22" i="8"/>
  <c r="AB21" i="8"/>
  <c r="AB20" i="8"/>
  <c r="AB19" i="8"/>
  <c r="AB18" i="8"/>
  <c r="AB17" i="8"/>
  <c r="AA16" i="8"/>
  <c r="AA15" i="8"/>
  <c r="AA34" i="8"/>
  <c r="AA33" i="8"/>
  <c r="AA32" i="8"/>
  <c r="AA31" i="8"/>
  <c r="AA30" i="8"/>
  <c r="AA29" i="8"/>
  <c r="AA28" i="8"/>
  <c r="AA27" i="8"/>
  <c r="AA26" i="8"/>
  <c r="AA25" i="8"/>
  <c r="AA24" i="8"/>
  <c r="AA23" i="8"/>
  <c r="AA22" i="8"/>
  <c r="AA21" i="8"/>
  <c r="AA20" i="8"/>
  <c r="AA19" i="8"/>
  <c r="AA18" i="8"/>
  <c r="AA17" i="8"/>
  <c r="AJ16" i="8"/>
  <c r="AJ15" i="8"/>
  <c r="AJ34" i="8"/>
  <c r="AJ33" i="8"/>
  <c r="AJ32" i="8"/>
  <c r="AJ31" i="8"/>
  <c r="AJ30" i="8"/>
  <c r="AJ29" i="8"/>
  <c r="AJ28" i="8"/>
  <c r="AJ27" i="8"/>
  <c r="AJ26" i="8"/>
  <c r="AJ25" i="8"/>
  <c r="AJ24" i="8"/>
  <c r="AJ23" i="8"/>
  <c r="AJ22" i="8"/>
  <c r="AJ21" i="8"/>
  <c r="AJ20" i="8"/>
  <c r="AJ19" i="8"/>
  <c r="AJ18" i="8"/>
  <c r="AJ17" i="8"/>
  <c r="AI16" i="8"/>
  <c r="AI34" i="8"/>
  <c r="AI33" i="8"/>
  <c r="AI32" i="8"/>
  <c r="AI31" i="8"/>
  <c r="AI30" i="8"/>
  <c r="AI29" i="8"/>
  <c r="AI28" i="8"/>
  <c r="AI27" i="8"/>
  <c r="AI26" i="8"/>
  <c r="AI25" i="8"/>
  <c r="AI24" i="8"/>
  <c r="AI23" i="8"/>
  <c r="AI22" i="8"/>
  <c r="AI21" i="8"/>
  <c r="AI20" i="8"/>
  <c r="AI19" i="8"/>
  <c r="AI18" i="8"/>
  <c r="AI17" i="8"/>
  <c r="AI15" i="8"/>
  <c r="Z34" i="8"/>
  <c r="Y34" i="8"/>
  <c r="Z33" i="8"/>
  <c r="Y33" i="8"/>
  <c r="Z32" i="8"/>
  <c r="Y32" i="8"/>
  <c r="Z31" i="8"/>
  <c r="Y31" i="8"/>
  <c r="Z30" i="8"/>
  <c r="Y30" i="8"/>
  <c r="Z29" i="8"/>
  <c r="Y29" i="8"/>
  <c r="Z28" i="8"/>
  <c r="Y28" i="8"/>
  <c r="Z27" i="8"/>
  <c r="Y27" i="8"/>
  <c r="Z26" i="8"/>
  <c r="Y26" i="8"/>
  <c r="Z25" i="8"/>
  <c r="Y25" i="8"/>
  <c r="Z24" i="8"/>
  <c r="Y24" i="8"/>
  <c r="Z23" i="8"/>
  <c r="Y23" i="8"/>
  <c r="Z22" i="8"/>
  <c r="Y22" i="8"/>
  <c r="Z21" i="8"/>
  <c r="Y21" i="8"/>
  <c r="Z20" i="8"/>
  <c r="Y20" i="8"/>
  <c r="Z19" i="8"/>
  <c r="Y19" i="8"/>
  <c r="Z18" i="8"/>
  <c r="Y18" i="8"/>
  <c r="Z17" i="8"/>
  <c r="Y17" i="8"/>
  <c r="Z16" i="8"/>
  <c r="Y16" i="8"/>
  <c r="Z15" i="8"/>
  <c r="Y15" i="8"/>
  <c r="T34" i="8"/>
  <c r="S34" i="8"/>
  <c r="R34" i="8"/>
  <c r="Q34" i="8"/>
  <c r="M34" i="8"/>
  <c r="J34" i="8"/>
  <c r="I34" i="8"/>
  <c r="G34" i="8"/>
  <c r="E34" i="8"/>
  <c r="T33" i="8"/>
  <c r="S33" i="8"/>
  <c r="R33" i="8"/>
  <c r="Q33" i="8"/>
  <c r="M33" i="8"/>
  <c r="J33" i="8"/>
  <c r="I33" i="8"/>
  <c r="G33" i="8"/>
  <c r="E33" i="8"/>
  <c r="T32" i="8"/>
  <c r="S32" i="8"/>
  <c r="R32" i="8"/>
  <c r="Q32" i="8"/>
  <c r="M32" i="8"/>
  <c r="J32" i="8"/>
  <c r="I32" i="8"/>
  <c r="G32" i="8"/>
  <c r="E32" i="8"/>
  <c r="T31" i="8"/>
  <c r="S31" i="8"/>
  <c r="R31" i="8"/>
  <c r="Q31" i="8"/>
  <c r="M31" i="8"/>
  <c r="J31" i="8"/>
  <c r="I31" i="8"/>
  <c r="G31" i="8"/>
  <c r="E31" i="8"/>
  <c r="T30" i="8"/>
  <c r="S30" i="8"/>
  <c r="R30" i="8"/>
  <c r="Q30" i="8"/>
  <c r="M30" i="8"/>
  <c r="J30" i="8"/>
  <c r="I30" i="8"/>
  <c r="G30" i="8"/>
  <c r="E30" i="8"/>
  <c r="T29" i="8"/>
  <c r="S29" i="8"/>
  <c r="R29" i="8"/>
  <c r="Q29" i="8"/>
  <c r="M29" i="8"/>
  <c r="J29" i="8"/>
  <c r="I29" i="8"/>
  <c r="G29" i="8"/>
  <c r="E29" i="8"/>
  <c r="T28" i="8"/>
  <c r="S28" i="8"/>
  <c r="R28" i="8"/>
  <c r="Q28" i="8"/>
  <c r="M28" i="8"/>
  <c r="J28" i="8"/>
  <c r="I28" i="8"/>
  <c r="G28" i="8"/>
  <c r="E28" i="8"/>
  <c r="T27" i="8"/>
  <c r="S27" i="8"/>
  <c r="R27" i="8"/>
  <c r="Q27" i="8"/>
  <c r="M27" i="8"/>
  <c r="J27" i="8"/>
  <c r="I27" i="8"/>
  <c r="G27" i="8"/>
  <c r="E27" i="8"/>
  <c r="T26" i="8"/>
  <c r="S26" i="8"/>
  <c r="R26" i="8"/>
  <c r="Q26" i="8"/>
  <c r="M26" i="8"/>
  <c r="J26" i="8"/>
  <c r="I26" i="8"/>
  <c r="G26" i="8"/>
  <c r="E26" i="8"/>
  <c r="T25" i="8"/>
  <c r="S25" i="8"/>
  <c r="R25" i="8"/>
  <c r="Q25" i="8"/>
  <c r="M25" i="8"/>
  <c r="J25" i="8"/>
  <c r="I25" i="8"/>
  <c r="G25" i="8"/>
  <c r="E25" i="8"/>
  <c r="T24" i="8"/>
  <c r="S24" i="8"/>
  <c r="R24" i="8"/>
  <c r="Q24" i="8"/>
  <c r="M24" i="8"/>
  <c r="J24" i="8"/>
  <c r="I24" i="8"/>
  <c r="G24" i="8"/>
  <c r="E24" i="8"/>
  <c r="T23" i="8"/>
  <c r="S23" i="8"/>
  <c r="R23" i="8"/>
  <c r="Q23" i="8"/>
  <c r="M23" i="8"/>
  <c r="J23" i="8"/>
  <c r="I23" i="8"/>
  <c r="G23" i="8"/>
  <c r="E23" i="8"/>
  <c r="T22" i="8"/>
  <c r="S22" i="8"/>
  <c r="R22" i="8"/>
  <c r="Q22" i="8"/>
  <c r="M22" i="8"/>
  <c r="J22" i="8"/>
  <c r="I22" i="8"/>
  <c r="G22" i="8"/>
  <c r="E22" i="8"/>
  <c r="T21" i="8"/>
  <c r="S21" i="8"/>
  <c r="R21" i="8"/>
  <c r="Q21" i="8"/>
  <c r="M21" i="8"/>
  <c r="J21" i="8"/>
  <c r="I21" i="8"/>
  <c r="G21" i="8"/>
  <c r="E21" i="8"/>
  <c r="T20" i="8"/>
  <c r="S20" i="8"/>
  <c r="R20" i="8"/>
  <c r="Q20" i="8"/>
  <c r="M20" i="8"/>
  <c r="J20" i="8"/>
  <c r="I20" i="8"/>
  <c r="G20" i="8"/>
  <c r="E20" i="8"/>
  <c r="T19" i="8"/>
  <c r="S19" i="8"/>
  <c r="R19" i="8"/>
  <c r="Q19" i="8"/>
  <c r="M19" i="8"/>
  <c r="J19" i="8"/>
  <c r="I19" i="8"/>
  <c r="G19" i="8"/>
  <c r="E19" i="8"/>
  <c r="T18" i="8"/>
  <c r="S18" i="8"/>
  <c r="R18" i="8"/>
  <c r="Q18" i="8"/>
  <c r="M18" i="8"/>
  <c r="J18" i="8"/>
  <c r="I18" i="8"/>
  <c r="G18" i="8"/>
  <c r="E18" i="8"/>
  <c r="T17" i="8"/>
  <c r="S17" i="8"/>
  <c r="R17" i="8"/>
  <c r="Q17" i="8"/>
  <c r="M17" i="8"/>
  <c r="J17" i="8"/>
  <c r="I17" i="8"/>
  <c r="G17" i="8"/>
  <c r="E17" i="8"/>
  <c r="T16" i="8"/>
  <c r="S16" i="8"/>
  <c r="R16" i="8"/>
  <c r="Q16" i="8"/>
  <c r="M16" i="8"/>
  <c r="J16" i="8"/>
  <c r="I16" i="8"/>
  <c r="G16" i="8"/>
  <c r="E16" i="8"/>
  <c r="T15" i="8"/>
  <c r="S15" i="8"/>
  <c r="R15" i="8"/>
  <c r="Q15" i="8"/>
  <c r="M15" i="8"/>
  <c r="J15" i="8"/>
  <c r="I15" i="8"/>
  <c r="G15" i="8"/>
  <c r="E15" i="8"/>
  <c r="E15" i="7"/>
  <c r="AI40" i="8" l="1"/>
  <c r="AA42" i="8"/>
  <c r="H36" i="10" s="1"/>
  <c r="AA43" i="8"/>
  <c r="H37" i="10" s="1"/>
  <c r="AA44" i="8"/>
  <c r="H38" i="10" s="1"/>
  <c r="AF42" i="8"/>
  <c r="AF43" i="8"/>
  <c r="AF44" i="8"/>
  <c r="AE42" i="8"/>
  <c r="AE43" i="8"/>
  <c r="AE44" i="8"/>
  <c r="AD42" i="8"/>
  <c r="AD43" i="8"/>
  <c r="AD44" i="8"/>
  <c r="AC42" i="8"/>
  <c r="AC43" i="8"/>
  <c r="AC44" i="8"/>
  <c r="AI42" i="8"/>
  <c r="AI43" i="8"/>
  <c r="AI44" i="8"/>
  <c r="AA41" i="8"/>
  <c r="H35" i="10" s="1"/>
  <c r="AA40" i="8"/>
  <c r="H34" i="10" s="1"/>
  <c r="AF41" i="8"/>
  <c r="AF40" i="8"/>
  <c r="AE41" i="8"/>
  <c r="AE40" i="8"/>
  <c r="AD41" i="8"/>
  <c r="AD40" i="8"/>
  <c r="AC41" i="8"/>
  <c r="AC40" i="8"/>
  <c r="AI41" i="8"/>
  <c r="K42" i="8"/>
  <c r="K43" i="8"/>
  <c r="K44" i="8"/>
  <c r="K40" i="8"/>
  <c r="K41" i="8"/>
  <c r="T42" i="8"/>
  <c r="T44" i="8"/>
  <c r="R40" i="8"/>
  <c r="M41" i="8"/>
  <c r="Q42" i="8"/>
  <c r="Q44" i="8"/>
  <c r="J40" i="8"/>
  <c r="N40" i="8"/>
  <c r="S40" i="8"/>
  <c r="J41" i="8"/>
  <c r="N41" i="8"/>
  <c r="S41" i="8"/>
  <c r="M42" i="8"/>
  <c r="R42" i="8"/>
  <c r="M43" i="8"/>
  <c r="R43" i="8"/>
  <c r="M44" i="8"/>
  <c r="R44" i="8"/>
  <c r="Q40" i="8"/>
  <c r="Q41" i="8"/>
  <c r="T43" i="8"/>
  <c r="M40" i="8"/>
  <c r="R41" i="8"/>
  <c r="Q43" i="8"/>
  <c r="T40" i="8"/>
  <c r="T41" i="8"/>
  <c r="J42" i="8"/>
  <c r="N42" i="8"/>
  <c r="S42" i="8"/>
  <c r="J43" i="8"/>
  <c r="N43" i="8"/>
  <c r="S43" i="8"/>
  <c r="J44" i="8"/>
  <c r="N44" i="8"/>
  <c r="S44" i="8"/>
  <c r="AW13" i="7"/>
  <c r="AV13" i="7"/>
  <c r="AU13" i="7"/>
  <c r="AT13" i="7"/>
  <c r="AS13" i="7"/>
  <c r="AL13" i="7"/>
  <c r="AK13" i="7"/>
  <c r="AJ13" i="7"/>
  <c r="AI13" i="7"/>
  <c r="AB13" i="7"/>
  <c r="AA13" i="7"/>
  <c r="Z13" i="7"/>
  <c r="Y13" i="7"/>
  <c r="Q13" i="7"/>
  <c r="P13" i="7"/>
  <c r="O13" i="7"/>
  <c r="H13" i="7"/>
  <c r="G13" i="7"/>
  <c r="F13" i="7"/>
  <c r="E13" i="7"/>
  <c r="AW114" i="7"/>
  <c r="AV114" i="7"/>
  <c r="AU114" i="7"/>
  <c r="AT114" i="7"/>
  <c r="AS114" i="7"/>
  <c r="AL114" i="7"/>
  <c r="AK114" i="7"/>
  <c r="AJ114" i="7"/>
  <c r="AI114" i="7"/>
  <c r="AB114" i="7"/>
  <c r="AA114" i="7"/>
  <c r="Z114" i="7"/>
  <c r="Y114" i="7"/>
  <c r="H114" i="7"/>
  <c r="G114" i="7"/>
  <c r="F114" i="7"/>
  <c r="E114" i="7"/>
  <c r="AW113" i="7"/>
  <c r="AV113" i="7"/>
  <c r="AU113" i="7"/>
  <c r="AT113" i="7"/>
  <c r="AS113" i="7"/>
  <c r="AL113" i="7"/>
  <c r="AK113" i="7"/>
  <c r="AJ113" i="7"/>
  <c r="AI113" i="7"/>
  <c r="AB113" i="7"/>
  <c r="AA113" i="7"/>
  <c r="Z113" i="7"/>
  <c r="Y113" i="7"/>
  <c r="H113" i="7"/>
  <c r="G113" i="7"/>
  <c r="F113" i="7"/>
  <c r="E113" i="7"/>
  <c r="AW112" i="7"/>
  <c r="AV112" i="7"/>
  <c r="AU112" i="7"/>
  <c r="AT112" i="7"/>
  <c r="AS112" i="7"/>
  <c r="AL112" i="7"/>
  <c r="AK112" i="7"/>
  <c r="AJ112" i="7"/>
  <c r="AI112" i="7"/>
  <c r="AB112" i="7"/>
  <c r="AA112" i="7"/>
  <c r="Z112" i="7"/>
  <c r="Y112" i="7"/>
  <c r="H112" i="7"/>
  <c r="G112" i="7"/>
  <c r="F112" i="7"/>
  <c r="E112" i="7"/>
  <c r="AW111" i="7"/>
  <c r="AV111" i="7"/>
  <c r="AU111" i="7"/>
  <c r="AT111" i="7"/>
  <c r="AS111" i="7"/>
  <c r="AL111" i="7"/>
  <c r="AK111" i="7"/>
  <c r="AJ111" i="7"/>
  <c r="AI111" i="7"/>
  <c r="AB111" i="7"/>
  <c r="AA111" i="7"/>
  <c r="Z111" i="7"/>
  <c r="Y111" i="7"/>
  <c r="H111" i="7"/>
  <c r="G111" i="7"/>
  <c r="F111" i="7"/>
  <c r="E111" i="7"/>
  <c r="AW110" i="7"/>
  <c r="AV110" i="7"/>
  <c r="AU110" i="7"/>
  <c r="AT110" i="7"/>
  <c r="AS110" i="7"/>
  <c r="AL110" i="7"/>
  <c r="AK110" i="7"/>
  <c r="AJ110" i="7"/>
  <c r="AI110" i="7"/>
  <c r="AB110" i="7"/>
  <c r="AA110" i="7"/>
  <c r="Z110" i="7"/>
  <c r="Y110" i="7"/>
  <c r="H110" i="7"/>
  <c r="G110" i="7"/>
  <c r="F110" i="7"/>
  <c r="E110" i="7"/>
  <c r="AW109" i="7"/>
  <c r="AV109" i="7"/>
  <c r="AU109" i="7"/>
  <c r="AT109" i="7"/>
  <c r="AS109" i="7"/>
  <c r="AL109" i="7"/>
  <c r="AK109" i="7"/>
  <c r="AJ109" i="7"/>
  <c r="AI109" i="7"/>
  <c r="AB109" i="7"/>
  <c r="AA109" i="7"/>
  <c r="Z109" i="7"/>
  <c r="Y109" i="7"/>
  <c r="H109" i="7"/>
  <c r="G109" i="7"/>
  <c r="F109" i="7"/>
  <c r="E109" i="7"/>
  <c r="AW108" i="7"/>
  <c r="AV108" i="7"/>
  <c r="AU108" i="7"/>
  <c r="AT108" i="7"/>
  <c r="AS108" i="7"/>
  <c r="AL108" i="7"/>
  <c r="AK108" i="7"/>
  <c r="AJ108" i="7"/>
  <c r="AI108" i="7"/>
  <c r="AB108" i="7"/>
  <c r="AA108" i="7"/>
  <c r="Z108" i="7"/>
  <c r="Y108" i="7"/>
  <c r="H108" i="7"/>
  <c r="G108" i="7"/>
  <c r="F108" i="7"/>
  <c r="E108" i="7"/>
  <c r="AW107" i="7"/>
  <c r="AV107" i="7"/>
  <c r="AU107" i="7"/>
  <c r="AT107" i="7"/>
  <c r="AS107" i="7"/>
  <c r="AL107" i="7"/>
  <c r="AK107" i="7"/>
  <c r="AJ107" i="7"/>
  <c r="AI107" i="7"/>
  <c r="AB107" i="7"/>
  <c r="AA107" i="7"/>
  <c r="Z107" i="7"/>
  <c r="Y107" i="7"/>
  <c r="H107" i="7"/>
  <c r="G107" i="7"/>
  <c r="F107" i="7"/>
  <c r="E107" i="7"/>
  <c r="AW106" i="7"/>
  <c r="AV106" i="7"/>
  <c r="AU106" i="7"/>
  <c r="AT106" i="7"/>
  <c r="AS106" i="7"/>
  <c r="AL106" i="7"/>
  <c r="AK106" i="7"/>
  <c r="AJ106" i="7"/>
  <c r="AI106" i="7"/>
  <c r="AB106" i="7"/>
  <c r="AA106" i="7"/>
  <c r="Z106" i="7"/>
  <c r="Y106" i="7"/>
  <c r="H106" i="7"/>
  <c r="G106" i="7"/>
  <c r="F106" i="7"/>
  <c r="E106" i="7"/>
  <c r="AW105" i="7"/>
  <c r="AV105" i="7"/>
  <c r="AU105" i="7"/>
  <c r="AT105" i="7"/>
  <c r="AS105" i="7"/>
  <c r="AL105" i="7"/>
  <c r="AK105" i="7"/>
  <c r="AJ105" i="7"/>
  <c r="AI105" i="7"/>
  <c r="AB105" i="7"/>
  <c r="AA105" i="7"/>
  <c r="Z105" i="7"/>
  <c r="Y105" i="7"/>
  <c r="H105" i="7"/>
  <c r="G105" i="7"/>
  <c r="F105" i="7"/>
  <c r="E105" i="7"/>
  <c r="AW104" i="7"/>
  <c r="AV104" i="7"/>
  <c r="AU104" i="7"/>
  <c r="AT104" i="7"/>
  <c r="AS104" i="7"/>
  <c r="AL104" i="7"/>
  <c r="AK104" i="7"/>
  <c r="AJ104" i="7"/>
  <c r="AI104" i="7"/>
  <c r="AB104" i="7"/>
  <c r="AA104" i="7"/>
  <c r="Z104" i="7"/>
  <c r="Y104" i="7"/>
  <c r="H104" i="7"/>
  <c r="G104" i="7"/>
  <c r="F104" i="7"/>
  <c r="E104" i="7"/>
  <c r="AW103" i="7"/>
  <c r="AV103" i="7"/>
  <c r="AU103" i="7"/>
  <c r="AT103" i="7"/>
  <c r="AS103" i="7"/>
  <c r="AL103" i="7"/>
  <c r="AK103" i="7"/>
  <c r="AJ103" i="7"/>
  <c r="AI103" i="7"/>
  <c r="AB103" i="7"/>
  <c r="AA103" i="7"/>
  <c r="Z103" i="7"/>
  <c r="Y103" i="7"/>
  <c r="H103" i="7"/>
  <c r="G103" i="7"/>
  <c r="F103" i="7"/>
  <c r="E103" i="7"/>
  <c r="AW102" i="7"/>
  <c r="AV102" i="7"/>
  <c r="AU102" i="7"/>
  <c r="AT102" i="7"/>
  <c r="AS102" i="7"/>
  <c r="AL102" i="7"/>
  <c r="AK102" i="7"/>
  <c r="AJ102" i="7"/>
  <c r="AI102" i="7"/>
  <c r="AB102" i="7"/>
  <c r="AA102" i="7"/>
  <c r="Z102" i="7"/>
  <c r="Y102" i="7"/>
  <c r="H102" i="7"/>
  <c r="G102" i="7"/>
  <c r="F102" i="7"/>
  <c r="E102" i="7"/>
  <c r="AW101" i="7"/>
  <c r="AV101" i="7"/>
  <c r="AU101" i="7"/>
  <c r="AT101" i="7"/>
  <c r="AS101" i="7"/>
  <c r="AL101" i="7"/>
  <c r="AK101" i="7"/>
  <c r="AJ101" i="7"/>
  <c r="AI101" i="7"/>
  <c r="AB101" i="7"/>
  <c r="AA101" i="7"/>
  <c r="Z101" i="7"/>
  <c r="Y101" i="7"/>
  <c r="H101" i="7"/>
  <c r="G101" i="7"/>
  <c r="F101" i="7"/>
  <c r="E101" i="7"/>
  <c r="AW100" i="7"/>
  <c r="AV100" i="7"/>
  <c r="AU100" i="7"/>
  <c r="AT100" i="7"/>
  <c r="AS100" i="7"/>
  <c r="AL100" i="7"/>
  <c r="AK100" i="7"/>
  <c r="AJ100" i="7"/>
  <c r="AI100" i="7"/>
  <c r="AB100" i="7"/>
  <c r="AA100" i="7"/>
  <c r="Z100" i="7"/>
  <c r="Y100" i="7"/>
  <c r="H100" i="7"/>
  <c r="G100" i="7"/>
  <c r="F100" i="7"/>
  <c r="E100" i="7"/>
  <c r="AW99" i="7"/>
  <c r="AV99" i="7"/>
  <c r="AU99" i="7"/>
  <c r="AT99" i="7"/>
  <c r="AS99" i="7"/>
  <c r="AL99" i="7"/>
  <c r="AK99" i="7"/>
  <c r="AJ99" i="7"/>
  <c r="AI99" i="7"/>
  <c r="AB99" i="7"/>
  <c r="AA99" i="7"/>
  <c r="Z99" i="7"/>
  <c r="Y99" i="7"/>
  <c r="H99" i="7"/>
  <c r="G99" i="7"/>
  <c r="F99" i="7"/>
  <c r="E99" i="7"/>
  <c r="AW98" i="7"/>
  <c r="AV98" i="7"/>
  <c r="AU98" i="7"/>
  <c r="AT98" i="7"/>
  <c r="AS98" i="7"/>
  <c r="AL98" i="7"/>
  <c r="AK98" i="7"/>
  <c r="AJ98" i="7"/>
  <c r="AI98" i="7"/>
  <c r="AB98" i="7"/>
  <c r="AA98" i="7"/>
  <c r="Z98" i="7"/>
  <c r="Y98" i="7"/>
  <c r="H98" i="7"/>
  <c r="G98" i="7"/>
  <c r="F98" i="7"/>
  <c r="E98" i="7"/>
  <c r="AW97" i="7"/>
  <c r="AV97" i="7"/>
  <c r="AU97" i="7"/>
  <c r="AT97" i="7"/>
  <c r="AS97" i="7"/>
  <c r="AL97" i="7"/>
  <c r="AK97" i="7"/>
  <c r="AJ97" i="7"/>
  <c r="AI97" i="7"/>
  <c r="AB97" i="7"/>
  <c r="AA97" i="7"/>
  <c r="Z97" i="7"/>
  <c r="Y97" i="7"/>
  <c r="H97" i="7"/>
  <c r="G97" i="7"/>
  <c r="F97" i="7"/>
  <c r="E97" i="7"/>
  <c r="AW96" i="7"/>
  <c r="AV96" i="7"/>
  <c r="AU96" i="7"/>
  <c r="AT96" i="7"/>
  <c r="AS96" i="7"/>
  <c r="AL96" i="7"/>
  <c r="AK96" i="7"/>
  <c r="AJ96" i="7"/>
  <c r="AI96" i="7"/>
  <c r="AB96" i="7"/>
  <c r="AA96" i="7"/>
  <c r="Z96" i="7"/>
  <c r="Y96" i="7"/>
  <c r="H96" i="7"/>
  <c r="G96" i="7"/>
  <c r="F96" i="7"/>
  <c r="E96" i="7"/>
  <c r="AW95" i="7"/>
  <c r="AV95" i="7"/>
  <c r="AU95" i="7"/>
  <c r="AT95" i="7"/>
  <c r="AS95" i="7"/>
  <c r="AL95" i="7"/>
  <c r="AK95" i="7"/>
  <c r="AJ95" i="7"/>
  <c r="AI95" i="7"/>
  <c r="AB95" i="7"/>
  <c r="AA95" i="7"/>
  <c r="Z95" i="7"/>
  <c r="Y95" i="7"/>
  <c r="H95" i="7"/>
  <c r="G95" i="7"/>
  <c r="F95" i="7"/>
  <c r="E95" i="7"/>
  <c r="AW94" i="7"/>
  <c r="AV94" i="7"/>
  <c r="AU94" i="7"/>
  <c r="AT94" i="7"/>
  <c r="AS94" i="7"/>
  <c r="AL94" i="7"/>
  <c r="AK94" i="7"/>
  <c r="AJ94" i="7"/>
  <c r="AI94" i="7"/>
  <c r="AB94" i="7"/>
  <c r="AA94" i="7"/>
  <c r="Z94" i="7"/>
  <c r="Y94" i="7"/>
  <c r="H94" i="7"/>
  <c r="G94" i="7"/>
  <c r="F94" i="7"/>
  <c r="E94" i="7"/>
  <c r="AW93" i="7"/>
  <c r="AV93" i="7"/>
  <c r="AU93" i="7"/>
  <c r="AT93" i="7"/>
  <c r="AS93" i="7"/>
  <c r="AL93" i="7"/>
  <c r="AK93" i="7"/>
  <c r="AJ93" i="7"/>
  <c r="AI93" i="7"/>
  <c r="AB93" i="7"/>
  <c r="AA93" i="7"/>
  <c r="Z93" i="7"/>
  <c r="Y93" i="7"/>
  <c r="H93" i="7"/>
  <c r="G93" i="7"/>
  <c r="F93" i="7"/>
  <c r="E93" i="7"/>
  <c r="AW92" i="7"/>
  <c r="AV92" i="7"/>
  <c r="AU92" i="7"/>
  <c r="AT92" i="7"/>
  <c r="AS92" i="7"/>
  <c r="AL92" i="7"/>
  <c r="AK92" i="7"/>
  <c r="AJ92" i="7"/>
  <c r="AI92" i="7"/>
  <c r="AB92" i="7"/>
  <c r="AA92" i="7"/>
  <c r="Z92" i="7"/>
  <c r="Y92" i="7"/>
  <c r="H92" i="7"/>
  <c r="G92" i="7"/>
  <c r="F92" i="7"/>
  <c r="E92" i="7"/>
  <c r="AW91" i="7"/>
  <c r="AV91" i="7"/>
  <c r="AU91" i="7"/>
  <c r="AT91" i="7"/>
  <c r="AS91" i="7"/>
  <c r="AL91" i="7"/>
  <c r="AK91" i="7"/>
  <c r="AJ91" i="7"/>
  <c r="AI91" i="7"/>
  <c r="AB91" i="7"/>
  <c r="AA91" i="7"/>
  <c r="Z91" i="7"/>
  <c r="Y91" i="7"/>
  <c r="H91" i="7"/>
  <c r="G91" i="7"/>
  <c r="F91" i="7"/>
  <c r="E91" i="7"/>
  <c r="AW90" i="7"/>
  <c r="AV90" i="7"/>
  <c r="AU90" i="7"/>
  <c r="AT90" i="7"/>
  <c r="AS90" i="7"/>
  <c r="AL90" i="7"/>
  <c r="AK90" i="7"/>
  <c r="AJ90" i="7"/>
  <c r="AI90" i="7"/>
  <c r="AB90" i="7"/>
  <c r="AA90" i="7"/>
  <c r="Z90" i="7"/>
  <c r="Y90" i="7"/>
  <c r="H90" i="7"/>
  <c r="G90" i="7"/>
  <c r="F90" i="7"/>
  <c r="E90" i="7"/>
  <c r="AW89" i="7"/>
  <c r="AV89" i="7"/>
  <c r="AU89" i="7"/>
  <c r="AT89" i="7"/>
  <c r="AS89" i="7"/>
  <c r="AL89" i="7"/>
  <c r="AK89" i="7"/>
  <c r="AJ89" i="7"/>
  <c r="AI89" i="7"/>
  <c r="AB89" i="7"/>
  <c r="AA89" i="7"/>
  <c r="Z89" i="7"/>
  <c r="Y89" i="7"/>
  <c r="H89" i="7"/>
  <c r="G89" i="7"/>
  <c r="F89" i="7"/>
  <c r="AW88" i="7"/>
  <c r="AV88" i="7"/>
  <c r="AU88" i="7"/>
  <c r="AT88" i="7"/>
  <c r="AS88" i="7"/>
  <c r="AL88" i="7"/>
  <c r="AK88" i="7"/>
  <c r="AJ88" i="7"/>
  <c r="AI88" i="7"/>
  <c r="AB88" i="7"/>
  <c r="AA88" i="7"/>
  <c r="Z88" i="7"/>
  <c r="Y88" i="7"/>
  <c r="H88" i="7"/>
  <c r="G88" i="7"/>
  <c r="F88" i="7"/>
  <c r="E88" i="7"/>
  <c r="AW87" i="7"/>
  <c r="AV87" i="7"/>
  <c r="AU87" i="7"/>
  <c r="AT87" i="7"/>
  <c r="AS87" i="7"/>
  <c r="AL87" i="7"/>
  <c r="AK87" i="7"/>
  <c r="AJ87" i="7"/>
  <c r="AI87" i="7"/>
  <c r="AB87" i="7"/>
  <c r="AA87" i="7"/>
  <c r="Z87" i="7"/>
  <c r="Y87" i="7"/>
  <c r="H87" i="7"/>
  <c r="G87" i="7"/>
  <c r="F87" i="7"/>
  <c r="E87" i="7"/>
  <c r="AW86" i="7"/>
  <c r="AV86" i="7"/>
  <c r="AU86" i="7"/>
  <c r="AT86" i="7"/>
  <c r="AS86" i="7"/>
  <c r="AL86" i="7"/>
  <c r="AK86" i="7"/>
  <c r="AJ86" i="7"/>
  <c r="AI86" i="7"/>
  <c r="AB86" i="7"/>
  <c r="AA86" i="7"/>
  <c r="Z86" i="7"/>
  <c r="Y86" i="7"/>
  <c r="H86" i="7"/>
  <c r="G86" i="7"/>
  <c r="F86" i="7"/>
  <c r="E86" i="7"/>
  <c r="AW85" i="7"/>
  <c r="AV85" i="7"/>
  <c r="AU85" i="7"/>
  <c r="AT85" i="7"/>
  <c r="AS85" i="7"/>
  <c r="AL85" i="7"/>
  <c r="AK85" i="7"/>
  <c r="AJ85" i="7"/>
  <c r="AI85" i="7"/>
  <c r="AB85" i="7"/>
  <c r="AA85" i="7"/>
  <c r="Z85" i="7"/>
  <c r="Y85" i="7"/>
  <c r="H85" i="7"/>
  <c r="G85" i="7"/>
  <c r="F85" i="7"/>
  <c r="E85" i="7"/>
  <c r="AW84" i="7"/>
  <c r="AV84" i="7"/>
  <c r="AU84" i="7"/>
  <c r="AT84" i="7"/>
  <c r="AS84" i="7"/>
  <c r="AL84" i="7"/>
  <c r="AK84" i="7"/>
  <c r="AJ84" i="7"/>
  <c r="AI84" i="7"/>
  <c r="AB84" i="7"/>
  <c r="AA84" i="7"/>
  <c r="Z84" i="7"/>
  <c r="Y84" i="7"/>
  <c r="H84" i="7"/>
  <c r="G84" i="7"/>
  <c r="F84" i="7"/>
  <c r="E84" i="7"/>
  <c r="AW83" i="7"/>
  <c r="AV83" i="7"/>
  <c r="AU83" i="7"/>
  <c r="AT83" i="7"/>
  <c r="AS83" i="7"/>
  <c r="AL83" i="7"/>
  <c r="AK83" i="7"/>
  <c r="AJ83" i="7"/>
  <c r="AI83" i="7"/>
  <c r="AB83" i="7"/>
  <c r="AA83" i="7"/>
  <c r="Z83" i="7"/>
  <c r="Y83" i="7"/>
  <c r="H83" i="7"/>
  <c r="G83" i="7"/>
  <c r="F83" i="7"/>
  <c r="E83" i="7"/>
  <c r="AW82" i="7"/>
  <c r="AV82" i="7"/>
  <c r="AU82" i="7"/>
  <c r="AT82" i="7"/>
  <c r="AS82" i="7"/>
  <c r="AL82" i="7"/>
  <c r="AK82" i="7"/>
  <c r="AJ82" i="7"/>
  <c r="AI82" i="7"/>
  <c r="AB82" i="7"/>
  <c r="AA82" i="7"/>
  <c r="Z82" i="7"/>
  <c r="Y82" i="7"/>
  <c r="H82" i="7"/>
  <c r="G82" i="7"/>
  <c r="F82" i="7"/>
  <c r="E82" i="7"/>
  <c r="AW81" i="7"/>
  <c r="AV81" i="7"/>
  <c r="AU81" i="7"/>
  <c r="AT81" i="7"/>
  <c r="AS81" i="7"/>
  <c r="AL81" i="7"/>
  <c r="AK81" i="7"/>
  <c r="AJ81" i="7"/>
  <c r="AI81" i="7"/>
  <c r="AB81" i="7"/>
  <c r="AA81" i="7"/>
  <c r="Z81" i="7"/>
  <c r="Y81" i="7"/>
  <c r="H81" i="7"/>
  <c r="G81" i="7"/>
  <c r="F81" i="7"/>
  <c r="E81" i="7"/>
  <c r="AW80" i="7"/>
  <c r="AV80" i="7"/>
  <c r="AU80" i="7"/>
  <c r="AT80" i="7"/>
  <c r="AS80" i="7"/>
  <c r="AL80" i="7"/>
  <c r="AK80" i="7"/>
  <c r="AJ80" i="7"/>
  <c r="AI80" i="7"/>
  <c r="AB80" i="7"/>
  <c r="AA80" i="7"/>
  <c r="Z80" i="7"/>
  <c r="Y80" i="7"/>
  <c r="H80" i="7"/>
  <c r="G80" i="7"/>
  <c r="F80" i="7"/>
  <c r="E80" i="7"/>
  <c r="AW79" i="7"/>
  <c r="AV79" i="7"/>
  <c r="AU79" i="7"/>
  <c r="AT79" i="7"/>
  <c r="AS79" i="7"/>
  <c r="AL79" i="7"/>
  <c r="AK79" i="7"/>
  <c r="AJ79" i="7"/>
  <c r="AI79" i="7"/>
  <c r="AB79" i="7"/>
  <c r="AA79" i="7"/>
  <c r="Z79" i="7"/>
  <c r="Y79" i="7"/>
  <c r="H79" i="7"/>
  <c r="G79" i="7"/>
  <c r="F79" i="7"/>
  <c r="E79" i="7"/>
  <c r="AW78" i="7"/>
  <c r="AV78" i="7"/>
  <c r="AU78" i="7"/>
  <c r="AT78" i="7"/>
  <c r="AS78" i="7"/>
  <c r="AL78" i="7"/>
  <c r="AK78" i="7"/>
  <c r="AJ78" i="7"/>
  <c r="AI78" i="7"/>
  <c r="AB78" i="7"/>
  <c r="AA78" i="7"/>
  <c r="Z78" i="7"/>
  <c r="Y78" i="7"/>
  <c r="H78" i="7"/>
  <c r="G78" i="7"/>
  <c r="F78" i="7"/>
  <c r="E78" i="7"/>
  <c r="AW77" i="7"/>
  <c r="AV77" i="7"/>
  <c r="AU77" i="7"/>
  <c r="AT77" i="7"/>
  <c r="AS77" i="7"/>
  <c r="AL77" i="7"/>
  <c r="AK77" i="7"/>
  <c r="AJ77" i="7"/>
  <c r="AI77" i="7"/>
  <c r="AB77" i="7"/>
  <c r="AA77" i="7"/>
  <c r="Z77" i="7"/>
  <c r="Y77" i="7"/>
  <c r="H77" i="7"/>
  <c r="G77" i="7"/>
  <c r="F77" i="7"/>
  <c r="E77" i="7"/>
  <c r="AW76" i="7"/>
  <c r="AV76" i="7"/>
  <c r="AU76" i="7"/>
  <c r="AT76" i="7"/>
  <c r="AS76" i="7"/>
  <c r="AL76" i="7"/>
  <c r="AK76" i="7"/>
  <c r="AJ76" i="7"/>
  <c r="AI76" i="7"/>
  <c r="AB76" i="7"/>
  <c r="AA76" i="7"/>
  <c r="Z76" i="7"/>
  <c r="Y76" i="7"/>
  <c r="H76" i="7"/>
  <c r="G76" i="7"/>
  <c r="F76" i="7"/>
  <c r="E76" i="7"/>
  <c r="AW75" i="7"/>
  <c r="AV75" i="7"/>
  <c r="AU75" i="7"/>
  <c r="AT75" i="7"/>
  <c r="AS75" i="7"/>
  <c r="AL75" i="7"/>
  <c r="AK75" i="7"/>
  <c r="AJ75" i="7"/>
  <c r="AI75" i="7"/>
  <c r="AB75" i="7"/>
  <c r="AA75" i="7"/>
  <c r="Z75" i="7"/>
  <c r="Y75" i="7"/>
  <c r="H75" i="7"/>
  <c r="G75" i="7"/>
  <c r="F75" i="7"/>
  <c r="E75" i="7"/>
  <c r="AW74" i="7"/>
  <c r="AV74" i="7"/>
  <c r="AU74" i="7"/>
  <c r="AT74" i="7"/>
  <c r="AS74" i="7"/>
  <c r="AL74" i="7"/>
  <c r="AK74" i="7"/>
  <c r="AJ74" i="7"/>
  <c r="AI74" i="7"/>
  <c r="AB74" i="7"/>
  <c r="AA74" i="7"/>
  <c r="Z74" i="7"/>
  <c r="Y74" i="7"/>
  <c r="H74" i="7"/>
  <c r="G74" i="7"/>
  <c r="F74" i="7"/>
  <c r="E74" i="7"/>
  <c r="AW73" i="7"/>
  <c r="AV73" i="7"/>
  <c r="AU73" i="7"/>
  <c r="AT73" i="7"/>
  <c r="AS73" i="7"/>
  <c r="AL73" i="7"/>
  <c r="AK73" i="7"/>
  <c r="AJ73" i="7"/>
  <c r="AI73" i="7"/>
  <c r="AB73" i="7"/>
  <c r="AA73" i="7"/>
  <c r="Z73" i="7"/>
  <c r="Y73" i="7"/>
  <c r="H73" i="7"/>
  <c r="G73" i="7"/>
  <c r="F73" i="7"/>
  <c r="E73" i="7"/>
  <c r="AW72" i="7"/>
  <c r="AV72" i="7"/>
  <c r="AU72" i="7"/>
  <c r="AT72" i="7"/>
  <c r="AS72" i="7"/>
  <c r="AL72" i="7"/>
  <c r="AK72" i="7"/>
  <c r="AJ72" i="7"/>
  <c r="AI72" i="7"/>
  <c r="AB72" i="7"/>
  <c r="AA72" i="7"/>
  <c r="Z72" i="7"/>
  <c r="Y72" i="7"/>
  <c r="H72" i="7"/>
  <c r="G72" i="7"/>
  <c r="F72" i="7"/>
  <c r="E72" i="7"/>
  <c r="AW71" i="7"/>
  <c r="AV71" i="7"/>
  <c r="AU71" i="7"/>
  <c r="AT71" i="7"/>
  <c r="AS71" i="7"/>
  <c r="AL71" i="7"/>
  <c r="AK71" i="7"/>
  <c r="AJ71" i="7"/>
  <c r="AI71" i="7"/>
  <c r="AB71" i="7"/>
  <c r="AA71" i="7"/>
  <c r="Z71" i="7"/>
  <c r="Y71" i="7"/>
  <c r="H71" i="7"/>
  <c r="G71" i="7"/>
  <c r="F71" i="7"/>
  <c r="E71" i="7"/>
  <c r="AW70" i="7"/>
  <c r="AV70" i="7"/>
  <c r="AU70" i="7"/>
  <c r="AT70" i="7"/>
  <c r="AS70" i="7"/>
  <c r="AL70" i="7"/>
  <c r="AK70" i="7"/>
  <c r="AJ70" i="7"/>
  <c r="AI70" i="7"/>
  <c r="AB70" i="7"/>
  <c r="AA70" i="7"/>
  <c r="Z70" i="7"/>
  <c r="Y70" i="7"/>
  <c r="H70" i="7"/>
  <c r="G70" i="7"/>
  <c r="F70" i="7"/>
  <c r="E70" i="7"/>
  <c r="AW69" i="7"/>
  <c r="AV69" i="7"/>
  <c r="AU69" i="7"/>
  <c r="AT69" i="7"/>
  <c r="AS69" i="7"/>
  <c r="AL69" i="7"/>
  <c r="AK69" i="7"/>
  <c r="AJ69" i="7"/>
  <c r="AI69" i="7"/>
  <c r="AB69" i="7"/>
  <c r="AA69" i="7"/>
  <c r="Z69" i="7"/>
  <c r="Y69" i="7"/>
  <c r="H69" i="7"/>
  <c r="G69" i="7"/>
  <c r="F69" i="7"/>
  <c r="E69" i="7"/>
  <c r="AW68" i="7"/>
  <c r="AV68" i="7"/>
  <c r="AU68" i="7"/>
  <c r="AT68" i="7"/>
  <c r="AS68" i="7"/>
  <c r="AL68" i="7"/>
  <c r="AK68" i="7"/>
  <c r="AJ68" i="7"/>
  <c r="AI68" i="7"/>
  <c r="AB68" i="7"/>
  <c r="AA68" i="7"/>
  <c r="Z68" i="7"/>
  <c r="Y68" i="7"/>
  <c r="H68" i="7"/>
  <c r="G68" i="7"/>
  <c r="F68" i="7"/>
  <c r="E68" i="7"/>
  <c r="AW67" i="7"/>
  <c r="AV67" i="7"/>
  <c r="AU67" i="7"/>
  <c r="AT67" i="7"/>
  <c r="AS67" i="7"/>
  <c r="AL67" i="7"/>
  <c r="AK67" i="7"/>
  <c r="AJ67" i="7"/>
  <c r="AI67" i="7"/>
  <c r="AB67" i="7"/>
  <c r="AA67" i="7"/>
  <c r="Z67" i="7"/>
  <c r="Y67" i="7"/>
  <c r="H67" i="7"/>
  <c r="G67" i="7"/>
  <c r="F67" i="7"/>
  <c r="E67" i="7"/>
  <c r="AW66" i="7"/>
  <c r="AV66" i="7"/>
  <c r="AU66" i="7"/>
  <c r="AT66" i="7"/>
  <c r="AS66" i="7"/>
  <c r="AL66" i="7"/>
  <c r="AK66" i="7"/>
  <c r="AJ66" i="7"/>
  <c r="AI66" i="7"/>
  <c r="AB66" i="7"/>
  <c r="AA66" i="7"/>
  <c r="Z66" i="7"/>
  <c r="Y66" i="7"/>
  <c r="H66" i="7"/>
  <c r="G66" i="7"/>
  <c r="F66" i="7"/>
  <c r="E66" i="7"/>
  <c r="AW65" i="7"/>
  <c r="AV65" i="7"/>
  <c r="AU65" i="7"/>
  <c r="AT65" i="7"/>
  <c r="AS65" i="7"/>
  <c r="AL65" i="7"/>
  <c r="AK65" i="7"/>
  <c r="AJ65" i="7"/>
  <c r="AI65" i="7"/>
  <c r="AB65" i="7"/>
  <c r="AA65" i="7"/>
  <c r="Z65" i="7"/>
  <c r="Y65" i="7"/>
  <c r="H65" i="7"/>
  <c r="G65" i="7"/>
  <c r="F65" i="7"/>
  <c r="E65" i="7"/>
  <c r="AW64" i="7"/>
  <c r="AV64" i="7"/>
  <c r="AU64" i="7"/>
  <c r="AT64" i="7"/>
  <c r="AS64" i="7"/>
  <c r="AL64" i="7"/>
  <c r="AK64" i="7"/>
  <c r="AJ64" i="7"/>
  <c r="AI64" i="7"/>
  <c r="AB64" i="7"/>
  <c r="AA64" i="7"/>
  <c r="Z64" i="7"/>
  <c r="Y64" i="7"/>
  <c r="H64" i="7"/>
  <c r="G64" i="7"/>
  <c r="F64" i="7"/>
  <c r="E64" i="7"/>
  <c r="AW63" i="7"/>
  <c r="AV63" i="7"/>
  <c r="AU63" i="7"/>
  <c r="AT63" i="7"/>
  <c r="AS63" i="7"/>
  <c r="AL63" i="7"/>
  <c r="AK63" i="7"/>
  <c r="AJ63" i="7"/>
  <c r="AI63" i="7"/>
  <c r="AB63" i="7"/>
  <c r="AA63" i="7"/>
  <c r="Z63" i="7"/>
  <c r="Y63" i="7"/>
  <c r="H63" i="7"/>
  <c r="G63" i="7"/>
  <c r="F63" i="7"/>
  <c r="E63" i="7"/>
  <c r="AW62" i="7"/>
  <c r="AV62" i="7"/>
  <c r="AU62" i="7"/>
  <c r="AT62" i="7"/>
  <c r="AS62" i="7"/>
  <c r="AL62" i="7"/>
  <c r="AK62" i="7"/>
  <c r="AJ62" i="7"/>
  <c r="AI62" i="7"/>
  <c r="AB62" i="7"/>
  <c r="AA62" i="7"/>
  <c r="Z62" i="7"/>
  <c r="Y62" i="7"/>
  <c r="H62" i="7"/>
  <c r="G62" i="7"/>
  <c r="F62" i="7"/>
  <c r="E62" i="7"/>
  <c r="AW61" i="7"/>
  <c r="AV61" i="7"/>
  <c r="AU61" i="7"/>
  <c r="AT61" i="7"/>
  <c r="AS61" i="7"/>
  <c r="AL61" i="7"/>
  <c r="AK61" i="7"/>
  <c r="AJ61" i="7"/>
  <c r="AI61" i="7"/>
  <c r="AB61" i="7"/>
  <c r="AA61" i="7"/>
  <c r="Z61" i="7"/>
  <c r="Y61" i="7"/>
  <c r="H61" i="7"/>
  <c r="G61" i="7"/>
  <c r="F61" i="7"/>
  <c r="E61" i="7"/>
  <c r="AW60" i="7"/>
  <c r="AV60" i="7"/>
  <c r="AU60" i="7"/>
  <c r="AT60" i="7"/>
  <c r="AS60" i="7"/>
  <c r="AL60" i="7"/>
  <c r="AK60" i="7"/>
  <c r="AJ60" i="7"/>
  <c r="AI60" i="7"/>
  <c r="AB60" i="7"/>
  <c r="AA60" i="7"/>
  <c r="Z60" i="7"/>
  <c r="Y60" i="7"/>
  <c r="H60" i="7"/>
  <c r="G60" i="7"/>
  <c r="F60" i="7"/>
  <c r="E60" i="7"/>
  <c r="AW59" i="7"/>
  <c r="AV59" i="7"/>
  <c r="AU59" i="7"/>
  <c r="AT59" i="7"/>
  <c r="AS59" i="7"/>
  <c r="AL59" i="7"/>
  <c r="AK59" i="7"/>
  <c r="AJ59" i="7"/>
  <c r="AI59" i="7"/>
  <c r="AB59" i="7"/>
  <c r="AA59" i="7"/>
  <c r="Z59" i="7"/>
  <c r="Y59" i="7"/>
  <c r="H59" i="7"/>
  <c r="G59" i="7"/>
  <c r="F59" i="7"/>
  <c r="E59" i="7"/>
  <c r="AW58" i="7"/>
  <c r="AV58" i="7"/>
  <c r="AU58" i="7"/>
  <c r="AT58" i="7"/>
  <c r="AS58" i="7"/>
  <c r="AL58" i="7"/>
  <c r="AK58" i="7"/>
  <c r="AJ58" i="7"/>
  <c r="AI58" i="7"/>
  <c r="AB58" i="7"/>
  <c r="AA58" i="7"/>
  <c r="Z58" i="7"/>
  <c r="Y58" i="7"/>
  <c r="H58" i="7"/>
  <c r="G58" i="7"/>
  <c r="F58" i="7"/>
  <c r="E58" i="7"/>
  <c r="AW57" i="7"/>
  <c r="AV57" i="7"/>
  <c r="AU57" i="7"/>
  <c r="AT57" i="7"/>
  <c r="AS57" i="7"/>
  <c r="AL57" i="7"/>
  <c r="AK57" i="7"/>
  <c r="AJ57" i="7"/>
  <c r="AI57" i="7"/>
  <c r="AB57" i="7"/>
  <c r="AA57" i="7"/>
  <c r="Z57" i="7"/>
  <c r="Y57" i="7"/>
  <c r="H57" i="7"/>
  <c r="G57" i="7"/>
  <c r="F57" i="7"/>
  <c r="E57" i="7"/>
  <c r="AW56" i="7"/>
  <c r="AV56" i="7"/>
  <c r="AU56" i="7"/>
  <c r="AT56" i="7"/>
  <c r="AS56" i="7"/>
  <c r="AL56" i="7"/>
  <c r="AK56" i="7"/>
  <c r="AJ56" i="7"/>
  <c r="AI56" i="7"/>
  <c r="AB56" i="7"/>
  <c r="AA56" i="7"/>
  <c r="Z56" i="7"/>
  <c r="Y56" i="7"/>
  <c r="H56" i="7"/>
  <c r="G56" i="7"/>
  <c r="F56" i="7"/>
  <c r="E56" i="7"/>
  <c r="AW55" i="7"/>
  <c r="AV55" i="7"/>
  <c r="AU55" i="7"/>
  <c r="AT55" i="7"/>
  <c r="AS55" i="7"/>
  <c r="AL55" i="7"/>
  <c r="AK55" i="7"/>
  <c r="AJ55" i="7"/>
  <c r="AI55" i="7"/>
  <c r="AB55" i="7"/>
  <c r="AA55" i="7"/>
  <c r="Z55" i="7"/>
  <c r="Y55" i="7"/>
  <c r="H55" i="7"/>
  <c r="G55" i="7"/>
  <c r="F55" i="7"/>
  <c r="E55" i="7"/>
  <c r="AW54" i="7"/>
  <c r="AV54" i="7"/>
  <c r="AU54" i="7"/>
  <c r="AT54" i="7"/>
  <c r="AS54" i="7"/>
  <c r="AL54" i="7"/>
  <c r="AK54" i="7"/>
  <c r="AJ54" i="7"/>
  <c r="AI54" i="7"/>
  <c r="AB54" i="7"/>
  <c r="AA54" i="7"/>
  <c r="Z54" i="7"/>
  <c r="Y54" i="7"/>
  <c r="H54" i="7"/>
  <c r="G54" i="7"/>
  <c r="F54" i="7"/>
  <c r="E54" i="7"/>
  <c r="AW53" i="7"/>
  <c r="AV53" i="7"/>
  <c r="AU53" i="7"/>
  <c r="AT53" i="7"/>
  <c r="AS53" i="7"/>
  <c r="AL53" i="7"/>
  <c r="AK53" i="7"/>
  <c r="AJ53" i="7"/>
  <c r="AI53" i="7"/>
  <c r="AB53" i="7"/>
  <c r="AA53" i="7"/>
  <c r="Z53" i="7"/>
  <c r="Y53" i="7"/>
  <c r="H53" i="7"/>
  <c r="G53" i="7"/>
  <c r="F53" i="7"/>
  <c r="E53" i="7"/>
  <c r="AW52" i="7"/>
  <c r="AV52" i="7"/>
  <c r="AU52" i="7"/>
  <c r="AT52" i="7"/>
  <c r="AS52" i="7"/>
  <c r="AL52" i="7"/>
  <c r="AK52" i="7"/>
  <c r="AJ52" i="7"/>
  <c r="AI52" i="7"/>
  <c r="AB52" i="7"/>
  <c r="AA52" i="7"/>
  <c r="Z52" i="7"/>
  <c r="Y52" i="7"/>
  <c r="H52" i="7"/>
  <c r="G52" i="7"/>
  <c r="F52" i="7"/>
  <c r="E52" i="7"/>
  <c r="AW51" i="7"/>
  <c r="AV51" i="7"/>
  <c r="AU51" i="7"/>
  <c r="AT51" i="7"/>
  <c r="AS51" i="7"/>
  <c r="AL51" i="7"/>
  <c r="AK51" i="7"/>
  <c r="AJ51" i="7"/>
  <c r="AI51" i="7"/>
  <c r="AB51" i="7"/>
  <c r="AA51" i="7"/>
  <c r="Z51" i="7"/>
  <c r="Y51" i="7"/>
  <c r="H51" i="7"/>
  <c r="G51" i="7"/>
  <c r="F51" i="7"/>
  <c r="E51" i="7"/>
  <c r="AW50" i="7"/>
  <c r="AV50" i="7"/>
  <c r="AU50" i="7"/>
  <c r="AT50" i="7"/>
  <c r="AS50" i="7"/>
  <c r="AL50" i="7"/>
  <c r="AK50" i="7"/>
  <c r="AJ50" i="7"/>
  <c r="AI50" i="7"/>
  <c r="AB50" i="7"/>
  <c r="AA50" i="7"/>
  <c r="Z50" i="7"/>
  <c r="Y50" i="7"/>
  <c r="H50" i="7"/>
  <c r="G50" i="7"/>
  <c r="F50" i="7"/>
  <c r="E50" i="7"/>
  <c r="AW49" i="7"/>
  <c r="AV49" i="7"/>
  <c r="AU49" i="7"/>
  <c r="AT49" i="7"/>
  <c r="AS49" i="7"/>
  <c r="AL49" i="7"/>
  <c r="AK49" i="7"/>
  <c r="AJ49" i="7"/>
  <c r="AI49" i="7"/>
  <c r="AB49" i="7"/>
  <c r="AA49" i="7"/>
  <c r="Z49" i="7"/>
  <c r="Y49" i="7"/>
  <c r="H49" i="7"/>
  <c r="G49" i="7"/>
  <c r="F49" i="7"/>
  <c r="E49" i="7"/>
  <c r="AW48" i="7"/>
  <c r="AV48" i="7"/>
  <c r="AU48" i="7"/>
  <c r="AT48" i="7"/>
  <c r="AS48" i="7"/>
  <c r="AL48" i="7"/>
  <c r="AK48" i="7"/>
  <c r="AJ48" i="7"/>
  <c r="AI48" i="7"/>
  <c r="AB48" i="7"/>
  <c r="AA48" i="7"/>
  <c r="Z48" i="7"/>
  <c r="Y48" i="7"/>
  <c r="H48" i="7"/>
  <c r="G48" i="7"/>
  <c r="F48" i="7"/>
  <c r="E48" i="7"/>
  <c r="AW47" i="7"/>
  <c r="AV47" i="7"/>
  <c r="AU47" i="7"/>
  <c r="AT47" i="7"/>
  <c r="AS47" i="7"/>
  <c r="AL47" i="7"/>
  <c r="AK47" i="7"/>
  <c r="AJ47" i="7"/>
  <c r="AI47" i="7"/>
  <c r="AB47" i="7"/>
  <c r="AA47" i="7"/>
  <c r="Z47" i="7"/>
  <c r="Y47" i="7"/>
  <c r="H47" i="7"/>
  <c r="G47" i="7"/>
  <c r="F47" i="7"/>
  <c r="E47" i="7"/>
  <c r="AW46" i="7"/>
  <c r="AV46" i="7"/>
  <c r="AU46" i="7"/>
  <c r="AT46" i="7"/>
  <c r="AS46" i="7"/>
  <c r="AL46" i="7"/>
  <c r="AK46" i="7"/>
  <c r="AJ46" i="7"/>
  <c r="AI46" i="7"/>
  <c r="AB46" i="7"/>
  <c r="AA46" i="7"/>
  <c r="Z46" i="7"/>
  <c r="Y46" i="7"/>
  <c r="H46" i="7"/>
  <c r="G46" i="7"/>
  <c r="F46" i="7"/>
  <c r="E46" i="7"/>
  <c r="AW45" i="7"/>
  <c r="AV45" i="7"/>
  <c r="AU45" i="7"/>
  <c r="AT45" i="7"/>
  <c r="AS45" i="7"/>
  <c r="AL45" i="7"/>
  <c r="AK45" i="7"/>
  <c r="AJ45" i="7"/>
  <c r="AI45" i="7"/>
  <c r="AB45" i="7"/>
  <c r="AA45" i="7"/>
  <c r="Z45" i="7"/>
  <c r="Y45" i="7"/>
  <c r="H45" i="7"/>
  <c r="G45" i="7"/>
  <c r="F45" i="7"/>
  <c r="E45" i="7"/>
  <c r="AW44" i="7"/>
  <c r="AV44" i="7"/>
  <c r="AU44" i="7"/>
  <c r="AT44" i="7"/>
  <c r="AS44" i="7"/>
  <c r="AL44" i="7"/>
  <c r="AK44" i="7"/>
  <c r="AJ44" i="7"/>
  <c r="AI44" i="7"/>
  <c r="AB44" i="7"/>
  <c r="AA44" i="7"/>
  <c r="Z44" i="7"/>
  <c r="Y44" i="7"/>
  <c r="H44" i="7"/>
  <c r="G44" i="7"/>
  <c r="F44" i="7"/>
  <c r="E44" i="7"/>
  <c r="AW43" i="7"/>
  <c r="AV43" i="7"/>
  <c r="AU43" i="7"/>
  <c r="AT43" i="7"/>
  <c r="AS43" i="7"/>
  <c r="AL43" i="7"/>
  <c r="AK43" i="7"/>
  <c r="AJ43" i="7"/>
  <c r="AI43" i="7"/>
  <c r="AB43" i="7"/>
  <c r="AA43" i="7"/>
  <c r="Z43" i="7"/>
  <c r="Y43" i="7"/>
  <c r="H43" i="7"/>
  <c r="G43" i="7"/>
  <c r="F43" i="7"/>
  <c r="E43" i="7"/>
  <c r="AW42" i="7"/>
  <c r="AV42" i="7"/>
  <c r="AU42" i="7"/>
  <c r="AT42" i="7"/>
  <c r="AS42" i="7"/>
  <c r="AL42" i="7"/>
  <c r="AK42" i="7"/>
  <c r="AJ42" i="7"/>
  <c r="AI42" i="7"/>
  <c r="AB42" i="7"/>
  <c r="AA42" i="7"/>
  <c r="Z42" i="7"/>
  <c r="Y42" i="7"/>
  <c r="H42" i="7"/>
  <c r="G42" i="7"/>
  <c r="F42" i="7"/>
  <c r="E42" i="7"/>
  <c r="AW41" i="7"/>
  <c r="AV41" i="7"/>
  <c r="AU41" i="7"/>
  <c r="AT41" i="7"/>
  <c r="AS41" i="7"/>
  <c r="AL41" i="7"/>
  <c r="AK41" i="7"/>
  <c r="AJ41" i="7"/>
  <c r="AI41" i="7"/>
  <c r="AB41" i="7"/>
  <c r="AA41" i="7"/>
  <c r="Z41" i="7"/>
  <c r="Y41" i="7"/>
  <c r="H41" i="7"/>
  <c r="G41" i="7"/>
  <c r="F41" i="7"/>
  <c r="E41" i="7"/>
  <c r="AW40" i="7"/>
  <c r="AV40" i="7"/>
  <c r="AU40" i="7"/>
  <c r="AT40" i="7"/>
  <c r="AS40" i="7"/>
  <c r="AL40" i="7"/>
  <c r="AK40" i="7"/>
  <c r="AJ40" i="7"/>
  <c r="AI40" i="7"/>
  <c r="AB40" i="7"/>
  <c r="AA40" i="7"/>
  <c r="Z40" i="7"/>
  <c r="Y40" i="7"/>
  <c r="H40" i="7"/>
  <c r="G40" i="7"/>
  <c r="F40" i="7"/>
  <c r="E40" i="7"/>
  <c r="AW39" i="7"/>
  <c r="AV39" i="7"/>
  <c r="AU39" i="7"/>
  <c r="AT39" i="7"/>
  <c r="AS39" i="7"/>
  <c r="AL39" i="7"/>
  <c r="AK39" i="7"/>
  <c r="AJ39" i="7"/>
  <c r="AI39" i="7"/>
  <c r="AB39" i="7"/>
  <c r="AA39" i="7"/>
  <c r="Z39" i="7"/>
  <c r="Y39" i="7"/>
  <c r="H39" i="7"/>
  <c r="G39" i="7"/>
  <c r="F39" i="7"/>
  <c r="E39" i="7"/>
  <c r="AW38" i="7"/>
  <c r="AV38" i="7"/>
  <c r="AU38" i="7"/>
  <c r="AT38" i="7"/>
  <c r="AS38" i="7"/>
  <c r="AL38" i="7"/>
  <c r="AK38" i="7"/>
  <c r="AJ38" i="7"/>
  <c r="AI38" i="7"/>
  <c r="AB38" i="7"/>
  <c r="AA38" i="7"/>
  <c r="Z38" i="7"/>
  <c r="Y38" i="7"/>
  <c r="H38" i="7"/>
  <c r="G38" i="7"/>
  <c r="F38" i="7"/>
  <c r="E38" i="7"/>
  <c r="AW37" i="7"/>
  <c r="AV37" i="7"/>
  <c r="AU37" i="7"/>
  <c r="AT37" i="7"/>
  <c r="AS37" i="7"/>
  <c r="AL37" i="7"/>
  <c r="AK37" i="7"/>
  <c r="AJ37" i="7"/>
  <c r="AI37" i="7"/>
  <c r="AB37" i="7"/>
  <c r="AA37" i="7"/>
  <c r="Z37" i="7"/>
  <c r="Y37" i="7"/>
  <c r="H37" i="7"/>
  <c r="G37" i="7"/>
  <c r="F37" i="7"/>
  <c r="E37" i="7"/>
  <c r="AW36" i="7"/>
  <c r="AV36" i="7"/>
  <c r="AU36" i="7"/>
  <c r="AT36" i="7"/>
  <c r="AS36" i="7"/>
  <c r="AL36" i="7"/>
  <c r="AK36" i="7"/>
  <c r="AJ36" i="7"/>
  <c r="AI36" i="7"/>
  <c r="AB36" i="7"/>
  <c r="AA36" i="7"/>
  <c r="Z36" i="7"/>
  <c r="Y36" i="7"/>
  <c r="H36" i="7"/>
  <c r="G36" i="7"/>
  <c r="F36" i="7"/>
  <c r="E36" i="7"/>
  <c r="AW35" i="7"/>
  <c r="AV35" i="7"/>
  <c r="AU35" i="7"/>
  <c r="AT35" i="7"/>
  <c r="AS35" i="7"/>
  <c r="AL35" i="7"/>
  <c r="AK35" i="7"/>
  <c r="AJ35" i="7"/>
  <c r="AI35" i="7"/>
  <c r="AB35" i="7"/>
  <c r="AA35" i="7"/>
  <c r="Z35" i="7"/>
  <c r="Y35" i="7"/>
  <c r="H35" i="7"/>
  <c r="G35" i="7"/>
  <c r="F35" i="7"/>
  <c r="E35" i="7"/>
  <c r="AW34" i="7"/>
  <c r="AV34" i="7"/>
  <c r="AU34" i="7"/>
  <c r="AT34" i="7"/>
  <c r="AS34" i="7"/>
  <c r="AL34" i="7"/>
  <c r="AK34" i="7"/>
  <c r="AJ34" i="7"/>
  <c r="AI34" i="7"/>
  <c r="AB34" i="7"/>
  <c r="AA34" i="7"/>
  <c r="Z34" i="7"/>
  <c r="Y34" i="7"/>
  <c r="H34" i="7"/>
  <c r="G34" i="7"/>
  <c r="F34" i="7"/>
  <c r="E34" i="7"/>
  <c r="AW33" i="7"/>
  <c r="AV33" i="7"/>
  <c r="AU33" i="7"/>
  <c r="AT33" i="7"/>
  <c r="AS33" i="7"/>
  <c r="AL33" i="7"/>
  <c r="AK33" i="7"/>
  <c r="AJ33" i="7"/>
  <c r="AI33" i="7"/>
  <c r="AB33" i="7"/>
  <c r="AA33" i="7"/>
  <c r="Z33" i="7"/>
  <c r="Y33" i="7"/>
  <c r="H33" i="7"/>
  <c r="G33" i="7"/>
  <c r="F33" i="7"/>
  <c r="E33" i="7"/>
  <c r="AW32" i="7"/>
  <c r="AV32" i="7"/>
  <c r="AU32" i="7"/>
  <c r="AT32" i="7"/>
  <c r="AS32" i="7"/>
  <c r="AL32" i="7"/>
  <c r="AK32" i="7"/>
  <c r="AJ32" i="7"/>
  <c r="AI32" i="7"/>
  <c r="AB32" i="7"/>
  <c r="AA32" i="7"/>
  <c r="Z32" i="7"/>
  <c r="Y32" i="7"/>
  <c r="H32" i="7"/>
  <c r="G32" i="7"/>
  <c r="F32" i="7"/>
  <c r="E32" i="7"/>
  <c r="AW31" i="7"/>
  <c r="AV31" i="7"/>
  <c r="AU31" i="7"/>
  <c r="AT31" i="7"/>
  <c r="AS31" i="7"/>
  <c r="AL31" i="7"/>
  <c r="AK31" i="7"/>
  <c r="AJ31" i="7"/>
  <c r="AI31" i="7"/>
  <c r="AB31" i="7"/>
  <c r="AA31" i="7"/>
  <c r="Z31" i="7"/>
  <c r="Y31" i="7"/>
  <c r="H31" i="7"/>
  <c r="G31" i="7"/>
  <c r="F31" i="7"/>
  <c r="E31" i="7"/>
  <c r="AW30" i="7"/>
  <c r="AV30" i="7"/>
  <c r="AU30" i="7"/>
  <c r="AT30" i="7"/>
  <c r="AS30" i="7"/>
  <c r="AL30" i="7"/>
  <c r="AK30" i="7"/>
  <c r="AJ30" i="7"/>
  <c r="AI30" i="7"/>
  <c r="AB30" i="7"/>
  <c r="AA30" i="7"/>
  <c r="Z30" i="7"/>
  <c r="Y30" i="7"/>
  <c r="H30" i="7"/>
  <c r="G30" i="7"/>
  <c r="F30" i="7"/>
  <c r="E30" i="7"/>
  <c r="AW29" i="7"/>
  <c r="AV29" i="7"/>
  <c r="AU29" i="7"/>
  <c r="AT29" i="7"/>
  <c r="AS29" i="7"/>
  <c r="AL29" i="7"/>
  <c r="AK29" i="7"/>
  <c r="AJ29" i="7"/>
  <c r="AI29" i="7"/>
  <c r="AB29" i="7"/>
  <c r="AA29" i="7"/>
  <c r="Z29" i="7"/>
  <c r="Y29" i="7"/>
  <c r="H29" i="7"/>
  <c r="G29" i="7"/>
  <c r="F29" i="7"/>
  <c r="E29" i="7"/>
  <c r="AW28" i="7"/>
  <c r="AV28" i="7"/>
  <c r="AU28" i="7"/>
  <c r="AT28" i="7"/>
  <c r="AS28" i="7"/>
  <c r="AL28" i="7"/>
  <c r="AK28" i="7"/>
  <c r="AJ28" i="7"/>
  <c r="AI28" i="7"/>
  <c r="AB28" i="7"/>
  <c r="AA28" i="7"/>
  <c r="Z28" i="7"/>
  <c r="Y28" i="7"/>
  <c r="H28" i="7"/>
  <c r="G28" i="7"/>
  <c r="F28" i="7"/>
  <c r="E28" i="7"/>
  <c r="AW27" i="7"/>
  <c r="AV27" i="7"/>
  <c r="AU27" i="7"/>
  <c r="AT27" i="7"/>
  <c r="AS27" i="7"/>
  <c r="AL27" i="7"/>
  <c r="AK27" i="7"/>
  <c r="AJ27" i="7"/>
  <c r="AI27" i="7"/>
  <c r="AB27" i="7"/>
  <c r="AA27" i="7"/>
  <c r="Z27" i="7"/>
  <c r="Y27" i="7"/>
  <c r="H27" i="7"/>
  <c r="G27" i="7"/>
  <c r="F27" i="7"/>
  <c r="E27" i="7"/>
  <c r="AW26" i="7"/>
  <c r="AV26" i="7"/>
  <c r="AU26" i="7"/>
  <c r="AT26" i="7"/>
  <c r="AS26" i="7"/>
  <c r="AL26" i="7"/>
  <c r="AK26" i="7"/>
  <c r="AJ26" i="7"/>
  <c r="AI26" i="7"/>
  <c r="AB26" i="7"/>
  <c r="AA26" i="7"/>
  <c r="Z26" i="7"/>
  <c r="Y26" i="7"/>
  <c r="H26" i="7"/>
  <c r="G26" i="7"/>
  <c r="F26" i="7"/>
  <c r="E26" i="7"/>
  <c r="AW25" i="7"/>
  <c r="AV25" i="7"/>
  <c r="AU25" i="7"/>
  <c r="AT25" i="7"/>
  <c r="AS25" i="7"/>
  <c r="AL25" i="7"/>
  <c r="AK25" i="7"/>
  <c r="AJ25" i="7"/>
  <c r="AI25" i="7"/>
  <c r="AB25" i="7"/>
  <c r="AA25" i="7"/>
  <c r="Z25" i="7"/>
  <c r="Y25" i="7"/>
  <c r="H25" i="7"/>
  <c r="G25" i="7"/>
  <c r="F25" i="7"/>
  <c r="E25" i="7"/>
  <c r="AW24" i="7"/>
  <c r="AV24" i="7"/>
  <c r="AU24" i="7"/>
  <c r="AT24" i="7"/>
  <c r="AS24" i="7"/>
  <c r="AL24" i="7"/>
  <c r="AK24" i="7"/>
  <c r="AJ24" i="7"/>
  <c r="AI24" i="7"/>
  <c r="AB24" i="7"/>
  <c r="AA24" i="7"/>
  <c r="Z24" i="7"/>
  <c r="Y24" i="7"/>
  <c r="H24" i="7"/>
  <c r="G24" i="7"/>
  <c r="F24" i="7"/>
  <c r="E24" i="7"/>
  <c r="AW23" i="7"/>
  <c r="AV23" i="7"/>
  <c r="AU23" i="7"/>
  <c r="AT23" i="7"/>
  <c r="AS23" i="7"/>
  <c r="AL23" i="7"/>
  <c r="AK23" i="7"/>
  <c r="AJ23" i="7"/>
  <c r="AI23" i="7"/>
  <c r="AB23" i="7"/>
  <c r="AA23" i="7"/>
  <c r="Z23" i="7"/>
  <c r="Y23" i="7"/>
  <c r="H23" i="7"/>
  <c r="G23" i="7"/>
  <c r="F23" i="7"/>
  <c r="E23" i="7"/>
  <c r="AW22" i="7"/>
  <c r="AV22" i="7"/>
  <c r="AU22" i="7"/>
  <c r="AT22" i="7"/>
  <c r="AS22" i="7"/>
  <c r="AL22" i="7"/>
  <c r="AK22" i="7"/>
  <c r="AJ22" i="7"/>
  <c r="AI22" i="7"/>
  <c r="AB22" i="7"/>
  <c r="AA22" i="7"/>
  <c r="Z22" i="7"/>
  <c r="Y22" i="7"/>
  <c r="H22" i="7"/>
  <c r="G22" i="7"/>
  <c r="F22" i="7"/>
  <c r="E22" i="7"/>
  <c r="AW21" i="7"/>
  <c r="AV21" i="7"/>
  <c r="AU21" i="7"/>
  <c r="AT21" i="7"/>
  <c r="AS21" i="7"/>
  <c r="AL21" i="7"/>
  <c r="AK21" i="7"/>
  <c r="AJ21" i="7"/>
  <c r="AI21" i="7"/>
  <c r="AB21" i="7"/>
  <c r="AA21" i="7"/>
  <c r="Z21" i="7"/>
  <c r="Y21" i="7"/>
  <c r="H21" i="7"/>
  <c r="G21" i="7"/>
  <c r="F21" i="7"/>
  <c r="E21" i="7"/>
  <c r="H20" i="7"/>
  <c r="G20" i="7"/>
  <c r="F20" i="7"/>
  <c r="E20" i="7"/>
  <c r="H19" i="7"/>
  <c r="G19" i="7"/>
  <c r="F19" i="7"/>
  <c r="E19" i="7"/>
  <c r="H18" i="7"/>
  <c r="G18" i="7"/>
  <c r="F18" i="7"/>
  <c r="E18" i="7"/>
  <c r="H16" i="7"/>
  <c r="G16" i="7"/>
  <c r="F16" i="7"/>
  <c r="E16" i="7"/>
  <c r="H15" i="7"/>
  <c r="G15" i="7"/>
  <c r="F15" i="7"/>
  <c r="E28" i="10" l="1"/>
  <c r="H28" i="10" s="1"/>
  <c r="AH26" i="8" l="1"/>
  <c r="AM26" i="8" s="1"/>
  <c r="AN26" i="8" s="1"/>
  <c r="AL71" i="16" s="1"/>
  <c r="AH19" i="8"/>
  <c r="AM19" i="8" s="1"/>
  <c r="AN19" i="8" s="1"/>
  <c r="AL64" i="16" s="1"/>
  <c r="AH32" i="8"/>
  <c r="AM32" i="8" s="1"/>
  <c r="AN32" i="8" s="1"/>
  <c r="AL77" i="16" s="1"/>
  <c r="AH27" i="8"/>
  <c r="AM27" i="8" s="1"/>
  <c r="AN27" i="8" s="1"/>
  <c r="AL72" i="16" s="1"/>
  <c r="AH33" i="8"/>
  <c r="AM33" i="8" s="1"/>
  <c r="AN33" i="8" s="1"/>
  <c r="AL78" i="16" s="1"/>
  <c r="AH22" i="8"/>
  <c r="AM22" i="8" s="1"/>
  <c r="AN22" i="8" s="1"/>
  <c r="AL67" i="16" s="1"/>
  <c r="AH21" i="8"/>
  <c r="AM21" i="8" s="1"/>
  <c r="AN21" i="8" s="1"/>
  <c r="AL66" i="16" s="1"/>
  <c r="AH15" i="8"/>
  <c r="AM15" i="8" s="1"/>
  <c r="AN15" i="8" s="1"/>
  <c r="AL60" i="16" s="1"/>
  <c r="AH24" i="8"/>
  <c r="AM24" i="8" s="1"/>
  <c r="AN24" i="8" s="1"/>
  <c r="AL69" i="16" s="1"/>
  <c r="AH29" i="8"/>
  <c r="AM29" i="8" s="1"/>
  <c r="AN29" i="8" s="1"/>
  <c r="AL74" i="16" s="1"/>
  <c r="AH18" i="8"/>
  <c r="AM18" i="8" s="1"/>
  <c r="AN18" i="8" s="1"/>
  <c r="AL63" i="16" s="1"/>
  <c r="AH25" i="8"/>
  <c r="AM25" i="8" s="1"/>
  <c r="AN25" i="8" s="1"/>
  <c r="AL70" i="16" s="1"/>
  <c r="AH20" i="8"/>
  <c r="AM20" i="8" s="1"/>
  <c r="AN20" i="8" s="1"/>
  <c r="AL65" i="16" s="1"/>
  <c r="AH28" i="8"/>
  <c r="AM28" i="8" s="1"/>
  <c r="AN28" i="8" s="1"/>
  <c r="AL73" i="16" s="1"/>
  <c r="AH31" i="8"/>
  <c r="AM31" i="8" s="1"/>
  <c r="AN31" i="8" s="1"/>
  <c r="AL76" i="16" s="1"/>
  <c r="O5" i="16"/>
  <c r="AH17" i="8"/>
  <c r="AM17" i="8" s="1"/>
  <c r="AN17" i="8" s="1"/>
  <c r="AL62" i="16" s="1"/>
  <c r="AH23" i="8"/>
  <c r="AM23" i="8" s="1"/>
  <c r="AN23" i="8" s="1"/>
  <c r="AL68" i="16" s="1"/>
  <c r="AH34" i="8"/>
  <c r="AM34" i="8" s="1"/>
  <c r="AN34" i="8" s="1"/>
  <c r="AL79" i="16" s="1"/>
  <c r="AH16" i="8"/>
  <c r="AM16" i="8" s="1"/>
  <c r="AN16" i="8" s="1"/>
  <c r="AL61" i="16" s="1"/>
  <c r="AH30" i="8"/>
  <c r="AM30" i="8" s="1"/>
  <c r="AN30" i="8" s="1"/>
  <c r="AL75" i="16" s="1"/>
  <c r="E29" i="10"/>
  <c r="H29" i="10" s="1"/>
  <c r="AH44" i="8" l="1"/>
  <c r="AH40" i="8"/>
  <c r="AH42" i="8"/>
  <c r="AH41" i="8"/>
  <c r="AH43" i="8"/>
  <c r="D209" i="12"/>
  <c r="D309" i="12"/>
  <c r="D159" i="12"/>
  <c r="D359" i="12"/>
  <c r="AK12" i="8"/>
  <c r="D109" i="12"/>
  <c r="D59" i="12"/>
  <c r="AO22" i="8"/>
  <c r="AL22" i="8"/>
  <c r="AK67" i="16" s="1"/>
  <c r="AK22" i="8"/>
  <c r="O21" i="16" s="1"/>
  <c r="Q21" i="16"/>
  <c r="AK17" i="8"/>
  <c r="O16" i="16" s="1"/>
  <c r="AL17" i="8"/>
  <c r="AK62" i="16" s="1"/>
  <c r="Q16" i="16"/>
  <c r="AO17" i="8"/>
  <c r="AL16" i="8"/>
  <c r="AK61" i="16" s="1"/>
  <c r="AK16" i="8"/>
  <c r="O15" i="16" s="1"/>
  <c r="Q15" i="16"/>
  <c r="AO16" i="8"/>
  <c r="AK15" i="8"/>
  <c r="O14" i="16" s="1"/>
  <c r="AL15" i="8"/>
  <c r="AK60" i="16" s="1"/>
  <c r="Q14" i="16"/>
  <c r="AO15" i="8"/>
  <c r="AK27" i="8"/>
  <c r="O26" i="16" s="1"/>
  <c r="AL27" i="8"/>
  <c r="AK72" i="16" s="1"/>
  <c r="Q26" i="16"/>
  <c r="AO27" i="8"/>
  <c r="Q22" i="16"/>
  <c r="AO23" i="8"/>
  <c r="AK23" i="8"/>
  <c r="O22" i="16" s="1"/>
  <c r="AL23" i="8"/>
  <c r="AK68" i="16" s="1"/>
  <c r="AL28" i="8"/>
  <c r="AK73" i="16" s="1"/>
  <c r="Q27" i="16"/>
  <c r="AO28" i="8"/>
  <c r="AK28" i="8"/>
  <c r="O27" i="16" s="1"/>
  <c r="AO29" i="8"/>
  <c r="AL29" i="8"/>
  <c r="AK74" i="16" s="1"/>
  <c r="Q28" i="16"/>
  <c r="AK29" i="8"/>
  <c r="O28" i="16" s="1"/>
  <c r="AL19" i="8"/>
  <c r="AK64" i="16" s="1"/>
  <c r="AK19" i="8"/>
  <c r="O18" i="16" s="1"/>
  <c r="Q18" i="16"/>
  <c r="AO19" i="8"/>
  <c r="AL30" i="8"/>
  <c r="AK75" i="16" s="1"/>
  <c r="Q29" i="16"/>
  <c r="AO30" i="8"/>
  <c r="AK30" i="8"/>
  <c r="O29" i="16" s="1"/>
  <c r="AL20" i="8"/>
  <c r="AK65" i="16" s="1"/>
  <c r="AO20" i="8"/>
  <c r="AK20" i="8"/>
  <c r="O19" i="16" s="1"/>
  <c r="Q19" i="16"/>
  <c r="AK24" i="8"/>
  <c r="O23" i="16" s="1"/>
  <c r="AO24" i="8"/>
  <c r="Q23" i="16"/>
  <c r="AL24" i="8"/>
  <c r="AK69" i="16" s="1"/>
  <c r="AO33" i="8"/>
  <c r="Q32" i="16"/>
  <c r="AL33" i="8"/>
  <c r="AK78" i="16" s="1"/>
  <c r="AK33" i="8"/>
  <c r="O32" i="16" s="1"/>
  <c r="Q25" i="16"/>
  <c r="AL26" i="8"/>
  <c r="AK71" i="16" s="1"/>
  <c r="AO26" i="8"/>
  <c r="AK26" i="8"/>
  <c r="O25" i="16" s="1"/>
  <c r="AO25" i="8"/>
  <c r="Q24" i="16"/>
  <c r="AL25" i="8"/>
  <c r="AK70" i="16" s="1"/>
  <c r="AK25" i="8"/>
  <c r="O24" i="16" s="1"/>
  <c r="AK34" i="8"/>
  <c r="O33" i="16" s="1"/>
  <c r="Q33" i="16"/>
  <c r="AO34" i="8"/>
  <c r="AL34" i="8"/>
  <c r="AK79" i="16" s="1"/>
  <c r="AK31" i="8"/>
  <c r="O30" i="16" s="1"/>
  <c r="Q30" i="16"/>
  <c r="AL31" i="8"/>
  <c r="AK76" i="16" s="1"/>
  <c r="AO31" i="8"/>
  <c r="AK18" i="8"/>
  <c r="O17" i="16" s="1"/>
  <c r="AO18" i="8"/>
  <c r="Q17" i="16"/>
  <c r="AL18" i="8"/>
  <c r="AK63" i="16" s="1"/>
  <c r="AL21" i="8"/>
  <c r="AK66" i="16" s="1"/>
  <c r="Q20" i="16"/>
  <c r="AK21" i="8"/>
  <c r="O20" i="16" s="1"/>
  <c r="AO21" i="8"/>
  <c r="AK32" i="8"/>
  <c r="O31" i="16" s="1"/>
  <c r="AO32" i="8"/>
  <c r="Q31" i="16"/>
  <c r="AL32" i="8"/>
  <c r="AK77" i="16" s="1"/>
  <c r="AJ71" i="16" l="1"/>
  <c r="AJ73" i="16"/>
  <c r="AJ72" i="16"/>
  <c r="AJ61" i="16"/>
  <c r="AJ60" i="16"/>
  <c r="AJ62" i="16"/>
  <c r="AJ69" i="16"/>
  <c r="AJ68" i="16"/>
  <c r="AJ67" i="16"/>
  <c r="AJ76" i="16"/>
  <c r="AJ75" i="16"/>
  <c r="AJ77" i="16"/>
  <c r="AJ66" i="16"/>
  <c r="AJ65" i="16"/>
  <c r="AJ64" i="16"/>
  <c r="AK31" i="16"/>
  <c r="P31" i="16"/>
  <c r="AK54" i="16"/>
  <c r="AK17" i="16"/>
  <c r="P17" i="16"/>
  <c r="AK40" i="16"/>
  <c r="S30" i="16"/>
  <c r="AL53" i="16"/>
  <c r="AL54" i="16"/>
  <c r="S31" i="16"/>
  <c r="AL40" i="16"/>
  <c r="S17" i="16"/>
  <c r="AK25" i="16"/>
  <c r="P25" i="16"/>
  <c r="AK48" i="16"/>
  <c r="AL46" i="16"/>
  <c r="S23" i="16"/>
  <c r="AL42" i="16"/>
  <c r="S19" i="16"/>
  <c r="AK28" i="16"/>
  <c r="AK51" i="16"/>
  <c r="P28" i="16"/>
  <c r="S22" i="16"/>
  <c r="AL45" i="16"/>
  <c r="AK26" i="16"/>
  <c r="P26" i="16"/>
  <c r="AK49" i="16"/>
  <c r="AK14" i="16"/>
  <c r="P14" i="16"/>
  <c r="AK37" i="16"/>
  <c r="AK16" i="16"/>
  <c r="AK39" i="16"/>
  <c r="P16" i="16"/>
  <c r="AK21" i="16"/>
  <c r="P21" i="16"/>
  <c r="AK44" i="16"/>
  <c r="AK20" i="16"/>
  <c r="AK43" i="16"/>
  <c r="P20" i="16"/>
  <c r="S24" i="16"/>
  <c r="AL47" i="16"/>
  <c r="S32" i="16"/>
  <c r="S5" i="16" s="1"/>
  <c r="AL55" i="16"/>
  <c r="AK19" i="16"/>
  <c r="P19" i="16"/>
  <c r="AK42" i="16"/>
  <c r="AK29" i="16"/>
  <c r="P29" i="16"/>
  <c r="AK52" i="16"/>
  <c r="AK18" i="16"/>
  <c r="P18" i="16"/>
  <c r="AK41" i="16"/>
  <c r="S28" i="16"/>
  <c r="AL51" i="16"/>
  <c r="AK27" i="16"/>
  <c r="P27" i="16"/>
  <c r="AK50" i="16"/>
  <c r="AK15" i="16"/>
  <c r="P15" i="16"/>
  <c r="AK38" i="16"/>
  <c r="AL44" i="16"/>
  <c r="S21" i="16"/>
  <c r="S20" i="16"/>
  <c r="AL43" i="16"/>
  <c r="AK33" i="16"/>
  <c r="P33" i="16"/>
  <c r="AK56" i="16"/>
  <c r="AK23" i="16"/>
  <c r="P23" i="16"/>
  <c r="AK46" i="16"/>
  <c r="S18" i="16"/>
  <c r="AL41" i="16"/>
  <c r="AK22" i="16"/>
  <c r="P22" i="16"/>
  <c r="AK45" i="16"/>
  <c r="S26" i="16"/>
  <c r="AL49" i="16"/>
  <c r="AO40" i="8"/>
  <c r="S14" i="16"/>
  <c r="AL37" i="16"/>
  <c r="AL38" i="16"/>
  <c r="S15" i="16"/>
  <c r="S16" i="16"/>
  <c r="AL39" i="16"/>
  <c r="AK30" i="16"/>
  <c r="AK53" i="16"/>
  <c r="P30" i="16"/>
  <c r="AL56" i="16"/>
  <c r="S33" i="16"/>
  <c r="AK24" i="16"/>
  <c r="AK47" i="16"/>
  <c r="P24" i="16"/>
  <c r="AL48" i="16"/>
  <c r="S25" i="16"/>
  <c r="AK32" i="16"/>
  <c r="AK55" i="16"/>
  <c r="P32" i="16"/>
  <c r="AL52" i="16"/>
  <c r="S29" i="16"/>
  <c r="AL50" i="16"/>
  <c r="S27" i="16"/>
  <c r="AK43" i="8"/>
  <c r="AI8" i="16" s="1"/>
  <c r="AK44" i="8"/>
  <c r="AI9" i="16" s="1"/>
  <c r="R22" i="16"/>
  <c r="AL22" i="16"/>
  <c r="AK40" i="8"/>
  <c r="AI5" i="16" s="1"/>
  <c r="AO42" i="8"/>
  <c r="R31" i="16"/>
  <c r="AL31" i="16"/>
  <c r="R23" i="16"/>
  <c r="AL23" i="16"/>
  <c r="R18" i="16"/>
  <c r="AL18" i="16"/>
  <c r="AM41" i="8"/>
  <c r="R28" i="16"/>
  <c r="AL28" i="16"/>
  <c r="R26" i="16"/>
  <c r="AL26" i="16"/>
  <c r="AM40" i="8"/>
  <c r="AL14" i="16"/>
  <c r="R15" i="16"/>
  <c r="AL15" i="16"/>
  <c r="R16" i="16"/>
  <c r="AL16" i="16"/>
  <c r="AK42" i="8"/>
  <c r="AI7" i="16" s="1"/>
  <c r="AL25" i="16"/>
  <c r="AM43" i="8"/>
  <c r="R19" i="16"/>
  <c r="AL19" i="16"/>
  <c r="AO41" i="8"/>
  <c r="AL21" i="16"/>
  <c r="AM42" i="8"/>
  <c r="R17" i="16"/>
  <c r="AL17" i="16"/>
  <c r="AO43" i="8"/>
  <c r="AO44" i="8"/>
  <c r="R20" i="16"/>
  <c r="AL20" i="16"/>
  <c r="R30" i="16"/>
  <c r="AL30" i="16"/>
  <c r="R33" i="16"/>
  <c r="AL33" i="16"/>
  <c r="R24" i="16"/>
  <c r="AL24" i="16"/>
  <c r="R32" i="16"/>
  <c r="AL32" i="16"/>
  <c r="AL29" i="16"/>
  <c r="AM44" i="8"/>
  <c r="AK41" i="8"/>
  <c r="AI6" i="16" s="1"/>
  <c r="R27" i="16"/>
  <c r="AL27" i="16"/>
  <c r="AO9" i="16" l="1"/>
  <c r="AO7" i="16"/>
  <c r="AO8" i="16"/>
  <c r="AO5" i="16"/>
  <c r="AO6" i="16"/>
  <c r="AJ53" i="16"/>
  <c r="AJ52" i="16"/>
  <c r="AJ38" i="16"/>
  <c r="AJ37" i="16"/>
  <c r="AJ41" i="16"/>
  <c r="AJ42" i="16"/>
  <c r="AN43" i="8"/>
  <c r="R25" i="16"/>
  <c r="AN40" i="8"/>
  <c r="R14" i="16"/>
  <c r="AN44" i="8"/>
  <c r="R29" i="16"/>
  <c r="AN42" i="8"/>
  <c r="R21" i="16"/>
  <c r="AJ48" i="16"/>
  <c r="AJ49" i="16"/>
  <c r="AJ45" i="16"/>
  <c r="AJ44" i="16"/>
  <c r="AJ15" i="16"/>
  <c r="AJ18" i="16"/>
  <c r="AJ30" i="16"/>
  <c r="AJ16" i="16"/>
  <c r="AJ27" i="16"/>
  <c r="AJ14" i="16"/>
  <c r="AJ31" i="16"/>
  <c r="AJ19" i="16"/>
  <c r="AJ25" i="16"/>
  <c r="AJ22" i="16"/>
  <c r="AJ26" i="16"/>
  <c r="AJ29" i="16"/>
  <c r="AJ21" i="16"/>
  <c r="AJ20" i="16"/>
  <c r="AN41" i="8"/>
  <c r="AM8" i="16" l="1"/>
  <c r="AM5" i="16"/>
  <c r="AK5" i="16"/>
  <c r="AM7" i="16"/>
  <c r="AK6" i="16"/>
  <c r="AM6" i="16"/>
  <c r="AK8" i="16"/>
  <c r="AM9" i="16"/>
  <c r="AK9" i="16"/>
  <c r="AJ23" i="16"/>
  <c r="AK7" i="16" s="1"/>
</calcChain>
</file>

<file path=xl/sharedStrings.xml><?xml version="1.0" encoding="utf-8"?>
<sst xmlns="http://schemas.openxmlformats.org/spreadsheetml/2006/main" count="15842" uniqueCount="1930">
  <si>
    <t>TEST_STEP</t>
  </si>
  <si>
    <t>DATE</t>
  </si>
  <si>
    <t>TIME</t>
  </si>
  <si>
    <t>COMMENT</t>
  </si>
  <si>
    <t>N/A</t>
  </si>
  <si>
    <t>GG1_PT1</t>
  </si>
  <si>
    <t>GG1_PT2</t>
  </si>
  <si>
    <t>GG1_PT3</t>
  </si>
  <si>
    <t>GG1_PT4</t>
  </si>
  <si>
    <t>GG2_PT1</t>
  </si>
  <si>
    <t>GG2_PT2</t>
  </si>
  <si>
    <t>GG2_PT3</t>
  </si>
  <si>
    <t>GG3_PT1</t>
  </si>
  <si>
    <t>GG3_PT2</t>
  </si>
  <si>
    <t>GG3_PT3</t>
  </si>
  <si>
    <t>GG3_PT4</t>
  </si>
  <si>
    <t>GG4_PT1</t>
  </si>
  <si>
    <t>GG4_PT2</t>
  </si>
  <si>
    <t>GG4_PT3</t>
  </si>
  <si>
    <t>GG4_PT4</t>
  </si>
  <si>
    <t>GG5_PT1</t>
  </si>
  <si>
    <t>GG5_PT2</t>
  </si>
  <si>
    <t>GG5_PT3</t>
  </si>
  <si>
    <t>GG5_PT4</t>
  </si>
  <si>
    <t>GG5_PT5</t>
  </si>
  <si>
    <t>Thermodynamic measurement: N_GG1 N_PT1</t>
  </si>
  <si>
    <t>Thermodynamic measurement: N_GG1 N_PT2</t>
  </si>
  <si>
    <t>Thermodynamic measurement: N_GG1 N_PT3</t>
  </si>
  <si>
    <t>Thermodynamic measurement: N_GG1 N_PT4</t>
  </si>
  <si>
    <t>Thermodynamic measurement: N_GG2 N_PT1</t>
  </si>
  <si>
    <t>Thermodynamic measurement: N_GG2 N_PT2</t>
  </si>
  <si>
    <t>Thermodynamic measurement: N_GG2 N_PT3</t>
  </si>
  <si>
    <t>Thermodynamic measurement: N_GG3 N_PT1</t>
  </si>
  <si>
    <t>Thermodynamic measurement: N_GG3 N_PT2</t>
  </si>
  <si>
    <t>Thermodynamic measurement: N_GG3 N_PT3</t>
  </si>
  <si>
    <t>Thermodynamic measurement: N_GG3 N_PT4</t>
  </si>
  <si>
    <t>Thermodynamic measurement: N_GG4 N_PT1</t>
  </si>
  <si>
    <t>Thermodynamic measurement: N_GG4 N_PT2</t>
  </si>
  <si>
    <t>Thermodynamic measurement: N_GG4 N_PT3</t>
  </si>
  <si>
    <t>Thermodynamic measurement: N_GG4 N_PT4</t>
  </si>
  <si>
    <t>Thermodynamic measurement: N_GG5 N_PT2</t>
  </si>
  <si>
    <t>Thermodynamic measurement: N_GG5 N_PT3</t>
  </si>
  <si>
    <t>Thermodynamic measurement: N_GG5 N_PT4</t>
  </si>
  <si>
    <t>Thermodynamic measurement: N_GG5 N_PT5</t>
  </si>
  <si>
    <t>Al_Bool1</t>
  </si>
  <si>
    <t>ALARM</t>
  </si>
  <si>
    <t>Al_Bool2</t>
  </si>
  <si>
    <t>Al_Float1</t>
  </si>
  <si>
    <t>-</t>
  </si>
  <si>
    <t>Al_Float2</t>
  </si>
  <si>
    <t>Al_N_GG</t>
  </si>
  <si>
    <t>Al_N_PT</t>
  </si>
  <si>
    <t>Alarm_Ack_All</t>
  </si>
  <si>
    <t>Alarm_Ack_One</t>
  </si>
  <si>
    <t>Alarm_Enable</t>
  </si>
  <si>
    <t>Alarm_Enable_SW</t>
  </si>
  <si>
    <t>Alpha_Bellmouth</t>
  </si>
  <si>
    <t>Area_Bellmouth</t>
  </si>
  <si>
    <t>m^2</t>
  </si>
  <si>
    <t>Area_Bellmouth_Therm</t>
  </si>
  <si>
    <t>Area_Bellmouth_Therm_Calc</t>
  </si>
  <si>
    <t>Area_Bellmouth_Therm_Sim</t>
  </si>
  <si>
    <t>Bellmouth_Sim_SW</t>
  </si>
  <si>
    <t>Buzzer</t>
  </si>
  <si>
    <t>Buzzer_Enable</t>
  </si>
  <si>
    <t>Buzzer_Enable_SW</t>
  </si>
  <si>
    <t>Buzzer_IO</t>
  </si>
  <si>
    <t>Buzzer_Out</t>
  </si>
  <si>
    <t>Cd_Bellmouth</t>
  </si>
  <si>
    <t>Chroma_C2H6</t>
  </si>
  <si>
    <t>Chroma_C3H8</t>
  </si>
  <si>
    <t>Chroma_CH4</t>
  </si>
  <si>
    <t>Chroma_CO2</t>
  </si>
  <si>
    <t>Chroma_CV</t>
  </si>
  <si>
    <t>Chroma_He</t>
  </si>
  <si>
    <t>Chroma_N2</t>
  </si>
  <si>
    <t>Chroma_RD</t>
  </si>
  <si>
    <t>CL_Enable</t>
  </si>
  <si>
    <t>CL_Enable_SW</t>
  </si>
  <si>
    <t>CO_15%O2</t>
  </si>
  <si>
    <t>mg/m^3</t>
  </si>
  <si>
    <t>Config_Date</t>
  </si>
  <si>
    <t>Config_MCL_Rev</t>
  </si>
  <si>
    <t>Cp_Oil_GB</t>
  </si>
  <si>
    <t>kJ/(kg K)</t>
  </si>
  <si>
    <t>Critical_Log_Flag</t>
  </si>
  <si>
    <t>DISOK</t>
  </si>
  <si>
    <t>Critical_Log_SW</t>
  </si>
  <si>
    <t>D_Bellmouth</t>
  </si>
  <si>
    <t>m</t>
  </si>
  <si>
    <t>D_Bellmouth_Therm</t>
  </si>
  <si>
    <t>das_DaDays</t>
  </si>
  <si>
    <t>das_DaTime</t>
  </si>
  <si>
    <t>das_Day</t>
  </si>
  <si>
    <t>d</t>
  </si>
  <si>
    <t>das_Hour</t>
  </si>
  <si>
    <t>h</t>
  </si>
  <si>
    <t>das_Min</t>
  </si>
  <si>
    <t>min</t>
  </si>
  <si>
    <t>das_Month</t>
  </si>
  <si>
    <t>mth</t>
  </si>
  <si>
    <t>das_Msec</t>
  </si>
  <si>
    <t>ms</t>
  </si>
  <si>
    <t>das_RTECPU</t>
  </si>
  <si>
    <t>%</t>
  </si>
  <si>
    <t>das_Sec</t>
  </si>
  <si>
    <t>s</t>
  </si>
  <si>
    <t>das_Time</t>
  </si>
  <si>
    <t>das_Year</t>
  </si>
  <si>
    <t>y</t>
  </si>
  <si>
    <t>Degradation</t>
  </si>
  <si>
    <t>DTS_Trigger</t>
  </si>
  <si>
    <t>E_CO</t>
  </si>
  <si>
    <t>E_NO</t>
  </si>
  <si>
    <t>E_NO2</t>
  </si>
  <si>
    <t>E_NOx</t>
  </si>
  <si>
    <t>EGA_CO</t>
  </si>
  <si>
    <t>EGA_CO2</t>
  </si>
  <si>
    <t>EGA_NO</t>
  </si>
  <si>
    <t>EGA_NO2</t>
  </si>
  <si>
    <t>EGA_NOx</t>
  </si>
  <si>
    <t>EGA_O2</t>
  </si>
  <si>
    <t>EGA_UHC</t>
  </si>
  <si>
    <t>Error_WS</t>
  </si>
  <si>
    <t>F_O_GG_fr</t>
  </si>
  <si>
    <t>L/min</t>
  </si>
  <si>
    <t>F_O_GG_re</t>
  </si>
  <si>
    <t>F_O_LG</t>
  </si>
  <si>
    <t>F_O_PT</t>
  </si>
  <si>
    <t>Flip_100Hz</t>
  </si>
  <si>
    <t>Flip_10Hz</t>
  </si>
  <si>
    <t>Flip_1Hz</t>
  </si>
  <si>
    <t>Flip_200Hz</t>
  </si>
  <si>
    <t>Flip_20Hz</t>
  </si>
  <si>
    <t>Flip_2Hz</t>
  </si>
  <si>
    <t>Flip_33Hz</t>
  </si>
  <si>
    <t>Flip_40Hz</t>
  </si>
  <si>
    <t>Flip_50Hz</t>
  </si>
  <si>
    <t>Flip_5Hz</t>
  </si>
  <si>
    <t>Flip_66Hz</t>
  </si>
  <si>
    <t>Flip_80Hz</t>
  </si>
  <si>
    <t>FnG_Gas</t>
  </si>
  <si>
    <t>m^3/h</t>
  </si>
  <si>
    <t>FT_2232</t>
  </si>
  <si>
    <t>FT_2233</t>
  </si>
  <si>
    <t>FT_2234</t>
  </si>
  <si>
    <t>FT_2235</t>
  </si>
  <si>
    <t>Fullset_Flag</t>
  </si>
  <si>
    <t>Fullset_Status</t>
  </si>
  <si>
    <t>Fullset_SW</t>
  </si>
  <si>
    <t>mm</t>
  </si>
  <si>
    <t>Gamma</t>
  </si>
  <si>
    <t>German_Characters</t>
  </si>
  <si>
    <t>KE_0401010</t>
  </si>
  <si>
    <t>KE_0401210</t>
  </si>
  <si>
    <t>LHV</t>
  </si>
  <si>
    <t>MJ/m^3</t>
  </si>
  <si>
    <t>Log_Flag</t>
  </si>
  <si>
    <t>Log_SW</t>
  </si>
  <si>
    <t>M_Air</t>
  </si>
  <si>
    <t>M_CO</t>
  </si>
  <si>
    <t>M_NO</t>
  </si>
  <si>
    <t>M_NO2</t>
  </si>
  <si>
    <t>M_O2</t>
  </si>
  <si>
    <t>Ma_Bellmouth</t>
  </si>
  <si>
    <t>Math_Absolute</t>
  </si>
  <si>
    <t>Math_Acos_Float1</t>
  </si>
  <si>
    <t>Math_And</t>
  </si>
  <si>
    <t>Math_Asin_Float1</t>
  </si>
  <si>
    <t>Math_Atan_Float1</t>
  </si>
  <si>
    <t>Math_Atan2_Float1_2</t>
  </si>
  <si>
    <t>Math_Average</t>
  </si>
  <si>
    <t>Math_Average_Tolerance</t>
  </si>
  <si>
    <t>Math_Bitget</t>
  </si>
  <si>
    <t>Math_Bool1</t>
  </si>
  <si>
    <t>Math_Bool2</t>
  </si>
  <si>
    <t>Math_Ceiling</t>
  </si>
  <si>
    <t>Math_Cos_Counter</t>
  </si>
  <si>
    <t>Math_Cos_Counter_100Hz</t>
  </si>
  <si>
    <t>Math_Cos_Counter_10Hz</t>
  </si>
  <si>
    <t>Math_Cos_Float1</t>
  </si>
  <si>
    <t>Math_Cosh_Float1</t>
  </si>
  <si>
    <t>Math_Counter</t>
  </si>
  <si>
    <t>count</t>
  </si>
  <si>
    <t>Math_Counter_100Hz</t>
  </si>
  <si>
    <t>Math_Counter_10Hz</t>
  </si>
  <si>
    <t>Math_Counter_200Hz</t>
  </si>
  <si>
    <t>Math_Counter_Amplitude</t>
  </si>
  <si>
    <t>Math_Counter_Period</t>
  </si>
  <si>
    <t>Math_Counter_PhaseShift</t>
  </si>
  <si>
    <t>Math_Counter_VerticalShift</t>
  </si>
  <si>
    <t>Math_Divide</t>
  </si>
  <si>
    <t>Math_Equal_To</t>
  </si>
  <si>
    <t>Math_Exp</t>
  </si>
  <si>
    <t>Math_Float1</t>
  </si>
  <si>
    <t>Math_Float1_Max</t>
  </si>
  <si>
    <t>Math_Float2</t>
  </si>
  <si>
    <t>Math_Float3</t>
  </si>
  <si>
    <t>Math_Float4</t>
  </si>
  <si>
    <t>Math_Float5</t>
  </si>
  <si>
    <t>Math_Floor</t>
  </si>
  <si>
    <t>Math_Greater_Than</t>
  </si>
  <si>
    <t>Math_Greater_Than_Equal</t>
  </si>
  <si>
    <t>Math_Int_Bin</t>
  </si>
  <si>
    <t>Math_Int_Bin_to_Dec</t>
  </si>
  <si>
    <t>Math_Int_Bin_to_Hex</t>
  </si>
  <si>
    <t>Math_Int_Dec</t>
  </si>
  <si>
    <t>Math_Int_Dec_to_Bin</t>
  </si>
  <si>
    <t>Math_Int_Dec_to_Hex</t>
  </si>
  <si>
    <t>Math_Int_Hex</t>
  </si>
  <si>
    <t>Math_Int_Hex_to_Bin</t>
  </si>
  <si>
    <t>Math_Int_Hex_to_Dec</t>
  </si>
  <si>
    <t>Math_Less_Than</t>
  </si>
  <si>
    <t>Math_Less_Than_Equal</t>
  </si>
  <si>
    <t>Math_Ln</t>
  </si>
  <si>
    <t>Math_Log</t>
  </si>
  <si>
    <t>Math_Lookup2D</t>
  </si>
  <si>
    <t>Math_Lookup3D</t>
  </si>
  <si>
    <t>Math_LookupX2D</t>
  </si>
  <si>
    <t>Math_LookupXY3D</t>
  </si>
  <si>
    <t>Math_Maximum</t>
  </si>
  <si>
    <t>Math_Minimum</t>
  </si>
  <si>
    <t>Math_Multiply</t>
  </si>
  <si>
    <t>Math_Mux</t>
  </si>
  <si>
    <t>Math_Not</t>
  </si>
  <si>
    <t>Math_Not_Equal_To</t>
  </si>
  <si>
    <t>Math_Or</t>
  </si>
  <si>
    <t>Math_Poly</t>
  </si>
  <si>
    <t>Math_Power</t>
  </si>
  <si>
    <t>Math_Quality</t>
  </si>
  <si>
    <t>Math_Random</t>
  </si>
  <si>
    <t>Math_Random_Counter</t>
  </si>
  <si>
    <t>Math_Raw</t>
  </si>
  <si>
    <t>Math_Reset</t>
  </si>
  <si>
    <t>Math_Reverse</t>
  </si>
  <si>
    <t>Math_Sin_Counter</t>
  </si>
  <si>
    <t>Math_Sin_Counter_10Hz</t>
  </si>
  <si>
    <t>Math_Sin_Float1</t>
  </si>
  <si>
    <t>Math_Sinh_Float1</t>
  </si>
  <si>
    <t>Math_Square</t>
  </si>
  <si>
    <t>Math_Square_Flag</t>
  </si>
  <si>
    <t>Math_Square_Max</t>
  </si>
  <si>
    <t>Math_Square_Min</t>
  </si>
  <si>
    <t>Math_Square_Period</t>
  </si>
  <si>
    <t>Math_Square_Root</t>
  </si>
  <si>
    <t>Math_Square_Timer</t>
  </si>
  <si>
    <t>Math_Substract</t>
  </si>
  <si>
    <t>Math_Sum</t>
  </si>
  <si>
    <t>Math_Tan_Float1</t>
  </si>
  <si>
    <t>Math_Tanh_Float1</t>
  </si>
  <si>
    <t>Math_Timer1</t>
  </si>
  <si>
    <t>min.s</t>
  </si>
  <si>
    <t>Math_Timer1_</t>
  </si>
  <si>
    <t>Math_Timer2</t>
  </si>
  <si>
    <t>Math_Timer2_</t>
  </si>
  <si>
    <t>Math_Tol</t>
  </si>
  <si>
    <t>Math_Triangle</t>
  </si>
  <si>
    <t>Math_Triangle_Down</t>
  </si>
  <si>
    <t>Math_Triangle_Latch</t>
  </si>
  <si>
    <t>Math_Triangle_Max</t>
  </si>
  <si>
    <t>Math_Triangle_Max_Flag</t>
  </si>
  <si>
    <t>Math_Triangle_Min</t>
  </si>
  <si>
    <t>Math_Triangle_Min_Flag</t>
  </si>
  <si>
    <t>Math_Triangle_SlopDown</t>
  </si>
  <si>
    <t>Math_Triangle_SlopUp</t>
  </si>
  <si>
    <t>Math_Triangle_Up</t>
  </si>
  <si>
    <t>Mdot_Bellmouth</t>
  </si>
  <si>
    <t>kg/s</t>
  </si>
  <si>
    <t>Mdot_Bellmouth_Display</t>
  </si>
  <si>
    <t>Mdot_Bellmouth_NoCd</t>
  </si>
  <si>
    <t>Mdot_Bellmouth_NoCd_NoTherm</t>
  </si>
  <si>
    <t>Mdot_Bellmouth_NoCd_S</t>
  </si>
  <si>
    <t>Mdot_Bellmouth_Qual</t>
  </si>
  <si>
    <t>Mdot_Bellmouth_Raw</t>
  </si>
  <si>
    <t>Mdot_Bellmouth_S</t>
  </si>
  <si>
    <t>ME_0405690</t>
  </si>
  <si>
    <t>Mu</t>
  </si>
  <si>
    <t>rpm</t>
  </si>
  <si>
    <t>N_GG</t>
  </si>
  <si>
    <t>N_GG_ISO</t>
  </si>
  <si>
    <t>N_PT</t>
  </si>
  <si>
    <t>N_PT_ISO</t>
  </si>
  <si>
    <t>NOx_15%O2</t>
  </si>
  <si>
    <t>Num_Fullset</t>
  </si>
  <si>
    <t>Num_Log</t>
  </si>
  <si>
    <t>P</t>
  </si>
  <si>
    <t>P_Baro</t>
  </si>
  <si>
    <t>P_Gas</t>
  </si>
  <si>
    <t>bar</t>
  </si>
  <si>
    <t>P_InletDuct_1</t>
  </si>
  <si>
    <t>P_InletDuct_2</t>
  </si>
  <si>
    <t>P_InletDuct_3</t>
  </si>
  <si>
    <t>P_InletDuct_4</t>
  </si>
  <si>
    <t>P_O_GG_fr</t>
  </si>
  <si>
    <t>P_O_GG_re</t>
  </si>
  <si>
    <t>P_O_LG</t>
  </si>
  <si>
    <t>P_O_PT</t>
  </si>
  <si>
    <t>P0</t>
  </si>
  <si>
    <t>P1</t>
  </si>
  <si>
    <t>mbar</t>
  </si>
  <si>
    <t>P2</t>
  </si>
  <si>
    <t>P4</t>
  </si>
  <si>
    <t>P8</t>
  </si>
  <si>
    <t>PBS_Cmd_Purge</t>
  </si>
  <si>
    <t>PBS_Cmd_Purge_PrepShop</t>
  </si>
  <si>
    <t>PBS_PurgePress_Flag</t>
  </si>
  <si>
    <t>PBS_PurgePress_PrepShop1_Flag</t>
  </si>
  <si>
    <t>PBS_PurgePress_PrepShop2_Flag</t>
  </si>
  <si>
    <t>PBS_SupplyPress_Flag</t>
  </si>
  <si>
    <t>PBS_SupplyPress_PrepShop1_Flag</t>
  </si>
  <si>
    <t>PBS_SupplyPress_PrepShop2_Flag</t>
  </si>
  <si>
    <t>PBS_Trigger</t>
  </si>
  <si>
    <t>PD_Bell</t>
  </si>
  <si>
    <t>PD_Filter</t>
  </si>
  <si>
    <t>PD_Inlet</t>
  </si>
  <si>
    <t>PD_Outlet</t>
  </si>
  <si>
    <t>PDT_0404010</t>
  </si>
  <si>
    <t>PDT_0404200</t>
  </si>
  <si>
    <t>PDT_0404300</t>
  </si>
  <si>
    <t>PDT_0404510</t>
  </si>
  <si>
    <t>PDT_0404520</t>
  </si>
  <si>
    <t>PDT_0404530</t>
  </si>
  <si>
    <t>PDT_0404540</t>
  </si>
  <si>
    <t>PDT_0404550</t>
  </si>
  <si>
    <t>PDT_0404560</t>
  </si>
  <si>
    <t>PDT_2210</t>
  </si>
  <si>
    <t>PDT_4005</t>
  </si>
  <si>
    <t>PDT_4006</t>
  </si>
  <si>
    <t>PDT_4007</t>
  </si>
  <si>
    <t>PDT_Bellmouth</t>
  </si>
  <si>
    <t>Pa</t>
  </si>
  <si>
    <t>PE_0404510</t>
  </si>
  <si>
    <t>PE_0404520</t>
  </si>
  <si>
    <t>PE_0404530</t>
  </si>
  <si>
    <t>PE_0404540</t>
  </si>
  <si>
    <t>PE_0404550</t>
  </si>
  <si>
    <t>PE_0404560</t>
  </si>
  <si>
    <t>PHI_RF</t>
  </si>
  <si>
    <t>Pow</t>
  </si>
  <si>
    <t>kW</t>
  </si>
  <si>
    <t>Pow_GB</t>
  </si>
  <si>
    <t>Pow_ISO</t>
  </si>
  <si>
    <t>Pow_Shaft</t>
  </si>
  <si>
    <t>PS_4001</t>
  </si>
  <si>
    <t>PS_4002</t>
  </si>
  <si>
    <t>PS_4003</t>
  </si>
  <si>
    <t>PS_4004</t>
  </si>
  <si>
    <t>PS_4005</t>
  </si>
  <si>
    <t>PS_4006</t>
  </si>
  <si>
    <t>PS_4007</t>
  </si>
  <si>
    <t>PS_4008</t>
  </si>
  <si>
    <t>PS_4009</t>
  </si>
  <si>
    <t>PS_4010</t>
  </si>
  <si>
    <t>PS_4011</t>
  </si>
  <si>
    <t>PS_4012</t>
  </si>
  <si>
    <t>PS_Bellmouth</t>
  </si>
  <si>
    <t>PS_Bellmouth_Meas</t>
  </si>
  <si>
    <t>PS_Bellmouth_Sim</t>
  </si>
  <si>
    <t>PT_0404000</t>
  </si>
  <si>
    <t>PT_0404000_A</t>
  </si>
  <si>
    <t>PT_0404000_B</t>
  </si>
  <si>
    <t>PT_0404200</t>
  </si>
  <si>
    <t>PT_0404300</t>
  </si>
  <si>
    <t>PT_0404601</t>
  </si>
  <si>
    <t>PT_0404604</t>
  </si>
  <si>
    <t>PT_0404650</t>
  </si>
  <si>
    <t>PT_0404650_A</t>
  </si>
  <si>
    <t>PT_0404650_B</t>
  </si>
  <si>
    <t>PT_0404650_C</t>
  </si>
  <si>
    <t>PT_0404650_D</t>
  </si>
  <si>
    <t>PT_0404650_E</t>
  </si>
  <si>
    <t>PT_0404650_F</t>
  </si>
  <si>
    <t>PT_0404650_G</t>
  </si>
  <si>
    <t>PT_0404650_H</t>
  </si>
  <si>
    <t>PT_0404900_A</t>
  </si>
  <si>
    <t>PT_0404900_B</t>
  </si>
  <si>
    <t>PT_0405690</t>
  </si>
  <si>
    <t>PT_2232</t>
  </si>
  <si>
    <t>PT_2233</t>
  </si>
  <si>
    <t>PT_2234</t>
  </si>
  <si>
    <t>PT_2235</t>
  </si>
  <si>
    <t>PT_4001</t>
  </si>
  <si>
    <t>PT_4002</t>
  </si>
  <si>
    <t>PT_4003</t>
  </si>
  <si>
    <t>PT_SettlingChamber</t>
  </si>
  <si>
    <t>PT_SettlingChamber_Meas</t>
  </si>
  <si>
    <t>PT_SettlingChamber_Sim</t>
  </si>
  <si>
    <t>Purge_Enable</t>
  </si>
  <si>
    <t>Purge_Enable_SW</t>
  </si>
  <si>
    <t>R</t>
  </si>
  <si>
    <t>m^3 Pa/(mol K)</t>
  </si>
  <si>
    <t>R_Air</t>
  </si>
  <si>
    <t>Reynold_Bellmouth</t>
  </si>
  <si>
    <t>Rho_Gas</t>
  </si>
  <si>
    <t>kg/m^3</t>
  </si>
  <si>
    <t>Rho_Oil_GB</t>
  </si>
  <si>
    <t>SE_0401000_A</t>
  </si>
  <si>
    <t>SE_0401000_B</t>
  </si>
  <si>
    <t>SE_0401000_C</t>
  </si>
  <si>
    <t>SE_0401200_A</t>
  </si>
  <si>
    <t>SE_0401200_B</t>
  </si>
  <si>
    <t>SE_0401200_C</t>
  </si>
  <si>
    <t>T</t>
  </si>
  <si>
    <t>T_Bellmouth</t>
  </si>
  <si>
    <t>K</t>
  </si>
  <si>
    <t>T_Bellmouth_Meas</t>
  </si>
  <si>
    <t>T_Bellmouth_Ref</t>
  </si>
  <si>
    <t>T_Bellmouth_Sim</t>
  </si>
  <si>
    <t>T_Gas</t>
  </si>
  <si>
    <t>degC</t>
  </si>
  <si>
    <t>h.min</t>
  </si>
  <si>
    <t>T_InletDuct_1</t>
  </si>
  <si>
    <t>T_InletDuct_2</t>
  </si>
  <si>
    <t>T_InletDuct_3</t>
  </si>
  <si>
    <t>T_InletDuct_4</t>
  </si>
  <si>
    <t>T_JB_AuxG_LS</t>
  </si>
  <si>
    <t>T_JB_GG_fr</t>
  </si>
  <si>
    <t>T_JB_GG_re</t>
  </si>
  <si>
    <t>T_JB_PT_fr</t>
  </si>
  <si>
    <t>T_JB_PT_re</t>
  </si>
  <si>
    <t>T_M</t>
  </si>
  <si>
    <t>N m</t>
  </si>
  <si>
    <t>T_O_GG_fr_out</t>
  </si>
  <si>
    <t>T_O_GG_re_out</t>
  </si>
  <si>
    <t>T_O_in</t>
  </si>
  <si>
    <t>T_O_LG_in</t>
  </si>
  <si>
    <t>T_O_LG_out</t>
  </si>
  <si>
    <t>T_O_PT_out</t>
  </si>
  <si>
    <t>T_Oil_GB_Mid</t>
  </si>
  <si>
    <t>T_TB_GG_ac</t>
  </si>
  <si>
    <t>T_TB_GG_in</t>
  </si>
  <si>
    <t>T_TB_PT_ac</t>
  </si>
  <si>
    <t>T_TB_PT_in</t>
  </si>
  <si>
    <t>T0</t>
  </si>
  <si>
    <t>T1</t>
  </si>
  <si>
    <t>T2</t>
  </si>
  <si>
    <t>T4</t>
  </si>
  <si>
    <t>T4_ISO</t>
  </si>
  <si>
    <t>T8</t>
  </si>
  <si>
    <t>TD_Oil_GB</t>
  </si>
  <si>
    <t>TE_0401110_A</t>
  </si>
  <si>
    <t>TE_0401110_B</t>
  </si>
  <si>
    <t>TE_0401120_A</t>
  </si>
  <si>
    <t>TE_0401120_B</t>
  </si>
  <si>
    <t>TE_0401130_A</t>
  </si>
  <si>
    <t>TE_0401130_B</t>
  </si>
  <si>
    <t>TE_0401140_A</t>
  </si>
  <si>
    <t>TE_0401140_B</t>
  </si>
  <si>
    <t>TE_0401310_A</t>
  </si>
  <si>
    <t>TE_0401310_B</t>
  </si>
  <si>
    <t>TE_0401320_A</t>
  </si>
  <si>
    <t>TE_0401320_B</t>
  </si>
  <si>
    <t>TE_0401330_A</t>
  </si>
  <si>
    <t>TE_0401330_B</t>
  </si>
  <si>
    <t>TE_0401340_A</t>
  </si>
  <si>
    <t>TE_0401340_B</t>
  </si>
  <si>
    <t>TE_0404000_A</t>
  </si>
  <si>
    <t>TE_0404000_B</t>
  </si>
  <si>
    <t>TE_0404200</t>
  </si>
  <si>
    <t>TE_0404300</t>
  </si>
  <si>
    <t>TE_0404510_A</t>
  </si>
  <si>
    <t>TE_0404510_B</t>
  </si>
  <si>
    <t>TE_0404512_A</t>
  </si>
  <si>
    <t>TE_0404512_B</t>
  </si>
  <si>
    <t>TE_0404512_C</t>
  </si>
  <si>
    <t>TE_0404512_D</t>
  </si>
  <si>
    <t>TE_0404520_A</t>
  </si>
  <si>
    <t>TE_0404520_B</t>
  </si>
  <si>
    <t>TE_0404522_A</t>
  </si>
  <si>
    <t>TE_0404522_B</t>
  </si>
  <si>
    <t>TE_0404522_C</t>
  </si>
  <si>
    <t>TE_0404522_D</t>
  </si>
  <si>
    <t>TE_0404530_A</t>
  </si>
  <si>
    <t>TE_0404530_B</t>
  </si>
  <si>
    <t>TE_0404532_A</t>
  </si>
  <si>
    <t>TE_0404532_B</t>
  </si>
  <si>
    <t>TE_0404532_C</t>
  </si>
  <si>
    <t>TE_0404532_D</t>
  </si>
  <si>
    <t>TE_0404540_A</t>
  </si>
  <si>
    <t>TE_0404540_B</t>
  </si>
  <si>
    <t>TE_0404542_A</t>
  </si>
  <si>
    <t>TE_0404542_B</t>
  </si>
  <si>
    <t>TE_0404542_C</t>
  </si>
  <si>
    <t>TE_0404542_D</t>
  </si>
  <si>
    <t>TE_0404550_A</t>
  </si>
  <si>
    <t>TE_0404550_B</t>
  </si>
  <si>
    <t>TE_0404552_A</t>
  </si>
  <si>
    <t>TE_0404552_B</t>
  </si>
  <si>
    <t>TE_0404552_C</t>
  </si>
  <si>
    <t>TE_0404552_D</t>
  </si>
  <si>
    <t>TE_0404560_A</t>
  </si>
  <si>
    <t>TE_0404560_B</t>
  </si>
  <si>
    <t>TE_0404562_A</t>
  </si>
  <si>
    <t>TE_0404562_B</t>
  </si>
  <si>
    <t>TE_0404562_C</t>
  </si>
  <si>
    <t>TE_0404562_D</t>
  </si>
  <si>
    <t>TE_0404611_A</t>
  </si>
  <si>
    <t>TE_0404612_A</t>
  </si>
  <si>
    <t>TE_0404613_A</t>
  </si>
  <si>
    <t>TE_0404614_A</t>
  </si>
  <si>
    <t>TE_0404615_A</t>
  </si>
  <si>
    <t>TE_0404616_A</t>
  </si>
  <si>
    <t>TE_0404650_A</t>
  </si>
  <si>
    <t>TE_0404650_B</t>
  </si>
  <si>
    <t>TE_0404650_C</t>
  </si>
  <si>
    <t>TE_0404650_D</t>
  </si>
  <si>
    <t>TE_0404650_E</t>
  </si>
  <si>
    <t>TE_0404650_F</t>
  </si>
  <si>
    <t>TE_0404650_G</t>
  </si>
  <si>
    <t>TE_0404650_H</t>
  </si>
  <si>
    <t>TE_0404650_I</t>
  </si>
  <si>
    <t>TE_0404650_J</t>
  </si>
  <si>
    <t>TE_0404650_K</t>
  </si>
  <si>
    <t>TE_0404650_L</t>
  </si>
  <si>
    <t>TE_0404750</t>
  </si>
  <si>
    <t>TE_0404751</t>
  </si>
  <si>
    <t>TE_0404760</t>
  </si>
  <si>
    <t>TE_0404770</t>
  </si>
  <si>
    <t>TE_0404900_A</t>
  </si>
  <si>
    <t>TE_0404900_B</t>
  </si>
  <si>
    <t>TE_0405690</t>
  </si>
  <si>
    <t>TE_4001</t>
  </si>
  <si>
    <t>TE_4002</t>
  </si>
  <si>
    <t>TE_4003</t>
  </si>
  <si>
    <t>TE_4004</t>
  </si>
  <si>
    <t>TE_4005</t>
  </si>
  <si>
    <t>TE_9001000</t>
  </si>
  <si>
    <t>TE_9001100</t>
  </si>
  <si>
    <t>Time</t>
  </si>
  <si>
    <t>Torque</t>
  </si>
  <si>
    <t>TT_2210</t>
  </si>
  <si>
    <t>TT_2232B</t>
  </si>
  <si>
    <t>TT_2233</t>
  </si>
  <si>
    <t>TT_2234</t>
  </si>
  <si>
    <t>TT_2235</t>
  </si>
  <si>
    <t>VE_0401060_X</t>
  </si>
  <si>
    <t>VE_0401060_Y</t>
  </si>
  <si>
    <t>VE_0401061_X</t>
  </si>
  <si>
    <t>VE_0401061_Y</t>
  </si>
  <si>
    <t>VE_0401260_X</t>
  </si>
  <si>
    <t>VE_0401260_Y</t>
  </si>
  <si>
    <t>VE_0401261_X</t>
  </si>
  <si>
    <t>VE_0401261_Y</t>
  </si>
  <si>
    <t>VE_9001000_X</t>
  </si>
  <si>
    <t>VE_9001000_Y</t>
  </si>
  <si>
    <t>VE_9001310_H</t>
  </si>
  <si>
    <t>VE_9001311_V</t>
  </si>
  <si>
    <t>Vn</t>
  </si>
  <si>
    <t>m^3/mol</t>
  </si>
  <si>
    <t>um</t>
  </si>
  <si>
    <t>ZE_0401050_A</t>
  </si>
  <si>
    <t>ZE_0401050_B</t>
  </si>
  <si>
    <t>ZE_0401250_A</t>
  </si>
  <si>
    <t>ZE_0401250_B</t>
  </si>
  <si>
    <t>ZI_0404030</t>
  </si>
  <si>
    <t>TEST_NAME_UNIQUE</t>
  </si>
  <si>
    <t>TEST_CELL_NAME</t>
  </si>
  <si>
    <t>GTP5</t>
  </si>
  <si>
    <t>TEST_ID</t>
  </si>
  <si>
    <t>TEST_NAME</t>
  </si>
  <si>
    <t>TEST_DATE</t>
  </si>
  <si>
    <t>ENGINE_SERIAL_NO</t>
  </si>
  <si>
    <t>ENGINE_NAME</t>
  </si>
  <si>
    <t>MGT6000-2S</t>
  </si>
  <si>
    <t>ARCH_SET_ID</t>
  </si>
  <si>
    <t>ARCH_DATE</t>
  </si>
  <si>
    <t>TEST_DESC</t>
  </si>
  <si>
    <t>BUILD_NO</t>
  </si>
  <si>
    <t>TEST_OPER1</t>
  </si>
  <si>
    <t>TEST_OPER2</t>
  </si>
  <si>
    <t>TEST_ENG</t>
  </si>
  <si>
    <t>sl5</t>
  </si>
  <si>
    <t>CLEANED</t>
  </si>
  <si>
    <t>CUSTOMER</t>
  </si>
  <si>
    <t>MAN</t>
  </si>
  <si>
    <t>ENGINE_STANDARD</t>
  </si>
  <si>
    <t>Production</t>
  </si>
  <si>
    <t>TEST_CLOSED</t>
  </si>
  <si>
    <t>N</t>
  </si>
  <si>
    <t>TEST_CLOSED_DATE</t>
  </si>
  <si>
    <t>Shop Performance Test</t>
  </si>
  <si>
    <t>GG speed #1</t>
  </si>
  <si>
    <t>GG speed #2</t>
  </si>
  <si>
    <t>GG speed #3</t>
  </si>
  <si>
    <t>GG speed #4</t>
  </si>
  <si>
    <t>GG speed #5</t>
  </si>
  <si>
    <t>PT speed #1</t>
  </si>
  <si>
    <t>PT speed #2</t>
  </si>
  <si>
    <t>PT speed #3</t>
  </si>
  <si>
    <t>PT speed #4</t>
  </si>
  <si>
    <t>Speed - Gas generator</t>
  </si>
  <si>
    <t>Speed - Power turbine</t>
  </si>
  <si>
    <t>Speed - Dynamometer</t>
  </si>
  <si>
    <t>Position - Inlet guide vane</t>
  </si>
  <si>
    <t>deg</t>
  </si>
  <si>
    <t>Pressure - Ambient</t>
  </si>
  <si>
    <t>Humidity - Relative - Air - Inlet</t>
  </si>
  <si>
    <t>Temperature - Ambient</t>
  </si>
  <si>
    <t>°C</t>
  </si>
  <si>
    <t>Pressure - Differential - Filter</t>
  </si>
  <si>
    <t>Pressure - Differential - Bellmouth 1</t>
  </si>
  <si>
    <t>Pressure - Differential - Bellmouth 2</t>
  </si>
  <si>
    <t>Pressure - Differential - Bellmouth 3</t>
  </si>
  <si>
    <t>Temperature - Compressor - Inlet 1</t>
  </si>
  <si>
    <t>Temperature - Compressor - Inlet 2</t>
  </si>
  <si>
    <t>Temperature - Compressor - Inlet 3</t>
  </si>
  <si>
    <t>Temperature - Compressor - Inlet 4</t>
  </si>
  <si>
    <t>Temperature - Compressor - Inlet 5</t>
  </si>
  <si>
    <t>Pressure - GG - Compressor - Inlet 1</t>
  </si>
  <si>
    <t>Pressure - GG - Compressor - Inlet 2</t>
  </si>
  <si>
    <t>Temperature - GG - Compressor - Outlet 1</t>
  </si>
  <si>
    <t>Temperature - GG - Compressor - Outlet 2</t>
  </si>
  <si>
    <t>Pressure - GG - Compressor - Oulet 1</t>
  </si>
  <si>
    <t>Pressure - GG - Compressor - Oulet 2</t>
  </si>
  <si>
    <t>Temperature - PT- Inlet - T5 Section 1</t>
  </si>
  <si>
    <t>Temperature - PT- Inlet - T5 Section 2</t>
  </si>
  <si>
    <t>Temperature - PT- Inlet - T5 Section 3</t>
  </si>
  <si>
    <t>Temperature - PT- Inlet - T5 Section 4</t>
  </si>
  <si>
    <t>Temperature - PT- Inlet - T5 Section 5</t>
  </si>
  <si>
    <t>Temperature - PT- Inlet - T5 Section 6</t>
  </si>
  <si>
    <t>Pressure - PT - Inlet 1</t>
  </si>
  <si>
    <t>Pressure - PT - Inlet 2</t>
  </si>
  <si>
    <t>Temperature - Exhaust - Flange - Outlet 1</t>
  </si>
  <si>
    <t>Temperature - Exhaust - Flange - Outlet 2</t>
  </si>
  <si>
    <t>Temperature - Exhaust - Flange - Outlet 3</t>
  </si>
  <si>
    <t>Temperature - Exhaust - Flange - Outlet 4</t>
  </si>
  <si>
    <t>Temperature - Exhaust - Flange - Outlet 5</t>
  </si>
  <si>
    <t>Temperature - Exhaust - Flange - Outlet 6</t>
  </si>
  <si>
    <t>Temperature - Exhaust - Flange - Outlet 7</t>
  </si>
  <si>
    <t>Temperature - Exhaust - Flange - Outlet 8</t>
  </si>
  <si>
    <t>Temperature - Exhaust - Flange - Outlet 9</t>
  </si>
  <si>
    <t>Temperature - Exhaust - Flange - Outlet 10</t>
  </si>
  <si>
    <t>Temperature - Exhaust - Flange - Outlet 11</t>
  </si>
  <si>
    <t>Temperature - Exhaust - Flange - Outlet 12</t>
  </si>
  <si>
    <t>Pressure - Exhaust - Flange - Outlet 1</t>
  </si>
  <si>
    <t>Pressure - Exhaust - Flange - Outlet 2</t>
  </si>
  <si>
    <t>Pressure - Exhaust - Flange - Outlet 3</t>
  </si>
  <si>
    <t>Pressure - Exhaust - Flange - Outlet 4</t>
  </si>
  <si>
    <t>Pressure - Exhaust - Flange - Outlet 5</t>
  </si>
  <si>
    <t>Pressure - Exhaust - Flange - Outlet 6</t>
  </si>
  <si>
    <t>Pressure - Exhaust - Flange - Outlet 7</t>
  </si>
  <si>
    <t>Pressure - Exhaust - Flange - Outlet 8</t>
  </si>
  <si>
    <t>Temperature - Fuel gas</t>
  </si>
  <si>
    <t>Pressure - Fuel gas</t>
  </si>
  <si>
    <t>Flow - Volume - Fuel gas</t>
  </si>
  <si>
    <r>
      <t>m</t>
    </r>
    <r>
      <rPr>
        <vertAlign val="superscript"/>
        <sz val="11"/>
        <color theme="1"/>
        <rFont val="Segoe UI"/>
        <family val="2"/>
      </rPr>
      <t>3</t>
    </r>
    <r>
      <rPr>
        <sz val="11"/>
        <color theme="1"/>
        <rFont val="Segoe UI"/>
        <family val="2"/>
      </rPr>
      <t>/h</t>
    </r>
  </si>
  <si>
    <t>Temperature - Oil - Inlet</t>
  </si>
  <si>
    <t>Temperature - Oil - GG - Outlet - Front</t>
  </si>
  <si>
    <t>Temperature - Oil - GG - Outlet - Rear</t>
  </si>
  <si>
    <t>Temperature - Oil - PT - Outlet</t>
  </si>
  <si>
    <t>Pressure - Oil - GG - Bearing - Front</t>
  </si>
  <si>
    <t>Pressure - Oil - GG - Bearing - Rear</t>
  </si>
  <si>
    <t>Pressure - Oil - PT</t>
  </si>
  <si>
    <t>Flow - Volume - Oil - GG - Bearing - Front</t>
  </si>
  <si>
    <t>l/min</t>
  </si>
  <si>
    <t>Flow - Volume - Oil - GG - Bearing - Rear</t>
  </si>
  <si>
    <t>Flow - Volume - Oil - PT</t>
  </si>
  <si>
    <t>Vibration - Shaft - GG - Bearing - Front - X</t>
  </si>
  <si>
    <t>µm (pk-pk)</t>
  </si>
  <si>
    <t>Vibration - Shaft - GG - Bearing - Front - Y</t>
  </si>
  <si>
    <t>Vibration - Shaft - GG - Bearing - Rear - X</t>
  </si>
  <si>
    <t>Vibration - Shaft - GG - Bearing - Rear - Y</t>
  </si>
  <si>
    <t>Vibration - Shaft - PT - Bearing - Front - X</t>
  </si>
  <si>
    <t>Vibration - Shaft - PT - Bearing - Front - Y</t>
  </si>
  <si>
    <t>Vibration - Shaft - PT - Bearing - Rear - X</t>
  </si>
  <si>
    <t>Vibration - Shaft - PT - Bearing - Rear - Y</t>
  </si>
  <si>
    <t>Position - Shaft - GG</t>
  </si>
  <si>
    <t>Position - Shaft - PT</t>
  </si>
  <si>
    <t>Temperature - Journal bearing - GG - Front 1</t>
  </si>
  <si>
    <t>Temperature - Journal bearing - GG - Front 2</t>
  </si>
  <si>
    <t>Temperature - Journal bearing - GG - Rear 1</t>
  </si>
  <si>
    <t>Temperature - Journal bearing - GG - Rear 2</t>
  </si>
  <si>
    <t>Temperature - Thrust bearing - GG - Inactive 1</t>
  </si>
  <si>
    <t>Temperature - Thrust bearing - GG - Inactive 2</t>
  </si>
  <si>
    <t>Temperature - Thrust bearing - GG - Active 1</t>
  </si>
  <si>
    <t>Temperature - Thrust bearing - GG - Active 2</t>
  </si>
  <si>
    <t>Temperature - Journal bearing - PT - Front 1</t>
  </si>
  <si>
    <t>Temperature - Journal bearing - PT - Front 2</t>
  </si>
  <si>
    <t>Temperature - Journal bearing - PT - Rear 1</t>
  </si>
  <si>
    <t>Temperature - Journal bearing - PT - Rear 2</t>
  </si>
  <si>
    <t>Temperature - Thrust bearing - PT - Inactive 1</t>
  </si>
  <si>
    <t>Temperature - Thrust bearing - PT - Inactive 2</t>
  </si>
  <si>
    <t>Temperature - Thrust bearing - PT - Active 1</t>
  </si>
  <si>
    <t>Temperature - Thrust bearing - PT - Active 2</t>
  </si>
  <si>
    <t>Vibration - Shaft - Auxiliary GB - HS - X</t>
  </si>
  <si>
    <t>Vibration - Shaft - Auxiliary GB - HS - Y</t>
  </si>
  <si>
    <t>Temperature - Journal bearing - Shaft - HS</t>
  </si>
  <si>
    <t>Temperature - Journal bearing - Shaft - LS</t>
  </si>
  <si>
    <t>Temperature - Oil - Load gearbox - Inlet</t>
  </si>
  <si>
    <t>Temperature - Oil - Load gearbox - Outlet</t>
  </si>
  <si>
    <t>Flow - Volume - Oil - Load gearbox</t>
  </si>
  <si>
    <t>Pressure - Oil - Load gearbox</t>
  </si>
  <si>
    <t>Emissions CO</t>
  </si>
  <si>
    <r>
      <t>Emissions O</t>
    </r>
    <r>
      <rPr>
        <vertAlign val="subscript"/>
        <sz val="11"/>
        <color theme="1"/>
        <rFont val="Segoe UI"/>
        <family val="2"/>
      </rPr>
      <t>2</t>
    </r>
  </si>
  <si>
    <r>
      <t>Emissions NO</t>
    </r>
    <r>
      <rPr>
        <vertAlign val="subscript"/>
        <sz val="11"/>
        <color theme="1"/>
        <rFont val="Segoe UI"/>
        <family val="2"/>
      </rPr>
      <t>x</t>
    </r>
  </si>
  <si>
    <t>PT speed #5</t>
  </si>
  <si>
    <t>GG Speed 1</t>
  </si>
  <si>
    <t>GG Speed 2</t>
  </si>
  <si>
    <t>GG Speed 3</t>
  </si>
  <si>
    <t>GG Speed 4</t>
  </si>
  <si>
    <t>GG Speed 5</t>
  </si>
  <si>
    <t>Date</t>
  </si>
  <si>
    <t>Measured Data during Acceptance Test</t>
  </si>
  <si>
    <t>Order Number:</t>
  </si>
  <si>
    <t>Measuring Point</t>
  </si>
  <si>
    <t>Source</t>
  </si>
  <si>
    <t>Test Info Page</t>
  </si>
  <si>
    <t>CUSTOMER_SPECIFIC</t>
  </si>
  <si>
    <t>TEST_HEADER</t>
  </si>
  <si>
    <t>TEST_CELL</t>
  </si>
  <si>
    <t>Value automatically generated</t>
  </si>
  <si>
    <t>Value manually inputted</t>
  </si>
  <si>
    <t>POOL</t>
  </si>
  <si>
    <t>Auto</t>
  </si>
  <si>
    <t>Manual</t>
  </si>
  <si>
    <t>Value used in report</t>
  </si>
  <si>
    <t>Joachim</t>
  </si>
  <si>
    <t>Qing</t>
  </si>
  <si>
    <t>Rob</t>
  </si>
  <si>
    <t>Patrick</t>
  </si>
  <si>
    <t>Mark</t>
  </si>
  <si>
    <t>James</t>
  </si>
  <si>
    <t>Reza</t>
  </si>
  <si>
    <t>Marco</t>
  </si>
  <si>
    <t>Michael</t>
  </si>
  <si>
    <t>Auto or Manual?</t>
  </si>
  <si>
    <t>Document Number:</t>
  </si>
  <si>
    <t>Document Revision:</t>
  </si>
  <si>
    <t>Code Word:</t>
  </si>
  <si>
    <t>Test Cell Name:</t>
  </si>
  <si>
    <t>Engine Name:</t>
  </si>
  <si>
    <t>Machine Number:</t>
  </si>
  <si>
    <t>Test Name:</t>
  </si>
  <si>
    <t>Test Date:</t>
  </si>
  <si>
    <t>Test Operator #1:</t>
  </si>
  <si>
    <t>Test Operator #2:</t>
  </si>
  <si>
    <t>Test Operator #3:</t>
  </si>
  <si>
    <t>Test Engineer #1:</t>
  </si>
  <si>
    <t>Report Prepared by:</t>
  </si>
  <si>
    <t>Report Checked by:</t>
  </si>
  <si>
    <t>Customer Representative #1:</t>
  </si>
  <si>
    <t>Customer Representative #2:</t>
  </si>
  <si>
    <t>Report Preparation Date:</t>
  </si>
  <si>
    <t>Report Check Date:</t>
  </si>
  <si>
    <t>Rong</t>
  </si>
  <si>
    <t>Conversion of Measured Data to Garantee Conditions</t>
  </si>
  <si>
    <t>Reference Inlet Temperature:</t>
  </si>
  <si>
    <t>Data Corrected to:</t>
  </si>
  <si>
    <t>tab: Header Data</t>
  </si>
  <si>
    <t>tab: Results</t>
  </si>
  <si>
    <t>Refer to document: 123456789</t>
  </si>
  <si>
    <t>vppm</t>
  </si>
  <si>
    <t>HI</t>
  </si>
  <si>
    <t>HIHI</t>
  </si>
  <si>
    <t>tab: DataSheet</t>
  </si>
  <si>
    <r>
      <t>Fuel Lower Heating Value (LHV)</t>
    </r>
    <r>
      <rPr>
        <sz val="11"/>
        <color theme="1"/>
        <rFont val="Calibri"/>
        <family val="2"/>
        <scheme val="minor"/>
      </rPr>
      <t>:</t>
    </r>
  </si>
  <si>
    <r>
      <rPr>
        <b/>
        <sz val="11"/>
        <color theme="1"/>
        <rFont val="Segoe UI"/>
        <family val="2"/>
      </rPr>
      <t>Degradation</t>
    </r>
    <r>
      <rPr>
        <b/>
        <sz val="12"/>
        <color theme="1"/>
        <rFont val="Segoe UI"/>
        <family val="2"/>
      </rPr>
      <t xml:space="preserve"> Factor</t>
    </r>
  </si>
  <si>
    <t>Average Measured Data</t>
  </si>
  <si>
    <t>Correction of Measured Data</t>
  </si>
  <si>
    <t>Thermodynamic measurement: N_GG5 N_PT1</t>
  </si>
  <si>
    <t>Delta_ISO</t>
  </si>
  <si>
    <t>GG_PT_Selector</t>
  </si>
  <si>
    <t>GG_PT_Status</t>
  </si>
  <si>
    <t>GG_Status</t>
  </si>
  <si>
    <t>GG_Target</t>
  </si>
  <si>
    <t>GG_Target_Diff</t>
  </si>
  <si>
    <t>GG_Target_ISO</t>
  </si>
  <si>
    <t>N_GG_ISO_Lim</t>
  </si>
  <si>
    <t>N_GG_ISO_Lim_HI</t>
  </si>
  <si>
    <t>N_GG_ISO_Lim_HIHI</t>
  </si>
  <si>
    <t>N_GG_ISO_Lim_LO</t>
  </si>
  <si>
    <t>N_GG_ISO_Lim_LOLO</t>
  </si>
  <si>
    <t>N_PT_ISO_Lim</t>
  </si>
  <si>
    <t>N_PT_ISO_Lim_HI</t>
  </si>
  <si>
    <t>N_PT_ISO_Lim_HIHI</t>
  </si>
  <si>
    <t>N_PT_ISO_Lim_LO</t>
  </si>
  <si>
    <t>N_PT_ISO_Lim_LOLO</t>
  </si>
  <si>
    <t>P0_ISO</t>
  </si>
  <si>
    <t>PHI_RF_ISO</t>
  </si>
  <si>
    <t>PT_GG1_Status</t>
  </si>
  <si>
    <t>PT_GG2_Status</t>
  </si>
  <si>
    <t>PT_GG3_Status</t>
  </si>
  <si>
    <t>PT_GG4_Status</t>
  </si>
  <si>
    <t>PT_GG5_Status</t>
  </si>
  <si>
    <t>PT_Status</t>
  </si>
  <si>
    <t>PT_Target</t>
  </si>
  <si>
    <t>PT_Target_Diff</t>
  </si>
  <si>
    <t>PT_Target_ISO</t>
  </si>
  <si>
    <t>T0_ISO</t>
  </si>
  <si>
    <t>Theta_ISO</t>
  </si>
  <si>
    <t>GG1</t>
  </si>
  <si>
    <t>GG2</t>
  </si>
  <si>
    <t>GG3</t>
  </si>
  <si>
    <t>GG4</t>
  </si>
  <si>
    <t>GG5</t>
  </si>
  <si>
    <r>
      <t>mg/m</t>
    </r>
    <r>
      <rPr>
        <vertAlign val="superscript"/>
        <sz val="11"/>
        <color theme="1"/>
        <rFont val="Segoe UI"/>
        <family val="2"/>
      </rPr>
      <t>3</t>
    </r>
  </si>
  <si>
    <t>Measuring Point:</t>
  </si>
  <si>
    <t>Sample Time:</t>
  </si>
  <si>
    <t>TEST INFO</t>
  </si>
  <si>
    <t>RTD page</t>
  </si>
  <si>
    <t>Real-Time Display has been loaded</t>
  </si>
  <si>
    <t>Warm Up</t>
  </si>
  <si>
    <t>Warming up - Minimum 45 minutes</t>
  </si>
  <si>
    <t>Set Point</t>
  </si>
  <si>
    <t>Going to GG speed = 11500 rpm and PT speed = 6000 rpm</t>
  </si>
  <si>
    <t>Stabilization</t>
  </si>
  <si>
    <t>Fullset</t>
  </si>
  <si>
    <t>Start</t>
  </si>
  <si>
    <t>aaa</t>
  </si>
  <si>
    <t>Decel</t>
  </si>
  <si>
    <t>Shutdown</t>
  </si>
  <si>
    <t>Demo_Report_NA_N_GG</t>
  </si>
  <si>
    <t>Demo_Report_NA_N_PT</t>
  </si>
  <si>
    <t>LOLO</t>
  </si>
  <si>
    <t>Test Engineer #2:</t>
  </si>
  <si>
    <t>Test Engineer #3:</t>
  </si>
  <si>
    <t>Report Header Parameter</t>
  </si>
  <si>
    <t>proDAS Database Table</t>
  </si>
  <si>
    <t>proDAS Database Attributes</t>
  </si>
  <si>
    <r>
      <t>MJ/m</t>
    </r>
    <r>
      <rPr>
        <vertAlign val="superscript"/>
        <sz val="12"/>
        <color theme="1"/>
        <rFont val="Segoe UI"/>
        <family val="2"/>
      </rPr>
      <t>3</t>
    </r>
    <r>
      <rPr>
        <vertAlign val="subscript"/>
        <sz val="12"/>
        <color theme="1"/>
        <rFont val="Segoe UI"/>
        <family val="2"/>
      </rPr>
      <t>N</t>
    </r>
  </si>
  <si>
    <t>sl5 opens Test Page at 9/3/2018 9:32:55 PM.</t>
  </si>
  <si>
    <t>ccc</t>
  </si>
  <si>
    <t>ddd</t>
  </si>
  <si>
    <t>Operator 1 name from  to Joachim</t>
  </si>
  <si>
    <t>Halfway - 5 more minutes ....</t>
  </si>
  <si>
    <t>Fullset GG1_PT1 has been taken automatically</t>
  </si>
  <si>
    <t>Demo_Report_NA_N_GG_Qual</t>
  </si>
  <si>
    <t>Demo_Report_NA_N_PT_Qual</t>
  </si>
  <si>
    <t>Heartbeat_from_WS</t>
  </si>
  <si>
    <t>t_proDAS_Runtime_Volatile_</t>
  </si>
  <si>
    <t>t_proDAS_Runtime_Volatile</t>
  </si>
  <si>
    <t>t_proDAS_Runtime_Volatile2</t>
  </si>
  <si>
    <t>t_proDAS_Runtime_Test_</t>
  </si>
  <si>
    <t>t_proDAS_Runtime_Test</t>
  </si>
  <si>
    <t>t_proDAS_Runtime_Global_</t>
  </si>
  <si>
    <t>t_proDAS_Runtime_Global</t>
  </si>
  <si>
    <t>t_proDAS_Runtime_Global2</t>
  </si>
  <si>
    <t>d.h</t>
  </si>
  <si>
    <t>proDAS_Start_Timer_Flag</t>
  </si>
  <si>
    <t>proDAS_Start_Flag</t>
  </si>
  <si>
    <t>x_proDAS_Start</t>
  </si>
  <si>
    <t>Math_Sim_Signal</t>
  </si>
  <si>
    <t>Math_Sim_Signal_Min</t>
  </si>
  <si>
    <t>Math_Sim_Signal_Max</t>
  </si>
  <si>
    <t>Math_Sim_Signal_Selector</t>
  </si>
  <si>
    <t>Math_Random_Coef</t>
  </si>
  <si>
    <t>Al_Float1_Lim</t>
  </si>
  <si>
    <t>Al_Float2_Lim</t>
  </si>
  <si>
    <t>PT_4004</t>
  </si>
  <si>
    <t>Heartbeat_from_FCS</t>
  </si>
  <si>
    <t>DPT_4000</t>
  </si>
  <si>
    <t>DPT_4001</t>
  </si>
  <si>
    <t>FT_040_2001</t>
  </si>
  <si>
    <t>FT_040_2002</t>
  </si>
  <si>
    <t>FT_2230</t>
  </si>
  <si>
    <t>FT_2231</t>
  </si>
  <si>
    <t>FT_2237</t>
  </si>
  <si>
    <t>FT_2250</t>
  </si>
  <si>
    <t>FT_5001</t>
  </si>
  <si>
    <t>FT_5011</t>
  </si>
  <si>
    <t>HPC_GB_Comb_Bearing_HSS_Axial_Inbo</t>
  </si>
  <si>
    <t>HPC_GB_Comb_Bearing_HSS_Axial_Outb</t>
  </si>
  <si>
    <t>HPC_GB_Comb_Bearing_HSS_Radial</t>
  </si>
  <si>
    <t>HPC_GB_Comb_Bearing_LSS_Radial</t>
  </si>
  <si>
    <t>HPC_GB_Oil_Outlet</t>
  </si>
  <si>
    <t>HPC_GB_Planetgear_1_HSS</t>
  </si>
  <si>
    <t>HPC_GB_Planetgear_1_LSS</t>
  </si>
  <si>
    <t>HPC_GB_Planetgear_2_HSS</t>
  </si>
  <si>
    <t>HPC_GB_Planetgear_2_LSS</t>
  </si>
  <si>
    <t>HPC_GB_Planetgear_3_HSS</t>
  </si>
  <si>
    <t>HPC_GB_Planetgear_3_LSS</t>
  </si>
  <si>
    <t>HPC_GB_Radial_Bearing_HSS</t>
  </si>
  <si>
    <t>HPC_GB_Splash_Oil_Gearset</t>
  </si>
  <si>
    <t>IP_040_2001</t>
  </si>
  <si>
    <t>PDT_040_2001</t>
  </si>
  <si>
    <t>PDT_2220</t>
  </si>
  <si>
    <t>PT_040_2001</t>
  </si>
  <si>
    <t>PT_2200</t>
  </si>
  <si>
    <t>PT_2201</t>
  </si>
  <si>
    <t>PT_2210</t>
  </si>
  <si>
    <t>PT_2211</t>
  </si>
  <si>
    <t>PT_2230</t>
  </si>
  <si>
    <t>PT_2231</t>
  </si>
  <si>
    <t>PT_2237</t>
  </si>
  <si>
    <t>PT_2251</t>
  </si>
  <si>
    <t>PT_4302</t>
  </si>
  <si>
    <t>PT_4304</t>
  </si>
  <si>
    <t>PT_4313</t>
  </si>
  <si>
    <t>PT_5001</t>
  </si>
  <si>
    <t>PT_5002</t>
  </si>
  <si>
    <t>PT_5011</t>
  </si>
  <si>
    <t>PT_5012</t>
  </si>
  <si>
    <t>PT_6300</t>
  </si>
  <si>
    <t>TT_040_2001</t>
  </si>
  <si>
    <t>TT_2200</t>
  </si>
  <si>
    <t>TT_2230</t>
  </si>
  <si>
    <t>TT_2231</t>
  </si>
  <si>
    <t>TT_2232A</t>
  </si>
  <si>
    <t>TT_2237</t>
  </si>
  <si>
    <t>TT_2251</t>
  </si>
  <si>
    <t>TT_4309</t>
  </si>
  <si>
    <t>TT_4310</t>
  </si>
  <si>
    <t>TT_5001</t>
  </si>
  <si>
    <t>TT_5002</t>
  </si>
  <si>
    <t>TT_5011</t>
  </si>
  <si>
    <t>TT_5012</t>
  </si>
  <si>
    <t>TT_6300</t>
  </si>
  <si>
    <t>UV_2210</t>
  </si>
  <si>
    <t>TBD</t>
  </si>
  <si>
    <t>Chroma_C4H10_Iso</t>
  </si>
  <si>
    <t>Chroma_C4H10_Normal</t>
  </si>
  <si>
    <t>Chroma_C5H12_Iso</t>
  </si>
  <si>
    <t>Chroma_C5H12_Normal</t>
  </si>
  <si>
    <t>Chroma_C6_Plus</t>
  </si>
  <si>
    <t>kg/L</t>
  </si>
  <si>
    <t>Bool_FCS_to_proDAS_001</t>
  </si>
  <si>
    <t>Bool_FCS_to_proDAS_002</t>
  </si>
  <si>
    <t>Bool_FCS_to_proDAS_003</t>
  </si>
  <si>
    <t>Bool_FCS_to_proDAS_004</t>
  </si>
  <si>
    <t>Bool_FCS_to_proDAS_005</t>
  </si>
  <si>
    <t>Bool_FCS_to_proDAS_006</t>
  </si>
  <si>
    <t>Bool_FCS_to_proDAS_007</t>
  </si>
  <si>
    <t>Bool_FCS_to_proDAS_008</t>
  </si>
  <si>
    <t>Bool_FCS_to_proDAS_009</t>
  </si>
  <si>
    <t>Bool_FCS_to_proDAS_010</t>
  </si>
  <si>
    <t>Bool_FCS_to_proDAS_011</t>
  </si>
  <si>
    <t>Bool_FCS_to_proDAS_012</t>
  </si>
  <si>
    <t>Bool_FCS_to_proDAS_013</t>
  </si>
  <si>
    <t>Bool_FCS_to_proDAS_014</t>
  </si>
  <si>
    <t>Bool_FCS_to_proDAS_015</t>
  </si>
  <si>
    <t>Bool_FCS_to_proDAS_016</t>
  </si>
  <si>
    <t>Bool_FCS_to_proDAS_017</t>
  </si>
  <si>
    <t>Bool_FCS_to_proDAS_018</t>
  </si>
  <si>
    <t>Bool_FCS_to_proDAS_019</t>
  </si>
  <si>
    <t>Bool_FCS_to_proDAS_020</t>
  </si>
  <si>
    <t>Bool_FCS_to_proDAS_021</t>
  </si>
  <si>
    <t>Bool_FCS_to_proDAS_022</t>
  </si>
  <si>
    <t>Bool_FCS_to_proDAS_023</t>
  </si>
  <si>
    <t>Bool_FCS_to_proDAS_024</t>
  </si>
  <si>
    <t>Bool_FCS_to_proDAS_025</t>
  </si>
  <si>
    <t>Bool_FCS_to_proDAS_026</t>
  </si>
  <si>
    <t>Bool_FCS_to_proDAS_027</t>
  </si>
  <si>
    <t>Bool_FCS_to_proDAS_028</t>
  </si>
  <si>
    <t>Bool_FCS_to_proDAS_029</t>
  </si>
  <si>
    <t>Bool_FCS_to_proDAS_030</t>
  </si>
  <si>
    <t>Bool_FCS_to_proDAS_031</t>
  </si>
  <si>
    <t>Bool_FCS_to_proDAS_032</t>
  </si>
  <si>
    <t>Bool_FCS_to_proDAS_033</t>
  </si>
  <si>
    <t>Bool_FCS_to_proDAS_034</t>
  </si>
  <si>
    <t>Bool_FCS_to_proDAS_035</t>
  </si>
  <si>
    <t>Bool_FCS_to_proDAS_036</t>
  </si>
  <si>
    <t>Bool_FCS_to_proDAS_037</t>
  </si>
  <si>
    <t>Bool_FCS_to_proDAS_038</t>
  </si>
  <si>
    <t>Bool_FCS_to_proDAS_039</t>
  </si>
  <si>
    <t>Bool_FCS_to_proDAS_040</t>
  </si>
  <si>
    <t>Bool_FCS_to_proDAS_041</t>
  </si>
  <si>
    <t>Bool_FCS_to_proDAS_042</t>
  </si>
  <si>
    <t>Bool_FCS_to_proDAS_043</t>
  </si>
  <si>
    <t>Bool_FCS_to_proDAS_044</t>
  </si>
  <si>
    <t>Bool_FCS_to_proDAS_045</t>
  </si>
  <si>
    <t>Bool_FCS_to_proDAS_046</t>
  </si>
  <si>
    <t>Bool_FCS_to_proDAS_047</t>
  </si>
  <si>
    <t>Bool_FCS_to_proDAS_048</t>
  </si>
  <si>
    <t>Bool_FCS_to_proDAS_049</t>
  </si>
  <si>
    <t>Bool_FCS_to_proDAS_050</t>
  </si>
  <si>
    <t>Bool_FCS_to_proDAS_051</t>
  </si>
  <si>
    <t>Bool_FCS_to_proDAS_052</t>
  </si>
  <si>
    <t>Bool_FCS_to_proDAS_053</t>
  </si>
  <si>
    <t>Bool_FCS_to_proDAS_054</t>
  </si>
  <si>
    <t>Bool_FCS_to_proDAS_055</t>
  </si>
  <si>
    <t>Bool_FCS_to_proDAS_056</t>
  </si>
  <si>
    <t>Bool_FCS_to_proDAS_057</t>
  </si>
  <si>
    <t>Bool_FCS_to_proDAS_058</t>
  </si>
  <si>
    <t>Bool_FCS_to_proDAS_059</t>
  </si>
  <si>
    <t>Bool_FCS_to_proDAS_060</t>
  </si>
  <si>
    <t>Bool_FCS_to_proDAS_061</t>
  </si>
  <si>
    <t>Bool_FCS_to_proDAS_062</t>
  </si>
  <si>
    <t>Bool_FCS_to_proDAS_063</t>
  </si>
  <si>
    <t>Bool_FCS_to_proDAS_064</t>
  </si>
  <si>
    <t>Bool_FCS_to_proDAS_065</t>
  </si>
  <si>
    <t>Bool_FCS_to_proDAS_066</t>
  </si>
  <si>
    <t>Bool_FCS_to_proDAS_067</t>
  </si>
  <si>
    <t>Bool_FCS_to_proDAS_068</t>
  </si>
  <si>
    <t>Bool_FCS_to_proDAS_069</t>
  </si>
  <si>
    <t>Bool_FCS_to_proDAS_070</t>
  </si>
  <si>
    <t>Bool_FCS_to_proDAS_071</t>
  </si>
  <si>
    <t>Bool_FCS_to_proDAS_072</t>
  </si>
  <si>
    <t>Bool_FCS_to_proDAS_073</t>
  </si>
  <si>
    <t>Bool_FCS_to_proDAS_074</t>
  </si>
  <si>
    <t>Bool_FCS_to_proDAS_075</t>
  </si>
  <si>
    <t>Bool_FCS_to_proDAS_076</t>
  </si>
  <si>
    <t>Bool_FCS_to_proDAS_077</t>
  </si>
  <si>
    <t>Bool_FCS_to_proDAS_078</t>
  </si>
  <si>
    <t>Bool_FCS_to_proDAS_079</t>
  </si>
  <si>
    <t>Bool_FCS_to_proDAS_080</t>
  </si>
  <si>
    <t>Bool_FCS_to_proDAS_081</t>
  </si>
  <si>
    <t>Bool_FCS_to_proDAS_082</t>
  </si>
  <si>
    <t>Bool_FCS_to_proDAS_083</t>
  </si>
  <si>
    <t>Bool_FCS_to_proDAS_084</t>
  </si>
  <si>
    <t>Bool_FCS_to_proDAS_085</t>
  </si>
  <si>
    <t>Bool_FCS_to_proDAS_086</t>
  </si>
  <si>
    <t>Bool_FCS_to_proDAS_087</t>
  </si>
  <si>
    <t>Bool_FCS_to_proDAS_088</t>
  </si>
  <si>
    <t>Bool_FCS_to_proDAS_089</t>
  </si>
  <si>
    <t>Bool_FCS_to_proDAS_090</t>
  </si>
  <si>
    <t>Bool_FCS_to_proDAS_091</t>
  </si>
  <si>
    <t>Bool_FCS_to_proDAS_092</t>
  </si>
  <si>
    <t>Bool_FCS_to_proDAS_093</t>
  </si>
  <si>
    <t>Bool_FCS_to_proDAS_094</t>
  </si>
  <si>
    <t>Bool_FCS_to_proDAS_095</t>
  </si>
  <si>
    <t>Bool_FCS_to_proDAS_096</t>
  </si>
  <si>
    <t>Bool_FCS_to_proDAS_097</t>
  </si>
  <si>
    <t>Bool_FCS_to_proDAS_098</t>
  </si>
  <si>
    <t>Bool_FCS_to_proDAS_099</t>
  </si>
  <si>
    <t>Bool_FCS_to_proDAS_100</t>
  </si>
  <si>
    <t>Bool_FCS_to_proDAS_101</t>
  </si>
  <si>
    <t>Bool_FCS_to_proDAS_102</t>
  </si>
  <si>
    <t>Bool_FCS_to_proDAS_103</t>
  </si>
  <si>
    <t>Bool_FCS_to_proDAS_104</t>
  </si>
  <si>
    <t>Bool_FCS_to_proDAS_105</t>
  </si>
  <si>
    <t>Bool_FCS_to_proDAS_106</t>
  </si>
  <si>
    <t>Bool_FCS_to_proDAS_107</t>
  </si>
  <si>
    <t>Bool_FCS_to_proDAS_108</t>
  </si>
  <si>
    <t>Bool_FCS_to_proDAS_109</t>
  </si>
  <si>
    <t>Bool_FCS_to_proDAS_110</t>
  </si>
  <si>
    <t>Bool_FCS_to_proDAS_111</t>
  </si>
  <si>
    <t>Bool_FCS_to_proDAS_112</t>
  </si>
  <si>
    <t>Bool_FCS_to_proDAS_113</t>
  </si>
  <si>
    <t>Bool_FCS_to_proDAS_114</t>
  </si>
  <si>
    <t>Bool_FCS_to_proDAS_115</t>
  </si>
  <si>
    <t>Bool_FCS_to_proDAS_116</t>
  </si>
  <si>
    <t>Bool_FCS_to_proDAS_117</t>
  </si>
  <si>
    <t>Bool_FCS_to_proDAS_118</t>
  </si>
  <si>
    <t>Bool_FCS_to_proDAS_119</t>
  </si>
  <si>
    <t>Bool_FCS_to_proDAS_120</t>
  </si>
  <si>
    <t>Bool_FCS_to_proDAS_121</t>
  </si>
  <si>
    <t>Bool_FCS_to_proDAS_122</t>
  </si>
  <si>
    <t>Bool_FCS_to_proDAS_123</t>
  </si>
  <si>
    <t>Bool_FCS_to_proDAS_124</t>
  </si>
  <si>
    <t>Bool_FCS_to_proDAS_125</t>
  </si>
  <si>
    <t>Bool_FCS_to_proDAS_126</t>
  </si>
  <si>
    <t>Bool_FCS_to_proDAS_127</t>
  </si>
  <si>
    <t>Bool_FCS_to_proDAS_128</t>
  </si>
  <si>
    <t>Bool_FCS_to_proDAS_129</t>
  </si>
  <si>
    <t>Bool_FCS_to_proDAS_130</t>
  </si>
  <si>
    <t>Bool_FCS_to_proDAS_131</t>
  </si>
  <si>
    <t>Bool_FCS_to_proDAS_132</t>
  </si>
  <si>
    <t>Bool_FCS_to_proDAS_133</t>
  </si>
  <si>
    <t>Bool_FCS_to_proDAS_134</t>
  </si>
  <si>
    <t>Bool_FCS_to_proDAS_135</t>
  </si>
  <si>
    <t>Bool_FCS_to_proDAS_136</t>
  </si>
  <si>
    <t>Bool_FCS_to_proDAS_137</t>
  </si>
  <si>
    <t>Bool_FCS_to_proDAS_138</t>
  </si>
  <si>
    <t>Bool_FCS_to_proDAS_139</t>
  </si>
  <si>
    <t>Bool_FCS_to_proDAS_140</t>
  </si>
  <si>
    <t>Bool_FCS_to_proDAS_141</t>
  </si>
  <si>
    <t>Bool_FCS_to_proDAS_142</t>
  </si>
  <si>
    <t>Bool_FCS_to_proDAS_143</t>
  </si>
  <si>
    <t>Bool_FCS_to_proDAS_144</t>
  </si>
  <si>
    <t>Bool_FCS_to_proDAS_145</t>
  </si>
  <si>
    <t>Bool_FCS_to_proDAS_146</t>
  </si>
  <si>
    <t>Bool_FCS_to_proDAS_147</t>
  </si>
  <si>
    <t>Bool_FCS_to_proDAS_148</t>
  </si>
  <si>
    <t>Bool_FCS_to_proDAS_149</t>
  </si>
  <si>
    <t>Bool_FCS_to_proDAS_150</t>
  </si>
  <si>
    <t>Bool_FCS_to_proDAS_151</t>
  </si>
  <si>
    <t>Bool_FCS_to_proDAS_152</t>
  </si>
  <si>
    <t>Bool_FCS_to_proDAS_153</t>
  </si>
  <si>
    <t>Bool_FCS_to_proDAS_154</t>
  </si>
  <si>
    <t>Bool_FCS_to_proDAS_155</t>
  </si>
  <si>
    <t>Bool_FCS_to_proDAS_156</t>
  </si>
  <si>
    <t>Bool_FCS_to_proDAS_157</t>
  </si>
  <si>
    <t>Bool_FCS_to_proDAS_158</t>
  </si>
  <si>
    <t>Bool_FCS_to_proDAS_159</t>
  </si>
  <si>
    <t>Bool_FCS_to_proDAS_160</t>
  </si>
  <si>
    <t>Alarm_FCS_to_proDAS_001</t>
  </si>
  <si>
    <t>Alarm_FCS_to_proDAS_002</t>
  </si>
  <si>
    <t>Alarm_FCS_to_proDAS_003</t>
  </si>
  <si>
    <t>Alarm_FCS_to_proDAS_004</t>
  </si>
  <si>
    <t>Alarm_FCS_to_proDAS_005</t>
  </si>
  <si>
    <t>Alarm_FCS_to_proDAS_006</t>
  </si>
  <si>
    <t>Alarm_FCS_to_proDAS_007</t>
  </si>
  <si>
    <t>Alarm_FCS_to_proDAS_008</t>
  </si>
  <si>
    <t>Alarm_FCS_to_proDAS_009</t>
  </si>
  <si>
    <t>Alarm_FCS_to_proDAS_010</t>
  </si>
  <si>
    <t>Alarm_FCS_to_proDAS_011</t>
  </si>
  <si>
    <t>Alarm_FCS_to_proDAS_012</t>
  </si>
  <si>
    <t>Alarm_FCS_to_proDAS_013</t>
  </si>
  <si>
    <t>Alarm_FCS_to_proDAS_014</t>
  </si>
  <si>
    <t>Alarm_FCS_to_proDAS_015</t>
  </si>
  <si>
    <t>Alarm_FCS_to_proDAS_016</t>
  </si>
  <si>
    <t>Alarm_FCS_to_proDAS_017</t>
  </si>
  <si>
    <t>Alarm_FCS_to_proDAS_018</t>
  </si>
  <si>
    <t>Alarm_FCS_to_proDAS_019</t>
  </si>
  <si>
    <t>Alarm_FCS_to_proDAS_020</t>
  </si>
  <si>
    <t>Alarm_FCS_to_proDAS_021</t>
  </si>
  <si>
    <t>Alarm_FCS_to_proDAS_022</t>
  </si>
  <si>
    <t>Alarm_FCS_to_proDAS_023</t>
  </si>
  <si>
    <t>Alarm_FCS_to_proDAS_024</t>
  </si>
  <si>
    <t>Alarm_FCS_to_proDAS_025</t>
  </si>
  <si>
    <t>Alarm_FCS_to_proDAS_026</t>
  </si>
  <si>
    <t>Alarm_FCS_to_proDAS_027</t>
  </si>
  <si>
    <t>Alarm_FCS_to_proDAS_028</t>
  </si>
  <si>
    <t>Alarm_FCS_to_proDAS_029</t>
  </si>
  <si>
    <t>Alarm_FCS_to_proDAS_030</t>
  </si>
  <si>
    <t>Alarm_FCS_to_proDAS_031</t>
  </si>
  <si>
    <t>Alarm_FCS_to_proDAS_032</t>
  </si>
  <si>
    <t>Alarm_FCS_to_proDAS_033</t>
  </si>
  <si>
    <t>Alarm_FCS_to_proDAS_034</t>
  </si>
  <si>
    <t>Alarm_FCS_to_proDAS_035</t>
  </si>
  <si>
    <t>Alarm_FCS_to_proDAS_036</t>
  </si>
  <si>
    <t>Alarm_FCS_to_proDAS_037</t>
  </si>
  <si>
    <t>Alarm_FCS_to_proDAS_038</t>
  </si>
  <si>
    <t>Alarm_FCS_to_proDAS_039</t>
  </si>
  <si>
    <t>Alarm_FCS_to_proDAS_040</t>
  </si>
  <si>
    <t>Alarm_FCS_to_proDAS_041</t>
  </si>
  <si>
    <t>Alarm_FCS_to_proDAS_042</t>
  </si>
  <si>
    <t>Alarm_FCS_to_proDAS_043</t>
  </si>
  <si>
    <t>Alarm_FCS_to_proDAS_044</t>
  </si>
  <si>
    <t>Alarm_FCS_to_proDAS_045</t>
  </si>
  <si>
    <t>Alarm_FCS_to_proDAS_046</t>
  </si>
  <si>
    <t>Alarm_FCS_to_proDAS_047</t>
  </si>
  <si>
    <t>Alarm_FCS_to_proDAS_048</t>
  </si>
  <si>
    <t>Alarm_FCS_to_proDAS_049</t>
  </si>
  <si>
    <t>Alarm_FCS_to_proDAS_050</t>
  </si>
  <si>
    <t>Alarm_FCS_to_proDAS_051</t>
  </si>
  <si>
    <t>Alarm_FCS_to_proDAS_052</t>
  </si>
  <si>
    <t>Alarm_FCS_to_proDAS_053</t>
  </si>
  <si>
    <t>Alarm_FCS_to_proDAS_054</t>
  </si>
  <si>
    <t>Alarm_FCS_to_proDAS_055</t>
  </si>
  <si>
    <t>Alarm_FCS_to_proDAS_056</t>
  </si>
  <si>
    <t>Alarm_FCS_to_proDAS_057</t>
  </si>
  <si>
    <t>Alarm_FCS_to_proDAS_058</t>
  </si>
  <si>
    <t>Alarm_FCS_to_proDAS_059</t>
  </si>
  <si>
    <t>Alarm_FCS_to_proDAS_060</t>
  </si>
  <si>
    <t>Alarm_FCS_to_proDAS_061</t>
  </si>
  <si>
    <t>Alarm_FCS_to_proDAS_062</t>
  </si>
  <si>
    <t>Alarm_FCS_to_proDAS_063</t>
  </si>
  <si>
    <t>Alarm_FCS_to_proDAS_064</t>
  </si>
  <si>
    <t>Alarm_FCS_to_proDAS_065</t>
  </si>
  <si>
    <t>Alarm_FCS_to_proDAS_066</t>
  </si>
  <si>
    <t>Alarm_FCS_to_proDAS_067</t>
  </si>
  <si>
    <t>Alarm_FCS_to_proDAS_068</t>
  </si>
  <si>
    <t>Alarm_FCS_to_proDAS_069</t>
  </si>
  <si>
    <t>Alarm_FCS_to_proDAS_070</t>
  </si>
  <si>
    <t>Alarm_FCS_to_proDAS_071</t>
  </si>
  <si>
    <t>Alarm_FCS_to_proDAS_072</t>
  </si>
  <si>
    <t>Alarm_FCS_to_proDAS_073</t>
  </si>
  <si>
    <t>Alarm_FCS_to_proDAS_074</t>
  </si>
  <si>
    <t>Alarm_FCS_to_proDAS_075</t>
  </si>
  <si>
    <t>Alarm_FCS_to_proDAS_076</t>
  </si>
  <si>
    <t>Alarm_FCS_to_proDAS_077</t>
  </si>
  <si>
    <t>Alarm_FCS_to_proDAS_078</t>
  </si>
  <si>
    <t>Alarm_FCS_to_proDAS_079</t>
  </si>
  <si>
    <t>Alarm_FCS_to_proDAS_080</t>
  </si>
  <si>
    <t>Alarm_FCS_to_proDAS_081</t>
  </si>
  <si>
    <t>Alarm_FCS_to_proDAS_082</t>
  </si>
  <si>
    <t>Alarm_FCS_to_proDAS_083</t>
  </si>
  <si>
    <t>Alarm_FCS_to_proDAS_084</t>
  </si>
  <si>
    <t>Alarm_FCS_to_proDAS_085</t>
  </si>
  <si>
    <t>Alarm_FCS_to_proDAS_086</t>
  </si>
  <si>
    <t>Alarm_FCS_to_proDAS_087</t>
  </si>
  <si>
    <t>Alarm_FCS_to_proDAS_088</t>
  </si>
  <si>
    <t>Alarm_FCS_to_proDAS_089</t>
  </si>
  <si>
    <t>Alarm_FCS_to_proDAS_090</t>
  </si>
  <si>
    <t>Alarm_FCS_to_proDAS_091</t>
  </si>
  <si>
    <t>Alarm_FCS_to_proDAS_092</t>
  </si>
  <si>
    <t>Alarm_FCS_to_proDAS_093</t>
  </si>
  <si>
    <t>Alarm_FCS_to_proDAS_094</t>
  </si>
  <si>
    <t>Alarm_FCS_to_proDAS_095</t>
  </si>
  <si>
    <t>Alarm_FCS_to_proDAS_096</t>
  </si>
  <si>
    <t>Alarm_FCS_to_proDAS_097</t>
  </si>
  <si>
    <t>Alarm_FCS_to_proDAS_098</t>
  </si>
  <si>
    <t>Alarm_FCS_to_proDAS_099</t>
  </si>
  <si>
    <t>Alarm_FCS_to_proDAS_100</t>
  </si>
  <si>
    <t>Alarm_FCS_to_proDAS_101</t>
  </si>
  <si>
    <t>Alarm_FCS_to_proDAS_102</t>
  </si>
  <si>
    <t>Alarm_FCS_to_proDAS_103</t>
  </si>
  <si>
    <t>Alarm_FCS_to_proDAS_104</t>
  </si>
  <si>
    <t>Alarm_FCS_to_proDAS_105</t>
  </si>
  <si>
    <t>Alarm_FCS_to_proDAS_106</t>
  </si>
  <si>
    <t>Alarm_FCS_to_proDAS_107</t>
  </si>
  <si>
    <t>Alarm_FCS_to_proDAS_108</t>
  </si>
  <si>
    <t>Alarm_FCS_to_proDAS_109</t>
  </si>
  <si>
    <t>Alarm_FCS_to_proDAS_110</t>
  </si>
  <si>
    <t>Alarm_FCS_to_proDAS_111</t>
  </si>
  <si>
    <t>Alarm_FCS_to_proDAS_112</t>
  </si>
  <si>
    <t>Alarm_FCS_to_proDAS_113</t>
  </si>
  <si>
    <t>Alarm_FCS_to_proDAS_114</t>
  </si>
  <si>
    <t>Alarm_FCS_to_proDAS_115</t>
  </si>
  <si>
    <t>Alarm_FCS_to_proDAS_116</t>
  </si>
  <si>
    <t>Alarm_FCS_to_proDAS_117</t>
  </si>
  <si>
    <t>Alarm_FCS_to_proDAS_118</t>
  </si>
  <si>
    <t>Alarm_FCS_to_proDAS_119</t>
  </si>
  <si>
    <t>Alarm_FCS_to_proDAS_120</t>
  </si>
  <si>
    <t>Alarm_FCS_to_proDAS_121</t>
  </si>
  <si>
    <t>Alarm_FCS_to_proDAS_122</t>
  </si>
  <si>
    <t>Alarm_FCS_to_proDAS_123</t>
  </si>
  <si>
    <t>Alarm_FCS_to_proDAS_124</t>
  </si>
  <si>
    <t>Alarm_FCS_to_proDAS_125</t>
  </si>
  <si>
    <t>Alarm_FCS_to_proDAS_126</t>
  </si>
  <si>
    <t>Alarm_FCS_to_proDAS_127</t>
  </si>
  <si>
    <t>Alarm_FCS_to_proDAS_128</t>
  </si>
  <si>
    <t>Alarm_FCS_to_proDAS_129</t>
  </si>
  <si>
    <t>Alarm_FCS_to_proDAS_130</t>
  </si>
  <si>
    <t>Alarm_FCS_to_proDAS_131</t>
  </si>
  <si>
    <t>Alarm_FCS_to_proDAS_132</t>
  </si>
  <si>
    <t>Alarm_FCS_to_proDAS_133</t>
  </si>
  <si>
    <t>Alarm_FCS_to_proDAS_134</t>
  </si>
  <si>
    <t>Alarm_FCS_to_proDAS_135</t>
  </si>
  <si>
    <t>Alarm_FCS_to_proDAS_136</t>
  </si>
  <si>
    <t>Alarm_FCS_to_proDAS_137</t>
  </si>
  <si>
    <t>Alarm_FCS_to_proDAS_138</t>
  </si>
  <si>
    <t>Alarm_FCS_to_proDAS_139</t>
  </si>
  <si>
    <t>Alarm_FCS_to_proDAS_140</t>
  </si>
  <si>
    <t>Alarm_FCS_to_proDAS_141</t>
  </si>
  <si>
    <t>Alarm_FCS_to_proDAS_142</t>
  </si>
  <si>
    <t>Alarm_FCS_to_proDAS_143</t>
  </si>
  <si>
    <t>Alarm_FCS_to_proDAS_144</t>
  </si>
  <si>
    <t>Alarm_FCS_to_proDAS_145</t>
  </si>
  <si>
    <t>Alarm_FCS_to_proDAS_146</t>
  </si>
  <si>
    <t>Alarm_FCS_to_proDAS_147</t>
  </si>
  <si>
    <t>Alarm_FCS_to_proDAS_148</t>
  </si>
  <si>
    <t>Alarm_FCS_to_proDAS_149</t>
  </si>
  <si>
    <t>Alarm_FCS_to_proDAS_150</t>
  </si>
  <si>
    <t>Alarm_FCS_to_proDAS_151</t>
  </si>
  <si>
    <t>Alarm_FCS_to_proDAS_152</t>
  </si>
  <si>
    <t>Alarm_FCS_to_proDAS_153</t>
  </si>
  <si>
    <t>Alarm_FCS_to_proDAS_154</t>
  </si>
  <si>
    <t>Alarm_FCS_to_proDAS_155</t>
  </si>
  <si>
    <t>Alarm_FCS_to_proDAS_156</t>
  </si>
  <si>
    <t>Alarm_FCS_to_proDAS_157</t>
  </si>
  <si>
    <t>Alarm_FCS_to_proDAS_158</t>
  </si>
  <si>
    <t>Alarm_FCS_to_proDAS_159</t>
  </si>
  <si>
    <t>Alarm_FCS_to_proDAS_160</t>
  </si>
  <si>
    <t>Alarm_FCS_to_proDAS_161</t>
  </si>
  <si>
    <t>Alarm_FCS_to_proDAS_162</t>
  </si>
  <si>
    <t>Alarm_FCS_to_proDAS_163</t>
  </si>
  <si>
    <t>Alarm_FCS_to_proDAS_164</t>
  </si>
  <si>
    <t>Alarm_FCS_to_proDAS_165</t>
  </si>
  <si>
    <t>Alarm_FCS_to_proDAS_166</t>
  </si>
  <si>
    <t>Alarm_FCS_to_proDAS_167</t>
  </si>
  <si>
    <t>Alarm_FCS_to_proDAS_168</t>
  </si>
  <si>
    <t>Alarm_FCS_to_proDAS_169</t>
  </si>
  <si>
    <t>Alarm_FCS_to_proDAS_170</t>
  </si>
  <si>
    <t>Alarm_FCS_to_proDAS_171</t>
  </si>
  <si>
    <t>Alarm_FCS_to_proDAS_172</t>
  </si>
  <si>
    <t>Alarm_FCS_to_proDAS_173</t>
  </si>
  <si>
    <t>Alarm_FCS_to_proDAS_174</t>
  </si>
  <si>
    <t>Alarm_FCS_to_proDAS_175</t>
  </si>
  <si>
    <t>Alarm_FCS_to_proDAS_176</t>
  </si>
  <si>
    <t>Alarm_FCS_to_proDAS_177</t>
  </si>
  <si>
    <t>Alarm_FCS_to_proDAS_178</t>
  </si>
  <si>
    <t>Alarm_FCS_to_proDAS_179</t>
  </si>
  <si>
    <t>Alarm_FCS_to_proDAS_180</t>
  </si>
  <si>
    <t>Alarm_FCS_to_proDAS_181</t>
  </si>
  <si>
    <t>Alarm_FCS_to_proDAS_182</t>
  </si>
  <si>
    <t>Alarm_FCS_to_proDAS_183</t>
  </si>
  <si>
    <t>Alarm_FCS_to_proDAS_184</t>
  </si>
  <si>
    <t>Alarm_FCS_to_proDAS_185</t>
  </si>
  <si>
    <t>Alarm_FCS_to_proDAS_186</t>
  </si>
  <si>
    <t>Alarm_FCS_to_proDAS_187</t>
  </si>
  <si>
    <t>Alarm_FCS_to_proDAS_188</t>
  </si>
  <si>
    <t>Alarm_FCS_to_proDAS_189</t>
  </si>
  <si>
    <t>Alarm_FCS_to_proDAS_190</t>
  </si>
  <si>
    <t>Alarm_FCS_to_proDAS_191</t>
  </si>
  <si>
    <t>Alarm_FCS_to_proDAS_192</t>
  </si>
  <si>
    <t>Alarm_FCS_to_proDAS_193</t>
  </si>
  <si>
    <t>Alarm_FCS_to_proDAS_194</t>
  </si>
  <si>
    <t>Alarm_FCS_to_proDAS_195</t>
  </si>
  <si>
    <t>Alarm_FCS_to_proDAS_196</t>
  </si>
  <si>
    <t>Alarm_FCS_to_proDAS_197</t>
  </si>
  <si>
    <t>Alarm_FCS_to_proDAS_198</t>
  </si>
  <si>
    <t>Alarm_FCS_to_proDAS_199</t>
  </si>
  <si>
    <t>Alarm_FCS_to_proDAS_200</t>
  </si>
  <si>
    <t>Alarm_FCS_to_proDAS_201</t>
  </si>
  <si>
    <t>Alarm_FCS_to_proDAS_202</t>
  </si>
  <si>
    <t>Alarm_FCS_to_proDAS_203</t>
  </si>
  <si>
    <t>Alarm_FCS_to_proDAS_204</t>
  </si>
  <si>
    <t>Alarm_FCS_to_proDAS_205</t>
  </si>
  <si>
    <t>Alarm_FCS_to_proDAS_206</t>
  </si>
  <si>
    <t>Alarm_FCS_to_proDAS_207</t>
  </si>
  <si>
    <t>Alarm_FCS_to_proDAS_208</t>
  </si>
  <si>
    <t>Alarm_FCS_to_proDAS_209</t>
  </si>
  <si>
    <t>Alarm_FCS_to_proDAS_210</t>
  </si>
  <si>
    <t>Alarm_FCS_to_proDAS_211</t>
  </si>
  <si>
    <t>Alarm_FCS_to_proDAS_212</t>
  </si>
  <si>
    <t>Alarm_FCS_to_proDAS_213</t>
  </si>
  <si>
    <t>Alarm_FCS_to_proDAS_214</t>
  </si>
  <si>
    <t>Alarm_FCS_to_proDAS_215</t>
  </si>
  <si>
    <t>Alarm_FCS_to_proDAS_216</t>
  </si>
  <si>
    <t>Alarm_FCS_to_proDAS_217</t>
  </si>
  <si>
    <t>Alarm_FCS_to_proDAS_218</t>
  </si>
  <si>
    <t>Alarm_FCS_to_proDAS_219</t>
  </si>
  <si>
    <t>Alarm_FCS_to_proDAS_220</t>
  </si>
  <si>
    <t>Alarm_FCS_to_proDAS_221</t>
  </si>
  <si>
    <t>Alarm_FCS_to_proDAS_222</t>
  </si>
  <si>
    <t>Alarm_FCS_to_proDAS_223</t>
  </si>
  <si>
    <t>Alarm_FCS_to_proDAS_224</t>
  </si>
  <si>
    <t>Alarm_FCS_to_proDAS_225</t>
  </si>
  <si>
    <t>Alarm_FCS_to_proDAS_226</t>
  </si>
  <si>
    <t>Alarm_FCS_to_proDAS_227</t>
  </si>
  <si>
    <t>Alarm_FCS_to_proDAS_228</t>
  </si>
  <si>
    <t>Alarm_FCS_to_proDAS_229</t>
  </si>
  <si>
    <t>Alarm_FCS_to_proDAS_230</t>
  </si>
  <si>
    <t>Alarm_FCS_to_proDAS_231</t>
  </si>
  <si>
    <t>Alarm_FCS_to_proDAS_232</t>
  </si>
  <si>
    <t>Alarm_FCS_to_proDAS_233</t>
  </si>
  <si>
    <t>Alarm_FCS_to_proDAS_234</t>
  </si>
  <si>
    <t>Alarm_FCS_to_proDAS_235</t>
  </si>
  <si>
    <t>Alarm_FCS_to_proDAS_236</t>
  </si>
  <si>
    <t>Alarm_FCS_to_proDAS_237</t>
  </si>
  <si>
    <t>Alarm_FCS_to_proDAS_238</t>
  </si>
  <si>
    <t>Alarm_FCS_to_proDAS_239</t>
  </si>
  <si>
    <t>Alarm_FCS_to_proDAS_240</t>
  </si>
  <si>
    <t>Alarm_FCS_to_proDAS_241</t>
  </si>
  <si>
    <t>Alarm_FCS_to_proDAS_242</t>
  </si>
  <si>
    <t>Alarm_FCS_to_proDAS_243</t>
  </si>
  <si>
    <t>Alarm_FCS_to_proDAS_244</t>
  </si>
  <si>
    <t>Alarm_FCS_to_proDAS_245</t>
  </si>
  <si>
    <t>Alarm_FCS_to_proDAS_246</t>
  </si>
  <si>
    <t>Alarm_FCS_to_proDAS_247</t>
  </si>
  <si>
    <t>Alarm_FCS_to_proDAS_248</t>
  </si>
  <si>
    <t>Alarm_FCS_to_proDAS_249</t>
  </si>
  <si>
    <t>Alarm_FCS_to_proDAS_250</t>
  </si>
  <si>
    <t>Alarm_FCS_to_proDAS_251</t>
  </si>
  <si>
    <t>Alarm_FCS_to_proDAS_252</t>
  </si>
  <si>
    <t>Alarm_FCS_to_proDAS_253</t>
  </si>
  <si>
    <t>Alarm_FCS_to_proDAS_254</t>
  </si>
  <si>
    <t>Alarm_FCS_to_proDAS_255</t>
  </si>
  <si>
    <t>Alarm_FCS_to_proDAS_256</t>
  </si>
  <si>
    <t>Alarm_FCS_to_proDAS_257</t>
  </si>
  <si>
    <t>Alarm_FCS_to_proDAS_258</t>
  </si>
  <si>
    <t>Alarm_FCS_to_proDAS_259</t>
  </si>
  <si>
    <t>Alarm_FCS_to_proDAS_260</t>
  </si>
  <si>
    <t>Alarm_FCS_to_proDAS_261</t>
  </si>
  <si>
    <t>Alarm_FCS_to_proDAS_262</t>
  </si>
  <si>
    <t>Alarm_FCS_to_proDAS_263</t>
  </si>
  <si>
    <t>Alarm_FCS_to_proDAS_264</t>
  </si>
  <si>
    <t>Alarm_FCS_to_proDAS_265</t>
  </si>
  <si>
    <t>Alarm_FCS_to_proDAS_266</t>
  </si>
  <si>
    <t>Alarm_FCS_to_proDAS_267</t>
  </si>
  <si>
    <t>Alarm_FCS_to_proDAS_268</t>
  </si>
  <si>
    <t>Alarm_FCS_to_proDAS_269</t>
  </si>
  <si>
    <t>Alarm_FCS_to_proDAS_270</t>
  </si>
  <si>
    <t>Alarm_FCS_to_proDAS_271</t>
  </si>
  <si>
    <t>Alarm_FCS_to_proDAS_272</t>
  </si>
  <si>
    <t>Alarm_FCS_to_proDAS_273</t>
  </si>
  <si>
    <t>Alarm_FCS_to_proDAS_274</t>
  </si>
  <si>
    <t>Alarm_FCS_to_proDAS_275</t>
  </si>
  <si>
    <t>Alarm_FCS_to_proDAS_276</t>
  </si>
  <si>
    <t>Alarm_FCS_to_proDAS_277</t>
  </si>
  <si>
    <t>Alarm_FCS_to_proDAS_278</t>
  </si>
  <si>
    <t>Alarm_FCS_to_proDAS_279</t>
  </si>
  <si>
    <t>Alarm_FCS_to_proDAS_280</t>
  </si>
  <si>
    <t>Alarm_FCS_to_proDAS_281</t>
  </si>
  <si>
    <t>Alarm_FCS_to_proDAS_282</t>
  </si>
  <si>
    <t>Alarm_FCS_to_proDAS_283</t>
  </si>
  <si>
    <t>Alarm_FCS_to_proDAS_284</t>
  </si>
  <si>
    <t>Alarm_FCS_to_proDAS_285</t>
  </si>
  <si>
    <t>Alarm_FCS_to_proDAS_286</t>
  </si>
  <si>
    <t>Alarm_FCS_to_proDAS_287</t>
  </si>
  <si>
    <t>Alarm_FCS_to_proDAS_288</t>
  </si>
  <si>
    <t>Alarm_FCS_to_proDAS_289</t>
  </si>
  <si>
    <t>Alarm_FCS_to_proDAS_290</t>
  </si>
  <si>
    <t>Alarm_FCS_to_proDAS_291</t>
  </si>
  <si>
    <t>Alarm_FCS_to_proDAS_292</t>
  </si>
  <si>
    <t>Alarm_FCS_to_proDAS_293</t>
  </si>
  <si>
    <t>Alarm_FCS_to_proDAS_294</t>
  </si>
  <si>
    <t>Alarm_FCS_to_proDAS_295</t>
  </si>
  <si>
    <t>Alarm_FCS_to_proDAS_296</t>
  </si>
  <si>
    <t>Alarm_FCS_to_proDAS_297</t>
  </si>
  <si>
    <t>Alarm_FCS_to_proDAS_298</t>
  </si>
  <si>
    <t>Alarm_FCS_to_proDAS_299</t>
  </si>
  <si>
    <t>Alarm_FCS_to_proDAS_300</t>
  </si>
  <si>
    <t>Alarm_FCS_to_proDAS_301</t>
  </si>
  <si>
    <t>Alarm_FCS_to_proDAS_302</t>
  </si>
  <si>
    <t>Alarm_FCS_to_proDAS_303</t>
  </si>
  <si>
    <t>Alarm_FCS_to_proDAS_304</t>
  </si>
  <si>
    <t>Alarm_FCS_to_proDAS_305</t>
  </si>
  <si>
    <t>Alarm_FCS_to_proDAS_306</t>
  </si>
  <si>
    <t>Alarm_FCS_to_proDAS_307</t>
  </si>
  <si>
    <t>Alarm_FCS_to_proDAS_308</t>
  </si>
  <si>
    <t>Alarm_FCS_to_proDAS_309</t>
  </si>
  <si>
    <t>Alarm_FCS_to_proDAS_310</t>
  </si>
  <si>
    <t>Alarm_FCS_to_proDAS_311</t>
  </si>
  <si>
    <t>Alarm_FCS_to_proDAS_312</t>
  </si>
  <si>
    <t>Alarm_FCS_to_proDAS_313</t>
  </si>
  <si>
    <t>Alarm_FCS_to_proDAS_314</t>
  </si>
  <si>
    <t>Alarm_FCS_to_proDAS_315</t>
  </si>
  <si>
    <t>Alarm_FCS_to_proDAS_316</t>
  </si>
  <si>
    <t>Alarm_FCS_to_proDAS_317</t>
  </si>
  <si>
    <t>Alarm_FCS_to_proDAS_318</t>
  </si>
  <si>
    <t>Alarm_FCS_to_proDAS_319</t>
  </si>
  <si>
    <t>Alarm_FCS_to_proDAS_320</t>
  </si>
  <si>
    <t>Alarm_FCS_to_proDAS_321</t>
  </si>
  <si>
    <t>Alarm_FCS_to_proDAS_322</t>
  </si>
  <si>
    <t>Alarm_FCS_to_proDAS_323</t>
  </si>
  <si>
    <t>Alarm_FCS_to_proDAS_324</t>
  </si>
  <si>
    <t>Alarm_FCS_to_proDAS_325</t>
  </si>
  <si>
    <t>Alarm_FCS_to_proDAS_326</t>
  </si>
  <si>
    <t>Alarm_FCS_to_proDAS_327</t>
  </si>
  <si>
    <t>Alarm_FCS_to_proDAS_328</t>
  </si>
  <si>
    <t>Alarm_FCS_to_proDAS_329</t>
  </si>
  <si>
    <t>Alarm_FCS_to_proDAS_330</t>
  </si>
  <si>
    <t>Alarm_FCS_to_proDAS_331</t>
  </si>
  <si>
    <t>Alarm_FCS_to_proDAS_332</t>
  </si>
  <si>
    <t>Alarm_FCS_to_proDAS_333</t>
  </si>
  <si>
    <t>Alarm_FCS_to_proDAS_334</t>
  </si>
  <si>
    <t>Alarm_FCS_to_proDAS_335</t>
  </si>
  <si>
    <t>Alarm_FCS_to_proDAS_336</t>
  </si>
  <si>
    <t>Alarm_FCS_to_proDAS_337</t>
  </si>
  <si>
    <t>Alarm_FCS_to_proDAS_338</t>
  </si>
  <si>
    <t>Alarm_FCS_to_proDAS_339</t>
  </si>
  <si>
    <t>Alarm_FCS_to_proDAS_340</t>
  </si>
  <si>
    <t>Alarm_FCS_to_proDAS_341</t>
  </si>
  <si>
    <t>Alarm_FCS_to_proDAS_342</t>
  </si>
  <si>
    <t>Alarm_FCS_to_proDAS_343</t>
  </si>
  <si>
    <t>Alarm_FCS_to_proDAS_344</t>
  </si>
  <si>
    <t>Alarm_FCS_to_proDAS_345</t>
  </si>
  <si>
    <t>Alarm_FCS_to_proDAS_346</t>
  </si>
  <si>
    <t>Alarm_FCS_to_proDAS_347</t>
  </si>
  <si>
    <t>Alarm_FCS_to_proDAS_348</t>
  </si>
  <si>
    <t>Alarm_FCS_to_proDAS_349</t>
  </si>
  <si>
    <t>Alarm_FCS_to_proDAS_350</t>
  </si>
  <si>
    <t>Alarm_FCS_to_proDAS_351</t>
  </si>
  <si>
    <t>Alarm_FCS_to_proDAS_352</t>
  </si>
  <si>
    <t>Alarm_FCS_to_proDAS_353</t>
  </si>
  <si>
    <t>Alarm_FCS_to_proDAS_354</t>
  </si>
  <si>
    <t>Alarm_FCS_to_proDAS_355</t>
  </si>
  <si>
    <t>Alarm_FCS_to_proDAS_356</t>
  </si>
  <si>
    <t>Alarm_FCS_to_proDAS_357</t>
  </si>
  <si>
    <t>Alarm_FCS_to_proDAS_358</t>
  </si>
  <si>
    <t>Alarm_FCS_to_proDAS_359</t>
  </si>
  <si>
    <t>Alarm_FCS_to_proDAS_360</t>
  </si>
  <si>
    <t>Alarm_FCS_to_proDAS_361</t>
  </si>
  <si>
    <t>Alarm_FCS_to_proDAS_362</t>
  </si>
  <si>
    <t>Alarm_FCS_to_proDAS_363</t>
  </si>
  <si>
    <t>Alarm_FCS_to_proDAS_364</t>
  </si>
  <si>
    <t>Alarm_FCS_to_proDAS_365</t>
  </si>
  <si>
    <t>Alarm_FCS_to_proDAS_366</t>
  </si>
  <si>
    <t>Alarm_FCS_to_proDAS_367</t>
  </si>
  <si>
    <t>Alarm_FCS_to_proDAS_368</t>
  </si>
  <si>
    <t>Alarm_FCS_to_proDAS_369</t>
  </si>
  <si>
    <t>Alarm_FCS_to_proDAS_370</t>
  </si>
  <si>
    <t>Alarm_FCS_to_proDAS_371</t>
  </si>
  <si>
    <t>Alarm_FCS_to_proDAS_372</t>
  </si>
  <si>
    <t>Alarm_FCS_to_proDAS_373</t>
  </si>
  <si>
    <t>Alarm_FCS_to_proDAS_374</t>
  </si>
  <si>
    <t>Alarm_FCS_to_proDAS_375</t>
  </si>
  <si>
    <t>Alarm_FCS_to_proDAS_376</t>
  </si>
  <si>
    <t>Alarm_FCS_to_proDAS_377</t>
  </si>
  <si>
    <t>Alarm_FCS_to_proDAS_378</t>
  </si>
  <si>
    <t>Alarm_FCS_to_proDAS_379</t>
  </si>
  <si>
    <t>Alarm_FCS_to_proDAS_380</t>
  </si>
  <si>
    <t>Alarm_FCS_to_proDAS_381</t>
  </si>
  <si>
    <t>Alarm_FCS_to_proDAS_382</t>
  </si>
  <si>
    <t>Alarm_FCS_to_proDAS_383</t>
  </si>
  <si>
    <t>Alarm_FCS_to_proDAS_384</t>
  </si>
  <si>
    <t>Alarm_FCS_to_proDAS_385</t>
  </si>
  <si>
    <t>Alarm_FCS_to_proDAS_386</t>
  </si>
  <si>
    <t>Alarm_FCS_to_proDAS_387</t>
  </si>
  <si>
    <t>Alarm_FCS_to_proDAS_388</t>
  </si>
  <si>
    <t>Alarm_FCS_to_proDAS_389</t>
  </si>
  <si>
    <t>Alarm_FCS_to_proDAS_390</t>
  </si>
  <si>
    <t>Alarm_FCS_to_proDAS_391</t>
  </si>
  <si>
    <t>Alarm_FCS_to_proDAS_392</t>
  </si>
  <si>
    <t>Alarm_FCS_to_proDAS_393</t>
  </si>
  <si>
    <t>Alarm_FCS_to_proDAS_394</t>
  </si>
  <si>
    <t>Alarm_FCS_to_proDAS_395</t>
  </si>
  <si>
    <t>Alarm_FCS_to_proDAS_396</t>
  </si>
  <si>
    <t>Alarm_FCS_to_proDAS_397</t>
  </si>
  <si>
    <t>Alarm_FCS_to_proDAS_398</t>
  </si>
  <si>
    <t>Alarm_FCS_to_proDAS_399</t>
  </si>
  <si>
    <t>Alarm_FCS_to_proDAS_400</t>
  </si>
  <si>
    <t>Alarm_FCS_to_proDAS_401</t>
  </si>
  <si>
    <t>Alarm_FCS_to_proDAS_402</t>
  </si>
  <si>
    <t>Alarm_FCS_to_proDAS_403</t>
  </si>
  <si>
    <t>Alarm_FCS_to_proDAS_404</t>
  </si>
  <si>
    <t>Alarm_FCS_to_proDAS_405</t>
  </si>
  <si>
    <t>Alarm_FCS_to_proDAS_406</t>
  </si>
  <si>
    <t>Alarm_FCS_to_proDAS_407</t>
  </si>
  <si>
    <t>Alarm_FCS_to_proDAS_408</t>
  </si>
  <si>
    <t>Alarm_FCS_to_proDAS_409</t>
  </si>
  <si>
    <t>Alarm_FCS_to_proDAS_410</t>
  </si>
  <si>
    <t>Alarm_FCS_to_proDAS_411</t>
  </si>
  <si>
    <t>Alarm_FCS_to_proDAS_412</t>
  </si>
  <si>
    <t>Alarm_FCS_to_proDAS_413</t>
  </si>
  <si>
    <t>Alarm_FCS_to_proDAS_414</t>
  </si>
  <si>
    <t>Alarm_FCS_to_proDAS_415</t>
  </si>
  <si>
    <t>Alarm_FCS_to_proDAS_416</t>
  </si>
  <si>
    <t>Alarm_FCS_to_proDAS_417</t>
  </si>
  <si>
    <t>Alarm_FCS_to_proDAS_418</t>
  </si>
  <si>
    <t>Alarm_FCS_to_proDAS_419</t>
  </si>
  <si>
    <t>Alarm_FCS_to_proDAS_420</t>
  </si>
  <si>
    <t>Alarm_FCS_to_proDAS_421</t>
  </si>
  <si>
    <t>Alarm_FCS_to_proDAS_422</t>
  </si>
  <si>
    <t>Alarm_FCS_to_proDAS_423</t>
  </si>
  <si>
    <t>Alarm_FCS_to_proDAS_424</t>
  </si>
  <si>
    <t>Alarm_FCS_to_proDAS_425</t>
  </si>
  <si>
    <t>Alarm_FCS_to_proDAS_426</t>
  </si>
  <si>
    <t>Alarm_FCS_to_proDAS_427</t>
  </si>
  <si>
    <t>Alarm_FCS_to_proDAS_428</t>
  </si>
  <si>
    <t>Alarm_FCS_to_proDAS_429</t>
  </si>
  <si>
    <t>Alarm_FCS_to_proDAS_430</t>
  </si>
  <si>
    <t>Alarm_FCS_to_proDAS_431</t>
  </si>
  <si>
    <t>Alarm_FCS_to_proDAS_432</t>
  </si>
  <si>
    <t>Alarm_FCS_to_proDAS_433</t>
  </si>
  <si>
    <t>Alarm_FCS_to_proDAS_434</t>
  </si>
  <si>
    <t>Alarm_FCS_to_proDAS_435</t>
  </si>
  <si>
    <t>Alarm_FCS_to_proDAS_436</t>
  </si>
  <si>
    <t>Alarm_FCS_to_proDAS_437</t>
  </si>
  <si>
    <t>Alarm_FCS_to_proDAS_438</t>
  </si>
  <si>
    <t>Alarm_FCS_to_proDAS_439</t>
  </si>
  <si>
    <t>Alarm_FCS_to_proDAS_440</t>
  </si>
  <si>
    <t>Alarm_FCS_to_proDAS_441</t>
  </si>
  <si>
    <t>Alarm_FCS_to_proDAS_442</t>
  </si>
  <si>
    <t>Alarm_FCS_to_proDAS_443</t>
  </si>
  <si>
    <t>Alarm_FCS_to_proDAS_444</t>
  </si>
  <si>
    <t>Alarm_FCS_to_proDAS_445</t>
  </si>
  <si>
    <t>Alarm_FCS_to_proDAS_446</t>
  </si>
  <si>
    <t>Alarm_FCS_to_proDAS_447</t>
  </si>
  <si>
    <t>Alarm_FCS_to_proDAS_448</t>
  </si>
  <si>
    <t>Alarm_FCS_to_proDAS_449</t>
  </si>
  <si>
    <t>Alarm_FCS_to_proDAS_450</t>
  </si>
  <si>
    <t>Alarm_FCS_to_proDAS_451</t>
  </si>
  <si>
    <t>Alarm_FCS_to_proDAS_452</t>
  </si>
  <si>
    <t>Alarm_FCS_to_proDAS_453</t>
  </si>
  <si>
    <t>Alarm_FCS_to_proDAS_454</t>
  </si>
  <si>
    <t>Alarm_FCS_to_proDAS_455</t>
  </si>
  <si>
    <t>Alarm_FCS_to_proDAS_456</t>
  </si>
  <si>
    <t>Alarm_FCS_to_proDAS_457</t>
  </si>
  <si>
    <t>Alarm_FCS_to_proDAS_458</t>
  </si>
  <si>
    <t>Alarm_FCS_to_proDAS_459</t>
  </si>
  <si>
    <t>Alarm_FCS_to_proDAS_460</t>
  </si>
  <si>
    <t>Alarm_FCS_to_proDAS_461</t>
  </si>
  <si>
    <t>Alarm_FCS_to_proDAS_462</t>
  </si>
  <si>
    <t>Alarm_FCS_to_proDAS_463</t>
  </si>
  <si>
    <t>Alarm_FCS_to_proDAS_464</t>
  </si>
  <si>
    <t>Alarm_FCS_to_proDAS_465</t>
  </si>
  <si>
    <t>Alarm_FCS_to_proDAS_466</t>
  </si>
  <si>
    <t>Alarm_FCS_to_proDAS_467</t>
  </si>
  <si>
    <t>Alarm_FCS_to_proDAS_468</t>
  </si>
  <si>
    <t>Alarm_FCS_to_proDAS_469</t>
  </si>
  <si>
    <t>Alarm_FCS_to_proDAS_470</t>
  </si>
  <si>
    <t>Alarm_FCS_to_proDAS_471</t>
  </si>
  <si>
    <t>Alarm_FCS_to_proDAS_472</t>
  </si>
  <si>
    <t>Alarm_FCS_to_proDAS_473</t>
  </si>
  <si>
    <t>Alarm_FCS_to_proDAS_474</t>
  </si>
  <si>
    <t>Alarm_FCS_to_proDAS_475</t>
  </si>
  <si>
    <t>Alarm_FCS_to_proDAS_476</t>
  </si>
  <si>
    <t>Alarm_FCS_to_proDAS_477</t>
  </si>
  <si>
    <t>Alarm_FCS_to_proDAS_478</t>
  </si>
  <si>
    <t>Alarm_FCS_to_proDAS_479</t>
  </si>
  <si>
    <t>Alarm_FCS_to_proDAS_480</t>
  </si>
  <si>
    <t>Heartbeat_to_FCS</t>
  </si>
  <si>
    <t>Frequency_1</t>
  </si>
  <si>
    <t>Frequency_2</t>
  </si>
  <si>
    <t>Frequency_3</t>
  </si>
  <si>
    <t>Frequency_4</t>
  </si>
  <si>
    <t>Frequency_5</t>
  </si>
  <si>
    <t>Frequency_6</t>
  </si>
  <si>
    <t>Frequency_7</t>
  </si>
  <si>
    <t>Frequency_8</t>
  </si>
  <si>
    <t>RTD_1</t>
  </si>
  <si>
    <t>RTD_2</t>
  </si>
  <si>
    <t>RTD_3</t>
  </si>
  <si>
    <t>RTD_4</t>
  </si>
  <si>
    <t>RTD_5</t>
  </si>
  <si>
    <t>RTD_6</t>
  </si>
  <si>
    <t>RTD_7</t>
  </si>
  <si>
    <t>Voltage_01</t>
  </si>
  <si>
    <t>Voltage_02</t>
  </si>
  <si>
    <t>Voltage_03</t>
  </si>
  <si>
    <t>Voltage_04</t>
  </si>
  <si>
    <t>Voltage_05</t>
  </si>
  <si>
    <t>Voltage_06</t>
  </si>
  <si>
    <t>Voltage_07</t>
  </si>
  <si>
    <t>Voltage_08</t>
  </si>
  <si>
    <t>Voltage_09</t>
  </si>
  <si>
    <t>Voltage_10</t>
  </si>
  <si>
    <t>Voltage_11</t>
  </si>
  <si>
    <t>Voltage_12</t>
  </si>
  <si>
    <t>Voltage_13</t>
  </si>
  <si>
    <t>Voltage_14</t>
  </si>
  <si>
    <t>Voltage_15</t>
  </si>
  <si>
    <t>Voltage_16</t>
  </si>
  <si>
    <t>Current_1</t>
  </si>
  <si>
    <t>Current_2</t>
  </si>
  <si>
    <t>Current_3</t>
  </si>
  <si>
    <t>Current_4</t>
  </si>
  <si>
    <t>Current_5</t>
  </si>
  <si>
    <t>Current_6</t>
  </si>
  <si>
    <t>Current_7</t>
  </si>
  <si>
    <t>Current_8</t>
  </si>
  <si>
    <t>Analogue_01</t>
  </si>
  <si>
    <t>Analogue_02</t>
  </si>
  <si>
    <t>Analogue_03</t>
  </si>
  <si>
    <t>Analogue_04</t>
  </si>
  <si>
    <t>Analogue_05</t>
  </si>
  <si>
    <t>Analogue_06</t>
  </si>
  <si>
    <t>Analogue_07</t>
  </si>
  <si>
    <t>Analogue_08</t>
  </si>
  <si>
    <t>Analogue_09</t>
  </si>
  <si>
    <t>Analogue_10</t>
  </si>
  <si>
    <t>Analogue_11</t>
  </si>
  <si>
    <t>Analogue_12</t>
  </si>
  <si>
    <t>Analogue_13</t>
  </si>
  <si>
    <t>Analogue_14</t>
  </si>
  <si>
    <t>Analogue_15</t>
  </si>
  <si>
    <t>Analogue_16</t>
  </si>
  <si>
    <t>Analogue_17</t>
  </si>
  <si>
    <t>Analogue_18</t>
  </si>
  <si>
    <t>Analogue_19</t>
  </si>
  <si>
    <t>Analogue_20</t>
  </si>
  <si>
    <t>Analogue_21</t>
  </si>
  <si>
    <t>Analogue_22</t>
  </si>
  <si>
    <t>Analogue_23</t>
  </si>
  <si>
    <t>Analogue_24</t>
  </si>
  <si>
    <t>Analogue_25</t>
  </si>
  <si>
    <t>Analogue_26</t>
  </si>
  <si>
    <t>Analogue_27</t>
  </si>
  <si>
    <t>Analogue_28</t>
  </si>
  <si>
    <t>Analogue_29</t>
  </si>
  <si>
    <t>Analogue_30</t>
  </si>
  <si>
    <t>Analogue_31</t>
  </si>
  <si>
    <t>Analogue_32</t>
  </si>
  <si>
    <t>Analogue_33</t>
  </si>
  <si>
    <t>Analogue_34</t>
  </si>
  <si>
    <t>Analogue_35</t>
  </si>
  <si>
    <t>Analogue_36</t>
  </si>
  <si>
    <t>Analogue_37</t>
  </si>
  <si>
    <t>Analogue_38</t>
  </si>
  <si>
    <t>Analogue_39</t>
  </si>
  <si>
    <t>Analogue_40</t>
  </si>
  <si>
    <t>Analogue_41</t>
  </si>
  <si>
    <t>Analogue_42</t>
  </si>
  <si>
    <t>Analogue_43</t>
  </si>
  <si>
    <t>Analogue_44</t>
  </si>
  <si>
    <t>Analogue_45</t>
  </si>
  <si>
    <t>Analogue_46</t>
  </si>
  <si>
    <t>Analogue_47</t>
  </si>
  <si>
    <t>Analogue_48</t>
  </si>
  <si>
    <t>DI_07</t>
  </si>
  <si>
    <t>DI_08</t>
  </si>
  <si>
    <t>DI_09</t>
  </si>
  <si>
    <t>DI_10</t>
  </si>
  <si>
    <t>DI_11</t>
  </si>
  <si>
    <t>DI_12</t>
  </si>
  <si>
    <t>DI_13</t>
  </si>
  <si>
    <t>DI_14</t>
  </si>
  <si>
    <t>DI_15</t>
  </si>
  <si>
    <t>DI_16</t>
  </si>
  <si>
    <t>DI_17</t>
  </si>
  <si>
    <t>DI_18</t>
  </si>
  <si>
    <t>DI_19</t>
  </si>
  <si>
    <t>DI_20</t>
  </si>
  <si>
    <t>DI_21</t>
  </si>
  <si>
    <t>DI_22</t>
  </si>
  <si>
    <t>DI_23</t>
  </si>
  <si>
    <t>DI_24</t>
  </si>
  <si>
    <t>DO_06</t>
  </si>
  <si>
    <t>DO_07</t>
  </si>
  <si>
    <t>DO_08</t>
  </si>
  <si>
    <t>DO_09</t>
  </si>
  <si>
    <t>DO_10</t>
  </si>
  <si>
    <t>DO_11</t>
  </si>
  <si>
    <t>DO_12</t>
  </si>
  <si>
    <t>DO_13</t>
  </si>
  <si>
    <t>DO_14</t>
  </si>
  <si>
    <t>DO_15</t>
  </si>
  <si>
    <t>DO_16</t>
  </si>
  <si>
    <t>DO_17</t>
  </si>
  <si>
    <t>DO_18</t>
  </si>
  <si>
    <t>DO_19</t>
  </si>
  <si>
    <t>DO_20</t>
  </si>
  <si>
    <t>DO_21</t>
  </si>
  <si>
    <t>DO_22</t>
  </si>
  <si>
    <t>DO_23</t>
  </si>
  <si>
    <t>DO_24</t>
  </si>
  <si>
    <t>TE_0404611_B</t>
  </si>
  <si>
    <t>TE_0404612_B</t>
  </si>
  <si>
    <t>TE_0404613_B</t>
  </si>
  <si>
    <t>TE_0404614_B</t>
  </si>
  <si>
    <t>TE_0404615_B</t>
  </si>
  <si>
    <t>TE_0404616_B</t>
  </si>
  <si>
    <t>TE_0404650_M</t>
  </si>
  <si>
    <t>TE_0404650_N</t>
  </si>
  <si>
    <t>TE_0404650_O</t>
  </si>
  <si>
    <t>TE_0404650_P</t>
  </si>
  <si>
    <t>TE_0404650_Q</t>
  </si>
  <si>
    <t>TE_0404650_R</t>
  </si>
  <si>
    <t>TE_9001000_TBD</t>
  </si>
  <si>
    <t>TE_9001100_TBD</t>
  </si>
  <si>
    <t>ZI_0404230</t>
  </si>
  <si>
    <t>ZI_0404330</t>
  </si>
  <si>
    <t>TE_0401820_A</t>
  </si>
  <si>
    <t>TE_0401820_B</t>
  </si>
  <si>
    <t>TE_0401820_C</t>
  </si>
  <si>
    <t>TE_0401820_D</t>
  </si>
  <si>
    <t>TE_0401830_A</t>
  </si>
  <si>
    <t>TE_0401830_B</t>
  </si>
  <si>
    <t>TE_0401830_C</t>
  </si>
  <si>
    <t>TE_0401830_D</t>
  </si>
  <si>
    <t>TE_0401840_A</t>
  </si>
  <si>
    <t>TE_0401840_B</t>
  </si>
  <si>
    <t>TE_0401840_C</t>
  </si>
  <si>
    <t>TE_0401840_D</t>
  </si>
  <si>
    <t>PT_0401810_A</t>
  </si>
  <si>
    <t>PT_0401810_B</t>
  </si>
  <si>
    <t>PT_0401810_C</t>
  </si>
  <si>
    <t>PT_0401810_D</t>
  </si>
  <si>
    <t>mm/s</t>
  </si>
  <si>
    <t>VE_9001312_A</t>
  </si>
  <si>
    <t>VE_9001010_X</t>
  </si>
  <si>
    <t>VE_9001010_Y</t>
  </si>
  <si>
    <t>VE_9001031_H</t>
  </si>
  <si>
    <t>VE_9001031_V</t>
  </si>
  <si>
    <t>VE_8001050_X</t>
  </si>
  <si>
    <t>VE_8001050_Y</t>
  </si>
  <si>
    <t>VE_8001010_X</t>
  </si>
  <si>
    <t>VE_8001010_Y</t>
  </si>
  <si>
    <t>N_Generator</t>
  </si>
  <si>
    <t>T5</t>
  </si>
  <si>
    <t>VS_GG_fr_X</t>
  </si>
  <si>
    <t>VS_GG_fr_Y</t>
  </si>
  <si>
    <t>VS_GG_re_X</t>
  </si>
  <si>
    <t>VS_GG_re_Y</t>
  </si>
  <si>
    <t>VS_PT_fr_X</t>
  </si>
  <si>
    <t>VS_PT_fr_Y</t>
  </si>
  <si>
    <t>VS_PT_re_X</t>
  </si>
  <si>
    <t>VS_PT_re_Y</t>
  </si>
  <si>
    <t>G_GG_1</t>
  </si>
  <si>
    <t>G_GG_2</t>
  </si>
  <si>
    <t>G_PT_1</t>
  </si>
  <si>
    <t>G_PT_2</t>
  </si>
  <si>
    <t>VS_AuxG_fr_X</t>
  </si>
  <si>
    <t>VS_AuxG_fr_Y</t>
  </si>
  <si>
    <t>T_TB_AuxG_LS</t>
  </si>
  <si>
    <t>VS_LoadG_fr_X</t>
  </si>
  <si>
    <t>VS_LoadG_fr_Y</t>
  </si>
  <si>
    <t>T_JB_LoadG_LS</t>
  </si>
  <si>
    <t>T_TB_LoadG_LS</t>
  </si>
  <si>
    <t>LO</t>
  </si>
  <si>
    <t>EGA_CO_15%O2</t>
  </si>
  <si>
    <t>EGA_NO_15%O2</t>
  </si>
  <si>
    <t>EGA_NO2_15%O2</t>
  </si>
  <si>
    <t>EGA_UHC_15%O2</t>
  </si>
  <si>
    <t>EGA_CO2_15%O2</t>
  </si>
  <si>
    <t>EGA_O2_15%O2</t>
  </si>
  <si>
    <t>EGA_NOx_15%O2</t>
  </si>
  <si>
    <t>Trip_BN</t>
  </si>
  <si>
    <t>Trip_ECS</t>
  </si>
  <si>
    <t>Trip</t>
  </si>
  <si>
    <t>Demo_04</t>
  </si>
  <si>
    <t>Demo</t>
  </si>
  <si>
    <t>PROJECT_NUMBER</t>
  </si>
  <si>
    <t xml:space="preserve"> </t>
  </si>
  <si>
    <t>ABC_NUM</t>
  </si>
  <si>
    <t>TEST_NUMBER</t>
  </si>
  <si>
    <t>TEST_PART_NUMBER</t>
  </si>
  <si>
    <t>FADEC_EDITION_NUMBER</t>
  </si>
  <si>
    <t>FADEC_NUMBER</t>
  </si>
  <si>
    <t>HPT</t>
  </si>
  <si>
    <t>LPT</t>
  </si>
  <si>
    <t>FUEL_DENSITY</t>
  </si>
  <si>
    <t>ATS_NUMBER</t>
  </si>
  <si>
    <t>PTO_NUMBER</t>
  </si>
  <si>
    <t>ENGINE_ADAPTER</t>
  </si>
  <si>
    <t>TEST_CELL_NUMBER</t>
  </si>
  <si>
    <t>ENGINE_BUILD_NUMBER</t>
  </si>
  <si>
    <t>ENGINE_BUILD_LETTER</t>
  </si>
  <si>
    <t>MFC_NUMBER</t>
  </si>
  <si>
    <t>Table of Content</t>
  </si>
  <si>
    <t>Summary</t>
  </si>
  <si>
    <t>Performance Report</t>
  </si>
  <si>
    <t>link</t>
  </si>
  <si>
    <t>Speed vs Time of the test</t>
  </si>
  <si>
    <t>Change Header data (e.g. Code Word, Order number)</t>
  </si>
  <si>
    <t>Data Sheet</t>
  </si>
  <si>
    <t>Comments</t>
  </si>
  <si>
    <t>Log "Demo Report"</t>
  </si>
  <si>
    <t>All steady state point measurements</t>
  </si>
  <si>
    <t>All events data (e.g. comments)</t>
  </si>
  <si>
    <t>All transient log measurements</t>
  </si>
  <si>
    <t>Shaft Power Output  vs.  Inlet Temperature</t>
  </si>
  <si>
    <t>Raw data from proDAS</t>
  </si>
  <si>
    <t>Report Configuration</t>
  </si>
  <si>
    <t>Test Results</t>
  </si>
  <si>
    <t xml:space="preserve">Power Turbine Inlet Temperature  vs.  Power Turbine Speed 
Power Turbine Inlet Temperature  vs.  Power Turbine Speed 
</t>
  </si>
  <si>
    <t>Shaft Power Output  vs.  Gas Generator Speed</t>
  </si>
  <si>
    <t>Power Turbine Inlet Temperature  vs.  Gas Generator Speed</t>
  </si>
  <si>
    <t>Power Turbine Inlet Temperature  vs.  Inlet Temperature</t>
  </si>
  <si>
    <t>Gas Turbine Efficiency  vs.  Power Turbine Speed</t>
  </si>
  <si>
    <t>Gas Turbine Efficiency  vs.  Gas Generator Speed</t>
  </si>
  <si>
    <t>GG Speed [rpm]</t>
  </si>
  <si>
    <t>PT Speed [rpm]</t>
  </si>
  <si>
    <t>Generator Speed 
[rpm]</t>
  </si>
  <si>
    <t>Torque
[N m]</t>
  </si>
  <si>
    <t>Ambient Pressure 
[kPa]</t>
  </si>
  <si>
    <t>Inlet Pressure Loss 
[kPa]</t>
  </si>
  <si>
    <r>
      <t xml:space="preserve">Inlet </t>
    </r>
    <r>
      <rPr>
        <b/>
        <sz val="11"/>
        <color theme="1"/>
        <rFont val="Segoe UI"/>
        <family val="2"/>
      </rPr>
      <t>Temperature</t>
    </r>
    <r>
      <rPr>
        <b/>
        <sz val="12"/>
        <color theme="1"/>
        <rFont val="Segoe UI"/>
        <family val="2"/>
      </rPr>
      <t xml:space="preserve"> [˚C]</t>
    </r>
  </si>
  <si>
    <t>PT Inlet Pressure [kPa]</t>
  </si>
  <si>
    <t>PT Inlet Temperature [˚C]</t>
  </si>
  <si>
    <t>Exhaust Pressure Loss 
[kPa]</t>
  </si>
  <si>
    <r>
      <t>Fuel
Volume Flow 
[m</t>
    </r>
    <r>
      <rPr>
        <b/>
        <vertAlign val="superscript"/>
        <sz val="12"/>
        <color theme="1"/>
        <rFont val="Segoe UI"/>
        <family val="2"/>
      </rPr>
      <t>3</t>
    </r>
    <r>
      <rPr>
        <b/>
        <vertAlign val="subscript"/>
        <sz val="12"/>
        <color theme="1"/>
        <rFont val="Segoe UI"/>
        <family val="2"/>
      </rPr>
      <t>n</t>
    </r>
    <r>
      <rPr>
        <b/>
        <sz val="12"/>
        <color theme="1"/>
        <rFont val="Segoe UI"/>
        <family val="2"/>
      </rPr>
      <t>/h]</t>
    </r>
  </si>
  <si>
    <r>
      <t xml:space="preserve">Gearbox
Oil Inlet </t>
    </r>
    <r>
      <rPr>
        <b/>
        <sz val="11"/>
        <color theme="1"/>
        <rFont val="Segoe UI"/>
        <family val="2"/>
      </rPr>
      <t>Temperature</t>
    </r>
    <r>
      <rPr>
        <b/>
        <sz val="12"/>
        <color theme="1"/>
        <rFont val="Segoe UI"/>
        <family val="2"/>
      </rPr>
      <t xml:space="preserve"> [˚C]</t>
    </r>
  </si>
  <si>
    <r>
      <t xml:space="preserve">Gearbox
Oil Outlet </t>
    </r>
    <r>
      <rPr>
        <b/>
        <sz val="11"/>
        <color theme="1"/>
        <rFont val="Segoe UI"/>
        <family val="2"/>
      </rPr>
      <t>Temperature</t>
    </r>
    <r>
      <rPr>
        <b/>
        <sz val="12"/>
        <color theme="1"/>
        <rFont val="Segoe UI"/>
        <family val="2"/>
      </rPr>
      <t xml:space="preserve"> [˚C]</t>
    </r>
  </si>
  <si>
    <t>Gearbox
Oil Volume Flow 
[l/min]</t>
  </si>
  <si>
    <t>Measured Shaft Power [kW]</t>
  </si>
  <si>
    <t>Loss Power Gearbox [kW]</t>
  </si>
  <si>
    <r>
      <t xml:space="preserve">Power Correction Factor Inlet Pressure Loss
</t>
    </r>
    <r>
      <rPr>
        <b/>
        <sz val="14"/>
        <color theme="1"/>
        <rFont val="Segoe UI"/>
        <family val="2"/>
      </rPr>
      <t>ε</t>
    </r>
    <r>
      <rPr>
        <b/>
        <vertAlign val="subscript"/>
        <sz val="14"/>
        <color theme="1"/>
        <rFont val="Segoe UI"/>
        <family val="2"/>
      </rPr>
      <t>p,in</t>
    </r>
  </si>
  <si>
    <r>
      <t xml:space="preserve">Power Correction Factor Exhaust Pressure Loss 
</t>
    </r>
    <r>
      <rPr>
        <b/>
        <sz val="14"/>
        <color theme="1"/>
        <rFont val="Segoe UI"/>
        <family val="2"/>
      </rPr>
      <t>ε</t>
    </r>
    <r>
      <rPr>
        <b/>
        <vertAlign val="subscript"/>
        <sz val="14"/>
        <color theme="1"/>
        <rFont val="Segoe UI"/>
        <family val="2"/>
      </rPr>
      <t>p,ex</t>
    </r>
  </si>
  <si>
    <r>
      <t xml:space="preserve">Efficiency Correction Factor Inlet Pressure Loss
</t>
    </r>
    <r>
      <rPr>
        <b/>
        <sz val="14"/>
        <color theme="1"/>
        <rFont val="Segoe UI"/>
        <family val="2"/>
      </rPr>
      <t>ε</t>
    </r>
    <r>
      <rPr>
        <b/>
        <vertAlign val="subscript"/>
        <sz val="14"/>
        <color theme="1"/>
        <rFont val="Segoe UI"/>
        <family val="2"/>
      </rPr>
      <t>η,in</t>
    </r>
  </si>
  <si>
    <r>
      <t xml:space="preserve">Efficiency Correction Factor Exhaust Pressure Loss
</t>
    </r>
    <r>
      <rPr>
        <b/>
        <sz val="14"/>
        <color theme="1"/>
        <rFont val="Segoe UI"/>
        <family val="2"/>
      </rPr>
      <t>ε</t>
    </r>
    <r>
      <rPr>
        <b/>
        <vertAlign val="subscript"/>
        <sz val="14"/>
        <color theme="1"/>
        <rFont val="Segoe UI"/>
        <family val="2"/>
      </rPr>
      <t>η,ex</t>
    </r>
  </si>
  <si>
    <t>Fuel
Volume Flow 
[m3n/h]</t>
  </si>
  <si>
    <t>Inlet Temperature [˚C]</t>
  </si>
  <si>
    <t>Degradation Factor</t>
  </si>
  <si>
    <t>Gearbox
Oil Inlet Temperature [˚C]</t>
  </si>
  <si>
    <t>Gearbox
Oil Outlet Temperature [˚C]</t>
  </si>
  <si>
    <t>ISO
GG Speed [rpm]</t>
  </si>
  <si>
    <t>ISO
PT Speed [rpm]</t>
  </si>
  <si>
    <t>Corrected
GG Speed [rpm]</t>
  </si>
  <si>
    <t>Corrected
PT Speed [rpm]</t>
  </si>
  <si>
    <t>Corrected
Shaft Power Output [kW]</t>
  </si>
  <si>
    <t>Corrected
Efficiency [%]</t>
  </si>
  <si>
    <r>
      <t xml:space="preserve">Corrected
PT Inlet </t>
    </r>
    <r>
      <rPr>
        <b/>
        <sz val="11"/>
        <color theme="1"/>
        <rFont val="Segoe UI"/>
        <family val="2"/>
      </rPr>
      <t>Temperature</t>
    </r>
    <r>
      <rPr>
        <b/>
        <sz val="12"/>
        <color theme="1"/>
        <rFont val="Segoe UI"/>
        <family val="2"/>
      </rPr>
      <t xml:space="preserve"> [˚C]</t>
    </r>
  </si>
  <si>
    <t>Shaft Power</t>
  </si>
  <si>
    <t>Efficiency</t>
  </si>
  <si>
    <t>[°C]</t>
  </si>
  <si>
    <t>[MW]</t>
  </si>
  <si>
    <t>[%]</t>
  </si>
  <si>
    <t>GG Speed</t>
  </si>
  <si>
    <t>[kW]</t>
  </si>
  <si>
    <t>[rpm]</t>
  </si>
  <si>
    <t>PT Speed</t>
  </si>
  <si>
    <t>T4 Temp.</t>
  </si>
  <si>
    <t>Average Corrected Data</t>
  </si>
  <si>
    <r>
      <t xml:space="preserve">Ambient Pressure Correction Factor 
</t>
    </r>
    <r>
      <rPr>
        <b/>
        <sz val="14"/>
        <color theme="1"/>
        <rFont val="Calibri"/>
        <family val="2"/>
      </rPr>
      <t>δ</t>
    </r>
  </si>
  <si>
    <r>
      <t xml:space="preserve">Inlet </t>
    </r>
    <r>
      <rPr>
        <b/>
        <sz val="11"/>
        <color theme="1"/>
        <rFont val="Segoe UI"/>
        <family val="2"/>
      </rPr>
      <t>Temperature</t>
    </r>
    <r>
      <rPr>
        <b/>
        <sz val="12"/>
        <color theme="1"/>
        <rFont val="Segoe UI"/>
        <family val="2"/>
      </rPr>
      <t xml:space="preserve"> Correction Factor </t>
    </r>
    <r>
      <rPr>
        <b/>
        <sz val="11"/>
        <color theme="1"/>
        <rFont val="Segoe UI"/>
        <family val="2"/>
      </rPr>
      <t xml:space="preserve">
</t>
    </r>
    <r>
      <rPr>
        <b/>
        <sz val="14"/>
        <color theme="1"/>
        <rFont val="Calibri"/>
        <family val="2"/>
      </rPr>
      <t>θ</t>
    </r>
  </si>
  <si>
    <r>
      <t xml:space="preserve">Ambient Pressure Correction Factor  </t>
    </r>
    <r>
      <rPr>
        <b/>
        <sz val="12"/>
        <color theme="1"/>
        <rFont val="Segoe UI"/>
        <family val="2"/>
      </rPr>
      <t>δ</t>
    </r>
  </si>
  <si>
    <r>
      <t xml:space="preserve">Inlet TemperatureCorrection Factor  </t>
    </r>
    <r>
      <rPr>
        <b/>
        <sz val="12"/>
        <color theme="1"/>
        <rFont val="Segoe UI"/>
        <family val="2"/>
      </rPr>
      <t>θ</t>
    </r>
  </si>
  <si>
    <r>
      <t xml:space="preserve">Power Correction Factor 
</t>
    </r>
    <r>
      <rPr>
        <b/>
        <sz val="12"/>
        <color theme="1"/>
        <rFont val="Segoe UI"/>
        <family val="2"/>
      </rPr>
      <t>ε</t>
    </r>
    <r>
      <rPr>
        <b/>
        <vertAlign val="subscript"/>
        <sz val="12"/>
        <color theme="1"/>
        <rFont val="Segoe UI"/>
        <family val="2"/>
      </rPr>
      <t>p,in</t>
    </r>
  </si>
  <si>
    <r>
      <t xml:space="preserve">Power Correction Factor 
</t>
    </r>
    <r>
      <rPr>
        <b/>
        <sz val="12"/>
        <color theme="1"/>
        <rFont val="Segoe UI"/>
        <family val="2"/>
      </rPr>
      <t>ε</t>
    </r>
    <r>
      <rPr>
        <b/>
        <vertAlign val="subscript"/>
        <sz val="12"/>
        <color theme="1"/>
        <rFont val="Segoe UI"/>
        <family val="2"/>
      </rPr>
      <t>p,ex</t>
    </r>
  </si>
  <si>
    <r>
      <t xml:space="preserve">Efficiency Correction Factor 
</t>
    </r>
    <r>
      <rPr>
        <b/>
        <sz val="12"/>
        <color theme="1"/>
        <rFont val="Segoe UI"/>
        <family val="2"/>
      </rPr>
      <t>ε</t>
    </r>
    <r>
      <rPr>
        <b/>
        <vertAlign val="subscript"/>
        <sz val="12"/>
        <color theme="1"/>
        <rFont val="Segoe UI"/>
        <family val="2"/>
      </rPr>
      <t>η,in</t>
    </r>
  </si>
  <si>
    <r>
      <t xml:space="preserve">Efficiency Correction Factor
</t>
    </r>
    <r>
      <rPr>
        <b/>
        <sz val="12"/>
        <color theme="1"/>
        <rFont val="Segoe UI"/>
        <family val="2"/>
      </rPr>
      <t>ε</t>
    </r>
    <r>
      <rPr>
        <b/>
        <vertAlign val="subscript"/>
        <sz val="12"/>
        <color theme="1"/>
        <rFont val="Segoe UI"/>
        <family val="2"/>
      </rPr>
      <t>η,ex</t>
    </r>
  </si>
  <si>
    <t>c2</t>
  </si>
  <si>
    <t>c1</t>
  </si>
  <si>
    <t>b</t>
  </si>
  <si>
    <t>S</t>
  </si>
  <si>
    <t>Pow_Generator</t>
  </si>
  <si>
    <t>Eta_LG</t>
  </si>
  <si>
    <t>Eta</t>
  </si>
  <si>
    <t>Epsilon_P_In</t>
  </si>
  <si>
    <t>Epsilon_P_Ex</t>
  </si>
  <si>
    <t>Epsilon_Eta_In</t>
  </si>
  <si>
    <t>Epsilon_Eta_Ex</t>
  </si>
  <si>
    <t>Eta_ISO</t>
  </si>
  <si>
    <t>MARTIN 2 weller</t>
  </si>
  <si>
    <t>T_4_max</t>
  </si>
  <si>
    <t>T_4_möglich</t>
  </si>
  <si>
    <t>Geglättet</t>
  </si>
  <si>
    <t>Notice: This document is confidential and all information contained herein is proprietary to and the sole property of MAN and may be disclosed, communicated and used, in whole or in part, only with the prior written consent of MAN.</t>
  </si>
  <si>
    <t>Speed - Generator</t>
  </si>
  <si>
    <t>Boundary conditions</t>
  </si>
  <si>
    <t>Ambient pressure</t>
  </si>
  <si>
    <t>kPa</t>
  </si>
  <si>
    <t>Ambient temperature</t>
  </si>
  <si>
    <t>Relative Humidity</t>
  </si>
  <si>
    <t>Inlet Pressure Loss</t>
  </si>
  <si>
    <t>Exhaust Pressure Loss</t>
  </si>
  <si>
    <t>Gearbox Efficiency (100% = No Gearbox)</t>
  </si>
  <si>
    <t>Gearbox Efficiency (100% = No Generator)</t>
  </si>
  <si>
    <t>Base Load Power Guaranteed</t>
  </si>
  <si>
    <t>NO</t>
  </si>
  <si>
    <t>Power Turbine Speed</t>
  </si>
  <si>
    <t>Performance</t>
  </si>
  <si>
    <t>Power</t>
  </si>
  <si>
    <t xml:space="preserve">NOx </t>
  </si>
  <si>
    <t>CO</t>
  </si>
  <si>
    <t>Load Range</t>
  </si>
  <si>
    <t>70 - 100</t>
  </si>
  <si>
    <t>50 - 69</t>
  </si>
  <si>
    <t>mg/Nm^3</t>
  </si>
  <si>
    <t>&gt;&gt;&gt; Expected Performance</t>
  </si>
  <si>
    <r>
      <t>Emissions (corr 15% O</t>
    </r>
    <r>
      <rPr>
        <b/>
        <vertAlign val="subscript"/>
        <sz val="12"/>
        <rFont val="Segoe UI"/>
        <family val="2"/>
      </rPr>
      <t>2</t>
    </r>
    <r>
      <rPr>
        <b/>
        <sz val="12"/>
        <rFont val="Segoe UI"/>
        <family val="2"/>
      </rPr>
      <t xml:space="preserve"> dry)</t>
    </r>
  </si>
  <si>
    <t>kJ/kg</t>
  </si>
  <si>
    <t>LHV Natural Gas</t>
  </si>
  <si>
    <t>&gt;&gt;&gt; Maximum Power Output vs. Ambient Temperature</t>
  </si>
  <si>
    <t>Shaft Power Output</t>
  </si>
  <si>
    <t>&gt;&gt;&gt; Base Load at Test Inlet Temperature</t>
  </si>
  <si>
    <t>GG Inlet Temperature</t>
  </si>
  <si>
    <t>PT Inlet Temperature</t>
  </si>
  <si>
    <t>&gt;&gt;&gt; Graphical Interpolation</t>
  </si>
  <si>
    <t>&gt;&gt;&gt; PT Speed = 12000 rpm (Guarantee Point) Vertical Line</t>
  </si>
  <si>
    <t>PT Speed Reference</t>
  </si>
  <si>
    <t>Example Shaft Power</t>
  </si>
  <si>
    <t>Example T4 Temperature</t>
  </si>
  <si>
    <t>T4 Temperature</t>
  </si>
  <si>
    <t>Example Efficiency</t>
  </si>
  <si>
    <t>y=c2*x^2+c1*x+b
Determination of the trendline polynomial coefficients</t>
  </si>
  <si>
    <t>y=m*x+b
Determination of the trendline linear coefficients</t>
  </si>
  <si>
    <t>T_4 (GC Rechnung)</t>
  </si>
  <si>
    <t>Inlet Temperature</t>
  </si>
  <si>
    <t>Configuration</t>
  </si>
  <si>
    <t>References</t>
  </si>
  <si>
    <t>MAN References, Baseline Data, Interpolations Calculations</t>
  </si>
  <si>
    <t>Conversion of Measured Data to Guarantee Conditions</t>
  </si>
  <si>
    <t>Input data at every measuring point</t>
  </si>
  <si>
    <t>NOx</t>
  </si>
  <si>
    <r>
      <t>O</t>
    </r>
    <r>
      <rPr>
        <b/>
        <vertAlign val="subscript"/>
        <sz val="12"/>
        <color theme="1"/>
        <rFont val="Segoe UI"/>
        <family val="2"/>
      </rPr>
      <t>2</t>
    </r>
    <r>
      <rPr>
        <b/>
        <sz val="12"/>
        <color theme="1"/>
        <rFont val="Segoe UI"/>
        <family val="2"/>
      </rPr>
      <t xml:space="preserve"> 
measured
[% </t>
    </r>
    <r>
      <rPr>
        <b/>
        <vertAlign val="subscript"/>
        <sz val="12"/>
        <color theme="1"/>
        <rFont val="Segoe UI"/>
        <family val="2"/>
      </rPr>
      <t>vol</t>
    </r>
    <r>
      <rPr>
        <b/>
        <sz val="12"/>
        <color theme="1"/>
        <rFont val="Segoe UI"/>
        <family val="2"/>
      </rPr>
      <t>]</t>
    </r>
  </si>
  <si>
    <r>
      <t>CO 
(related to 15% O</t>
    </r>
    <r>
      <rPr>
        <b/>
        <vertAlign val="subscript"/>
        <sz val="11"/>
        <color theme="1"/>
        <rFont val="Segoe UI"/>
        <family val="2"/>
      </rPr>
      <t>2</t>
    </r>
    <r>
      <rPr>
        <b/>
        <sz val="11"/>
        <color theme="1"/>
        <rFont val="Segoe UI"/>
        <family val="2"/>
      </rPr>
      <t>)
[ppm]</t>
    </r>
  </si>
  <si>
    <r>
      <t>NOx 
(related to 15% O</t>
    </r>
    <r>
      <rPr>
        <b/>
        <vertAlign val="subscript"/>
        <sz val="12"/>
        <color theme="1"/>
        <rFont val="Segoe UI"/>
        <family val="2"/>
      </rPr>
      <t>2</t>
    </r>
    <r>
      <rPr>
        <b/>
        <sz val="12"/>
        <color theme="1"/>
        <rFont val="Segoe UI"/>
        <family val="2"/>
      </rPr>
      <t>)
[ppm]</t>
    </r>
  </si>
  <si>
    <r>
      <t>CO measured
[mg/m</t>
    </r>
    <r>
      <rPr>
        <b/>
        <vertAlign val="superscript"/>
        <sz val="12"/>
        <color theme="1"/>
        <rFont val="Segoe UI"/>
        <family val="2"/>
      </rPr>
      <t>3</t>
    </r>
    <r>
      <rPr>
        <b/>
        <sz val="12"/>
        <color theme="1"/>
        <rFont val="Segoe UI"/>
        <family val="2"/>
      </rPr>
      <t>]</t>
    </r>
  </si>
  <si>
    <r>
      <t>NO</t>
    </r>
    <r>
      <rPr>
        <b/>
        <vertAlign val="subscript"/>
        <sz val="11"/>
        <color theme="1"/>
        <rFont val="Segoe UI"/>
        <family val="2"/>
      </rPr>
      <t>x</t>
    </r>
    <r>
      <rPr>
        <b/>
        <sz val="11"/>
        <color theme="1"/>
        <rFont val="Segoe UI"/>
        <family val="2"/>
      </rPr>
      <t xml:space="preserve"> measured
[mg/m</t>
    </r>
    <r>
      <rPr>
        <b/>
        <vertAlign val="superscript"/>
        <sz val="11"/>
        <color theme="1"/>
        <rFont val="Segoe UI"/>
        <family val="2"/>
      </rPr>
      <t>3</t>
    </r>
    <r>
      <rPr>
        <b/>
        <sz val="11"/>
        <color theme="1"/>
        <rFont val="Segoe UI"/>
        <family val="2"/>
      </rPr>
      <t>]</t>
    </r>
  </si>
  <si>
    <r>
      <t>CO 
(related to 15% O</t>
    </r>
    <r>
      <rPr>
        <b/>
        <vertAlign val="subscript"/>
        <sz val="11"/>
        <color theme="1"/>
        <rFont val="Segoe UI"/>
        <family val="2"/>
      </rPr>
      <t>2</t>
    </r>
    <r>
      <rPr>
        <b/>
        <sz val="11"/>
        <color theme="1"/>
        <rFont val="Segoe UI"/>
        <family val="2"/>
      </rPr>
      <t>)
[mg/m</t>
    </r>
    <r>
      <rPr>
        <b/>
        <vertAlign val="superscript"/>
        <sz val="11"/>
        <color theme="1"/>
        <rFont val="Segoe UI"/>
        <family val="2"/>
      </rPr>
      <t>3</t>
    </r>
    <r>
      <rPr>
        <b/>
        <sz val="11"/>
        <color theme="1"/>
        <rFont val="Segoe UI"/>
        <family val="2"/>
      </rPr>
      <t>]</t>
    </r>
  </si>
  <si>
    <r>
      <t>NOx 
(related to 15% O</t>
    </r>
    <r>
      <rPr>
        <b/>
        <vertAlign val="subscript"/>
        <sz val="11"/>
        <color theme="1"/>
        <rFont val="Segoe UI"/>
        <family val="2"/>
      </rPr>
      <t>2</t>
    </r>
    <r>
      <rPr>
        <b/>
        <sz val="11"/>
        <color theme="1"/>
        <rFont val="Segoe UI"/>
        <family val="2"/>
      </rPr>
      <t>)
[mg/m</t>
    </r>
    <r>
      <rPr>
        <b/>
        <vertAlign val="superscript"/>
        <sz val="11"/>
        <color theme="1"/>
        <rFont val="Segoe UI"/>
        <family val="2"/>
      </rPr>
      <t>3</t>
    </r>
    <r>
      <rPr>
        <b/>
        <sz val="11"/>
        <color theme="1"/>
        <rFont val="Segoe UI"/>
        <family val="2"/>
      </rPr>
      <t>]</t>
    </r>
  </si>
  <si>
    <t>CO measured
[vppm]</t>
  </si>
  <si>
    <r>
      <t>NO</t>
    </r>
    <r>
      <rPr>
        <b/>
        <vertAlign val="subscript"/>
        <sz val="11"/>
        <color theme="1"/>
        <rFont val="Segoe UI"/>
        <family val="2"/>
      </rPr>
      <t>x</t>
    </r>
    <r>
      <rPr>
        <b/>
        <sz val="11"/>
        <color theme="1"/>
        <rFont val="Segoe UI"/>
        <family val="2"/>
      </rPr>
      <t xml:space="preserve"> measured
[vppm]</t>
    </r>
  </si>
  <si>
    <t>Limit</t>
  </si>
  <si>
    <t>&gt;&gt;&gt; Emissions</t>
  </si>
  <si>
    <t>Performance Results</t>
  </si>
  <si>
    <t>Performance Graphs</t>
  </si>
  <si>
    <t>Emissions Results</t>
  </si>
  <si>
    <t>Emissions Graphs</t>
  </si>
  <si>
    <t>Shaft Power Output  vs.  Power Turbine Speed</t>
  </si>
  <si>
    <t>Emissions  vs.  Relative Base Load</t>
  </si>
  <si>
    <t>Relative Base Load</t>
  </si>
  <si>
    <t xml:space="preserve">[%] </t>
  </si>
  <si>
    <t>[mg/m³]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</si>
</sst>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d\.m\.yyyy;@"/>
    <numFmt numFmtId="165" formatCode="[$-409]m/d/yy\ h:mm\ AM/PM;@"/>
    <numFmt numFmtId="166" formatCode="h:mm:ss;@"/>
    <numFmt numFmtId="167" formatCode="0.0000"/>
    <numFmt numFmtId="168" formatCode="0.0"/>
    <numFmt numFmtId="169" formatCode="#\ ##0.00"/>
    <numFmt numFmtId="170" formatCode="d\.m\.yy;@"/>
    <numFmt numFmtId="171" formatCode="[$-409]h:mm\ AM/PM;@"/>
    <numFmt numFmtId="172" formatCode="[$-407]d\.\ mmmm\ yyyy;@"/>
    <numFmt numFmtId="173" formatCode="[$-409]dddd\,\ mmmm\ dd\,\ yyyy"/>
    <numFmt numFmtId="174" formatCode="0.000"/>
    <numFmt numFmtId="175" formatCode="0.00000000000"/>
    <numFmt numFmtId="176" formatCode="###\ ###"/>
    <numFmt numFmtId="177" formatCode="##\ ###"/>
    <numFmt numFmtId="178" formatCode="###\ ##0.000"/>
    <numFmt numFmtId="179" formatCode="###\ ###.000"/>
    <numFmt numFmtId="180" formatCode="#\ ##0.000"/>
    <numFmt numFmtId="181" formatCode="#\ ##0.0"/>
  </numFmts>
  <fonts count="46" x14ac:knownFonts="1">
    <font>
      <sz val="11"/>
      <color theme="1"/>
      <name val="Calibri"/>
      <family val="2"/>
      <scheme val="minor"/>
    </font>
    <font>
      <b/>
      <sz val="11"/>
      <color theme="1"/>
      <name val="Calibri"/>
      <family val="2"/>
      <scheme val="minor"/>
    </font>
    <font>
      <b/>
      <sz val="8"/>
      <color theme="1"/>
      <name val="Calibri"/>
      <family val="2"/>
      <scheme val="minor"/>
    </font>
    <font>
      <sz val="8"/>
      <color theme="1"/>
      <name val="Calibri"/>
      <family val="2"/>
      <scheme val="minor"/>
    </font>
    <font>
      <sz val="11"/>
      <color theme="1"/>
      <name val="Segoe UI"/>
      <family val="2"/>
    </font>
    <font>
      <b/>
      <sz val="16"/>
      <color theme="1"/>
      <name val="Segoe UI"/>
      <family val="2"/>
    </font>
    <font>
      <vertAlign val="superscript"/>
      <sz val="11"/>
      <color theme="1"/>
      <name val="Segoe UI"/>
      <family val="2"/>
    </font>
    <font>
      <vertAlign val="subscript"/>
      <sz val="11"/>
      <color theme="1"/>
      <name val="Segoe UI"/>
      <family val="2"/>
    </font>
    <font>
      <b/>
      <sz val="11"/>
      <color theme="1"/>
      <name val="Segoe UI"/>
      <family val="2"/>
    </font>
    <font>
      <b/>
      <sz val="10"/>
      <color theme="1"/>
      <name val="Segoe UI"/>
      <family val="2"/>
    </font>
    <font>
      <i/>
      <sz val="10"/>
      <color theme="1"/>
      <name val="Segoe UI"/>
      <family val="2"/>
    </font>
    <font>
      <b/>
      <sz val="12"/>
      <color theme="1"/>
      <name val="Calibri"/>
      <family val="2"/>
      <scheme val="minor"/>
    </font>
    <font>
      <b/>
      <sz val="20"/>
      <color theme="1"/>
      <name val="Calibri"/>
      <family val="2"/>
      <scheme val="minor"/>
    </font>
    <font>
      <b/>
      <sz val="12"/>
      <color theme="1"/>
      <name val="Segoe UI"/>
      <family val="2"/>
    </font>
    <font>
      <sz val="12"/>
      <color theme="1"/>
      <name val="Segoe UI"/>
      <family val="2"/>
    </font>
    <font>
      <b/>
      <vertAlign val="superscript"/>
      <sz val="12"/>
      <color theme="1"/>
      <name val="Segoe UI"/>
      <family val="2"/>
    </font>
    <font>
      <b/>
      <vertAlign val="subscript"/>
      <sz val="12"/>
      <color theme="1"/>
      <name val="Segoe UI"/>
      <family val="2"/>
    </font>
    <font>
      <b/>
      <sz val="24"/>
      <color theme="1"/>
      <name val="Segoe UI"/>
      <family val="2"/>
    </font>
    <font>
      <sz val="12"/>
      <color theme="1"/>
      <name val="Calibri"/>
      <family val="2"/>
      <scheme val="minor"/>
    </font>
    <font>
      <b/>
      <sz val="12"/>
      <color theme="1"/>
      <name val="Segoe UI Semibold"/>
      <family val="2"/>
    </font>
    <font>
      <b/>
      <sz val="14"/>
      <color theme="1"/>
      <name val="Calibri"/>
      <family val="2"/>
      <scheme val="minor"/>
    </font>
    <font>
      <b/>
      <sz val="18"/>
      <color theme="1"/>
      <name val="Segoe UI"/>
      <family val="2"/>
    </font>
    <font>
      <sz val="9"/>
      <color theme="1"/>
      <name val="Segoe UI"/>
      <family val="2"/>
    </font>
    <font>
      <vertAlign val="superscript"/>
      <sz val="12"/>
      <color theme="1"/>
      <name val="Segoe UI"/>
      <family val="2"/>
    </font>
    <font>
      <vertAlign val="subscript"/>
      <sz val="12"/>
      <color theme="1"/>
      <name val="Segoe UI"/>
      <family val="2"/>
    </font>
    <font>
      <u/>
      <sz val="11"/>
      <color theme="10"/>
      <name val="Calibri"/>
      <family val="2"/>
      <scheme val="minor"/>
    </font>
    <font>
      <sz val="14"/>
      <color theme="1"/>
      <name val="Segoe UI Semibold"/>
      <family val="2"/>
    </font>
    <font>
      <sz val="11"/>
      <color theme="1"/>
      <name val="Segoe UI Semibold"/>
      <family val="2"/>
    </font>
    <font>
      <u/>
      <sz val="14"/>
      <color theme="10"/>
      <name val="Segoe UI Semibold"/>
      <family val="2"/>
    </font>
    <font>
      <u/>
      <sz val="11"/>
      <color theme="10"/>
      <name val="Segoe UI Semibold"/>
      <family val="2"/>
    </font>
    <font>
      <sz val="14"/>
      <color theme="0"/>
      <name val="Segoe UI Semibold"/>
      <family val="2"/>
    </font>
    <font>
      <b/>
      <sz val="36"/>
      <color theme="0"/>
      <name val="Segoe Print"/>
    </font>
    <font>
      <sz val="12"/>
      <name val="Segoe UI"/>
      <family val="2"/>
    </font>
    <font>
      <b/>
      <sz val="14"/>
      <color theme="1"/>
      <name val="Segoe UI"/>
      <family val="2"/>
    </font>
    <font>
      <b/>
      <vertAlign val="subscript"/>
      <sz val="14"/>
      <color theme="1"/>
      <name val="Segoe UI"/>
      <family val="2"/>
    </font>
    <font>
      <b/>
      <sz val="14"/>
      <color theme="1"/>
      <name val="Calibri"/>
      <family val="2"/>
    </font>
    <font>
      <sz val="10"/>
      <name val="Helv"/>
    </font>
    <font>
      <b/>
      <i/>
      <sz val="10"/>
      <name val="Segoe UI"/>
      <family val="2"/>
    </font>
    <font>
      <b/>
      <sz val="12"/>
      <color indexed="10"/>
      <name val="Segoe UI"/>
      <family val="2"/>
    </font>
    <font>
      <sz val="10"/>
      <name val="Segoe UI"/>
      <family val="2"/>
    </font>
    <font>
      <b/>
      <sz val="12"/>
      <name val="Segoe UI"/>
      <family val="2"/>
    </font>
    <font>
      <sz val="20"/>
      <name val="Impact"/>
      <family val="2"/>
    </font>
    <font>
      <b/>
      <vertAlign val="subscript"/>
      <sz val="12"/>
      <name val="Segoe UI"/>
      <family val="2"/>
    </font>
    <font>
      <b/>
      <vertAlign val="subscript"/>
      <sz val="11"/>
      <color theme="1"/>
      <name val="Segoe UI"/>
      <family val="2"/>
    </font>
    <font>
      <b/>
      <vertAlign val="superscript"/>
      <sz val="11"/>
      <color theme="1"/>
      <name val="Segoe UI"/>
      <family val="2"/>
    </font>
    <font>
      <b/>
      <u/>
      <sz val="12"/>
      <color theme="10"/>
      <name val="Segoe UI"/>
      <family val="2"/>
    </font>
  </fonts>
  <fills count="1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4.9989318521683403E-2"/>
        <bgColor indexed="64"/>
      </patternFill>
    </fill>
    <fill>
      <patternFill patternType="solid">
        <fgColor rgb="FFCCFFCC"/>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7030A0"/>
        <bgColor indexed="64"/>
      </patternFill>
    </fill>
    <fill>
      <patternFill patternType="solid">
        <fgColor rgb="FFFFFF00"/>
        <bgColor indexed="64"/>
      </patternFill>
    </fill>
    <fill>
      <patternFill patternType="solid">
        <fgColor rgb="FFFFCCCC"/>
        <bgColor indexed="64"/>
      </patternFill>
    </fill>
    <fill>
      <patternFill patternType="solid">
        <fgColor rgb="FFFFFF99"/>
        <bgColor indexed="64"/>
      </patternFill>
    </fill>
    <fill>
      <patternFill patternType="solid">
        <fgColor rgb="FF33CC33"/>
        <bgColor indexed="64"/>
      </patternFill>
    </fill>
    <fill>
      <patternFill patternType="solid">
        <fgColor theme="0" tint="-0.14999847407452621"/>
        <bgColor indexed="64"/>
      </patternFill>
    </fill>
    <fill>
      <patternFill patternType="solid">
        <fgColor theme="1"/>
        <bgColor indexed="64"/>
      </patternFill>
    </fill>
    <fill>
      <patternFill patternType="solid">
        <fgColor rgb="FFFFFFCC"/>
        <bgColor indexed="64"/>
      </patternFill>
    </fill>
    <fill>
      <patternFill patternType="solid">
        <fgColor rgb="FFCCFFFF"/>
        <bgColor indexed="64"/>
      </patternFill>
    </fill>
    <fill>
      <patternFill patternType="solid">
        <fgColor theme="7" tint="0.79998168889431442"/>
        <bgColor indexed="64"/>
      </patternFill>
    </fill>
  </fills>
  <borders count="14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medium">
        <color indexed="64"/>
      </bottom>
      <diagonal/>
    </border>
    <border>
      <left style="thick">
        <color indexed="64"/>
      </left>
      <right style="thin">
        <color indexed="64"/>
      </right>
      <top style="medium">
        <color indexed="64"/>
      </top>
      <bottom/>
      <diagonal/>
    </border>
    <border>
      <left style="thick">
        <color indexed="64"/>
      </left>
      <right style="thin">
        <color indexed="64"/>
      </right>
      <top/>
      <bottom style="thick">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thin">
        <color indexed="64"/>
      </bottom>
      <diagonal/>
    </border>
    <border>
      <left/>
      <right style="thin">
        <color indexed="64"/>
      </right>
      <top style="thick">
        <color indexed="64"/>
      </top>
      <bottom style="medium">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top style="thick">
        <color indexed="64"/>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top style="medium">
        <color indexed="64"/>
      </top>
      <bottom style="thick">
        <color indexed="64"/>
      </bottom>
      <diagonal/>
    </border>
    <border>
      <left style="thick">
        <color indexed="64"/>
      </left>
      <right style="thick">
        <color indexed="64"/>
      </right>
      <top style="medium">
        <color indexed="64"/>
      </top>
      <bottom style="medium">
        <color indexed="64"/>
      </bottom>
      <diagonal/>
    </border>
    <border>
      <left style="thin">
        <color indexed="64"/>
      </left>
      <right style="thick">
        <color indexed="64"/>
      </right>
      <top style="thick">
        <color indexed="64"/>
      </top>
      <bottom/>
      <diagonal/>
    </border>
    <border>
      <left style="thick">
        <color indexed="64"/>
      </left>
      <right/>
      <top style="thick">
        <color indexed="64"/>
      </top>
      <bottom style="hair">
        <color indexed="64"/>
      </bottom>
      <diagonal/>
    </border>
    <border>
      <left/>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style="thin">
        <color indexed="64"/>
      </left>
      <right style="thick">
        <color indexed="64"/>
      </right>
      <top style="thick">
        <color indexed="64"/>
      </top>
      <bottom style="hair">
        <color indexed="64"/>
      </bottom>
      <diagonal/>
    </border>
    <border>
      <left style="thick">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ck">
        <color indexed="64"/>
      </right>
      <top style="hair">
        <color indexed="64"/>
      </top>
      <bottom style="hair">
        <color indexed="64"/>
      </bottom>
      <diagonal/>
    </border>
    <border>
      <left style="thick">
        <color indexed="64"/>
      </left>
      <right/>
      <top style="hair">
        <color indexed="64"/>
      </top>
      <bottom style="thick">
        <color indexed="64"/>
      </bottom>
      <diagonal/>
    </border>
    <border>
      <left/>
      <right/>
      <top style="hair">
        <color indexed="64"/>
      </top>
      <bottom style="thick">
        <color indexed="64"/>
      </bottom>
      <diagonal/>
    </border>
    <border>
      <left style="thin">
        <color indexed="64"/>
      </left>
      <right style="thin">
        <color indexed="64"/>
      </right>
      <top style="hair">
        <color indexed="64"/>
      </top>
      <bottom style="thick">
        <color indexed="64"/>
      </bottom>
      <diagonal/>
    </border>
    <border>
      <left style="thin">
        <color indexed="64"/>
      </left>
      <right style="thick">
        <color indexed="64"/>
      </right>
      <top style="hair">
        <color indexed="64"/>
      </top>
      <bottom style="thick">
        <color indexed="64"/>
      </bottom>
      <diagonal/>
    </border>
    <border>
      <left/>
      <right style="thick">
        <color indexed="64"/>
      </right>
      <top style="thick">
        <color indexed="64"/>
      </top>
      <bottom style="hair">
        <color indexed="64"/>
      </bottom>
      <diagonal/>
    </border>
    <border>
      <left/>
      <right style="thick">
        <color indexed="64"/>
      </right>
      <top style="hair">
        <color indexed="64"/>
      </top>
      <bottom style="hair">
        <color indexed="64"/>
      </bottom>
      <diagonal/>
    </border>
    <border>
      <left/>
      <right style="thick">
        <color indexed="64"/>
      </right>
      <top style="hair">
        <color indexed="64"/>
      </top>
      <bottom style="thick">
        <color indexed="64"/>
      </bottom>
      <diagonal/>
    </border>
    <border>
      <left/>
      <right style="thin">
        <color indexed="64"/>
      </right>
      <top style="thick">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ck">
        <color indexed="64"/>
      </bottom>
      <diagonal/>
    </border>
    <border>
      <left style="medium">
        <color indexed="64"/>
      </left>
      <right style="medium">
        <color indexed="64"/>
      </right>
      <top style="thick">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auto="1"/>
      </right>
      <top/>
      <bottom style="thin">
        <color indexed="64"/>
      </bottom>
      <diagonal/>
    </border>
    <border>
      <left/>
      <right style="thick">
        <color auto="1"/>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ck">
        <color auto="1"/>
      </right>
      <top style="hair">
        <color indexed="64"/>
      </top>
      <bottom/>
      <diagonal/>
    </border>
    <border>
      <left style="thin">
        <color indexed="64"/>
      </left>
      <right style="thin">
        <color indexed="64"/>
      </right>
      <top style="hair">
        <color indexed="64"/>
      </top>
      <bottom/>
      <diagonal/>
    </border>
    <border>
      <left style="thick">
        <color auto="1"/>
      </left>
      <right style="thin">
        <color auto="1"/>
      </right>
      <top style="thin">
        <color indexed="64"/>
      </top>
      <bottom style="hair">
        <color indexed="64"/>
      </bottom>
      <diagonal/>
    </border>
    <border>
      <left style="thick">
        <color auto="1"/>
      </left>
      <right style="thin">
        <color auto="1"/>
      </right>
      <top style="hair">
        <color indexed="64"/>
      </top>
      <bottom style="hair">
        <color indexed="64"/>
      </bottom>
      <diagonal/>
    </border>
    <border>
      <left style="thick">
        <color auto="1"/>
      </left>
      <right style="thin">
        <color auto="1"/>
      </right>
      <top style="hair">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ck">
        <color indexed="64"/>
      </left>
      <right style="thick">
        <color indexed="64"/>
      </right>
      <top style="thin">
        <color indexed="64"/>
      </top>
      <bottom style="hair">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style="hair">
        <color indexed="64"/>
      </top>
      <bottom/>
      <diagonal/>
    </border>
    <border>
      <left/>
      <right/>
      <top style="medium">
        <color indexed="64"/>
      </top>
      <bottom style="thick">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indexed="64"/>
      </left>
      <right style="thin">
        <color indexed="64"/>
      </right>
      <top style="medium">
        <color indexed="64"/>
      </top>
      <bottom style="hair">
        <color indexed="64"/>
      </bottom>
      <diagonal/>
    </border>
    <border>
      <left style="thick">
        <color indexed="64"/>
      </left>
      <right style="thick">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ck">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thick">
        <color indexed="64"/>
      </left>
      <right style="thin">
        <color indexed="64"/>
      </right>
      <top style="hair">
        <color indexed="64"/>
      </top>
      <bottom style="medium">
        <color indexed="64"/>
      </bottom>
      <diagonal/>
    </border>
    <border>
      <left style="thick">
        <color indexed="64"/>
      </left>
      <right style="thick">
        <color indexed="64"/>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top style="hair">
        <color indexed="64"/>
      </top>
      <bottom style="thick">
        <color indexed="64"/>
      </bottom>
      <diagonal/>
    </border>
    <border>
      <left style="thick">
        <color indexed="64"/>
      </left>
      <right style="thin">
        <color indexed="64"/>
      </right>
      <top style="hair">
        <color indexed="64"/>
      </top>
      <bottom style="thick">
        <color indexed="64"/>
      </bottom>
      <diagonal/>
    </border>
    <border>
      <left style="thick">
        <color indexed="64"/>
      </left>
      <right style="thick">
        <color indexed="64"/>
      </right>
      <top style="hair">
        <color indexed="64"/>
      </top>
      <bottom style="thick">
        <color indexed="64"/>
      </bottom>
      <diagonal/>
    </border>
    <border diagonalDown="1">
      <left style="thin">
        <color indexed="64"/>
      </left>
      <right style="thick">
        <color indexed="64"/>
      </right>
      <top style="medium">
        <color indexed="64"/>
      </top>
      <bottom style="thick">
        <color indexed="64"/>
      </bottom>
      <diagonal style="thin">
        <color indexed="64"/>
      </diagonal>
    </border>
    <border diagonalDown="1">
      <left style="thin">
        <color indexed="64"/>
      </left>
      <right style="thin">
        <color indexed="64"/>
      </right>
      <top style="medium">
        <color indexed="64"/>
      </top>
      <bottom style="medium">
        <color indexed="64"/>
      </bottom>
      <diagonal style="thin">
        <color indexed="64"/>
      </diagonal>
    </border>
    <border diagonalDown="1">
      <left style="thin">
        <color indexed="64"/>
      </left>
      <right style="thick">
        <color indexed="64"/>
      </right>
      <top style="medium">
        <color indexed="64"/>
      </top>
      <bottom style="medium">
        <color indexed="64"/>
      </bottom>
      <diagonal style="thin">
        <color indexed="64"/>
      </diagonal>
    </border>
    <border diagonalDown="1">
      <left style="thin">
        <color indexed="64"/>
      </left>
      <right style="thin">
        <color indexed="64"/>
      </right>
      <top style="medium">
        <color indexed="64"/>
      </top>
      <bottom style="thick">
        <color indexed="64"/>
      </bottom>
      <diagonal style="thin">
        <color indexed="64"/>
      </diagonal>
    </border>
    <border diagonalDown="1">
      <left style="thick">
        <color indexed="64"/>
      </left>
      <right style="thick">
        <color indexed="64"/>
      </right>
      <top style="medium">
        <color indexed="64"/>
      </top>
      <bottom style="medium">
        <color indexed="64"/>
      </bottom>
      <diagonal style="thin">
        <color indexed="64"/>
      </diagonal>
    </border>
    <border diagonalDown="1">
      <left style="thick">
        <color indexed="64"/>
      </left>
      <right style="thick">
        <color indexed="64"/>
      </right>
      <top style="medium">
        <color indexed="64"/>
      </top>
      <bottom style="thick">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10"/>
      </left>
      <right/>
      <top/>
      <bottom/>
      <diagonal/>
    </border>
    <border diagonalDown="1">
      <left style="thin">
        <color indexed="64"/>
      </left>
      <right/>
      <top style="medium">
        <color indexed="64"/>
      </top>
      <bottom style="medium">
        <color indexed="64"/>
      </bottom>
      <diagonal style="thin">
        <color indexed="64"/>
      </diagonal>
    </border>
    <border diagonalDown="1">
      <left style="thin">
        <color indexed="64"/>
      </left>
      <right/>
      <top style="medium">
        <color indexed="64"/>
      </top>
      <bottom style="thick">
        <color indexed="64"/>
      </bottom>
      <diagonal style="thin">
        <color indexed="64"/>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hair">
        <color indexed="64"/>
      </bottom>
      <diagonal/>
    </border>
    <border>
      <left/>
      <right/>
      <top style="hair">
        <color indexed="64"/>
      </top>
      <bottom style="medium">
        <color indexed="64"/>
      </bottom>
      <diagonal/>
    </border>
    <border>
      <left style="thick">
        <color indexed="64"/>
      </left>
      <right/>
      <top style="thick">
        <color indexed="64"/>
      </top>
      <bottom/>
      <diagonal/>
    </border>
    <border>
      <left style="thick">
        <color indexed="64"/>
      </left>
      <right/>
      <top style="medium">
        <color indexed="64"/>
      </top>
      <bottom style="hair">
        <color indexed="64"/>
      </bottom>
      <diagonal/>
    </border>
    <border>
      <left style="thick">
        <color indexed="64"/>
      </left>
      <right/>
      <top style="hair">
        <color indexed="64"/>
      </top>
      <bottom style="medium">
        <color indexed="64"/>
      </bottom>
      <diagonal/>
    </border>
    <border>
      <left/>
      <right style="thin">
        <color indexed="64"/>
      </right>
      <top style="thick">
        <color indexed="64"/>
      </top>
      <bottom/>
      <diagonal/>
    </border>
    <border>
      <left style="thin">
        <color indexed="64"/>
      </left>
      <right style="mediumDashed">
        <color indexed="64"/>
      </right>
      <top style="thick">
        <color indexed="64"/>
      </top>
      <bottom/>
      <diagonal/>
    </border>
    <border>
      <left style="thin">
        <color indexed="64"/>
      </left>
      <right style="mediumDashed">
        <color indexed="64"/>
      </right>
      <top style="medium">
        <color indexed="64"/>
      </top>
      <bottom style="hair">
        <color indexed="64"/>
      </bottom>
      <diagonal/>
    </border>
    <border>
      <left style="thin">
        <color indexed="64"/>
      </left>
      <right style="mediumDashed">
        <color indexed="64"/>
      </right>
      <top style="hair">
        <color indexed="64"/>
      </top>
      <bottom style="hair">
        <color indexed="64"/>
      </bottom>
      <diagonal/>
    </border>
    <border>
      <left style="thin">
        <color indexed="64"/>
      </left>
      <right style="mediumDashed">
        <color indexed="64"/>
      </right>
      <top style="hair">
        <color indexed="64"/>
      </top>
      <bottom style="medium">
        <color indexed="64"/>
      </bottom>
      <diagonal/>
    </border>
    <border>
      <left style="thin">
        <color indexed="64"/>
      </left>
      <right style="mediumDashed">
        <color indexed="64"/>
      </right>
      <top style="hair">
        <color indexed="64"/>
      </top>
      <bottom style="thick">
        <color indexed="64"/>
      </bottom>
      <diagonal/>
    </border>
    <border>
      <left style="mediumDashed">
        <color indexed="64"/>
      </left>
      <right style="thin">
        <color indexed="64"/>
      </right>
      <top style="thick">
        <color indexed="64"/>
      </top>
      <bottom/>
      <diagonal/>
    </border>
    <border>
      <left style="mediumDashed">
        <color indexed="64"/>
      </left>
      <right style="thin">
        <color indexed="64"/>
      </right>
      <top style="medium">
        <color indexed="64"/>
      </top>
      <bottom style="hair">
        <color indexed="64"/>
      </bottom>
      <diagonal/>
    </border>
    <border>
      <left style="mediumDashed">
        <color indexed="64"/>
      </left>
      <right style="thin">
        <color indexed="64"/>
      </right>
      <top style="hair">
        <color indexed="64"/>
      </top>
      <bottom style="hair">
        <color indexed="64"/>
      </bottom>
      <diagonal/>
    </border>
    <border>
      <left style="mediumDashed">
        <color indexed="64"/>
      </left>
      <right style="thin">
        <color indexed="64"/>
      </right>
      <top style="hair">
        <color indexed="64"/>
      </top>
      <bottom style="medium">
        <color indexed="64"/>
      </bottom>
      <diagonal/>
    </border>
    <border>
      <left style="mediumDashed">
        <color indexed="64"/>
      </left>
      <right style="thin">
        <color indexed="64"/>
      </right>
      <top style="hair">
        <color indexed="64"/>
      </top>
      <bottom style="thick">
        <color indexed="64"/>
      </bottom>
      <diagonal/>
    </border>
    <border>
      <left style="thick">
        <color indexed="64"/>
      </left>
      <right style="thick">
        <color indexed="64"/>
      </right>
      <top style="thick">
        <color indexed="64"/>
      </top>
      <bottom/>
      <diagonal/>
    </border>
    <border>
      <left style="mediumDashed">
        <color indexed="64"/>
      </left>
      <right style="thin">
        <color indexed="64"/>
      </right>
      <top style="medium">
        <color indexed="64"/>
      </top>
      <bottom style="medium">
        <color indexed="64"/>
      </bottom>
      <diagonal/>
    </border>
    <border>
      <left style="mediumDashed">
        <color indexed="64"/>
      </left>
      <right style="thin">
        <color indexed="64"/>
      </right>
      <top style="medium">
        <color indexed="64"/>
      </top>
      <bottom style="thick">
        <color indexed="64"/>
      </bottom>
      <diagonal/>
    </border>
  </borders>
  <cellStyleXfs count="3">
    <xf numFmtId="0" fontId="0" fillId="0" borderId="0"/>
    <xf numFmtId="0" fontId="25" fillId="0" borderId="0" applyNumberFormat="0" applyFill="0" applyBorder="0" applyAlignment="0" applyProtection="0"/>
    <xf numFmtId="0" fontId="36" fillId="0" borderId="0"/>
  </cellStyleXfs>
  <cellXfs count="584">
    <xf numFmtId="0" fontId="0" fillId="0" borderId="0" xfId="0"/>
    <xf numFmtId="0" fontId="1" fillId="2" borderId="0" xfId="0" applyFont="1" applyFill="1"/>
    <xf numFmtId="0" fontId="2" fillId="2" borderId="0" xfId="0" applyFont="1" applyFill="1"/>
    <xf numFmtId="0" fontId="3" fillId="0" borderId="0" xfId="0" applyFont="1"/>
    <xf numFmtId="14" fontId="3" fillId="0" borderId="0" xfId="0" applyNumberFormat="1" applyFont="1"/>
    <xf numFmtId="21" fontId="3" fillId="0" borderId="0" xfId="0" applyNumberFormat="1" applyFont="1"/>
    <xf numFmtId="22" fontId="3" fillId="0" borderId="0" xfId="0" applyNumberFormat="1" applyFont="1"/>
    <xf numFmtId="0" fontId="4" fillId="0" borderId="0" xfId="0" applyFont="1"/>
    <xf numFmtId="0" fontId="4" fillId="0" borderId="0" xfId="0" applyFont="1" applyAlignment="1">
      <alignment wrapText="1"/>
    </xf>
    <xf numFmtId="0" fontId="4" fillId="0" borderId="0" xfId="0" applyFont="1" applyAlignment="1">
      <alignment horizontal="right"/>
    </xf>
    <xf numFmtId="0" fontId="10" fillId="0" borderId="0" xfId="0" applyFont="1" applyBorder="1" applyAlignment="1"/>
    <xf numFmtId="0" fontId="4" fillId="0" borderId="0" xfId="0" applyFont="1" applyFill="1" applyBorder="1" applyAlignment="1">
      <alignment wrapText="1"/>
    </xf>
    <xf numFmtId="0" fontId="9" fillId="0"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4" fillId="0" borderId="0" xfId="0" applyFont="1" applyFill="1" applyBorder="1" applyAlignment="1">
      <alignment horizontal="center"/>
    </xf>
    <xf numFmtId="170" fontId="4" fillId="0" borderId="0" xfId="0" applyNumberFormat="1" applyFont="1" applyFill="1" applyBorder="1" applyAlignment="1">
      <alignment horizontal="center"/>
    </xf>
    <xf numFmtId="171" fontId="4" fillId="0" borderId="0" xfId="0" applyNumberFormat="1" applyFont="1" applyFill="1" applyBorder="1" applyAlignment="1">
      <alignment horizontal="center"/>
    </xf>
    <xf numFmtId="169" fontId="4" fillId="0" borderId="0" xfId="0" applyNumberFormat="1" applyFont="1" applyFill="1" applyBorder="1"/>
    <xf numFmtId="169" fontId="4" fillId="0" borderId="0" xfId="0" applyNumberFormat="1" applyFont="1" applyBorder="1"/>
    <xf numFmtId="0" fontId="11" fillId="0" borderId="6" xfId="0" applyFont="1" applyBorder="1" applyAlignment="1" applyProtection="1">
      <alignment horizontal="center" wrapText="1"/>
    </xf>
    <xf numFmtId="0" fontId="0" fillId="0" borderId="0" xfId="0" applyProtection="1"/>
    <xf numFmtId="0" fontId="0" fillId="6" borderId="0" xfId="0" applyFill="1" applyProtection="1"/>
    <xf numFmtId="0" fontId="0" fillId="8" borderId="0" xfId="0" applyFill="1" applyProtection="1"/>
    <xf numFmtId="0" fontId="0" fillId="8" borderId="0" xfId="0" applyFill="1" applyAlignment="1" applyProtection="1">
      <alignment horizontal="center"/>
    </xf>
    <xf numFmtId="0" fontId="1" fillId="8" borderId="4" xfId="0" applyFont="1" applyFill="1" applyBorder="1" applyAlignment="1" applyProtection="1">
      <alignment horizontal="center"/>
    </xf>
    <xf numFmtId="0" fontId="0" fillId="0" borderId="0" xfId="0" applyAlignment="1" applyProtection="1">
      <alignment horizontal="center"/>
    </xf>
    <xf numFmtId="0" fontId="1" fillId="0" borderId="4" xfId="0" applyFont="1" applyBorder="1" applyAlignment="1" applyProtection="1">
      <alignment horizontal="center"/>
    </xf>
    <xf numFmtId="0" fontId="8" fillId="0" borderId="0" xfId="0" applyFont="1" applyFill="1" applyBorder="1" applyAlignment="1">
      <alignment horizontal="center" vertical="center" wrapText="1"/>
    </xf>
    <xf numFmtId="0" fontId="8" fillId="3" borderId="0" xfId="0" applyFont="1" applyFill="1" applyBorder="1" applyAlignment="1">
      <alignment horizontal="left"/>
    </xf>
    <xf numFmtId="0" fontId="13" fillId="0" borderId="0" xfId="0" applyFont="1" applyAlignment="1">
      <alignment horizontal="right"/>
    </xf>
    <xf numFmtId="0" fontId="14" fillId="0" borderId="0" xfId="0" applyFont="1" applyAlignment="1">
      <alignment horizontal="right"/>
    </xf>
    <xf numFmtId="1" fontId="14" fillId="0" borderId="0" xfId="0" applyNumberFormat="1" applyFont="1" applyAlignment="1">
      <alignment horizontal="left"/>
    </xf>
    <xf numFmtId="0" fontId="14" fillId="0" borderId="0" xfId="0" applyFont="1"/>
    <xf numFmtId="172" fontId="14" fillId="0" borderId="0" xfId="0" applyNumberFormat="1" applyFont="1" applyAlignment="1">
      <alignment horizontal="left"/>
    </xf>
    <xf numFmtId="1" fontId="14" fillId="0" borderId="0" xfId="0" applyNumberFormat="1" applyFont="1"/>
    <xf numFmtId="0" fontId="14" fillId="0" borderId="0" xfId="0" applyNumberFormat="1" applyFont="1" applyAlignment="1">
      <alignment horizontal="left"/>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0" fillId="4" borderId="65" xfId="0" applyFont="1" applyFill="1" applyBorder="1" applyAlignment="1" applyProtection="1">
      <alignment horizontal="center" vertical="center" wrapText="1"/>
    </xf>
    <xf numFmtId="0" fontId="0" fillId="0" borderId="66" xfId="0" applyBorder="1" applyProtection="1"/>
    <xf numFmtId="0" fontId="0" fillId="0" borderId="50" xfId="0" applyBorder="1" applyProtection="1"/>
    <xf numFmtId="0" fontId="0" fillId="6" borderId="50" xfId="0" applyFill="1" applyBorder="1" applyProtection="1"/>
    <xf numFmtId="0" fontId="0" fillId="0" borderId="68" xfId="0" applyBorder="1" applyProtection="1"/>
    <xf numFmtId="0" fontId="20" fillId="4" borderId="21" xfId="0" applyFont="1" applyFill="1" applyBorder="1" applyAlignment="1" applyProtection="1">
      <alignment horizontal="center" vertical="center" wrapText="1"/>
    </xf>
    <xf numFmtId="0" fontId="20" fillId="4" borderId="7" xfId="0" applyFont="1" applyFill="1" applyBorder="1" applyAlignment="1" applyProtection="1">
      <alignment horizontal="center" vertical="center" wrapText="1"/>
    </xf>
    <xf numFmtId="0" fontId="0" fillId="0" borderId="70" xfId="0" applyBorder="1" applyAlignment="1" applyProtection="1">
      <alignment horizontal="center" vertical="center"/>
    </xf>
    <xf numFmtId="0" fontId="0" fillId="0" borderId="67" xfId="0" applyBorder="1" applyAlignment="1" applyProtection="1">
      <alignment horizontal="center" vertical="center"/>
    </xf>
    <xf numFmtId="1" fontId="0" fillId="7" borderId="67" xfId="0" applyNumberFormat="1" applyFill="1" applyBorder="1" applyAlignment="1" applyProtection="1">
      <alignment horizontal="center" vertical="center"/>
      <protection locked="0"/>
    </xf>
    <xf numFmtId="0" fontId="0" fillId="0" borderId="71" xfId="0" applyBorder="1" applyAlignment="1" applyProtection="1">
      <alignment horizontal="center" vertical="center"/>
    </xf>
    <xf numFmtId="0" fontId="0" fillId="0" borderId="43" xfId="0" applyBorder="1" applyAlignment="1" applyProtection="1">
      <alignment horizontal="center" vertical="center"/>
    </xf>
    <xf numFmtId="0" fontId="0" fillId="7" borderId="43" xfId="0" applyFill="1" applyBorder="1" applyAlignment="1" applyProtection="1">
      <alignment horizontal="center" vertical="center"/>
      <protection locked="0"/>
    </xf>
    <xf numFmtId="0" fontId="0" fillId="6" borderId="71" xfId="0" applyFill="1" applyBorder="1" applyAlignment="1" applyProtection="1">
      <alignment horizontal="center" vertical="center"/>
    </xf>
    <xf numFmtId="0" fontId="0" fillId="6" borderId="43" xfId="0" applyFill="1" applyBorder="1" applyAlignment="1" applyProtection="1">
      <alignment horizontal="center" vertical="center"/>
    </xf>
    <xf numFmtId="0" fontId="0" fillId="6" borderId="43" xfId="0" applyFill="1" applyBorder="1" applyAlignment="1" applyProtection="1">
      <alignment horizontal="center" vertical="center"/>
      <protection locked="0"/>
    </xf>
    <xf numFmtId="170" fontId="0" fillId="7" borderId="43" xfId="0" applyNumberFormat="1" applyFill="1" applyBorder="1" applyAlignment="1" applyProtection="1">
      <alignment horizontal="center" vertical="center"/>
      <protection locked="0"/>
    </xf>
    <xf numFmtId="0" fontId="0" fillId="0" borderId="72" xfId="0" applyBorder="1" applyAlignment="1" applyProtection="1">
      <alignment horizontal="center" vertical="center"/>
    </xf>
    <xf numFmtId="0" fontId="0" fillId="0" borderId="69" xfId="0" applyBorder="1" applyAlignment="1" applyProtection="1">
      <alignment horizontal="center" vertical="center"/>
    </xf>
    <xf numFmtId="0" fontId="0" fillId="7" borderId="69" xfId="0" applyFill="1" applyBorder="1" applyAlignment="1" applyProtection="1">
      <alignment horizontal="center" vertical="center"/>
      <protection locked="0"/>
    </xf>
    <xf numFmtId="0" fontId="0" fillId="7" borderId="73" xfId="0" applyFill="1" applyBorder="1" applyAlignment="1" applyProtection="1">
      <alignment horizontal="center" vertical="center"/>
      <protection locked="0"/>
    </xf>
    <xf numFmtId="0" fontId="0" fillId="7" borderId="74" xfId="0" applyFill="1" applyBorder="1" applyAlignment="1" applyProtection="1">
      <alignment horizontal="center" vertical="center"/>
      <protection locked="0"/>
    </xf>
    <xf numFmtId="0" fontId="0" fillId="6" borderId="74" xfId="0" applyFill="1" applyBorder="1" applyAlignment="1" applyProtection="1">
      <alignment horizontal="center" vertical="center"/>
      <protection locked="0"/>
    </xf>
    <xf numFmtId="0" fontId="0" fillId="7" borderId="75" xfId="0" applyFill="1" applyBorder="1" applyAlignment="1" applyProtection="1">
      <alignment horizontal="center" vertical="center"/>
      <protection locked="0"/>
    </xf>
    <xf numFmtId="0" fontId="12" fillId="9" borderId="23" xfId="0" applyFont="1" applyFill="1" applyBorder="1" applyAlignment="1" applyProtection="1">
      <alignment horizontal="center" vertical="center" wrapText="1"/>
    </xf>
    <xf numFmtId="1" fontId="1" fillId="6" borderId="77" xfId="0" applyNumberFormat="1" applyFont="1" applyFill="1" applyBorder="1" applyAlignment="1" applyProtection="1">
      <alignment horizontal="center" vertical="center"/>
    </xf>
    <xf numFmtId="0" fontId="20" fillId="12" borderId="5" xfId="0" applyFont="1" applyFill="1" applyBorder="1" applyAlignment="1" applyProtection="1">
      <alignment horizontal="center" vertical="center" wrapText="1"/>
    </xf>
    <xf numFmtId="0" fontId="20" fillId="12" borderId="7" xfId="0" applyFont="1" applyFill="1" applyBorder="1" applyAlignment="1" applyProtection="1">
      <alignment horizontal="center" vertical="center" wrapText="1"/>
    </xf>
    <xf numFmtId="0" fontId="20" fillId="9" borderId="7" xfId="0" applyFont="1" applyFill="1" applyBorder="1" applyAlignment="1" applyProtection="1">
      <alignment horizontal="center" vertical="center" wrapText="1"/>
    </xf>
    <xf numFmtId="1" fontId="0" fillId="11" borderId="67" xfId="0" applyNumberFormat="1" applyFill="1" applyBorder="1" applyAlignment="1" applyProtection="1">
      <alignment horizontal="center" vertical="center"/>
    </xf>
    <xf numFmtId="0" fontId="0" fillId="11" borderId="43" xfId="0" applyFill="1" applyBorder="1" applyAlignment="1" applyProtection="1">
      <alignment horizontal="center" vertical="center"/>
    </xf>
    <xf numFmtId="1" fontId="0" fillId="11" borderId="43" xfId="0" applyNumberFormat="1" applyFill="1" applyBorder="1" applyAlignment="1" applyProtection="1">
      <alignment horizontal="center" vertical="center"/>
    </xf>
    <xf numFmtId="172" fontId="0" fillId="11" borderId="43" xfId="0" applyNumberFormat="1" applyFill="1" applyBorder="1" applyAlignment="1" applyProtection="1">
      <alignment horizontal="center" vertical="center"/>
    </xf>
    <xf numFmtId="175" fontId="0" fillId="11" borderId="43" xfId="0" applyNumberFormat="1" applyFill="1" applyBorder="1" applyAlignment="1" applyProtection="1">
      <alignment horizontal="center" vertical="center"/>
    </xf>
    <xf numFmtId="0" fontId="0" fillId="11" borderId="43" xfId="0" applyFill="1" applyBorder="1" applyAlignment="1" applyProtection="1">
      <alignment horizontal="center" vertical="center" wrapText="1"/>
    </xf>
    <xf numFmtId="0" fontId="0" fillId="11" borderId="69" xfId="0" applyFill="1" applyBorder="1" applyAlignment="1" applyProtection="1">
      <alignment horizontal="center" vertical="center"/>
    </xf>
    <xf numFmtId="1" fontId="1" fillId="11" borderId="76" xfId="0" applyNumberFormat="1" applyFont="1" applyFill="1" applyBorder="1" applyAlignment="1" applyProtection="1">
      <alignment horizontal="center" vertical="center"/>
    </xf>
    <xf numFmtId="1" fontId="1" fillId="11" borderId="77" xfId="0" applyNumberFormat="1" applyFont="1" applyFill="1" applyBorder="1" applyAlignment="1" applyProtection="1">
      <alignment horizontal="center" vertical="center"/>
    </xf>
    <xf numFmtId="172" fontId="1" fillId="11" borderId="77" xfId="0" applyNumberFormat="1" applyFont="1" applyFill="1" applyBorder="1" applyAlignment="1" applyProtection="1">
      <alignment horizontal="center" vertical="center"/>
    </xf>
    <xf numFmtId="168" fontId="1" fillId="11" borderId="77" xfId="0" applyNumberFormat="1" applyFont="1" applyFill="1" applyBorder="1" applyAlignment="1" applyProtection="1">
      <alignment horizontal="center" vertical="center"/>
    </xf>
    <xf numFmtId="1" fontId="1" fillId="11" borderId="77" xfId="0" applyNumberFormat="1" applyFont="1" applyFill="1" applyBorder="1" applyAlignment="1" applyProtection="1">
      <alignment horizontal="center" vertical="center" wrapText="1"/>
    </xf>
    <xf numFmtId="174" fontId="1" fillId="11" borderId="77" xfId="0" applyNumberFormat="1" applyFont="1" applyFill="1" applyBorder="1" applyAlignment="1" applyProtection="1">
      <alignment horizontal="center" vertical="center"/>
    </xf>
    <xf numFmtId="1" fontId="1" fillId="11" borderId="78" xfId="0" applyNumberFormat="1" applyFont="1" applyFill="1" applyBorder="1" applyAlignment="1" applyProtection="1">
      <alignment horizontal="center" vertical="center"/>
    </xf>
    <xf numFmtId="0" fontId="8" fillId="0" borderId="0" xfId="0" applyFont="1" applyFill="1" applyBorder="1" applyAlignment="1">
      <alignment horizontal="center" vertical="center" wrapText="1"/>
    </xf>
    <xf numFmtId="0" fontId="21" fillId="3" borderId="0" xfId="0" applyFont="1" applyFill="1" applyBorder="1" applyAlignment="1">
      <alignment horizontal="left"/>
    </xf>
    <xf numFmtId="0" fontId="14" fillId="0" borderId="0" xfId="0" applyNumberFormat="1" applyFont="1"/>
    <xf numFmtId="173" fontId="14" fillId="0" borderId="0" xfId="0" applyNumberFormat="1" applyFont="1" applyAlignment="1">
      <alignment horizontal="right"/>
    </xf>
    <xf numFmtId="0" fontId="22" fillId="0" borderId="0" xfId="0" applyFont="1"/>
    <xf numFmtId="0" fontId="8" fillId="0" borderId="0" xfId="0" applyFont="1" applyFill="1" applyBorder="1" applyAlignment="1">
      <alignment horizontal="center" vertical="center" wrapText="1"/>
    </xf>
    <xf numFmtId="0" fontId="4" fillId="0" borderId="0" xfId="0" applyFont="1" applyProtection="1"/>
    <xf numFmtId="0" fontId="21" fillId="3" borderId="0" xfId="0" applyFont="1" applyFill="1" applyBorder="1" applyAlignment="1" applyProtection="1">
      <alignment horizontal="left"/>
    </xf>
    <xf numFmtId="0" fontId="8" fillId="3" borderId="0" xfId="0" applyFont="1" applyFill="1" applyBorder="1" applyAlignment="1" applyProtection="1">
      <alignment horizontal="left"/>
    </xf>
    <xf numFmtId="0" fontId="14" fillId="0" borderId="0" xfId="0" applyFont="1" applyProtection="1"/>
    <xf numFmtId="0" fontId="13" fillId="0" borderId="0" xfId="0" applyFont="1" applyAlignment="1" applyProtection="1">
      <alignment horizontal="right"/>
    </xf>
    <xf numFmtId="1" fontId="14" fillId="0" borderId="0" xfId="0" applyNumberFormat="1" applyFont="1" applyAlignment="1" applyProtection="1">
      <alignment horizontal="left"/>
    </xf>
    <xf numFmtId="0" fontId="14" fillId="0" borderId="0" xfId="0" applyNumberFormat="1" applyFont="1" applyAlignment="1" applyProtection="1">
      <alignment horizontal="left"/>
    </xf>
    <xf numFmtId="172" fontId="14" fillId="0" borderId="0" xfId="0" applyNumberFormat="1" applyFont="1" applyAlignment="1" applyProtection="1">
      <alignment horizontal="left"/>
    </xf>
    <xf numFmtId="0" fontId="8" fillId="0" borderId="0" xfId="0" applyFont="1" applyAlignment="1" applyProtection="1">
      <alignment horizontal="right"/>
    </xf>
    <xf numFmtId="1" fontId="4" fillId="0" borderId="0" xfId="0" applyNumberFormat="1" applyFont="1" applyAlignment="1" applyProtection="1">
      <alignment horizontal="left"/>
    </xf>
    <xf numFmtId="172" fontId="4" fillId="0" borderId="0" xfId="0" applyNumberFormat="1" applyFont="1" applyAlignment="1" applyProtection="1">
      <alignment horizontal="left"/>
    </xf>
    <xf numFmtId="0" fontId="14" fillId="0" borderId="0" xfId="0" applyFont="1" applyAlignment="1" applyProtection="1">
      <alignment horizontal="right"/>
    </xf>
    <xf numFmtId="0" fontId="14" fillId="0" borderId="0" xfId="0" applyNumberFormat="1" applyFont="1" applyProtection="1"/>
    <xf numFmtId="1" fontId="14" fillId="0" borderId="0" xfId="0" applyNumberFormat="1" applyFont="1" applyProtection="1"/>
    <xf numFmtId="0" fontId="4" fillId="0" borderId="0" xfId="0" applyFont="1" applyAlignment="1" applyProtection="1">
      <alignment horizontal="right"/>
    </xf>
    <xf numFmtId="1" fontId="14" fillId="0" borderId="0" xfId="0" applyNumberFormat="1" applyFont="1" applyAlignment="1" applyProtection="1">
      <alignment horizontal="right"/>
    </xf>
    <xf numFmtId="173" fontId="14" fillId="0" borderId="0" xfId="0" applyNumberFormat="1" applyFont="1" applyAlignment="1" applyProtection="1">
      <alignment horizontal="right"/>
    </xf>
    <xf numFmtId="0" fontId="13" fillId="0" borderId="0" xfId="0" applyFont="1" applyAlignment="1" applyProtection="1">
      <alignment horizontal="left"/>
    </xf>
    <xf numFmtId="0" fontId="8" fillId="0" borderId="0" xfId="0" applyFont="1" applyAlignment="1" applyProtection="1">
      <alignment horizontal="left"/>
    </xf>
    <xf numFmtId="0" fontId="17" fillId="3" borderId="0" xfId="0" applyFont="1" applyFill="1" applyBorder="1" applyAlignment="1" applyProtection="1">
      <alignment horizontal="left"/>
    </xf>
    <xf numFmtId="0" fontId="5" fillId="3" borderId="0" xfId="0" applyFont="1" applyFill="1" applyBorder="1" applyAlignment="1" applyProtection="1">
      <alignment horizontal="left"/>
    </xf>
    <xf numFmtId="0" fontId="14" fillId="4" borderId="11" xfId="0" applyFont="1" applyFill="1" applyBorder="1" applyAlignment="1" applyProtection="1">
      <alignment wrapText="1"/>
    </xf>
    <xf numFmtId="0" fontId="13" fillId="4" borderId="12" xfId="0" applyFont="1" applyFill="1" applyBorder="1" applyAlignment="1" applyProtection="1">
      <alignment horizontal="center" vertical="center" wrapText="1"/>
    </xf>
    <xf numFmtId="0" fontId="13" fillId="4" borderId="13" xfId="0" applyFont="1" applyFill="1" applyBorder="1" applyAlignment="1" applyProtection="1">
      <alignment horizontal="center" vertical="center" wrapText="1"/>
    </xf>
    <xf numFmtId="0" fontId="13" fillId="4" borderId="11" xfId="0" applyFont="1" applyFill="1" applyBorder="1" applyAlignment="1" applyProtection="1">
      <alignment horizontal="center" vertical="center" wrapText="1"/>
    </xf>
    <xf numFmtId="0" fontId="13" fillId="4" borderId="22" xfId="0" applyFont="1" applyFill="1" applyBorder="1" applyAlignment="1" applyProtection="1">
      <alignment horizontal="center" vertical="center" wrapText="1"/>
    </xf>
    <xf numFmtId="0" fontId="13" fillId="4" borderId="24" xfId="0" applyFont="1" applyFill="1" applyBorder="1" applyAlignment="1" applyProtection="1">
      <alignment horizontal="center" vertical="center" wrapText="1"/>
    </xf>
    <xf numFmtId="0" fontId="13" fillId="4" borderId="15" xfId="0" applyFont="1" applyFill="1" applyBorder="1" applyAlignment="1" applyProtection="1">
      <alignment horizontal="center" vertical="center" wrapText="1"/>
    </xf>
    <xf numFmtId="0" fontId="14" fillId="0" borderId="25" xfId="0" applyFont="1" applyBorder="1" applyAlignment="1" applyProtection="1">
      <alignment wrapText="1"/>
    </xf>
    <xf numFmtId="0" fontId="13" fillId="4" borderId="26" xfId="0" applyFont="1" applyFill="1" applyBorder="1" applyAlignment="1" applyProtection="1">
      <alignment horizontal="center" vertical="center" wrapText="1"/>
    </xf>
    <xf numFmtId="0" fontId="13" fillId="4" borderId="27" xfId="0" applyFont="1" applyFill="1" applyBorder="1" applyAlignment="1" applyProtection="1">
      <alignment horizontal="center" vertical="center" wrapText="1"/>
    </xf>
    <xf numFmtId="0" fontId="13" fillId="5" borderId="25" xfId="0" applyFont="1" applyFill="1" applyBorder="1" applyAlignment="1" applyProtection="1">
      <alignment horizontal="center" vertical="center" wrapText="1"/>
    </xf>
    <xf numFmtId="0" fontId="13" fillId="5" borderId="36" xfId="0" applyFont="1" applyFill="1" applyBorder="1" applyAlignment="1" applyProtection="1">
      <alignment horizontal="center" vertical="center" wrapText="1"/>
    </xf>
    <xf numFmtId="0" fontId="13" fillId="10" borderId="25" xfId="0" applyFont="1" applyFill="1" applyBorder="1" applyAlignment="1" applyProtection="1">
      <alignment horizontal="center" vertical="center" wrapText="1"/>
    </xf>
    <xf numFmtId="0" fontId="13" fillId="10" borderId="27" xfId="0" applyFont="1" applyFill="1" applyBorder="1" applyAlignment="1" applyProtection="1">
      <alignment horizontal="center" vertical="center" wrapText="1"/>
    </xf>
    <xf numFmtId="0" fontId="13" fillId="10" borderId="26" xfId="0" applyFont="1" applyFill="1" applyBorder="1" applyAlignment="1" applyProtection="1">
      <alignment horizontal="center" vertical="center" wrapText="1"/>
    </xf>
    <xf numFmtId="0" fontId="13" fillId="10" borderId="12" xfId="0" applyFont="1" applyFill="1" applyBorder="1" applyAlignment="1" applyProtection="1">
      <alignment horizontal="center" vertical="center" wrapText="1"/>
    </xf>
    <xf numFmtId="0" fontId="13" fillId="10" borderId="36" xfId="0" applyFont="1" applyFill="1" applyBorder="1" applyAlignment="1" applyProtection="1">
      <alignment horizontal="center" vertical="center" wrapText="1"/>
    </xf>
    <xf numFmtId="0" fontId="14" fillId="0" borderId="80" xfId="0" applyFont="1" applyBorder="1" applyAlignment="1" applyProtection="1">
      <alignment horizontal="center"/>
    </xf>
    <xf numFmtId="171" fontId="14" fillId="0" borderId="81" xfId="0" applyNumberFormat="1" applyFont="1" applyBorder="1" applyAlignment="1" applyProtection="1">
      <alignment horizontal="center"/>
    </xf>
    <xf numFmtId="177" fontId="14" fillId="0" borderId="82" xfId="0" applyNumberFormat="1" applyFont="1" applyBorder="1" applyAlignment="1" applyProtection="1">
      <alignment horizontal="center"/>
    </xf>
    <xf numFmtId="177" fontId="14" fillId="0" borderId="80" xfId="0" applyNumberFormat="1" applyFont="1" applyBorder="1" applyAlignment="1" applyProtection="1">
      <alignment horizontal="center"/>
    </xf>
    <xf numFmtId="177" fontId="14" fillId="0" borderId="81" xfId="0" applyNumberFormat="1" applyFont="1" applyBorder="1" applyAlignment="1" applyProtection="1">
      <alignment horizontal="center"/>
    </xf>
    <xf numFmtId="176" fontId="14" fillId="0" borderId="83" xfId="0" applyNumberFormat="1" applyFont="1" applyBorder="1" applyAlignment="1" applyProtection="1">
      <alignment horizontal="center"/>
    </xf>
    <xf numFmtId="174" fontId="14" fillId="0" borderId="80" xfId="0" applyNumberFormat="1" applyFont="1" applyBorder="1" applyAlignment="1" applyProtection="1">
      <alignment horizontal="center"/>
    </xf>
    <xf numFmtId="169" fontId="14" fillId="0" borderId="81" xfId="0" applyNumberFormat="1" applyFont="1" applyBorder="1" applyAlignment="1" applyProtection="1">
      <alignment horizontal="center"/>
    </xf>
    <xf numFmtId="169" fontId="14" fillId="0" borderId="85" xfId="0" applyNumberFormat="1" applyFont="1" applyBorder="1" applyAlignment="1" applyProtection="1">
      <alignment horizontal="center"/>
    </xf>
    <xf numFmtId="174" fontId="14" fillId="0" borderId="83" xfId="0" applyNumberFormat="1" applyFont="1" applyBorder="1" applyAlignment="1" applyProtection="1">
      <alignment horizontal="center"/>
    </xf>
    <xf numFmtId="169" fontId="14" fillId="0" borderId="84" xfId="0" applyNumberFormat="1" applyFont="1" applyBorder="1" applyAlignment="1" applyProtection="1">
      <alignment horizontal="center"/>
    </xf>
    <xf numFmtId="169" fontId="14" fillId="0" borderId="80" xfId="0" applyNumberFormat="1" applyFont="1" applyBorder="1" applyAlignment="1" applyProtection="1">
      <alignment horizontal="center"/>
    </xf>
    <xf numFmtId="168" fontId="14" fillId="0" borderId="85" xfId="0" applyNumberFormat="1" applyFont="1" applyBorder="1" applyAlignment="1" applyProtection="1">
      <alignment horizontal="center"/>
    </xf>
    <xf numFmtId="170" fontId="14" fillId="0" borderId="80" xfId="0" applyNumberFormat="1" applyFont="1" applyBorder="1" applyAlignment="1" applyProtection="1">
      <alignment horizontal="center"/>
    </xf>
    <xf numFmtId="176" fontId="14" fillId="0" borderId="82" xfId="0" applyNumberFormat="1" applyFont="1" applyBorder="1" applyAlignment="1" applyProtection="1">
      <alignment horizontal="center"/>
    </xf>
    <xf numFmtId="176" fontId="14" fillId="0" borderId="85" xfId="0" applyNumberFormat="1" applyFont="1" applyBorder="1" applyAlignment="1" applyProtection="1">
      <alignment horizontal="center"/>
    </xf>
    <xf numFmtId="176" fontId="14" fillId="0" borderId="81" xfId="0" applyNumberFormat="1" applyFont="1" applyBorder="1" applyAlignment="1" applyProtection="1">
      <alignment horizontal="center"/>
    </xf>
    <xf numFmtId="176" fontId="14" fillId="0" borderId="80" xfId="0" applyNumberFormat="1" applyFont="1" applyBorder="1" applyAlignment="1" applyProtection="1">
      <alignment horizontal="center"/>
    </xf>
    <xf numFmtId="0" fontId="14" fillId="0" borderId="43" xfId="0" applyFont="1" applyBorder="1" applyAlignment="1" applyProtection="1">
      <alignment horizontal="center"/>
    </xf>
    <xf numFmtId="171" fontId="14" fillId="0" borderId="74" xfId="0" applyNumberFormat="1" applyFont="1" applyBorder="1" applyAlignment="1" applyProtection="1">
      <alignment horizontal="center"/>
    </xf>
    <xf numFmtId="177" fontId="14" fillId="0" borderId="71" xfId="0" applyNumberFormat="1" applyFont="1" applyBorder="1" applyAlignment="1" applyProtection="1">
      <alignment horizontal="center"/>
    </xf>
    <xf numFmtId="177" fontId="14" fillId="0" borderId="43" xfId="0" applyNumberFormat="1" applyFont="1" applyBorder="1" applyAlignment="1" applyProtection="1">
      <alignment horizontal="center"/>
    </xf>
    <xf numFmtId="177" fontId="14" fillId="0" borderId="74" xfId="0" applyNumberFormat="1" applyFont="1" applyBorder="1" applyAlignment="1" applyProtection="1">
      <alignment horizontal="center"/>
    </xf>
    <xf numFmtId="176" fontId="14" fillId="0" borderId="77" xfId="0" applyNumberFormat="1" applyFont="1" applyBorder="1" applyAlignment="1" applyProtection="1">
      <alignment horizontal="center"/>
    </xf>
    <xf numFmtId="174" fontId="14" fillId="0" borderId="43" xfId="0" applyNumberFormat="1" applyFont="1" applyBorder="1" applyAlignment="1" applyProtection="1">
      <alignment horizontal="center"/>
    </xf>
    <xf numFmtId="169" fontId="14" fillId="0" borderId="74" xfId="0" applyNumberFormat="1" applyFont="1" applyBorder="1" applyAlignment="1" applyProtection="1">
      <alignment horizontal="center"/>
    </xf>
    <xf numFmtId="169" fontId="14" fillId="0" borderId="44" xfId="0" applyNumberFormat="1" applyFont="1" applyBorder="1" applyAlignment="1" applyProtection="1">
      <alignment horizontal="center"/>
    </xf>
    <xf numFmtId="174" fontId="14" fillId="0" borderId="77" xfId="0" applyNumberFormat="1" applyFont="1" applyBorder="1" applyAlignment="1" applyProtection="1">
      <alignment horizontal="center"/>
    </xf>
    <xf numFmtId="169" fontId="14" fillId="0" borderId="53" xfId="0" applyNumberFormat="1" applyFont="1" applyBorder="1" applyAlignment="1" applyProtection="1">
      <alignment horizontal="center"/>
    </xf>
    <xf numFmtId="169" fontId="14" fillId="0" borderId="43" xfId="0" applyNumberFormat="1" applyFont="1" applyBorder="1" applyAlignment="1" applyProtection="1">
      <alignment horizontal="center"/>
    </xf>
    <xf numFmtId="168" fontId="14" fillId="0" borderId="44" xfId="0" applyNumberFormat="1" applyFont="1" applyBorder="1" applyAlignment="1" applyProtection="1">
      <alignment horizontal="center"/>
    </xf>
    <xf numFmtId="170" fontId="14" fillId="0" borderId="43" xfId="0" applyNumberFormat="1" applyFont="1" applyBorder="1" applyAlignment="1" applyProtection="1">
      <alignment horizontal="center"/>
    </xf>
    <xf numFmtId="176" fontId="14" fillId="0" borderId="71" xfId="0" applyNumberFormat="1" applyFont="1" applyBorder="1" applyAlignment="1" applyProtection="1">
      <alignment horizontal="center"/>
    </xf>
    <xf numFmtId="176" fontId="14" fillId="0" borderId="44" xfId="0" applyNumberFormat="1" applyFont="1" applyBorder="1" applyAlignment="1" applyProtection="1">
      <alignment horizontal="center"/>
    </xf>
    <xf numFmtId="176" fontId="14" fillId="0" borderId="74" xfId="0" applyNumberFormat="1" applyFont="1" applyBorder="1" applyAlignment="1" applyProtection="1">
      <alignment horizontal="center"/>
    </xf>
    <xf numFmtId="176" fontId="14" fillId="0" borderId="43" xfId="0" applyNumberFormat="1" applyFont="1" applyBorder="1" applyAlignment="1" applyProtection="1">
      <alignment horizontal="center"/>
    </xf>
    <xf numFmtId="0" fontId="14" fillId="0" borderId="86" xfId="0" applyFont="1" applyBorder="1" applyAlignment="1" applyProtection="1">
      <alignment horizontal="center"/>
    </xf>
    <xf numFmtId="171" fontId="14" fillId="0" borderId="87" xfId="0" applyNumberFormat="1" applyFont="1" applyBorder="1" applyAlignment="1" applyProtection="1">
      <alignment horizontal="center"/>
    </xf>
    <xf numFmtId="177" fontId="14" fillId="0" borderId="88" xfId="0" applyNumberFormat="1" applyFont="1" applyBorder="1" applyAlignment="1" applyProtection="1">
      <alignment horizontal="center"/>
    </xf>
    <xf numFmtId="177" fontId="14" fillId="0" borderId="86" xfId="0" applyNumberFormat="1" applyFont="1" applyBorder="1" applyAlignment="1" applyProtection="1">
      <alignment horizontal="center"/>
    </xf>
    <xf numFmtId="177" fontId="14" fillId="0" borderId="87" xfId="0" applyNumberFormat="1" applyFont="1" applyBorder="1" applyAlignment="1" applyProtection="1">
      <alignment horizontal="center"/>
    </xf>
    <xf numFmtId="176" fontId="14" fillId="0" borderId="89" xfId="0" applyNumberFormat="1" applyFont="1" applyBorder="1" applyAlignment="1" applyProtection="1">
      <alignment horizontal="center"/>
    </xf>
    <xf numFmtId="174" fontId="14" fillId="0" borderId="86" xfId="0" applyNumberFormat="1" applyFont="1" applyBorder="1" applyAlignment="1" applyProtection="1">
      <alignment horizontal="center"/>
    </xf>
    <xf numFmtId="169" fontId="14" fillId="0" borderId="87" xfId="0" applyNumberFormat="1" applyFont="1" applyBorder="1" applyAlignment="1" applyProtection="1">
      <alignment horizontal="center"/>
    </xf>
    <xf numFmtId="169" fontId="14" fillId="0" borderId="91" xfId="0" applyNumberFormat="1" applyFont="1" applyBorder="1" applyAlignment="1" applyProtection="1">
      <alignment horizontal="center"/>
    </xf>
    <xf numFmtId="174" fontId="14" fillId="0" borderId="89" xfId="0" applyNumberFormat="1" applyFont="1" applyBorder="1" applyAlignment="1" applyProtection="1">
      <alignment horizontal="center"/>
    </xf>
    <xf numFmtId="169" fontId="14" fillId="0" borderId="90" xfId="0" applyNumberFormat="1" applyFont="1" applyBorder="1" applyAlignment="1" applyProtection="1">
      <alignment horizontal="center"/>
    </xf>
    <xf numFmtId="169" fontId="14" fillId="0" borderId="86" xfId="0" applyNumberFormat="1" applyFont="1" applyBorder="1" applyAlignment="1" applyProtection="1">
      <alignment horizontal="center"/>
    </xf>
    <xf numFmtId="168" fontId="14" fillId="0" borderId="91" xfId="0" applyNumberFormat="1" applyFont="1" applyBorder="1" applyAlignment="1" applyProtection="1">
      <alignment horizontal="center"/>
    </xf>
    <xf numFmtId="170" fontId="14" fillId="0" borderId="86" xfId="0" applyNumberFormat="1" applyFont="1" applyBorder="1" applyAlignment="1" applyProtection="1">
      <alignment horizontal="center"/>
    </xf>
    <xf numFmtId="176" fontId="14" fillId="0" borderId="88" xfId="0" applyNumberFormat="1" applyFont="1" applyBorder="1" applyAlignment="1" applyProtection="1">
      <alignment horizontal="center"/>
    </xf>
    <xf numFmtId="176" fontId="14" fillId="0" borderId="91" xfId="0" applyNumberFormat="1" applyFont="1" applyBorder="1" applyAlignment="1" applyProtection="1">
      <alignment horizontal="center"/>
    </xf>
    <xf numFmtId="176" fontId="14" fillId="0" borderId="87" xfId="0" applyNumberFormat="1" applyFont="1" applyBorder="1" applyAlignment="1" applyProtection="1">
      <alignment horizontal="center"/>
    </xf>
    <xf numFmtId="176" fontId="14" fillId="0" borderId="86" xfId="0" applyNumberFormat="1" applyFont="1" applyBorder="1" applyAlignment="1" applyProtection="1">
      <alignment horizontal="center"/>
    </xf>
    <xf numFmtId="0" fontId="14" fillId="0" borderId="0" xfId="0" applyFont="1" applyAlignment="1" applyProtection="1">
      <alignment wrapText="1"/>
    </xf>
    <xf numFmtId="0" fontId="4" fillId="0" borderId="0" xfId="0" applyFont="1" applyAlignment="1" applyProtection="1">
      <alignment wrapText="1"/>
    </xf>
    <xf numFmtId="0" fontId="14" fillId="0" borderId="47" xfId="0" applyFont="1" applyBorder="1" applyAlignment="1" applyProtection="1">
      <alignment horizontal="center"/>
    </xf>
    <xf numFmtId="171" fontId="14" fillId="0" borderId="92" xfId="0" applyNumberFormat="1" applyFont="1" applyBorder="1" applyAlignment="1" applyProtection="1">
      <alignment horizontal="center"/>
    </xf>
    <xf numFmtId="177" fontId="14" fillId="0" borderId="93" xfId="0" applyNumberFormat="1" applyFont="1" applyBorder="1" applyAlignment="1" applyProtection="1">
      <alignment horizontal="center"/>
    </xf>
    <xf numFmtId="177" fontId="14" fillId="0" borderId="47" xfId="0" applyNumberFormat="1" applyFont="1" applyBorder="1" applyAlignment="1" applyProtection="1">
      <alignment horizontal="center"/>
    </xf>
    <xf numFmtId="177" fontId="14" fillId="0" borderId="92" xfId="0" applyNumberFormat="1" applyFont="1" applyBorder="1" applyAlignment="1" applyProtection="1">
      <alignment horizontal="center"/>
    </xf>
    <xf numFmtId="176" fontId="14" fillId="0" borderId="94" xfId="0" applyNumberFormat="1" applyFont="1" applyBorder="1" applyAlignment="1" applyProtection="1">
      <alignment horizontal="center"/>
    </xf>
    <xf numFmtId="174" fontId="14" fillId="0" borderId="47" xfId="0" applyNumberFormat="1" applyFont="1" applyBorder="1" applyAlignment="1" applyProtection="1">
      <alignment horizontal="center"/>
    </xf>
    <xf numFmtId="169" fontId="14" fillId="0" borderId="92" xfId="0" applyNumberFormat="1" applyFont="1" applyBorder="1" applyAlignment="1" applyProtection="1">
      <alignment horizontal="center"/>
    </xf>
    <xf numFmtId="169" fontId="14" fillId="0" borderId="48" xfId="0" applyNumberFormat="1" applyFont="1" applyBorder="1" applyAlignment="1" applyProtection="1">
      <alignment horizontal="center"/>
    </xf>
    <xf numFmtId="174" fontId="14" fillId="0" borderId="94" xfId="0" applyNumberFormat="1" applyFont="1" applyBorder="1" applyAlignment="1" applyProtection="1">
      <alignment horizontal="center"/>
    </xf>
    <xf numFmtId="169" fontId="14" fillId="0" borderId="54" xfId="0" applyNumberFormat="1" applyFont="1" applyBorder="1" applyAlignment="1" applyProtection="1">
      <alignment horizontal="center"/>
    </xf>
    <xf numFmtId="169" fontId="14" fillId="0" borderId="47" xfId="0" applyNumberFormat="1" applyFont="1" applyBorder="1" applyAlignment="1" applyProtection="1">
      <alignment horizontal="center"/>
    </xf>
    <xf numFmtId="168" fontId="14" fillId="0" borderId="48" xfId="0" applyNumberFormat="1" applyFont="1" applyBorder="1" applyAlignment="1" applyProtection="1">
      <alignment horizontal="center"/>
    </xf>
    <xf numFmtId="170" fontId="14" fillId="0" borderId="47" xfId="0" applyNumberFormat="1" applyFont="1" applyBorder="1" applyAlignment="1" applyProtection="1">
      <alignment horizontal="center"/>
    </xf>
    <xf numFmtId="176" fontId="14" fillId="0" borderId="93" xfId="0" applyNumberFormat="1" applyFont="1" applyBorder="1" applyAlignment="1" applyProtection="1">
      <alignment horizontal="center"/>
    </xf>
    <xf numFmtId="176" fontId="14" fillId="0" borderId="48" xfId="0" applyNumberFormat="1" applyFont="1" applyBorder="1" applyAlignment="1" applyProtection="1">
      <alignment horizontal="center"/>
    </xf>
    <xf numFmtId="176" fontId="14" fillId="0" borderId="92" xfId="0" applyNumberFormat="1" applyFont="1" applyBorder="1" applyAlignment="1" applyProtection="1">
      <alignment horizontal="center"/>
    </xf>
    <xf numFmtId="176" fontId="14" fillId="0" borderId="47" xfId="0" applyNumberFormat="1" applyFont="1" applyBorder="1" applyAlignment="1" applyProtection="1">
      <alignment horizontal="center"/>
    </xf>
    <xf numFmtId="0" fontId="13" fillId="0" borderId="0" xfId="0" applyFont="1" applyFill="1" applyBorder="1" applyAlignment="1" applyProtection="1">
      <alignment vertical="center"/>
    </xf>
    <xf numFmtId="0" fontId="13" fillId="13" borderId="11" xfId="0" applyFont="1" applyFill="1" applyBorder="1" applyAlignment="1" applyProtection="1">
      <alignment horizontal="center" vertical="center" wrapText="1"/>
    </xf>
    <xf numFmtId="0" fontId="13" fillId="13" borderId="12" xfId="0" applyFont="1" applyFill="1" applyBorder="1" applyAlignment="1" applyProtection="1">
      <alignment horizontal="center" vertical="center" wrapText="1"/>
    </xf>
    <xf numFmtId="0" fontId="13" fillId="13" borderId="13" xfId="0" applyFont="1" applyFill="1" applyBorder="1" applyAlignment="1" applyProtection="1">
      <alignment horizontal="center" vertical="center" wrapText="1"/>
    </xf>
    <xf numFmtId="0" fontId="13" fillId="13" borderId="22" xfId="0" applyFont="1" applyFill="1" applyBorder="1" applyAlignment="1" applyProtection="1">
      <alignment horizontal="center" vertical="center" wrapText="1"/>
    </xf>
    <xf numFmtId="0" fontId="13" fillId="13" borderId="24" xfId="0" applyFont="1" applyFill="1" applyBorder="1" applyAlignment="1" applyProtection="1">
      <alignment horizontal="center" vertical="center" wrapText="1"/>
    </xf>
    <xf numFmtId="0" fontId="13" fillId="13" borderId="15" xfId="0" applyFont="1" applyFill="1" applyBorder="1" applyAlignment="1" applyProtection="1">
      <alignment horizontal="center" vertical="center" wrapText="1"/>
    </xf>
    <xf numFmtId="177" fontId="14" fillId="0" borderId="30" xfId="0" applyNumberFormat="1" applyFont="1" applyFill="1" applyBorder="1" applyAlignment="1" applyProtection="1">
      <alignment horizontal="center"/>
    </xf>
    <xf numFmtId="1" fontId="14" fillId="0" borderId="96" xfId="0" applyNumberFormat="1" applyFont="1" applyFill="1" applyBorder="1" applyAlignment="1" applyProtection="1">
      <alignment horizontal="center"/>
    </xf>
    <xf numFmtId="1" fontId="14" fillId="0" borderId="97" xfId="0" applyNumberFormat="1" applyFont="1" applyFill="1" applyBorder="1" applyAlignment="1" applyProtection="1">
      <alignment horizontal="center"/>
    </xf>
    <xf numFmtId="1" fontId="14" fillId="0" borderId="99" xfId="0" applyNumberFormat="1" applyFont="1" applyFill="1" applyBorder="1" applyAlignment="1" applyProtection="1">
      <alignment horizontal="center"/>
    </xf>
    <xf numFmtId="174" fontId="14" fillId="0" borderId="30" xfId="0" applyNumberFormat="1" applyFont="1" applyBorder="1" applyAlignment="1" applyProtection="1">
      <alignment horizontal="center"/>
    </xf>
    <xf numFmtId="2" fontId="14" fillId="0" borderId="9" xfId="0" applyNumberFormat="1" applyFont="1" applyBorder="1" applyAlignment="1" applyProtection="1">
      <alignment horizontal="center"/>
    </xf>
    <xf numFmtId="168" fontId="14" fillId="0" borderId="20" xfId="0" applyNumberFormat="1" applyFont="1" applyBorder="1" applyAlignment="1" applyProtection="1">
      <alignment horizontal="center"/>
    </xf>
    <xf numFmtId="168" fontId="14" fillId="0" borderId="99" xfId="0" applyNumberFormat="1" applyFont="1" applyBorder="1" applyAlignment="1" applyProtection="1">
      <alignment horizontal="center"/>
    </xf>
    <xf numFmtId="2" fontId="14" fillId="0" borderId="35" xfId="0" applyNumberFormat="1" applyFont="1" applyBorder="1" applyAlignment="1" applyProtection="1">
      <alignment horizontal="center"/>
    </xf>
    <xf numFmtId="177" fontId="14" fillId="0" borderId="31" xfId="0" applyNumberFormat="1" applyFont="1" applyFill="1" applyBorder="1" applyAlignment="1" applyProtection="1">
      <alignment horizontal="center"/>
    </xf>
    <xf numFmtId="1" fontId="14" fillId="0" borderId="98" xfId="0" applyNumberFormat="1" applyFont="1" applyFill="1" applyBorder="1" applyAlignment="1" applyProtection="1">
      <alignment horizontal="center"/>
    </xf>
    <xf numFmtId="1" fontId="14" fillId="0" borderId="95" xfId="0" applyNumberFormat="1" applyFont="1" applyFill="1" applyBorder="1" applyAlignment="1" applyProtection="1">
      <alignment horizontal="center"/>
    </xf>
    <xf numFmtId="1" fontId="14" fillId="0" borderId="100" xfId="0" applyNumberFormat="1" applyFont="1" applyFill="1" applyBorder="1" applyAlignment="1" applyProtection="1">
      <alignment horizontal="center"/>
    </xf>
    <xf numFmtId="174" fontId="14" fillId="0" borderId="31" xfId="0" applyNumberFormat="1" applyFont="1" applyBorder="1" applyAlignment="1" applyProtection="1">
      <alignment horizontal="center"/>
    </xf>
    <xf numFmtId="2" fontId="14" fillId="0" borderId="32" xfId="0" applyNumberFormat="1" applyFont="1" applyBorder="1" applyAlignment="1" applyProtection="1">
      <alignment horizontal="center"/>
    </xf>
    <xf numFmtId="168" fontId="14" fillId="0" borderId="33" xfId="0" applyNumberFormat="1" applyFont="1" applyBorder="1" applyAlignment="1" applyProtection="1">
      <alignment horizontal="center"/>
    </xf>
    <xf numFmtId="168" fontId="14" fillId="0" borderId="100" xfId="0" applyNumberFormat="1" applyFont="1" applyBorder="1" applyAlignment="1" applyProtection="1">
      <alignment horizontal="center"/>
    </xf>
    <xf numFmtId="2" fontId="14" fillId="0" borderId="29" xfId="0" applyNumberFormat="1" applyFont="1" applyBorder="1" applyAlignment="1" applyProtection="1">
      <alignment horizontal="center"/>
    </xf>
    <xf numFmtId="169" fontId="4" fillId="0" borderId="0" xfId="0" applyNumberFormat="1" applyFont="1" applyProtection="1"/>
    <xf numFmtId="0" fontId="4" fillId="0" borderId="0" xfId="0" applyFont="1" applyFill="1" applyBorder="1" applyProtection="1"/>
    <xf numFmtId="0" fontId="5" fillId="0" borderId="0" xfId="0" applyFont="1" applyFill="1" applyBorder="1" applyProtection="1"/>
    <xf numFmtId="0" fontId="0" fillId="0" borderId="0" xfId="0" applyFill="1" applyProtection="1"/>
    <xf numFmtId="0" fontId="17" fillId="0" borderId="0" xfId="0" applyFont="1" applyFill="1" applyBorder="1" applyAlignment="1" applyProtection="1">
      <alignment horizontal="left" indent="5"/>
    </xf>
    <xf numFmtId="0" fontId="14" fillId="0" borderId="0" xfId="0" applyFont="1" applyFill="1" applyBorder="1" applyProtection="1"/>
    <xf numFmtId="0" fontId="13" fillId="0" borderId="0" xfId="0" applyFont="1" applyFill="1" applyBorder="1" applyAlignment="1" applyProtection="1">
      <alignment horizontal="right"/>
    </xf>
    <xf numFmtId="0" fontId="14" fillId="0" borderId="0" xfId="0" applyFont="1" applyFill="1" applyBorder="1" applyAlignment="1" applyProtection="1">
      <alignment horizontal="left" vertical="center"/>
    </xf>
    <xf numFmtId="0" fontId="18" fillId="0" borderId="0" xfId="0" applyFont="1" applyFill="1" applyProtection="1"/>
    <xf numFmtId="0" fontId="13" fillId="0" borderId="0" xfId="0" applyFont="1" applyFill="1" applyBorder="1" applyAlignment="1" applyProtection="1">
      <alignment horizontal="left"/>
    </xf>
    <xf numFmtId="0" fontId="18" fillId="0" borderId="0" xfId="0" applyFont="1" applyFill="1" applyBorder="1" applyProtection="1"/>
    <xf numFmtId="164" fontId="14" fillId="0" borderId="0" xfId="0" applyNumberFormat="1" applyFont="1" applyFill="1" applyBorder="1" applyAlignment="1" applyProtection="1">
      <alignment horizontal="left" vertical="center"/>
    </xf>
    <xf numFmtId="0" fontId="4" fillId="0" borderId="0" xfId="0" applyFont="1" applyFill="1" applyBorder="1" applyAlignment="1" applyProtection="1">
      <alignment vertical="center"/>
    </xf>
    <xf numFmtId="0" fontId="4" fillId="3" borderId="0" xfId="0" applyFont="1" applyFill="1" applyBorder="1" applyProtection="1"/>
    <xf numFmtId="0" fontId="19" fillId="0" borderId="60" xfId="0" applyFont="1" applyFill="1" applyBorder="1" applyAlignment="1" applyProtection="1">
      <alignment horizontal="center" vertical="center"/>
    </xf>
    <xf numFmtId="0" fontId="19" fillId="0" borderId="7" xfId="0" applyFont="1" applyFill="1" applyBorder="1" applyAlignment="1" applyProtection="1">
      <alignment horizontal="center" vertical="center"/>
    </xf>
    <xf numFmtId="0" fontId="19" fillId="0" borderId="61" xfId="0" applyFont="1" applyFill="1" applyBorder="1" applyAlignment="1" applyProtection="1">
      <alignment horizontal="center" vertical="center"/>
    </xf>
    <xf numFmtId="0" fontId="4" fillId="0" borderId="0" xfId="0" applyFont="1" applyFill="1" applyBorder="1" applyAlignment="1" applyProtection="1">
      <alignment horizontal="right" vertical="center"/>
    </xf>
    <xf numFmtId="165" fontId="4" fillId="0" borderId="58" xfId="0" applyNumberFormat="1" applyFont="1" applyFill="1" applyBorder="1" applyProtection="1"/>
    <xf numFmtId="165" fontId="4" fillId="0" borderId="8" xfId="0" applyNumberFormat="1" applyFont="1" applyFill="1" applyBorder="1" applyProtection="1"/>
    <xf numFmtId="165" fontId="4" fillId="0" borderId="59" xfId="0" applyNumberFormat="1" applyFont="1" applyFill="1" applyBorder="1" applyProtection="1"/>
    <xf numFmtId="166" fontId="4" fillId="0" borderId="0" xfId="0" applyNumberFormat="1" applyFont="1" applyFill="1" applyBorder="1" applyProtection="1"/>
    <xf numFmtId="165" fontId="4" fillId="0" borderId="0" xfId="0" applyNumberFormat="1" applyFont="1" applyFill="1" applyBorder="1" applyProtection="1"/>
    <xf numFmtId="0" fontId="4" fillId="0" borderId="37" xfId="0" applyFont="1" applyFill="1" applyBorder="1" applyAlignment="1" applyProtection="1">
      <alignment vertical="center"/>
    </xf>
    <xf numFmtId="0" fontId="4" fillId="0" borderId="38" xfId="0" applyFont="1" applyFill="1" applyBorder="1" applyAlignment="1" applyProtection="1">
      <alignment vertical="center"/>
    </xf>
    <xf numFmtId="0" fontId="4" fillId="0" borderId="55" xfId="0" applyFont="1" applyFill="1" applyBorder="1" applyAlignment="1" applyProtection="1">
      <alignment horizontal="center" vertical="center"/>
    </xf>
    <xf numFmtId="178" fontId="4" fillId="0" borderId="52" xfId="0" applyNumberFormat="1" applyFont="1" applyFill="1" applyBorder="1" applyAlignment="1" applyProtection="1">
      <alignment horizontal="right" vertical="center"/>
    </xf>
    <xf numFmtId="178" fontId="4" fillId="0" borderId="39" xfId="0" applyNumberFormat="1" applyFont="1" applyFill="1" applyBorder="1" applyAlignment="1" applyProtection="1">
      <alignment horizontal="right" vertical="center"/>
    </xf>
    <xf numFmtId="178" fontId="4" fillId="0" borderId="40" xfId="0" applyNumberFormat="1" applyFont="1" applyFill="1" applyBorder="1" applyAlignment="1" applyProtection="1">
      <alignment horizontal="right" vertical="center"/>
    </xf>
    <xf numFmtId="1" fontId="4" fillId="0" borderId="0" xfId="0" applyNumberFormat="1" applyFont="1" applyFill="1" applyBorder="1" applyProtection="1"/>
    <xf numFmtId="167" fontId="4" fillId="0" borderId="49" xfId="0" applyNumberFormat="1" applyFont="1" applyFill="1" applyBorder="1" applyProtection="1"/>
    <xf numFmtId="0" fontId="4" fillId="0" borderId="41" xfId="0" applyFont="1" applyFill="1" applyBorder="1" applyAlignment="1" applyProtection="1">
      <alignment vertical="center"/>
    </xf>
    <xf numFmtId="0" fontId="4" fillId="0" borderId="42" xfId="0" applyFont="1" applyFill="1" applyBorder="1" applyAlignment="1" applyProtection="1">
      <alignment vertical="center"/>
    </xf>
    <xf numFmtId="0" fontId="4" fillId="0" borderId="56" xfId="0" applyFont="1" applyFill="1" applyBorder="1" applyAlignment="1" applyProtection="1">
      <alignment horizontal="center" vertical="center"/>
    </xf>
    <xf numFmtId="178" fontId="4" fillId="0" borderId="53" xfId="0" applyNumberFormat="1" applyFont="1" applyFill="1" applyBorder="1" applyAlignment="1" applyProtection="1">
      <alignment horizontal="right" vertical="center"/>
    </xf>
    <xf numFmtId="178" fontId="4" fillId="0" borderId="43" xfId="0" applyNumberFormat="1" applyFont="1" applyFill="1" applyBorder="1" applyAlignment="1" applyProtection="1">
      <alignment horizontal="right" vertical="center"/>
    </xf>
    <xf numFmtId="178" fontId="4" fillId="0" borderId="44" xfId="0" applyNumberFormat="1" applyFont="1" applyFill="1" applyBorder="1" applyAlignment="1" applyProtection="1">
      <alignment horizontal="right" vertical="center"/>
    </xf>
    <xf numFmtId="167" fontId="4" fillId="0" borderId="50" xfId="0" applyNumberFormat="1" applyFont="1" applyFill="1" applyBorder="1" applyProtection="1"/>
    <xf numFmtId="168" fontId="4" fillId="0" borderId="0" xfId="0" applyNumberFormat="1" applyFont="1" applyFill="1" applyBorder="1" applyProtection="1"/>
    <xf numFmtId="167" fontId="4" fillId="0" borderId="0" xfId="0" applyNumberFormat="1" applyFont="1" applyFill="1" applyBorder="1" applyProtection="1"/>
    <xf numFmtId="2" fontId="4" fillId="0" borderId="0" xfId="0" applyNumberFormat="1" applyFont="1" applyFill="1" applyBorder="1" applyProtection="1"/>
    <xf numFmtId="0" fontId="4" fillId="0" borderId="45" xfId="0" applyFont="1" applyFill="1" applyBorder="1" applyAlignment="1" applyProtection="1">
      <alignment vertical="center"/>
    </xf>
    <xf numFmtId="0" fontId="4" fillId="0" borderId="46" xfId="0" applyFont="1" applyFill="1" applyBorder="1" applyAlignment="1" applyProtection="1">
      <alignment vertical="center"/>
    </xf>
    <xf numFmtId="0" fontId="4" fillId="0" borderId="57" xfId="0" applyFont="1" applyFill="1" applyBorder="1" applyAlignment="1" applyProtection="1">
      <alignment horizontal="center" vertical="center"/>
    </xf>
    <xf numFmtId="178" fontId="4" fillId="0" borderId="54" xfId="0" applyNumberFormat="1" applyFont="1" applyFill="1" applyBorder="1" applyAlignment="1" applyProtection="1">
      <alignment vertical="center"/>
    </xf>
    <xf numFmtId="178" fontId="4" fillId="0" borderId="47" xfId="0" applyNumberFormat="1" applyFont="1" applyFill="1" applyBorder="1" applyAlignment="1" applyProtection="1">
      <alignment vertical="center"/>
    </xf>
    <xf numFmtId="178" fontId="4" fillId="0" borderId="48" xfId="0" applyNumberFormat="1" applyFont="1" applyFill="1" applyBorder="1" applyAlignment="1" applyProtection="1">
      <alignment vertical="center"/>
    </xf>
    <xf numFmtId="167" fontId="4" fillId="0" borderId="51" xfId="0" applyNumberFormat="1" applyFont="1" applyFill="1" applyBorder="1" applyProtection="1"/>
    <xf numFmtId="0" fontId="25" fillId="3" borderId="6" xfId="1" applyFill="1" applyBorder="1" applyAlignment="1">
      <alignment vertical="top"/>
    </xf>
    <xf numFmtId="0" fontId="27" fillId="0" borderId="0" xfId="0" applyFont="1" applyAlignment="1">
      <alignment wrapText="1"/>
    </xf>
    <xf numFmtId="0" fontId="27" fillId="0" borderId="0" xfId="0" applyFont="1"/>
    <xf numFmtId="0" fontId="29" fillId="0" borderId="0" xfId="1" applyFont="1"/>
    <xf numFmtId="0" fontId="26" fillId="0" borderId="0" xfId="0" applyFont="1" applyBorder="1" applyAlignment="1">
      <alignment wrapText="1"/>
    </xf>
    <xf numFmtId="0" fontId="28" fillId="0" borderId="0" xfId="1" applyFont="1" applyBorder="1" applyAlignment="1">
      <alignment horizontal="center"/>
    </xf>
    <xf numFmtId="0" fontId="26" fillId="0" borderId="0" xfId="0" applyFont="1" applyAlignment="1">
      <alignment wrapText="1"/>
    </xf>
    <xf numFmtId="0" fontId="26" fillId="0" borderId="0" xfId="0" applyFont="1" applyAlignment="1">
      <alignment horizontal="center"/>
    </xf>
    <xf numFmtId="0" fontId="14" fillId="0" borderId="101" xfId="0" applyFont="1" applyBorder="1" applyAlignment="1">
      <alignment wrapText="1"/>
    </xf>
    <xf numFmtId="174" fontId="0" fillId="11" borderId="43" xfId="0" applyNumberFormat="1" applyFill="1" applyBorder="1" applyAlignment="1" applyProtection="1">
      <alignment horizontal="center" vertical="center"/>
    </xf>
    <xf numFmtId="179" fontId="14" fillId="0" borderId="84" xfId="0" applyNumberFormat="1" applyFont="1" applyBorder="1" applyAlignment="1" applyProtection="1">
      <alignment horizontal="center"/>
    </xf>
    <xf numFmtId="179" fontId="14" fillId="0" borderId="53" xfId="0" applyNumberFormat="1" applyFont="1" applyBorder="1" applyAlignment="1" applyProtection="1">
      <alignment horizontal="center"/>
    </xf>
    <xf numFmtId="179" fontId="14" fillId="0" borderId="90" xfId="0" applyNumberFormat="1" applyFont="1" applyBorder="1" applyAlignment="1" applyProtection="1">
      <alignment horizontal="center"/>
    </xf>
    <xf numFmtId="179" fontId="14" fillId="0" borderId="54" xfId="0" applyNumberFormat="1" applyFont="1" applyBorder="1" applyAlignment="1" applyProtection="1">
      <alignment horizontal="center"/>
    </xf>
    <xf numFmtId="180" fontId="14" fillId="0" borderId="82" xfId="0" applyNumberFormat="1" applyFont="1" applyBorder="1" applyAlignment="1" applyProtection="1">
      <alignment horizontal="center"/>
    </xf>
    <xf numFmtId="180" fontId="14" fillId="0" borderId="71" xfId="0" applyNumberFormat="1" applyFont="1" applyBorder="1" applyAlignment="1" applyProtection="1">
      <alignment horizontal="center"/>
    </xf>
    <xf numFmtId="180" fontId="14" fillId="0" borderId="88" xfId="0" applyNumberFormat="1" applyFont="1" applyBorder="1" applyAlignment="1" applyProtection="1">
      <alignment horizontal="center"/>
    </xf>
    <xf numFmtId="180" fontId="14" fillId="0" borderId="93" xfId="0" applyNumberFormat="1" applyFont="1" applyBorder="1" applyAlignment="1" applyProtection="1">
      <alignment horizontal="center"/>
    </xf>
    <xf numFmtId="181" fontId="14" fillId="0" borderId="82" xfId="0" applyNumberFormat="1" applyFont="1" applyBorder="1" applyAlignment="1" applyProtection="1">
      <alignment horizontal="center"/>
    </xf>
    <xf numFmtId="181" fontId="14" fillId="0" borderId="81" xfId="0" applyNumberFormat="1" applyFont="1" applyBorder="1" applyAlignment="1" applyProtection="1">
      <alignment horizontal="center"/>
    </xf>
    <xf numFmtId="181" fontId="14" fillId="0" borderId="71" xfId="0" applyNumberFormat="1" applyFont="1" applyBorder="1" applyAlignment="1" applyProtection="1">
      <alignment horizontal="center"/>
    </xf>
    <xf numFmtId="181" fontId="14" fillId="0" borderId="74" xfId="0" applyNumberFormat="1" applyFont="1" applyBorder="1" applyAlignment="1" applyProtection="1">
      <alignment horizontal="center"/>
    </xf>
    <xf numFmtId="181" fontId="14" fillId="0" borderId="88" xfId="0" applyNumberFormat="1" applyFont="1" applyBorder="1" applyAlignment="1" applyProtection="1">
      <alignment horizontal="center"/>
    </xf>
    <xf numFmtId="181" fontId="14" fillId="0" borderId="87" xfId="0" applyNumberFormat="1" applyFont="1" applyBorder="1" applyAlignment="1" applyProtection="1">
      <alignment horizontal="center"/>
    </xf>
    <xf numFmtId="181" fontId="14" fillId="0" borderId="93" xfId="0" applyNumberFormat="1" applyFont="1" applyBorder="1" applyAlignment="1" applyProtection="1">
      <alignment horizontal="center"/>
    </xf>
    <xf numFmtId="181" fontId="14" fillId="0" borderId="92" xfId="0" applyNumberFormat="1" applyFont="1" applyBorder="1" applyAlignment="1" applyProtection="1">
      <alignment horizontal="center"/>
    </xf>
    <xf numFmtId="174" fontId="14" fillId="0" borderId="9" xfId="0" applyNumberFormat="1" applyFont="1" applyBorder="1" applyAlignment="1" applyProtection="1">
      <alignment horizontal="center"/>
    </xf>
    <xf numFmtId="174" fontId="14" fillId="0" borderId="32" xfId="0" applyNumberFormat="1" applyFont="1" applyBorder="1" applyAlignment="1" applyProtection="1">
      <alignment horizontal="center"/>
    </xf>
    <xf numFmtId="2" fontId="14" fillId="0" borderId="20" xfId="0" applyNumberFormat="1" applyFont="1" applyBorder="1" applyAlignment="1" applyProtection="1">
      <alignment horizontal="center"/>
    </xf>
    <xf numFmtId="2" fontId="14" fillId="0" borderId="33" xfId="0" applyNumberFormat="1" applyFont="1" applyBorder="1" applyAlignment="1" applyProtection="1">
      <alignment horizontal="center"/>
    </xf>
    <xf numFmtId="2" fontId="14" fillId="0" borderId="30" xfId="0" applyNumberFormat="1" applyFont="1" applyBorder="1" applyAlignment="1" applyProtection="1">
      <alignment horizontal="center"/>
    </xf>
    <xf numFmtId="2" fontId="14" fillId="0" borderId="31" xfId="0" applyNumberFormat="1" applyFont="1" applyBorder="1" applyAlignment="1" applyProtection="1">
      <alignment horizontal="center"/>
    </xf>
    <xf numFmtId="2" fontId="14" fillId="0" borderId="63" xfId="0" applyNumberFormat="1" applyFont="1" applyBorder="1" applyAlignment="1" applyProtection="1">
      <alignment horizontal="center"/>
    </xf>
    <xf numFmtId="2" fontId="14" fillId="0" borderId="79" xfId="0" applyNumberFormat="1" applyFont="1" applyBorder="1" applyAlignment="1" applyProtection="1">
      <alignment horizontal="center"/>
    </xf>
    <xf numFmtId="168" fontId="14" fillId="0" borderId="30" xfId="0" applyNumberFormat="1" applyFont="1" applyBorder="1" applyAlignment="1" applyProtection="1">
      <alignment horizontal="center"/>
    </xf>
    <xf numFmtId="168" fontId="14" fillId="0" borderId="31" xfId="0" applyNumberFormat="1" applyFont="1" applyBorder="1" applyAlignment="1" applyProtection="1">
      <alignment horizontal="center"/>
    </xf>
    <xf numFmtId="1" fontId="14" fillId="0" borderId="103" xfId="0" applyNumberFormat="1" applyFont="1" applyFill="1" applyBorder="1" applyAlignment="1" applyProtection="1">
      <alignment horizontal="center"/>
    </xf>
    <xf numFmtId="1" fontId="14" fillId="0" borderId="104" xfId="0" applyNumberFormat="1" applyFont="1" applyFill="1" applyBorder="1" applyAlignment="1" applyProtection="1">
      <alignment horizontal="center"/>
    </xf>
    <xf numFmtId="167" fontId="14" fillId="0" borderId="82" xfId="0" applyNumberFormat="1" applyFont="1" applyBorder="1" applyAlignment="1" applyProtection="1">
      <alignment horizontal="center"/>
    </xf>
    <xf numFmtId="167" fontId="14" fillId="0" borderId="80" xfId="0" applyNumberFormat="1" applyFont="1" applyBorder="1" applyAlignment="1" applyProtection="1">
      <alignment horizontal="center"/>
    </xf>
    <xf numFmtId="167" fontId="14" fillId="0" borderId="81" xfId="0" applyNumberFormat="1" applyFont="1" applyBorder="1" applyAlignment="1" applyProtection="1">
      <alignment horizontal="center"/>
    </xf>
    <xf numFmtId="167" fontId="14" fillId="0" borderId="71" xfId="0" applyNumberFormat="1" applyFont="1" applyBorder="1" applyAlignment="1" applyProtection="1">
      <alignment horizontal="center"/>
    </xf>
    <xf numFmtId="167" fontId="14" fillId="0" borderId="43" xfId="0" applyNumberFormat="1" applyFont="1" applyBorder="1" applyAlignment="1" applyProtection="1">
      <alignment horizontal="center"/>
    </xf>
    <xf numFmtId="167" fontId="14" fillId="0" borderId="74" xfId="0" applyNumberFormat="1" applyFont="1" applyBorder="1" applyAlignment="1" applyProtection="1">
      <alignment horizontal="center"/>
    </xf>
    <xf numFmtId="167" fontId="14" fillId="0" borderId="88" xfId="0" applyNumberFormat="1" applyFont="1" applyBorder="1" applyAlignment="1" applyProtection="1">
      <alignment horizontal="center"/>
    </xf>
    <xf numFmtId="167" fontId="14" fillId="0" borderId="86" xfId="0" applyNumberFormat="1" applyFont="1" applyBorder="1" applyAlignment="1" applyProtection="1">
      <alignment horizontal="center"/>
    </xf>
    <xf numFmtId="167" fontId="14" fillId="0" borderId="87" xfId="0" applyNumberFormat="1" applyFont="1" applyBorder="1" applyAlignment="1" applyProtection="1">
      <alignment horizontal="center"/>
    </xf>
    <xf numFmtId="167" fontId="14" fillId="0" borderId="93" xfId="0" applyNumberFormat="1" applyFont="1" applyBorder="1" applyAlignment="1" applyProtection="1">
      <alignment horizontal="center"/>
    </xf>
    <xf numFmtId="167" fontId="14" fillId="0" borderId="47" xfId="0" applyNumberFormat="1" applyFont="1" applyBorder="1" applyAlignment="1" applyProtection="1">
      <alignment horizontal="center"/>
    </xf>
    <xf numFmtId="167" fontId="14" fillId="0" borderId="92" xfId="0" applyNumberFormat="1" applyFont="1" applyBorder="1" applyAlignment="1" applyProtection="1">
      <alignment horizontal="center"/>
    </xf>
    <xf numFmtId="167" fontId="14" fillId="0" borderId="30" xfId="0" applyNumberFormat="1" applyFont="1" applyFill="1" applyBorder="1" applyAlignment="1" applyProtection="1">
      <alignment horizontal="center"/>
    </xf>
    <xf numFmtId="167" fontId="14" fillId="0" borderId="9" xfId="0" applyNumberFormat="1" applyFont="1" applyFill="1" applyBorder="1" applyAlignment="1" applyProtection="1">
      <alignment horizontal="center"/>
    </xf>
    <xf numFmtId="167" fontId="14" fillId="0" borderId="9" xfId="0" applyNumberFormat="1" applyFont="1" applyBorder="1" applyAlignment="1" applyProtection="1">
      <alignment horizontal="center"/>
    </xf>
    <xf numFmtId="167" fontId="14" fillId="0" borderId="20" xfId="0" applyNumberFormat="1" applyFont="1" applyBorder="1" applyAlignment="1" applyProtection="1">
      <alignment horizontal="center"/>
    </xf>
    <xf numFmtId="167" fontId="14" fillId="0" borderId="31" xfId="0" applyNumberFormat="1" applyFont="1" applyFill="1" applyBorder="1" applyAlignment="1" applyProtection="1">
      <alignment horizontal="center"/>
    </xf>
    <xf numFmtId="167" fontId="14" fillId="0" borderId="32" xfId="0" applyNumberFormat="1" applyFont="1" applyFill="1" applyBorder="1" applyAlignment="1" applyProtection="1">
      <alignment horizontal="center"/>
    </xf>
    <xf numFmtId="167" fontId="14" fillId="0" borderId="32" xfId="0" applyNumberFormat="1" applyFont="1" applyBorder="1" applyAlignment="1" applyProtection="1">
      <alignment horizontal="center"/>
    </xf>
    <xf numFmtId="167" fontId="14" fillId="0" borderId="33" xfId="0" applyNumberFormat="1" applyFont="1" applyBorder="1" applyAlignment="1" applyProtection="1">
      <alignment horizontal="center"/>
    </xf>
    <xf numFmtId="0" fontId="13" fillId="10" borderId="11" xfId="0" applyFont="1" applyFill="1" applyBorder="1" applyAlignment="1" applyProtection="1">
      <alignment horizontal="center" vertical="center" wrapText="1"/>
    </xf>
    <xf numFmtId="0" fontId="13" fillId="10" borderId="15" xfId="0" applyFont="1" applyFill="1" applyBorder="1" applyAlignment="1" applyProtection="1">
      <alignment horizontal="center" vertical="center" wrapText="1"/>
    </xf>
    <xf numFmtId="0" fontId="13" fillId="5" borderId="11" xfId="0" applyFont="1" applyFill="1" applyBorder="1" applyAlignment="1" applyProtection="1">
      <alignment horizontal="center" vertical="center" wrapText="1"/>
    </xf>
    <xf numFmtId="0" fontId="13" fillId="5" borderId="13" xfId="0" applyFont="1" applyFill="1" applyBorder="1" applyAlignment="1" applyProtection="1">
      <alignment horizontal="center" vertical="center" wrapText="1"/>
    </xf>
    <xf numFmtId="0" fontId="13" fillId="15" borderId="25" xfId="0" applyFont="1" applyFill="1" applyBorder="1" applyAlignment="1" applyProtection="1">
      <alignment horizontal="center" vertical="center" wrapText="1"/>
    </xf>
    <xf numFmtId="0" fontId="13" fillId="15" borderId="27" xfId="0" applyFont="1" applyFill="1" applyBorder="1" applyAlignment="1" applyProtection="1">
      <alignment horizontal="center" vertical="center" wrapText="1"/>
    </xf>
    <xf numFmtId="0" fontId="8" fillId="16" borderId="25" xfId="0" applyFont="1" applyFill="1" applyBorder="1" applyAlignment="1" applyProtection="1">
      <alignment horizontal="center" vertical="center" wrapText="1"/>
    </xf>
    <xf numFmtId="0" fontId="8" fillId="16" borderId="26" xfId="0" applyFont="1" applyFill="1" applyBorder="1" applyAlignment="1" applyProtection="1">
      <alignment horizontal="center" vertical="center" wrapText="1"/>
    </xf>
    <xf numFmtId="0" fontId="13" fillId="16" borderId="26" xfId="0" applyFont="1" applyFill="1" applyBorder="1" applyAlignment="1" applyProtection="1">
      <alignment horizontal="center" vertical="center" wrapText="1"/>
    </xf>
    <xf numFmtId="0" fontId="13" fillId="16" borderId="27" xfId="0" applyFont="1" applyFill="1" applyBorder="1" applyAlignment="1" applyProtection="1">
      <alignment horizontal="center" vertical="center" wrapText="1"/>
    </xf>
    <xf numFmtId="0" fontId="13" fillId="15" borderId="11" xfId="0" applyFont="1" applyFill="1" applyBorder="1" applyAlignment="1" applyProtection="1">
      <alignment horizontal="center" vertical="center" wrapText="1"/>
    </xf>
    <xf numFmtId="0" fontId="13" fillId="15" borderId="13" xfId="0" applyFont="1" applyFill="1" applyBorder="1" applyAlignment="1" applyProtection="1">
      <alignment horizontal="center" vertical="center" wrapText="1"/>
    </xf>
    <xf numFmtId="0" fontId="8" fillId="16" borderId="11" xfId="0" applyFont="1" applyFill="1" applyBorder="1" applyAlignment="1" applyProtection="1">
      <alignment horizontal="center" vertical="center" wrapText="1"/>
    </xf>
    <xf numFmtId="0" fontId="8" fillId="16" borderId="12" xfId="0" applyFont="1" applyFill="1" applyBorder="1" applyAlignment="1" applyProtection="1">
      <alignment horizontal="center" vertical="center" wrapText="1"/>
    </xf>
    <xf numFmtId="0" fontId="8" fillId="16" borderId="15" xfId="0" applyFont="1" applyFill="1" applyBorder="1" applyAlignment="1" applyProtection="1">
      <alignment horizontal="center" vertical="center" wrapText="1"/>
    </xf>
    <xf numFmtId="0" fontId="14" fillId="0" borderId="28" xfId="0" applyFont="1" applyFill="1" applyBorder="1" applyAlignment="1" applyProtection="1"/>
    <xf numFmtId="0" fontId="14" fillId="0" borderId="14" xfId="0" applyFont="1" applyFill="1" applyBorder="1" applyAlignment="1" applyProtection="1"/>
    <xf numFmtId="0" fontId="14" fillId="0" borderId="28" xfId="0" applyFont="1" applyFill="1" applyBorder="1" applyAlignment="1" applyProtection="1">
      <alignment horizontal="center"/>
    </xf>
    <xf numFmtId="0" fontId="14" fillId="0" borderId="14" xfId="0" applyFont="1" applyFill="1" applyBorder="1" applyAlignment="1" applyProtection="1">
      <alignment horizontal="center"/>
    </xf>
    <xf numFmtId="0" fontId="4" fillId="0" borderId="102" xfId="0" applyFont="1" applyBorder="1"/>
    <xf numFmtId="0" fontId="4" fillId="0" borderId="0" xfId="0" applyFont="1" applyAlignment="1">
      <alignment horizontal="center"/>
    </xf>
    <xf numFmtId="2" fontId="4" fillId="0" borderId="0" xfId="0" applyNumberFormat="1" applyFont="1"/>
    <xf numFmtId="1" fontId="4" fillId="0" borderId="0" xfId="0" applyNumberFormat="1" applyFont="1"/>
    <xf numFmtId="0" fontId="4" fillId="0" borderId="0" xfId="0" applyFont="1" applyBorder="1" applyAlignment="1">
      <alignment horizontal="center"/>
    </xf>
    <xf numFmtId="0" fontId="38" fillId="0" borderId="0" xfId="2" applyFont="1" applyAlignment="1">
      <alignment vertical="center"/>
    </xf>
    <xf numFmtId="0" fontId="40" fillId="0" borderId="0" xfId="0" applyFont="1"/>
    <xf numFmtId="0" fontId="41" fillId="0" borderId="0" xfId="0" applyFont="1"/>
    <xf numFmtId="0" fontId="32" fillId="0" borderId="0" xfId="0" applyFont="1"/>
    <xf numFmtId="0" fontId="40" fillId="0" borderId="101" xfId="0" applyFont="1" applyBorder="1"/>
    <xf numFmtId="0" fontId="4" fillId="0" borderId="101" xfId="0" applyFont="1" applyBorder="1"/>
    <xf numFmtId="0" fontId="32" fillId="0" borderId="101" xfId="0" applyFont="1" applyBorder="1"/>
    <xf numFmtId="0" fontId="4" fillId="0" borderId="101" xfId="0" applyFont="1" applyBorder="1" applyAlignment="1">
      <alignment horizontal="center"/>
    </xf>
    <xf numFmtId="0" fontId="8" fillId="0" borderId="0" xfId="0" applyFont="1" applyFill="1" applyBorder="1" applyAlignment="1">
      <alignment horizontal="center" vertical="center" wrapText="1"/>
    </xf>
    <xf numFmtId="0" fontId="4" fillId="8" borderId="0" xfId="0" applyFont="1" applyFill="1"/>
    <xf numFmtId="0" fontId="4" fillId="0" borderId="0" xfId="0" applyFont="1" applyFill="1"/>
    <xf numFmtId="0" fontId="4" fillId="0" borderId="0" xfId="0" applyFont="1" applyFill="1" applyBorder="1"/>
    <xf numFmtId="2" fontId="4" fillId="0" borderId="0" xfId="0" applyNumberFormat="1" applyFont="1" applyFill="1" applyBorder="1" applyAlignment="1">
      <alignment horizontal="center"/>
    </xf>
    <xf numFmtId="1" fontId="4" fillId="0" borderId="0" xfId="0" applyNumberFormat="1" applyFont="1" applyFill="1" applyBorder="1" applyAlignment="1">
      <alignment horizontal="center"/>
    </xf>
    <xf numFmtId="0" fontId="4" fillId="0" borderId="101" xfId="0" applyFont="1" applyFill="1" applyBorder="1" applyAlignment="1">
      <alignment horizontal="center"/>
    </xf>
    <xf numFmtId="0" fontId="14" fillId="0" borderId="101" xfId="0" applyFont="1" applyFill="1" applyBorder="1" applyAlignment="1">
      <alignment horizontal="center"/>
    </xf>
    <xf numFmtId="2" fontId="14" fillId="0" borderId="101" xfId="0" applyNumberFormat="1" applyFont="1" applyFill="1" applyBorder="1" applyAlignment="1">
      <alignment horizontal="center"/>
    </xf>
    <xf numFmtId="0" fontId="13" fillId="0" borderId="101" xfId="0" applyFont="1" applyFill="1" applyBorder="1" applyAlignment="1">
      <alignment horizontal="center" wrapText="1"/>
    </xf>
    <xf numFmtId="168" fontId="14" fillId="0" borderId="101" xfId="0" applyNumberFormat="1" applyFont="1" applyFill="1" applyBorder="1" applyAlignment="1">
      <alignment horizontal="center"/>
    </xf>
    <xf numFmtId="0" fontId="14" fillId="11" borderId="101" xfId="0" applyFont="1" applyFill="1" applyBorder="1" applyAlignment="1">
      <alignment horizontal="center"/>
    </xf>
    <xf numFmtId="0" fontId="4" fillId="8" borderId="0" xfId="0" applyFont="1" applyFill="1" applyBorder="1"/>
    <xf numFmtId="0" fontId="14" fillId="0" borderId="101" xfId="0" applyFont="1" applyBorder="1" applyAlignment="1">
      <alignment horizontal="center"/>
    </xf>
    <xf numFmtId="0" fontId="13" fillId="0" borderId="101" xfId="0" applyFont="1" applyBorder="1" applyAlignment="1">
      <alignment horizontal="center" wrapText="1"/>
    </xf>
    <xf numFmtId="2" fontId="14" fillId="0" borderId="101" xfId="0" applyNumberFormat="1" applyFont="1" applyBorder="1" applyAlignment="1">
      <alignment horizontal="center"/>
    </xf>
    <xf numFmtId="0" fontId="14" fillId="0" borderId="101" xfId="0" applyFont="1" applyBorder="1" applyAlignment="1">
      <alignment horizontal="center" wrapText="1"/>
    </xf>
    <xf numFmtId="0" fontId="14" fillId="0" borderId="101" xfId="0" applyNumberFormat="1" applyFont="1" applyBorder="1" applyAlignment="1">
      <alignment horizontal="center" wrapText="1"/>
    </xf>
    <xf numFmtId="0" fontId="14" fillId="0" borderId="1" xfId="0" applyFont="1" applyBorder="1" applyAlignment="1">
      <alignment horizontal="center" wrapText="1"/>
    </xf>
    <xf numFmtId="0" fontId="14" fillId="0" borderId="1" xfId="0" applyNumberFormat="1" applyFont="1" applyBorder="1" applyAlignment="1">
      <alignment horizontal="center" wrapText="1"/>
    </xf>
    <xf numFmtId="0" fontId="14" fillId="0" borderId="108" xfId="0" applyFont="1" applyBorder="1" applyAlignment="1">
      <alignment horizontal="center" wrapText="1"/>
    </xf>
    <xf numFmtId="0" fontId="14" fillId="0" borderId="109" xfId="0" applyFont="1" applyBorder="1" applyAlignment="1">
      <alignment horizontal="center" wrapText="1"/>
    </xf>
    <xf numFmtId="0" fontId="14" fillId="0" borderId="108" xfId="0" applyNumberFormat="1" applyFont="1" applyBorder="1" applyAlignment="1">
      <alignment horizontal="center" wrapText="1"/>
    </xf>
    <xf numFmtId="0" fontId="14" fillId="0" borderId="58" xfId="0" applyNumberFormat="1" applyFont="1" applyBorder="1" applyAlignment="1">
      <alignment horizontal="center" wrapText="1"/>
    </xf>
    <xf numFmtId="0" fontId="14" fillId="11" borderId="108" xfId="0" applyNumberFormat="1" applyFont="1" applyFill="1" applyBorder="1" applyAlignment="1" applyProtection="1">
      <alignment horizontal="center"/>
    </xf>
    <xf numFmtId="0" fontId="14" fillId="11" borderId="109" xfId="0" applyNumberFormat="1" applyFont="1" applyFill="1" applyBorder="1" applyAlignment="1" applyProtection="1">
      <alignment horizontal="center"/>
    </xf>
    <xf numFmtId="0" fontId="14" fillId="11" borderId="58" xfId="0" applyNumberFormat="1" applyFont="1" applyFill="1" applyBorder="1" applyAlignment="1" applyProtection="1">
      <alignment horizontal="center"/>
    </xf>
    <xf numFmtId="0" fontId="14" fillId="11" borderId="59" xfId="0" applyNumberFormat="1" applyFont="1" applyFill="1" applyBorder="1" applyAlignment="1" applyProtection="1">
      <alignment horizontal="center"/>
    </xf>
    <xf numFmtId="0" fontId="13" fillId="11" borderId="111" xfId="0" applyFont="1" applyFill="1" applyBorder="1" applyAlignment="1" applyProtection="1">
      <alignment horizontal="center" vertical="center" wrapText="1"/>
    </xf>
    <xf numFmtId="0" fontId="13" fillId="11" borderId="112" xfId="0" applyFont="1" applyFill="1" applyBorder="1" applyAlignment="1" applyProtection="1">
      <alignment horizontal="center" vertical="center" wrapText="1"/>
    </xf>
    <xf numFmtId="0" fontId="14" fillId="11" borderId="106" xfId="0" applyNumberFormat="1" applyFont="1" applyFill="1" applyBorder="1" applyAlignment="1" applyProtection="1">
      <alignment horizontal="center"/>
    </xf>
    <xf numFmtId="0" fontId="14" fillId="11" borderId="107" xfId="0" applyNumberFormat="1" applyFont="1" applyFill="1" applyBorder="1" applyAlignment="1" applyProtection="1">
      <alignment horizontal="center"/>
    </xf>
    <xf numFmtId="0" fontId="14" fillId="0" borderId="105" xfId="0" applyFont="1" applyFill="1" applyBorder="1" applyAlignment="1">
      <alignment horizontal="center" vertical="center"/>
    </xf>
    <xf numFmtId="0" fontId="14" fillId="0" borderId="113" xfId="0" applyFont="1" applyFill="1" applyBorder="1" applyAlignment="1">
      <alignment horizontal="center"/>
    </xf>
    <xf numFmtId="0" fontId="14" fillId="0" borderId="1" xfId="0" applyFont="1" applyFill="1" applyBorder="1" applyAlignment="1">
      <alignment horizontal="center"/>
    </xf>
    <xf numFmtId="0" fontId="14" fillId="0" borderId="8" xfId="0" applyFont="1" applyFill="1" applyBorder="1" applyAlignment="1">
      <alignment horizontal="center"/>
    </xf>
    <xf numFmtId="0" fontId="14" fillId="0" borderId="118" xfId="0" applyFont="1" applyFill="1" applyBorder="1" applyAlignment="1">
      <alignment horizontal="center"/>
    </xf>
    <xf numFmtId="0" fontId="4" fillId="0" borderId="105" xfId="0" applyFont="1" applyFill="1" applyBorder="1" applyAlignment="1">
      <alignment horizontal="center"/>
    </xf>
    <xf numFmtId="0" fontId="4" fillId="0" borderId="113" xfId="0" applyNumberFormat="1" applyFont="1" applyFill="1" applyBorder="1" applyAlignment="1">
      <alignment horizontal="center"/>
    </xf>
    <xf numFmtId="0" fontId="4" fillId="9" borderId="114" xfId="0" applyNumberFormat="1" applyFont="1" applyFill="1" applyBorder="1" applyAlignment="1">
      <alignment horizontal="center"/>
    </xf>
    <xf numFmtId="0" fontId="4" fillId="0" borderId="101" xfId="0" applyNumberFormat="1" applyFont="1" applyFill="1" applyBorder="1" applyAlignment="1">
      <alignment horizontal="center"/>
    </xf>
    <xf numFmtId="0" fontId="4" fillId="9" borderId="1" xfId="0" applyNumberFormat="1" applyFont="1" applyFill="1" applyBorder="1" applyAlignment="1">
      <alignment horizontal="center"/>
    </xf>
    <xf numFmtId="0" fontId="4" fillId="0" borderId="8" xfId="0" applyNumberFormat="1" applyFont="1" applyFill="1" applyBorder="1" applyAlignment="1">
      <alignment horizontal="center"/>
    </xf>
    <xf numFmtId="0" fontId="4" fillId="0" borderId="117" xfId="0" applyFont="1" applyBorder="1" applyAlignment="1">
      <alignment horizontal="center"/>
    </xf>
    <xf numFmtId="0" fontId="4" fillId="0" borderId="118" xfId="0" applyNumberFormat="1" applyFont="1" applyFill="1" applyBorder="1" applyAlignment="1">
      <alignment horizontal="center"/>
    </xf>
    <xf numFmtId="0" fontId="4" fillId="0" borderId="113" xfId="0" applyFont="1" applyFill="1" applyBorder="1" applyAlignment="1">
      <alignment horizontal="center"/>
    </xf>
    <xf numFmtId="0" fontId="4" fillId="0" borderId="1" xfId="0" applyFont="1" applyFill="1" applyBorder="1" applyAlignment="1">
      <alignment horizontal="center"/>
    </xf>
    <xf numFmtId="0" fontId="4" fillId="0" borderId="1" xfId="0" applyFont="1" applyBorder="1" applyAlignment="1">
      <alignment horizontal="center"/>
    </xf>
    <xf numFmtId="0" fontId="4" fillId="0" borderId="8" xfId="0" applyFont="1" applyFill="1" applyBorder="1" applyAlignment="1">
      <alignment horizontal="center"/>
    </xf>
    <xf numFmtId="0" fontId="4" fillId="0" borderId="118" xfId="0" applyFont="1" applyFill="1" applyBorder="1" applyAlignment="1">
      <alignment horizontal="center"/>
    </xf>
    <xf numFmtId="0" fontId="4" fillId="0" borderId="118" xfId="0" applyFont="1" applyBorder="1" applyAlignment="1">
      <alignment horizontal="center"/>
    </xf>
    <xf numFmtId="176" fontId="14" fillId="11" borderId="106" xfId="0" applyNumberFormat="1" applyFont="1" applyFill="1" applyBorder="1" applyAlignment="1" applyProtection="1">
      <alignment horizontal="center"/>
    </xf>
    <xf numFmtId="169" fontId="14" fillId="11" borderId="107" xfId="0" applyNumberFormat="1" applyFont="1" applyFill="1" applyBorder="1" applyAlignment="1" applyProtection="1">
      <alignment horizontal="center"/>
    </xf>
    <xf numFmtId="176" fontId="14" fillId="11" borderId="108" xfId="0" applyNumberFormat="1" applyFont="1" applyFill="1" applyBorder="1" applyAlignment="1" applyProtection="1">
      <alignment horizontal="center"/>
    </xf>
    <xf numFmtId="169" fontId="14" fillId="11" borderId="109" xfId="0" applyNumberFormat="1" applyFont="1" applyFill="1" applyBorder="1" applyAlignment="1" applyProtection="1">
      <alignment horizontal="center"/>
    </xf>
    <xf numFmtId="176" fontId="14" fillId="11" borderId="58" xfId="0" applyNumberFormat="1" applyFont="1" applyFill="1" applyBorder="1" applyAlignment="1" applyProtection="1">
      <alignment horizontal="center"/>
    </xf>
    <xf numFmtId="169" fontId="14" fillId="11" borderId="59" xfId="0" applyNumberFormat="1" applyFont="1" applyFill="1" applyBorder="1" applyAlignment="1" applyProtection="1">
      <alignment horizontal="center"/>
    </xf>
    <xf numFmtId="0" fontId="14" fillId="9" borderId="114" xfId="0" applyFont="1" applyFill="1" applyBorder="1" applyAlignment="1">
      <alignment horizontal="center"/>
    </xf>
    <xf numFmtId="0" fontId="14" fillId="9" borderId="1" xfId="0" applyFont="1" applyFill="1" applyBorder="1" applyAlignment="1">
      <alignment horizontal="center"/>
    </xf>
    <xf numFmtId="0" fontId="14" fillId="9" borderId="118" xfId="0" applyFont="1" applyFill="1" applyBorder="1" applyAlignment="1">
      <alignment horizontal="center"/>
    </xf>
    <xf numFmtId="0" fontId="4" fillId="9" borderId="114" xfId="0" applyFont="1" applyFill="1" applyBorder="1" applyAlignment="1">
      <alignment horizontal="center"/>
    </xf>
    <xf numFmtId="0" fontId="4" fillId="9" borderId="1" xfId="0" applyFont="1" applyFill="1" applyBorder="1" applyAlignment="1">
      <alignment horizontal="center"/>
    </xf>
    <xf numFmtId="0" fontId="13" fillId="0" borderId="10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7" xfId="0" applyFont="1" applyBorder="1" applyAlignment="1">
      <alignment horizontal="center" vertical="center" wrapText="1"/>
    </xf>
    <xf numFmtId="0" fontId="13" fillId="17" borderId="106" xfId="0" applyFont="1" applyFill="1" applyBorder="1" applyAlignment="1">
      <alignment horizontal="center" vertical="center" wrapText="1"/>
    </xf>
    <xf numFmtId="0" fontId="8" fillId="0" borderId="0" xfId="0" applyFont="1"/>
    <xf numFmtId="0" fontId="39" fillId="0" borderId="0" xfId="0" applyFont="1" applyFill="1" applyBorder="1" applyAlignment="1">
      <alignment horizontal="center"/>
    </xf>
    <xf numFmtId="2" fontId="39" fillId="0" borderId="0" xfId="0" applyNumberFormat="1" applyFont="1" applyFill="1" applyBorder="1" applyAlignment="1">
      <alignment horizontal="center"/>
    </xf>
    <xf numFmtId="1" fontId="39" fillId="0" borderId="0" xfId="0" applyNumberFormat="1" applyFont="1" applyFill="1" applyBorder="1" applyAlignment="1">
      <alignment horizontal="center"/>
    </xf>
    <xf numFmtId="0" fontId="39" fillId="0" borderId="0" xfId="2" applyFont="1" applyFill="1" applyBorder="1" applyAlignment="1">
      <alignment horizontal="center" vertical="center"/>
    </xf>
    <xf numFmtId="1" fontId="39" fillId="0" borderId="0" xfId="2" applyNumberFormat="1" applyFont="1" applyFill="1" applyBorder="1" applyAlignment="1">
      <alignment horizontal="center" vertical="center"/>
    </xf>
    <xf numFmtId="0" fontId="14" fillId="17" borderId="101" xfId="0" applyFont="1" applyFill="1" applyBorder="1" applyAlignment="1">
      <alignment horizontal="center"/>
    </xf>
    <xf numFmtId="0" fontId="32" fillId="0" borderId="101" xfId="0" applyFont="1" applyFill="1" applyBorder="1" applyAlignment="1">
      <alignment horizontal="center"/>
    </xf>
    <xf numFmtId="2" fontId="32" fillId="0" borderId="101" xfId="0" applyNumberFormat="1" applyFont="1" applyFill="1" applyBorder="1" applyAlignment="1">
      <alignment horizontal="center"/>
    </xf>
    <xf numFmtId="1" fontId="32" fillId="0" borderId="101" xfId="0" applyNumberFormat="1" applyFont="1" applyFill="1" applyBorder="1" applyAlignment="1">
      <alignment horizontal="center"/>
    </xf>
    <xf numFmtId="1" fontId="32" fillId="0" borderId="101" xfId="2" applyNumberFormat="1" applyFont="1" applyFill="1" applyBorder="1" applyAlignment="1">
      <alignment horizontal="center" vertical="center"/>
    </xf>
    <xf numFmtId="1" fontId="32" fillId="9" borderId="101" xfId="2" applyNumberFormat="1" applyFont="1" applyFill="1" applyBorder="1" applyAlignment="1">
      <alignment horizontal="center" vertical="center"/>
    </xf>
    <xf numFmtId="0" fontId="32" fillId="0" borderId="101" xfId="2" applyFont="1" applyFill="1" applyBorder="1" applyAlignment="1">
      <alignment horizontal="center" vertical="center"/>
    </xf>
    <xf numFmtId="0" fontId="37" fillId="0" borderId="0" xfId="0" applyFont="1" applyFill="1" applyBorder="1"/>
    <xf numFmtId="176" fontId="4" fillId="0" borderId="0" xfId="0" applyNumberFormat="1" applyFont="1" applyFill="1" applyBorder="1" applyAlignment="1">
      <alignment horizontal="center"/>
    </xf>
    <xf numFmtId="169" fontId="4" fillId="0" borderId="0" xfId="0" applyNumberFormat="1" applyFont="1" applyFill="1" applyBorder="1" applyAlignment="1">
      <alignment horizontal="center"/>
    </xf>
    <xf numFmtId="176" fontId="14" fillId="9" borderId="71" xfId="0" applyNumberFormat="1" applyFont="1" applyFill="1" applyBorder="1" applyAlignment="1" applyProtection="1">
      <alignment horizontal="center"/>
    </xf>
    <xf numFmtId="176" fontId="14" fillId="9" borderId="74" xfId="0" applyNumberFormat="1" applyFont="1" applyFill="1" applyBorder="1" applyAlignment="1" applyProtection="1">
      <alignment horizontal="center"/>
    </xf>
    <xf numFmtId="176" fontId="14" fillId="9" borderId="43" xfId="0" applyNumberFormat="1" applyFont="1" applyFill="1" applyBorder="1" applyAlignment="1" applyProtection="1">
      <alignment horizontal="center"/>
    </xf>
    <xf numFmtId="169" fontId="14" fillId="9" borderId="43" xfId="0" applyNumberFormat="1" applyFont="1" applyFill="1" applyBorder="1" applyAlignment="1" applyProtection="1">
      <alignment horizontal="center"/>
    </xf>
    <xf numFmtId="169" fontId="14" fillId="9" borderId="44" xfId="0" applyNumberFormat="1" applyFont="1" applyFill="1" applyBorder="1" applyAlignment="1" applyProtection="1">
      <alignment horizontal="center"/>
    </xf>
    <xf numFmtId="169" fontId="14" fillId="11" borderId="101" xfId="0" applyNumberFormat="1" applyFont="1" applyFill="1" applyBorder="1" applyAlignment="1">
      <alignment horizontal="center"/>
    </xf>
    <xf numFmtId="168" fontId="4" fillId="0" borderId="0" xfId="0" applyNumberFormat="1" applyFont="1"/>
    <xf numFmtId="168" fontId="4" fillId="0" borderId="0" xfId="0" applyNumberFormat="1" applyFont="1" applyAlignment="1">
      <alignment horizontal="right"/>
    </xf>
    <xf numFmtId="168" fontId="10" fillId="0" borderId="0" xfId="0" applyNumberFormat="1" applyFont="1" applyBorder="1" applyAlignment="1"/>
    <xf numFmtId="0" fontId="13" fillId="0" borderId="25" xfId="0" applyFont="1" applyFill="1" applyBorder="1" applyAlignment="1" applyProtection="1">
      <alignment horizontal="center" vertical="center" wrapText="1"/>
    </xf>
    <xf numFmtId="0" fontId="13" fillId="0" borderId="36" xfId="0" applyFont="1" applyFill="1" applyBorder="1" applyAlignment="1" applyProtection="1">
      <alignment horizontal="center" vertical="center" wrapText="1"/>
    </xf>
    <xf numFmtId="0" fontId="13" fillId="0" borderId="26" xfId="0" applyFont="1" applyFill="1" applyBorder="1" applyAlignment="1" applyProtection="1">
      <alignment horizontal="center" vertical="center" wrapText="1"/>
    </xf>
    <xf numFmtId="0" fontId="13" fillId="0" borderId="12" xfId="0" applyFont="1" applyFill="1" applyBorder="1" applyAlignment="1" applyProtection="1">
      <alignment horizontal="center" vertical="center" wrapText="1"/>
    </xf>
    <xf numFmtId="176" fontId="14" fillId="0" borderId="80" xfId="0" applyNumberFormat="1" applyFont="1" applyFill="1" applyBorder="1" applyAlignment="1" applyProtection="1">
      <alignment horizontal="center"/>
    </xf>
    <xf numFmtId="169" fontId="14" fillId="0" borderId="80" xfId="0" applyNumberFormat="1" applyFont="1" applyFill="1" applyBorder="1" applyAlignment="1" applyProtection="1">
      <alignment horizontal="center"/>
    </xf>
    <xf numFmtId="169" fontId="14" fillId="0" borderId="85" xfId="0" applyNumberFormat="1" applyFont="1" applyFill="1" applyBorder="1" applyAlignment="1" applyProtection="1">
      <alignment horizontal="center"/>
    </xf>
    <xf numFmtId="176" fontId="14" fillId="0" borderId="43" xfId="0" applyNumberFormat="1" applyFont="1" applyFill="1" applyBorder="1" applyAlignment="1" applyProtection="1">
      <alignment horizontal="center"/>
    </xf>
    <xf numFmtId="169" fontId="14" fillId="0" borderId="43" xfId="0" applyNumberFormat="1" applyFont="1" applyFill="1" applyBorder="1" applyAlignment="1" applyProtection="1">
      <alignment horizontal="center"/>
    </xf>
    <xf numFmtId="169" fontId="14" fillId="0" borderId="44" xfId="0" applyNumberFormat="1" applyFont="1" applyFill="1" applyBorder="1" applyAlignment="1" applyProtection="1">
      <alignment horizontal="center"/>
    </xf>
    <xf numFmtId="176" fontId="14" fillId="0" borderId="86" xfId="0" applyNumberFormat="1" applyFont="1" applyFill="1" applyBorder="1" applyAlignment="1" applyProtection="1">
      <alignment horizontal="center"/>
    </xf>
    <xf numFmtId="169" fontId="14" fillId="0" borderId="86" xfId="0" applyNumberFormat="1" applyFont="1" applyFill="1" applyBorder="1" applyAlignment="1" applyProtection="1">
      <alignment horizontal="center"/>
    </xf>
    <xf numFmtId="169" fontId="14" fillId="0" borderId="91" xfId="0" applyNumberFormat="1" applyFont="1" applyFill="1" applyBorder="1" applyAlignment="1" applyProtection="1">
      <alignment horizontal="center"/>
    </xf>
    <xf numFmtId="176" fontId="14" fillId="0" borderId="47" xfId="0" applyNumberFormat="1" applyFont="1" applyFill="1" applyBorder="1" applyAlignment="1" applyProtection="1">
      <alignment horizontal="center"/>
    </xf>
    <xf numFmtId="169" fontId="14" fillId="0" borderId="47" xfId="0" applyNumberFormat="1" applyFont="1" applyFill="1" applyBorder="1" applyAlignment="1" applyProtection="1">
      <alignment horizontal="center"/>
    </xf>
    <xf numFmtId="169" fontId="14" fillId="0" borderId="48" xfId="0" applyNumberFormat="1" applyFont="1" applyFill="1" applyBorder="1" applyAlignment="1" applyProtection="1">
      <alignment horizontal="center"/>
    </xf>
    <xf numFmtId="0" fontId="8" fillId="16" borderId="27" xfId="0" applyFont="1" applyFill="1" applyBorder="1" applyAlignment="1" applyProtection="1">
      <alignment horizontal="center" vertical="center" wrapText="1"/>
    </xf>
    <xf numFmtId="167" fontId="14" fillId="0" borderId="85" xfId="0" applyNumberFormat="1" applyFont="1" applyBorder="1" applyAlignment="1" applyProtection="1">
      <alignment horizontal="center"/>
    </xf>
    <xf numFmtId="167" fontId="14" fillId="0" borderId="44" xfId="0" applyNumberFormat="1" applyFont="1" applyBorder="1" applyAlignment="1" applyProtection="1">
      <alignment horizontal="center"/>
    </xf>
    <xf numFmtId="167" fontId="14" fillId="0" borderId="91" xfId="0" applyNumberFormat="1" applyFont="1" applyBorder="1" applyAlignment="1" applyProtection="1">
      <alignment horizontal="center"/>
    </xf>
    <xf numFmtId="167" fontId="14" fillId="0" borderId="48" xfId="0" applyNumberFormat="1" applyFont="1" applyBorder="1" applyAlignment="1" applyProtection="1">
      <alignment horizontal="center"/>
    </xf>
    <xf numFmtId="0" fontId="13" fillId="16" borderId="36" xfId="0" applyFont="1" applyFill="1" applyBorder="1" applyAlignment="1" applyProtection="1">
      <alignment horizontal="center" vertical="center" wrapText="1"/>
    </xf>
    <xf numFmtId="0" fontId="8" fillId="15" borderId="27" xfId="0" applyFont="1" applyFill="1" applyBorder="1" applyAlignment="1" applyProtection="1">
      <alignment horizontal="center" vertical="center" wrapText="1"/>
    </xf>
    <xf numFmtId="0" fontId="8" fillId="15" borderId="36" xfId="0" applyFont="1" applyFill="1" applyBorder="1" applyAlignment="1" applyProtection="1">
      <alignment horizontal="center" vertical="center" wrapText="1"/>
    </xf>
    <xf numFmtId="0" fontId="13" fillId="4" borderId="125" xfId="0" applyFont="1" applyFill="1" applyBorder="1" applyAlignment="1" applyProtection="1">
      <alignment horizontal="center" vertical="center" wrapText="1"/>
    </xf>
    <xf numFmtId="181" fontId="14" fillId="0" borderId="126" xfId="0" applyNumberFormat="1" applyFont="1" applyBorder="1" applyAlignment="1" applyProtection="1">
      <alignment horizontal="center"/>
    </xf>
    <xf numFmtId="181" fontId="14" fillId="0" borderId="41" xfId="0" applyNumberFormat="1" applyFont="1" applyBorder="1" applyAlignment="1" applyProtection="1">
      <alignment horizontal="center"/>
    </xf>
    <xf numFmtId="181" fontId="14" fillId="0" borderId="127" xfId="0" applyNumberFormat="1" applyFont="1" applyBorder="1" applyAlignment="1" applyProtection="1">
      <alignment horizontal="center"/>
    </xf>
    <xf numFmtId="181" fontId="14" fillId="0" borderId="45" xfId="0" applyNumberFormat="1" applyFont="1" applyBorder="1" applyAlignment="1" applyProtection="1">
      <alignment horizontal="center"/>
    </xf>
    <xf numFmtId="0" fontId="13" fillId="15" borderId="128" xfId="0" applyFont="1" applyFill="1" applyBorder="1" applyAlignment="1" applyProtection="1">
      <alignment horizontal="center" vertical="center" wrapText="1"/>
    </xf>
    <xf numFmtId="167" fontId="14" fillId="0" borderId="123" xfId="0" applyNumberFormat="1" applyFont="1" applyBorder="1" applyAlignment="1" applyProtection="1">
      <alignment horizontal="center"/>
    </xf>
    <xf numFmtId="167" fontId="14" fillId="0" borderId="42" xfId="0" applyNumberFormat="1" applyFont="1" applyBorder="1" applyAlignment="1" applyProtection="1">
      <alignment horizontal="center"/>
    </xf>
    <xf numFmtId="167" fontId="14" fillId="0" borderId="124" xfId="0" applyNumberFormat="1" applyFont="1" applyBorder="1" applyAlignment="1" applyProtection="1">
      <alignment horizontal="center"/>
    </xf>
    <xf numFmtId="167" fontId="14" fillId="0" borderId="46" xfId="0" applyNumberFormat="1" applyFont="1" applyBorder="1" applyAlignment="1" applyProtection="1">
      <alignment horizontal="center"/>
    </xf>
    <xf numFmtId="167" fontId="14" fillId="0" borderId="130" xfId="0" applyNumberFormat="1" applyFont="1" applyBorder="1" applyAlignment="1" applyProtection="1">
      <alignment horizontal="center"/>
    </xf>
    <xf numFmtId="167" fontId="14" fillId="0" borderId="131" xfId="0" applyNumberFormat="1" applyFont="1" applyBorder="1" applyAlignment="1" applyProtection="1">
      <alignment horizontal="center"/>
    </xf>
    <xf numFmtId="167" fontId="14" fillId="0" borderId="132" xfId="0" applyNumberFormat="1" applyFont="1" applyBorder="1" applyAlignment="1" applyProtection="1">
      <alignment horizontal="center"/>
    </xf>
    <xf numFmtId="167" fontId="14" fillId="0" borderId="133" xfId="0" applyNumberFormat="1" applyFont="1" applyBorder="1" applyAlignment="1" applyProtection="1">
      <alignment horizontal="center"/>
    </xf>
    <xf numFmtId="0" fontId="8" fillId="15" borderId="129" xfId="0" applyFont="1" applyFill="1" applyBorder="1" applyAlignment="1" applyProtection="1">
      <alignment horizontal="center" vertical="center" wrapText="1"/>
    </xf>
    <xf numFmtId="0" fontId="8" fillId="16" borderId="134" xfId="0" applyFont="1" applyFill="1" applyBorder="1" applyAlignment="1" applyProtection="1">
      <alignment horizontal="center" vertical="center" wrapText="1"/>
    </xf>
    <xf numFmtId="167" fontId="14" fillId="0" borderId="135" xfId="0" applyNumberFormat="1" applyFont="1" applyBorder="1" applyAlignment="1" applyProtection="1">
      <alignment horizontal="center"/>
    </xf>
    <xf numFmtId="167" fontId="14" fillId="0" borderId="136" xfId="0" applyNumberFormat="1" applyFont="1" applyBorder="1" applyAlignment="1" applyProtection="1">
      <alignment horizontal="center"/>
    </xf>
    <xf numFmtId="167" fontId="14" fillId="0" borderId="137" xfId="0" applyNumberFormat="1" applyFont="1" applyBorder="1" applyAlignment="1" applyProtection="1">
      <alignment horizontal="center"/>
    </xf>
    <xf numFmtId="167" fontId="14" fillId="0" borderId="138" xfId="0" applyNumberFormat="1" applyFont="1" applyBorder="1" applyAlignment="1" applyProtection="1">
      <alignment horizontal="center"/>
    </xf>
    <xf numFmtId="0" fontId="13" fillId="4" borderId="139" xfId="0" applyFont="1" applyFill="1" applyBorder="1" applyAlignment="1" applyProtection="1">
      <alignment horizontal="center" vertical="center" wrapText="1"/>
    </xf>
    <xf numFmtId="177" fontId="14" fillId="0" borderId="35" xfId="0" applyNumberFormat="1" applyFont="1" applyFill="1" applyBorder="1" applyAlignment="1" applyProtection="1">
      <alignment horizontal="center"/>
    </xf>
    <xf numFmtId="177" fontId="14" fillId="0" borderId="29" xfId="0" applyNumberFormat="1" applyFont="1" applyFill="1" applyBorder="1" applyAlignment="1" applyProtection="1">
      <alignment horizontal="center"/>
    </xf>
    <xf numFmtId="168" fontId="14" fillId="0" borderId="9" xfId="0" applyNumberFormat="1" applyFont="1" applyBorder="1" applyAlignment="1" applyProtection="1">
      <alignment horizontal="center"/>
    </xf>
    <xf numFmtId="168" fontId="14" fillId="0" borderId="32" xfId="0" applyNumberFormat="1" applyFont="1" applyBorder="1" applyAlignment="1" applyProtection="1">
      <alignment horizontal="center"/>
    </xf>
    <xf numFmtId="1" fontId="14" fillId="0" borderId="30" xfId="0" applyNumberFormat="1" applyFont="1" applyFill="1" applyBorder="1" applyAlignment="1" applyProtection="1">
      <alignment horizontal="center"/>
    </xf>
    <xf numFmtId="1" fontId="14" fillId="0" borderId="9" xfId="0" applyNumberFormat="1" applyFont="1" applyFill="1" applyBorder="1" applyAlignment="1" applyProtection="1">
      <alignment horizontal="center"/>
    </xf>
    <xf numFmtId="1" fontId="14" fillId="0" borderId="31" xfId="0" applyNumberFormat="1" applyFont="1" applyFill="1" applyBorder="1" applyAlignment="1" applyProtection="1">
      <alignment horizontal="center"/>
    </xf>
    <xf numFmtId="1" fontId="14" fillId="0" borderId="32" xfId="0" applyNumberFormat="1" applyFont="1" applyFill="1" applyBorder="1" applyAlignment="1" applyProtection="1">
      <alignment horizontal="center"/>
    </xf>
    <xf numFmtId="167" fontId="14" fillId="0" borderId="20" xfId="0" applyNumberFormat="1" applyFont="1" applyFill="1" applyBorder="1" applyAlignment="1" applyProtection="1">
      <alignment horizontal="center"/>
    </xf>
    <xf numFmtId="167" fontId="14" fillId="0" borderId="33" xfId="0" applyNumberFormat="1" applyFont="1" applyFill="1" applyBorder="1" applyAlignment="1" applyProtection="1">
      <alignment horizontal="center"/>
    </xf>
    <xf numFmtId="167" fontId="14" fillId="0" borderId="30" xfId="0" applyNumberFormat="1" applyFont="1" applyBorder="1" applyAlignment="1" applyProtection="1">
      <alignment horizontal="center"/>
    </xf>
    <xf numFmtId="174" fontId="14" fillId="0" borderId="20" xfId="0" applyNumberFormat="1" applyFont="1" applyBorder="1" applyAlignment="1" applyProtection="1">
      <alignment horizontal="center"/>
    </xf>
    <xf numFmtId="167" fontId="14" fillId="0" borderId="31" xfId="0" applyNumberFormat="1" applyFont="1" applyBorder="1" applyAlignment="1" applyProtection="1">
      <alignment horizontal="center"/>
    </xf>
    <xf numFmtId="174" fontId="14" fillId="0" borderId="33" xfId="0" applyNumberFormat="1" applyFont="1" applyBorder="1" applyAlignment="1" applyProtection="1">
      <alignment horizontal="center"/>
    </xf>
    <xf numFmtId="167" fontId="14" fillId="0" borderId="10" xfId="0" applyNumberFormat="1" applyFont="1" applyFill="1" applyBorder="1" applyAlignment="1" applyProtection="1">
      <alignment horizontal="center"/>
    </xf>
    <xf numFmtId="167" fontId="14" fillId="0" borderId="34" xfId="0" applyNumberFormat="1" applyFont="1" applyFill="1" applyBorder="1" applyAlignment="1" applyProtection="1">
      <alignment horizontal="center"/>
    </xf>
    <xf numFmtId="167" fontId="14" fillId="0" borderId="10" xfId="0" applyNumberFormat="1" applyFont="1" applyBorder="1" applyAlignment="1" applyProtection="1">
      <alignment horizontal="center"/>
    </xf>
    <xf numFmtId="167" fontId="14" fillId="0" borderId="34" xfId="0" applyNumberFormat="1" applyFont="1" applyBorder="1" applyAlignment="1" applyProtection="1">
      <alignment horizontal="center"/>
    </xf>
    <xf numFmtId="0" fontId="13" fillId="15" borderId="134" xfId="0" applyFont="1" applyFill="1" applyBorder="1" applyAlignment="1" applyProtection="1">
      <alignment horizontal="center" vertical="center" wrapText="1"/>
    </xf>
    <xf numFmtId="167" fontId="14" fillId="0" borderId="140" xfId="0" applyNumberFormat="1" applyFont="1" applyFill="1" applyBorder="1" applyAlignment="1" applyProtection="1">
      <alignment horizontal="center"/>
    </xf>
    <xf numFmtId="167" fontId="14" fillId="0" borderId="141" xfId="0" applyNumberFormat="1" applyFont="1" applyFill="1" applyBorder="1" applyAlignment="1" applyProtection="1">
      <alignment horizontal="center"/>
    </xf>
    <xf numFmtId="167" fontId="14" fillId="0" borderId="140" xfId="0" applyNumberFormat="1" applyFont="1" applyBorder="1" applyAlignment="1" applyProtection="1">
      <alignment horizontal="center"/>
    </xf>
    <xf numFmtId="167" fontId="14" fillId="0" borderId="141" xfId="0" applyNumberFormat="1" applyFont="1" applyBorder="1" applyAlignment="1" applyProtection="1">
      <alignment horizontal="center"/>
    </xf>
    <xf numFmtId="0" fontId="0" fillId="0" borderId="0" xfId="0" applyAlignment="1">
      <alignment horizontal="center"/>
    </xf>
    <xf numFmtId="168" fontId="0" fillId="0" borderId="0" xfId="0" applyNumberFormat="1"/>
    <xf numFmtId="1" fontId="0" fillId="0" borderId="0" xfId="0" applyNumberFormat="1"/>
    <xf numFmtId="0" fontId="0" fillId="0" borderId="0" xfId="0" applyAlignment="1">
      <alignment wrapText="1"/>
    </xf>
    <xf numFmtId="1" fontId="0" fillId="0" borderId="0" xfId="0" applyNumberFormat="1" applyAlignment="1">
      <alignment wrapText="1"/>
    </xf>
    <xf numFmtId="1" fontId="0" fillId="0" borderId="0" xfId="0" applyNumberFormat="1" applyAlignment="1">
      <alignment horizontal="right"/>
    </xf>
    <xf numFmtId="1" fontId="0" fillId="0" borderId="0" xfId="0" applyNumberFormat="1" applyAlignment="1">
      <alignment horizontal="right" wrapText="1"/>
    </xf>
    <xf numFmtId="0" fontId="0" fillId="0" borderId="0" xfId="0" applyAlignment="1">
      <alignment horizontal="center" wrapText="1"/>
    </xf>
    <xf numFmtId="0" fontId="13" fillId="0" borderId="101" xfId="0" applyFont="1" applyBorder="1" applyAlignment="1">
      <alignment vertical="center" wrapText="1"/>
    </xf>
    <xf numFmtId="0" fontId="14" fillId="11" borderId="109" xfId="0" applyNumberFormat="1" applyFont="1" applyFill="1" applyBorder="1" applyAlignment="1">
      <alignment horizontal="center"/>
    </xf>
    <xf numFmtId="0" fontId="14" fillId="11" borderId="109" xfId="0" applyFont="1" applyFill="1" applyBorder="1" applyAlignment="1">
      <alignment horizontal="center"/>
    </xf>
    <xf numFmtId="0" fontId="14" fillId="11" borderId="121" xfId="0" applyFont="1" applyFill="1" applyBorder="1" applyAlignment="1">
      <alignment horizontal="center"/>
    </xf>
    <xf numFmtId="0" fontId="14" fillId="11" borderId="59" xfId="0" applyNumberFormat="1" applyFont="1" applyFill="1" applyBorder="1" applyAlignment="1">
      <alignment horizontal="center"/>
    </xf>
    <xf numFmtId="0" fontId="14" fillId="11" borderId="59" xfId="0" applyFont="1" applyFill="1" applyBorder="1" applyAlignment="1">
      <alignment horizontal="center"/>
    </xf>
    <xf numFmtId="0" fontId="14" fillId="11" borderId="122" xfId="0" applyFont="1" applyFill="1" applyBorder="1" applyAlignment="1">
      <alignment horizontal="center"/>
    </xf>
    <xf numFmtId="0" fontId="45" fillId="0" borderId="101" xfId="1" applyFont="1" applyBorder="1" applyAlignment="1">
      <alignment horizontal="center" vertical="center"/>
    </xf>
    <xf numFmtId="0" fontId="5" fillId="4" borderId="62" xfId="0" applyFont="1" applyFill="1" applyBorder="1" applyAlignment="1" applyProtection="1">
      <alignment horizontal="center" vertical="center"/>
    </xf>
    <xf numFmtId="0" fontId="5" fillId="4" borderId="63" xfId="0" applyFont="1" applyFill="1" applyBorder="1" applyAlignment="1" applyProtection="1">
      <alignment horizontal="center" vertical="center"/>
    </xf>
    <xf numFmtId="0" fontId="5" fillId="4" borderId="64" xfId="0" applyFont="1" applyFill="1" applyBorder="1" applyAlignment="1" applyProtection="1">
      <alignment horizontal="center" vertical="center"/>
    </xf>
    <xf numFmtId="0" fontId="13" fillId="4" borderId="18" xfId="0" applyFont="1" applyFill="1" applyBorder="1" applyAlignment="1" applyProtection="1">
      <alignment horizontal="center" vertical="center" wrapText="1"/>
    </xf>
    <xf numFmtId="0" fontId="13" fillId="4" borderId="16" xfId="0" applyFont="1" applyFill="1" applyBorder="1" applyAlignment="1" applyProtection="1">
      <alignment horizontal="center" vertical="center" wrapText="1"/>
    </xf>
    <xf numFmtId="0" fontId="13" fillId="4" borderId="19" xfId="0" applyFont="1" applyFill="1" applyBorder="1" applyAlignment="1" applyProtection="1">
      <alignment horizontal="center" vertical="center" wrapText="1"/>
    </xf>
    <xf numFmtId="0" fontId="13" fillId="4" borderId="17" xfId="0" applyFont="1" applyFill="1" applyBorder="1" applyAlignment="1" applyProtection="1">
      <alignment horizontal="center" vertical="center" wrapText="1"/>
    </xf>
    <xf numFmtId="0" fontId="13" fillId="13" borderId="30" xfId="0" applyFont="1" applyFill="1" applyBorder="1" applyAlignment="1" applyProtection="1">
      <alignment horizontal="center" vertical="center"/>
    </xf>
    <xf numFmtId="0" fontId="13" fillId="13" borderId="9" xfId="0" applyFont="1" applyFill="1" applyBorder="1" applyAlignment="1" applyProtection="1">
      <alignment horizontal="center" vertical="center"/>
    </xf>
    <xf numFmtId="0" fontId="13" fillId="13" borderId="10" xfId="0" applyFont="1" applyFill="1" applyBorder="1" applyAlignment="1" applyProtection="1">
      <alignment horizontal="center" vertical="center"/>
    </xf>
    <xf numFmtId="0" fontId="13" fillId="13" borderId="31" xfId="0" applyFont="1" applyFill="1" applyBorder="1" applyAlignment="1" applyProtection="1">
      <alignment horizontal="center" vertical="center"/>
    </xf>
    <xf numFmtId="0" fontId="13" fillId="13" borderId="32" xfId="0" applyFont="1" applyFill="1" applyBorder="1" applyAlignment="1" applyProtection="1">
      <alignment horizontal="center" vertical="center"/>
    </xf>
    <xf numFmtId="0" fontId="13" fillId="13" borderId="34" xfId="0" applyFont="1" applyFill="1" applyBorder="1" applyAlignment="1" applyProtection="1">
      <alignment horizontal="center" vertical="center"/>
    </xf>
    <xf numFmtId="0" fontId="8" fillId="10" borderId="1" xfId="0" applyFont="1" applyFill="1" applyBorder="1" applyAlignment="1" applyProtection="1">
      <alignment horizontal="center" vertical="center"/>
    </xf>
    <xf numFmtId="0" fontId="8" fillId="10" borderId="2" xfId="0" applyFont="1" applyFill="1" applyBorder="1" applyAlignment="1" applyProtection="1">
      <alignment horizontal="center" vertical="center"/>
    </xf>
    <xf numFmtId="0" fontId="8" fillId="10" borderId="3" xfId="0" applyFont="1" applyFill="1" applyBorder="1" applyAlignment="1" applyProtection="1">
      <alignment horizontal="center" vertical="center"/>
    </xf>
    <xf numFmtId="0" fontId="8" fillId="0" borderId="0" xfId="0" applyFont="1" applyFill="1" applyBorder="1" applyAlignment="1">
      <alignment horizontal="center" vertical="center" wrapText="1"/>
    </xf>
    <xf numFmtId="0" fontId="8" fillId="0" borderId="0" xfId="0" applyFont="1" applyFill="1" applyBorder="1" applyAlignment="1" applyProtection="1">
      <alignment horizontal="center" vertical="center"/>
    </xf>
    <xf numFmtId="0" fontId="13" fillId="0" borderId="118" xfId="0" applyFont="1" applyFill="1" applyBorder="1" applyAlignment="1">
      <alignment horizontal="center" vertical="center" wrapText="1"/>
    </xf>
    <xf numFmtId="0" fontId="13" fillId="0" borderId="119" xfId="0" applyFont="1" applyFill="1" applyBorder="1" applyAlignment="1">
      <alignment horizontal="center" vertical="center" wrapText="1"/>
    </xf>
    <xf numFmtId="0" fontId="4" fillId="0" borderId="106" xfId="0" applyFont="1" applyFill="1" applyBorder="1" applyAlignment="1">
      <alignment horizontal="center" vertical="center"/>
    </xf>
    <xf numFmtId="0" fontId="4" fillId="0" borderId="108" xfId="0" applyFont="1" applyFill="1" applyBorder="1" applyAlignment="1">
      <alignment horizontal="center" vertical="center"/>
    </xf>
    <xf numFmtId="0" fontId="4" fillId="0" borderId="58" xfId="0" applyFont="1" applyFill="1" applyBorder="1" applyAlignment="1">
      <alignment horizontal="center" vertical="center"/>
    </xf>
    <xf numFmtId="0" fontId="13" fillId="0" borderId="105" xfId="0" applyFont="1" applyFill="1" applyBorder="1" applyAlignment="1">
      <alignment horizontal="center" vertical="center" wrapText="1"/>
    </xf>
    <xf numFmtId="0" fontId="13" fillId="0" borderId="110" xfId="0" applyFont="1" applyFill="1" applyBorder="1" applyAlignment="1">
      <alignment horizontal="center" vertical="center" wrapText="1"/>
    </xf>
    <xf numFmtId="0" fontId="4" fillId="0" borderId="111"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14" fillId="0" borderId="111" xfId="0" applyFont="1" applyFill="1" applyBorder="1" applyAlignment="1">
      <alignment horizontal="center" vertical="center"/>
    </xf>
    <xf numFmtId="0" fontId="14" fillId="0" borderId="115" xfId="0" applyFont="1" applyFill="1" applyBorder="1" applyAlignment="1">
      <alignment horizontal="center" vertical="center"/>
    </xf>
    <xf numFmtId="0" fontId="14" fillId="0" borderId="116" xfId="0" applyFont="1" applyFill="1" applyBorder="1" applyAlignment="1">
      <alignment horizontal="center" vertical="center"/>
    </xf>
    <xf numFmtId="0" fontId="13" fillId="0" borderId="120" xfId="0" applyFont="1" applyFill="1" applyBorder="1" applyAlignment="1">
      <alignment horizontal="center" vertical="center" wrapText="1"/>
    </xf>
    <xf numFmtId="0" fontId="39" fillId="4" borderId="1" xfId="0" applyFont="1" applyFill="1" applyBorder="1" applyAlignment="1">
      <alignment horizontal="left" wrapText="1"/>
    </xf>
    <xf numFmtId="0" fontId="39" fillId="4" borderId="2" xfId="0" applyFont="1" applyFill="1" applyBorder="1" applyAlignment="1">
      <alignment horizontal="left" wrapText="1"/>
    </xf>
    <xf numFmtId="0" fontId="39" fillId="4" borderId="3" xfId="0" applyFont="1" applyFill="1" applyBorder="1" applyAlignment="1">
      <alignment horizontal="left" wrapText="1"/>
    </xf>
    <xf numFmtId="0" fontId="31" fillId="14" borderId="0" xfId="0" applyFont="1" applyFill="1" applyAlignment="1">
      <alignment horizontal="center"/>
    </xf>
    <xf numFmtId="0" fontId="30" fillId="14" borderId="6" xfId="0" applyFont="1" applyFill="1" applyBorder="1" applyAlignment="1">
      <alignment horizontal="center" wrapText="1"/>
    </xf>
    <xf numFmtId="168" fontId="14" fillId="0" borderId="0" xfId="0" applyNumberFormat="1" applyFont="1"/>
    <xf numFmtId="0" fontId="14" fillId="0" borderId="0" xfId="0" applyFont="1" applyAlignment="1">
      <alignment wrapText="1"/>
    </xf>
    <xf numFmtId="168" fontId="14" fillId="0" borderId="0" xfId="0" applyNumberFormat="1" applyFont="1" applyAlignment="1">
      <alignment wrapText="1"/>
    </xf>
    <xf numFmtId="9" fontId="14" fillId="0" borderId="101" xfId="0" applyNumberFormat="1" applyFont="1" applyBorder="1"/>
    <xf numFmtId="0" fontId="14" fillId="0" borderId="101" xfId="0" applyFont="1" applyBorder="1"/>
    <xf numFmtId="0" fontId="14" fillId="0" borderId="1" xfId="0" applyFont="1" applyBorder="1"/>
    <xf numFmtId="168" fontId="14" fillId="0" borderId="101" xfId="0" applyNumberFormat="1" applyFont="1" applyBorder="1"/>
    <xf numFmtId="1" fontId="14" fillId="0" borderId="101" xfId="0" applyNumberFormat="1" applyFont="1" applyBorder="1"/>
    <xf numFmtId="0" fontId="14" fillId="0" borderId="101" xfId="0" applyNumberFormat="1" applyFont="1" applyBorder="1"/>
  </cellXfs>
  <cellStyles count="3">
    <cellStyle name="Hyperlink" xfId="1" builtinId="8"/>
    <cellStyle name="Normal" xfId="0" builtinId="0"/>
    <cellStyle name="Standard_Rahdeuse" xfId="2" xr:uid="{BE1BCC05-F76C-484F-848E-F9C54C126682}"/>
  </cellStyles>
  <dxfs count="0"/>
  <tableStyles count="0" defaultTableStyle="TableStyleMedium2" defaultPivotStyle="PivotStyleLight16"/>
  <colors>
    <mruColors>
      <color rgb="FFFFFF99"/>
      <color rgb="FF99FF99"/>
      <color rgb="FFCCFFFF"/>
      <color rgb="FFFFFFCC"/>
      <color rgb="FFCCECFF"/>
      <color rgb="FF66FFFF"/>
      <color rgb="FFFFFF00"/>
      <color rgb="FFFFCCFF"/>
      <color rgb="FFCC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Power Turbine Speed </a:t>
            </a:r>
          </a:p>
        </c:rich>
      </c:tx>
      <c:overlay val="0"/>
    </c:title>
    <c:autoTitleDeleted val="0"/>
    <c:plotArea>
      <c:layout/>
      <c:scatterChart>
        <c:scatterStyle val="smoothMarker"/>
        <c:varyColors val="0"/>
        <c:ser>
          <c:idx val="5"/>
          <c:order val="0"/>
          <c:tx>
            <c:v>12000 rpm</c:v>
          </c:tx>
          <c:spPr>
            <a:ln w="25400" cap="sq">
              <a:solidFill>
                <a:srgbClr val="FF0000">
                  <a:alpha val="72000"/>
                </a:srgbClr>
              </a:solidFill>
              <a:prstDash val="dash"/>
              <a:bevel/>
            </a:ln>
          </c:spPr>
          <c:marker>
            <c:symbol val="none"/>
          </c:marker>
          <c:dPt>
            <c:idx val="1"/>
            <c:bubble3D val="0"/>
            <c:spPr>
              <a:ln w="25400" cap="sq">
                <a:solidFill>
                  <a:srgbClr val="FF0000">
                    <a:alpha val="70000"/>
                  </a:srgbClr>
                </a:solidFill>
                <a:prstDash val="dash"/>
                <a:bevel/>
              </a:ln>
            </c:spPr>
            <c:extLst>
              <c:ext xmlns:c16="http://schemas.microsoft.com/office/drawing/2014/chart" uri="{C3380CC4-5D6E-409C-BE32-E72D297353CC}">
                <c16:uniqueId val="{00000005-8984-4F89-AF49-68F53612B91A}"/>
              </c:ext>
            </c:extLst>
          </c:dPt>
          <c:xVal>
            <c:numRef>
              <c:f>References!$X$5:$X$6</c:f>
              <c:numCache>
                <c:formatCode>General</c:formatCode>
                <c:ptCount val="2"/>
                <c:pt idx="0">
                  <c:v>12000</c:v>
                </c:pt>
                <c:pt idx="1">
                  <c:v>12000</c:v>
                </c:pt>
              </c:numCache>
            </c:numRef>
          </c:xVal>
          <c:yVal>
            <c:numRef>
              <c:f>References!$Y$5:$Y$6</c:f>
              <c:numCache>
                <c:formatCode>General</c:formatCode>
                <c:ptCount val="2"/>
                <c:pt idx="0">
                  <c:v>0</c:v>
                </c:pt>
                <c:pt idx="1">
                  <c:v>12000</c:v>
                </c:pt>
              </c:numCache>
            </c:numRef>
          </c:yVal>
          <c:smooth val="1"/>
          <c:extLst>
            <c:ext xmlns:c16="http://schemas.microsoft.com/office/drawing/2014/chart" uri="{C3380CC4-5D6E-409C-BE32-E72D297353CC}">
              <c16:uniqueId val="{00000000-098A-4850-9406-72574CD48FA4}"/>
            </c:ext>
          </c:extLst>
        </c:ser>
        <c:ser>
          <c:idx val="0"/>
          <c:order val="1"/>
          <c:tx>
            <c:strRef>
              <c:f>Configuration!$H$34</c:f>
              <c:strCache>
                <c:ptCount val="1"/>
                <c:pt idx="0">
                  <c:v>GG Speed 1  (11 625 rpm)</c:v>
                </c:pt>
              </c:strCache>
            </c:strRef>
          </c:tx>
          <c:spPr>
            <a:ln>
              <a:noFill/>
            </a:ln>
          </c:spPr>
          <c:marker>
            <c:symbol val="diamond"/>
            <c:size val="17"/>
            <c:spPr>
              <a:noFill/>
              <a:ln w="19050" cap="rnd"/>
            </c:spPr>
          </c:marker>
          <c:trendline>
            <c:spPr>
              <a:ln w="25400">
                <a:solidFill>
                  <a:schemeClr val="accent1">
                    <a:lumMod val="50000"/>
                  </a:schemeClr>
                </a:solidFill>
              </a:ln>
            </c:spPr>
            <c:trendlineType val="poly"/>
            <c:order val="2"/>
            <c:forward val="200"/>
            <c:backward val="200"/>
            <c:dispRSqr val="0"/>
            <c:dispEq val="0"/>
          </c:trendline>
          <c:xVal>
            <c:numRef>
              <c:f>Performance_Results!$AL$15:$AL$18</c:f>
              <c:numCache>
                <c:formatCode>###\ ###</c:formatCode>
                <c:ptCount val="4"/>
                <c:pt idx="0">
                  <c:v>5997.7321827356145</c:v>
                </c:pt>
                <c:pt idx="1">
                  <c:v>8409.6904416808029</c:v>
                </c:pt>
                <c:pt idx="2">
                  <c:v>10804.836922041168</c:v>
                </c:pt>
                <c:pt idx="3">
                  <c:v>11996.197851470764</c:v>
                </c:pt>
              </c:numCache>
            </c:numRef>
          </c:xVal>
          <c:yVal>
            <c:numRef>
              <c:f>Performance_Results!$AM$15:$AM$18</c:f>
              <c:numCache>
                <c:formatCode>###\ ###</c:formatCode>
                <c:ptCount val="4"/>
                <c:pt idx="0">
                  <c:v>2487.5359669902632</c:v>
                </c:pt>
                <c:pt idx="1">
                  <c:v>2614.1524669912778</c:v>
                </c:pt>
                <c:pt idx="2">
                  <c:v>2315.242895253014</c:v>
                </c:pt>
                <c:pt idx="3">
                  <c:v>2000.2054931806965</c:v>
                </c:pt>
              </c:numCache>
            </c:numRef>
          </c:yVal>
          <c:smooth val="1"/>
          <c:extLst>
            <c:ext xmlns:c16="http://schemas.microsoft.com/office/drawing/2014/chart" uri="{C3380CC4-5D6E-409C-BE32-E72D297353CC}">
              <c16:uniqueId val="{00000000-AE81-49D3-B11D-8C3975B0C93A}"/>
            </c:ext>
          </c:extLst>
        </c:ser>
        <c:ser>
          <c:idx val="1"/>
          <c:order val="2"/>
          <c:tx>
            <c:strRef>
              <c:f>Configuration!$E$35</c:f>
              <c:strCache>
                <c:ptCount val="1"/>
                <c:pt idx="0">
                  <c:v>GG Speed 2  (12 148 rpm)</c:v>
                </c:pt>
              </c:strCache>
            </c:strRef>
          </c:tx>
          <c:spPr>
            <a:ln>
              <a:noFill/>
            </a:ln>
          </c:spPr>
          <c:marker>
            <c:symbol val="square"/>
            <c:size val="15"/>
            <c:spPr>
              <a:noFill/>
              <a:ln w="19050" cap="rnd"/>
            </c:spPr>
          </c:marker>
          <c:trendline>
            <c:spPr>
              <a:ln w="25400">
                <a:solidFill>
                  <a:schemeClr val="accent2">
                    <a:lumMod val="50000"/>
                  </a:schemeClr>
                </a:solidFill>
              </a:ln>
            </c:spPr>
            <c:trendlineType val="poly"/>
            <c:order val="2"/>
            <c:forward val="200"/>
            <c:backward val="200"/>
            <c:dispRSqr val="0"/>
            <c:dispEq val="0"/>
          </c:trendline>
          <c:xVal>
            <c:numRef>
              <c:f>Performance_Results!$AL$19:$AL$21</c:f>
              <c:numCache>
                <c:formatCode>###\ ###</c:formatCode>
                <c:ptCount val="3"/>
                <c:pt idx="0">
                  <c:v>7276.1362008153019</c:v>
                </c:pt>
                <c:pt idx="1">
                  <c:v>9619.6878862027606</c:v>
                </c:pt>
                <c:pt idx="2">
                  <c:v>12014.057992664697</c:v>
                </c:pt>
              </c:numCache>
            </c:numRef>
          </c:xVal>
          <c:yVal>
            <c:numRef>
              <c:f>Performance_Results!$AM$19:$AM$21</c:f>
              <c:numCache>
                <c:formatCode>###\ ###</c:formatCode>
                <c:ptCount val="3"/>
                <c:pt idx="0">
                  <c:v>3455.603800870937</c:v>
                </c:pt>
                <c:pt idx="1">
                  <c:v>3534.2121031259912</c:v>
                </c:pt>
                <c:pt idx="2">
                  <c:v>3124.5083344760787</c:v>
                </c:pt>
              </c:numCache>
            </c:numRef>
          </c:yVal>
          <c:smooth val="1"/>
          <c:extLst>
            <c:ext xmlns:c16="http://schemas.microsoft.com/office/drawing/2014/chart" uri="{C3380CC4-5D6E-409C-BE32-E72D297353CC}">
              <c16:uniqueId val="{00000001-AE81-49D3-B11D-8C3975B0C93A}"/>
            </c:ext>
          </c:extLst>
        </c:ser>
        <c:ser>
          <c:idx val="2"/>
          <c:order val="3"/>
          <c:tx>
            <c:strRef>
              <c:f>Configuration!$E$36</c:f>
              <c:strCache>
                <c:ptCount val="1"/>
                <c:pt idx="0">
                  <c:v>GG Speed 3  (12 655 rpm)</c:v>
                </c:pt>
              </c:strCache>
            </c:strRef>
          </c:tx>
          <c:spPr>
            <a:ln>
              <a:noFill/>
            </a:ln>
          </c:spPr>
          <c:marker>
            <c:symbol val="triangle"/>
            <c:size val="15"/>
            <c:spPr>
              <a:noFill/>
              <a:ln w="19050" cap="rnd"/>
            </c:spPr>
          </c:marker>
          <c:trendline>
            <c:spPr>
              <a:ln w="25400">
                <a:solidFill>
                  <a:schemeClr val="accent3">
                    <a:lumMod val="50000"/>
                  </a:schemeClr>
                </a:solidFill>
              </a:ln>
            </c:spPr>
            <c:trendlineType val="poly"/>
            <c:order val="2"/>
            <c:forward val="200"/>
            <c:backward val="200"/>
            <c:dispRSqr val="0"/>
            <c:dispEq val="0"/>
          </c:trendline>
          <c:xVal>
            <c:numRef>
              <c:f>Performance_Results!$AL$22:$AL$25</c:f>
              <c:numCache>
                <c:formatCode>###\ ###</c:formatCode>
                <c:ptCount val="4"/>
                <c:pt idx="0">
                  <c:v>6022.8449714358267</c:v>
                </c:pt>
                <c:pt idx="1">
                  <c:v>8410.6456912371395</c:v>
                </c:pt>
                <c:pt idx="2">
                  <c:v>10816.844671193343</c:v>
                </c:pt>
                <c:pt idx="3">
                  <c:v>12011.714294189867</c:v>
                </c:pt>
              </c:numCache>
            </c:numRef>
          </c:xVal>
          <c:yVal>
            <c:numRef>
              <c:f>Performance_Results!$AM$22:$AM$25</c:f>
              <c:numCache>
                <c:formatCode>###\ ###</c:formatCode>
                <c:ptCount val="4"/>
                <c:pt idx="0">
                  <c:v>4252.4385114896277</c:v>
                </c:pt>
                <c:pt idx="1">
                  <c:v>4747.0533081447184</c:v>
                </c:pt>
                <c:pt idx="2">
                  <c:v>4741.9889589755203</c:v>
                </c:pt>
                <c:pt idx="3">
                  <c:v>4510.2834519485214</c:v>
                </c:pt>
              </c:numCache>
            </c:numRef>
          </c:yVal>
          <c:smooth val="1"/>
          <c:extLst>
            <c:ext xmlns:c16="http://schemas.microsoft.com/office/drawing/2014/chart" uri="{C3380CC4-5D6E-409C-BE32-E72D297353CC}">
              <c16:uniqueId val="{00000002-AE81-49D3-B11D-8C3975B0C93A}"/>
            </c:ext>
          </c:extLst>
        </c:ser>
        <c:ser>
          <c:idx val="3"/>
          <c:order val="4"/>
          <c:tx>
            <c:strRef>
              <c:f>Configuration!$E$37</c:f>
              <c:strCache>
                <c:ptCount val="1"/>
                <c:pt idx="0">
                  <c:v>GG Speed 4  (12 945 rpm)</c:v>
                </c:pt>
              </c:strCache>
            </c:strRef>
          </c:tx>
          <c:spPr>
            <a:ln>
              <a:noFill/>
            </a:ln>
          </c:spPr>
          <c:marker>
            <c:symbol val="x"/>
            <c:size val="15"/>
            <c:spPr>
              <a:noFill/>
              <a:ln w="19050" cap="rnd"/>
            </c:spPr>
          </c:marker>
          <c:trendline>
            <c:spPr>
              <a:ln w="25400">
                <a:solidFill>
                  <a:schemeClr val="accent4">
                    <a:lumMod val="50000"/>
                  </a:schemeClr>
                </a:solidFill>
              </a:ln>
            </c:spPr>
            <c:trendlineType val="poly"/>
            <c:order val="2"/>
            <c:forward val="200"/>
            <c:backward val="200"/>
            <c:dispRSqr val="0"/>
            <c:dispEq val="0"/>
          </c:trendline>
          <c:xVal>
            <c:numRef>
              <c:f>Performance_Results!$AL$26:$AL$29</c:f>
              <c:numCache>
                <c:formatCode>###\ ###</c:formatCode>
                <c:ptCount val="4"/>
                <c:pt idx="0">
                  <c:v>7222.849317731786</c:v>
                </c:pt>
                <c:pt idx="1">
                  <c:v>9603.1967557848093</c:v>
                </c:pt>
                <c:pt idx="2">
                  <c:v>12009.239649995878</c:v>
                </c:pt>
                <c:pt idx="3">
                  <c:v>12603.458137919475</c:v>
                </c:pt>
              </c:numCache>
            </c:numRef>
          </c:xVal>
          <c:yVal>
            <c:numRef>
              <c:f>Performance_Results!$AM$26:$AM$29</c:f>
              <c:numCache>
                <c:formatCode>###\ ###</c:formatCode>
                <c:ptCount val="4"/>
                <c:pt idx="0">
                  <c:v>5236.2732659782478</c:v>
                </c:pt>
                <c:pt idx="1">
                  <c:v>5665.7363452519303</c:v>
                </c:pt>
                <c:pt idx="2">
                  <c:v>5462.5051878212325</c:v>
                </c:pt>
                <c:pt idx="3">
                  <c:v>5328.8634130392038</c:v>
                </c:pt>
              </c:numCache>
            </c:numRef>
          </c:yVal>
          <c:smooth val="1"/>
          <c:extLst>
            <c:ext xmlns:c16="http://schemas.microsoft.com/office/drawing/2014/chart" uri="{C3380CC4-5D6E-409C-BE32-E72D297353CC}">
              <c16:uniqueId val="{00000003-AE81-49D3-B11D-8C3975B0C93A}"/>
            </c:ext>
          </c:extLst>
        </c:ser>
        <c:ser>
          <c:idx val="4"/>
          <c:order val="5"/>
          <c:tx>
            <c:strRef>
              <c:f>Configuration!$E$38</c:f>
              <c:strCache>
                <c:ptCount val="1"/>
                <c:pt idx="0">
                  <c:v>GG Speed 5  (13 335 rpm)</c:v>
                </c:pt>
              </c:strCache>
            </c:strRef>
          </c:tx>
          <c:spPr>
            <a:ln>
              <a:noFill/>
            </a:ln>
            <a:effectLst/>
          </c:spPr>
          <c:marker>
            <c:symbol val="circle"/>
            <c:size val="15"/>
            <c:spPr>
              <a:noFill/>
              <a:ln w="19050" cap="rnd"/>
              <a:effectLst/>
            </c:spPr>
          </c:marker>
          <c:trendline>
            <c:spPr>
              <a:ln w="25400">
                <a:solidFill>
                  <a:schemeClr val="accent5">
                    <a:lumMod val="50000"/>
                  </a:schemeClr>
                </a:solidFill>
                <a:prstDash val="solid"/>
              </a:ln>
            </c:spPr>
            <c:trendlineType val="poly"/>
            <c:order val="2"/>
            <c:forward val="200"/>
            <c:backward val="200"/>
            <c:dispRSqr val="0"/>
            <c:dispEq val="0"/>
          </c:trendline>
          <c:xVal>
            <c:numRef>
              <c:f>Performance_Results!$AL$30:$AL$34</c:f>
              <c:numCache>
                <c:formatCode>###\ ###</c:formatCode>
                <c:ptCount val="5"/>
                <c:pt idx="0">
                  <c:v>7232.9772398034174</c:v>
                </c:pt>
                <c:pt idx="1">
                  <c:v>8418.3256966436038</c:v>
                </c:pt>
                <c:pt idx="2">
                  <c:v>10815.378231428907</c:v>
                </c:pt>
                <c:pt idx="3">
                  <c:v>12012.802529072629</c:v>
                </c:pt>
                <c:pt idx="4">
                  <c:v>12601.785382922868</c:v>
                </c:pt>
              </c:numCache>
            </c:numRef>
          </c:xVal>
          <c:yVal>
            <c:numRef>
              <c:f>Performance_Results!$AM$30:$AM$34</c:f>
              <c:numCache>
                <c:formatCode>###\ ###</c:formatCode>
                <c:ptCount val="5"/>
                <c:pt idx="0">
                  <c:v>6291.6325465800646</c:v>
                </c:pt>
                <c:pt idx="1">
                  <c:v>6665.5181087538685</c:v>
                </c:pt>
                <c:pt idx="2">
                  <c:v>6986.9229574783976</c:v>
                </c:pt>
                <c:pt idx="3">
                  <c:v>6896.7859696248461</c:v>
                </c:pt>
                <c:pt idx="4">
                  <c:v>6746.9136670234393</c:v>
                </c:pt>
              </c:numCache>
            </c:numRef>
          </c:yVal>
          <c:smooth val="1"/>
          <c:extLst>
            <c:ext xmlns:c16="http://schemas.microsoft.com/office/drawing/2014/chart" uri="{C3380CC4-5D6E-409C-BE32-E72D297353CC}">
              <c16:uniqueId val="{00000004-AE81-49D3-B11D-8C3975B0C93A}"/>
            </c:ext>
          </c:extLst>
        </c:ser>
        <c:ser>
          <c:idx val="6"/>
          <c:order val="6"/>
          <c:tx>
            <c:v>Interpolated Data</c:v>
          </c:tx>
          <c:spPr>
            <a:ln w="28575">
              <a:noFill/>
            </a:ln>
          </c:spPr>
          <c:marker>
            <c:symbol val="circle"/>
            <c:size val="9"/>
            <c:spPr>
              <a:solidFill>
                <a:srgbClr val="FF0000"/>
              </a:solidFill>
              <a:ln w="28575">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References!$AK$5:$AK$9</c:f>
              <c:numCache>
                <c:formatCode>General</c:formatCode>
                <c:ptCount val="5"/>
                <c:pt idx="0">
                  <c:v>2000.4671112260844</c:v>
                </c:pt>
                <c:pt idx="1">
                  <c:v>3128.3592185594885</c:v>
                </c:pt>
                <c:pt idx="2">
                  <c:v>4519.6977639270835</c:v>
                </c:pt>
                <c:pt idx="3">
                  <c:v>5470.9131659960995</c:v>
                </c:pt>
                <c:pt idx="4">
                  <c:v>6879.4511292863099</c:v>
                </c:pt>
              </c:numCache>
            </c:numRef>
          </c:yVal>
          <c:smooth val="1"/>
          <c:extLst>
            <c:ext xmlns:c16="http://schemas.microsoft.com/office/drawing/2014/chart" uri="{C3380CC4-5D6E-409C-BE32-E72D297353CC}">
              <c16:uniqueId val="{00000006-098A-4850-9406-72574CD48FA4}"/>
            </c:ext>
          </c:extLst>
        </c:ser>
        <c:dLbls>
          <c:showLegendKey val="0"/>
          <c:showVal val="0"/>
          <c:showCatName val="0"/>
          <c:showSerName val="0"/>
          <c:showPercent val="0"/>
          <c:showBubbleSize val="0"/>
        </c:dLbls>
        <c:axId val="138366976"/>
        <c:axId val="138368896"/>
      </c:scatterChart>
      <c:valAx>
        <c:axId val="138366976"/>
        <c:scaling>
          <c:orientation val="minMax"/>
          <c:max val="13000"/>
          <c:min val="5000"/>
        </c:scaling>
        <c:delete val="0"/>
        <c:axPos val="b"/>
        <c:majorGridlines/>
        <c:minorGridlines/>
        <c:title>
          <c:tx>
            <c:rich>
              <a:bodyPr/>
              <a:lstStyle/>
              <a:p>
                <a:pPr>
                  <a:defRPr sz="1600"/>
                </a:pPr>
                <a:r>
                  <a:rPr lang="en-US" sz="1600"/>
                  <a:t>Power Turbine Speed [rpm]</a:t>
                </a:r>
              </a:p>
            </c:rich>
          </c:tx>
          <c:overlay val="0"/>
        </c:title>
        <c:numFmt formatCode="#\ ##0" sourceLinked="0"/>
        <c:majorTickMark val="out"/>
        <c:minorTickMark val="cross"/>
        <c:tickLblPos val="low"/>
        <c:txPr>
          <a:bodyPr/>
          <a:lstStyle/>
          <a:p>
            <a:pPr>
              <a:defRPr sz="1400"/>
            </a:pPr>
            <a:endParaRPr lang="en-US"/>
          </a:p>
        </c:txPr>
        <c:crossAx val="138368896"/>
        <c:crosses val="autoZero"/>
        <c:crossBetween val="midCat"/>
        <c:majorUnit val="1000"/>
        <c:minorUnit val="500"/>
      </c:valAx>
      <c:valAx>
        <c:axId val="138368896"/>
        <c:scaling>
          <c:orientation val="minMax"/>
          <c:max val="8000"/>
          <c:min val="1000"/>
        </c:scaling>
        <c:delete val="0"/>
        <c:axPos val="l"/>
        <c:majorGridlines/>
        <c:minorGridlines/>
        <c:title>
          <c:tx>
            <c:rich>
              <a:bodyPr rot="-5400000" vert="horz"/>
              <a:lstStyle/>
              <a:p>
                <a:pPr>
                  <a:defRPr sz="1600"/>
                </a:pPr>
                <a:r>
                  <a:rPr lang="en-US" sz="1600"/>
                  <a:t>Shaft Power Output [kW]</a:t>
                </a:r>
              </a:p>
            </c:rich>
          </c:tx>
          <c:overlay val="0"/>
        </c:title>
        <c:numFmt formatCode="General" sourceLinked="0"/>
        <c:majorTickMark val="out"/>
        <c:minorTickMark val="cross"/>
        <c:tickLblPos val="nextTo"/>
        <c:txPr>
          <a:bodyPr/>
          <a:lstStyle/>
          <a:p>
            <a:pPr>
              <a:defRPr sz="1400"/>
            </a:pPr>
            <a:endParaRPr lang="en-US"/>
          </a:p>
        </c:txPr>
        <c:crossAx val="138366976"/>
        <c:crosses val="autoZero"/>
        <c:crossBetween val="midCat"/>
        <c:majorUnit val="1000"/>
        <c:minorUnit val="500"/>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Generator  &amp;  Power Turbine Speed </a:t>
            </a:r>
          </a:p>
        </c:rich>
      </c:tx>
      <c:overlay val="0"/>
    </c:title>
    <c:autoTitleDeleted val="0"/>
    <c:plotArea>
      <c:layout/>
      <c:scatterChart>
        <c:scatterStyle val="smoothMarker"/>
        <c:varyColors val="0"/>
        <c:ser>
          <c:idx val="0"/>
          <c:order val="0"/>
          <c:tx>
            <c:v>GG Speed</c:v>
          </c:tx>
          <c:marker>
            <c:symbol val="diamond"/>
            <c:size val="10"/>
            <c:spPr>
              <a:noFill/>
              <a:ln w="19050" cap="rnd">
                <a:noFill/>
              </a:ln>
            </c:spPr>
          </c:marker>
          <c:xVal>
            <c:strRef>
              <c:f>Log_Demo_Report_NA!$A:$A</c:f>
              <c:strCache>
                <c:ptCount val="6001"/>
                <c:pt idx="0">
                  <c:v>TIME</c:v>
                </c:pt>
                <c:pt idx="1">
                  <c:v>0</c:v>
                </c:pt>
                <c:pt idx="2">
                  <c:v>0.1</c:v>
                </c:pt>
                <c:pt idx="3">
                  <c:v>0.2</c:v>
                </c:pt>
                <c:pt idx="4">
                  <c:v>0.3</c:v>
                </c:pt>
                <c:pt idx="5">
                  <c:v>0.411</c:v>
                </c:pt>
                <c:pt idx="6">
                  <c:v>0.563</c:v>
                </c:pt>
                <c:pt idx="7">
                  <c:v>0.601</c:v>
                </c:pt>
                <c:pt idx="8">
                  <c:v>0.7</c:v>
                </c:pt>
                <c:pt idx="9">
                  <c:v>0.8</c:v>
                </c:pt>
                <c:pt idx="10">
                  <c:v>0.9</c:v>
                </c:pt>
                <c:pt idx="11">
                  <c:v>1.042</c:v>
                </c:pt>
                <c:pt idx="12">
                  <c:v>1.139</c:v>
                </c:pt>
                <c:pt idx="13">
                  <c:v>1.2</c:v>
                </c:pt>
                <c:pt idx="14">
                  <c:v>1.3</c:v>
                </c:pt>
                <c:pt idx="15">
                  <c:v>1.4</c:v>
                </c:pt>
                <c:pt idx="16">
                  <c:v>1.5</c:v>
                </c:pt>
                <c:pt idx="17">
                  <c:v>1.6</c:v>
                </c:pt>
                <c:pt idx="18">
                  <c:v>1.7</c:v>
                </c:pt>
                <c:pt idx="19">
                  <c:v>1.801</c:v>
                </c:pt>
                <c:pt idx="20">
                  <c:v>1.9</c:v>
                </c:pt>
                <c:pt idx="21">
                  <c:v>2</c:v>
                </c:pt>
                <c:pt idx="22">
                  <c:v>2.1</c:v>
                </c:pt>
                <c:pt idx="23">
                  <c:v>2.2</c:v>
                </c:pt>
                <c:pt idx="24">
                  <c:v>2.3</c:v>
                </c:pt>
                <c:pt idx="25">
                  <c:v>2.4</c:v>
                </c:pt>
                <c:pt idx="26">
                  <c:v>2.5</c:v>
                </c:pt>
                <c:pt idx="27">
                  <c:v>2.6</c:v>
                </c:pt>
                <c:pt idx="28">
                  <c:v>2.7</c:v>
                </c:pt>
                <c:pt idx="29">
                  <c:v>2.88</c:v>
                </c:pt>
                <c:pt idx="30">
                  <c:v>2.9</c:v>
                </c:pt>
                <c:pt idx="31">
                  <c:v>3</c:v>
                </c:pt>
                <c:pt idx="32">
                  <c:v>3.1</c:v>
                </c:pt>
                <c:pt idx="33">
                  <c:v>3.2</c:v>
                </c:pt>
                <c:pt idx="34">
                  <c:v>3.3</c:v>
                </c:pt>
                <c:pt idx="35">
                  <c:v>3.4</c:v>
                </c:pt>
                <c:pt idx="36">
                  <c:v>3.5</c:v>
                </c:pt>
                <c:pt idx="37">
                  <c:v>3.6</c:v>
                </c:pt>
                <c:pt idx="38">
                  <c:v>3.7</c:v>
                </c:pt>
                <c:pt idx="39">
                  <c:v>3.8</c:v>
                </c:pt>
                <c:pt idx="40">
                  <c:v>3.9</c:v>
                </c:pt>
                <c:pt idx="41">
                  <c:v>4</c:v>
                </c:pt>
                <c:pt idx="42">
                  <c:v>4.1</c:v>
                </c:pt>
                <c:pt idx="43">
                  <c:v>4.2</c:v>
                </c:pt>
                <c:pt idx="44">
                  <c:v>4.3</c:v>
                </c:pt>
                <c:pt idx="45">
                  <c:v>4.4</c:v>
                </c:pt>
                <c:pt idx="46">
                  <c:v>4.5</c:v>
                </c:pt>
                <c:pt idx="47">
                  <c:v>4.6</c:v>
                </c:pt>
                <c:pt idx="48">
                  <c:v>4.7</c:v>
                </c:pt>
                <c:pt idx="49">
                  <c:v>4.8</c:v>
                </c:pt>
                <c:pt idx="50">
                  <c:v>4.9</c:v>
                </c:pt>
                <c:pt idx="51">
                  <c:v>5</c:v>
                </c:pt>
                <c:pt idx="52">
                  <c:v>5.1</c:v>
                </c:pt>
                <c:pt idx="53">
                  <c:v>5.2</c:v>
                </c:pt>
                <c:pt idx="54">
                  <c:v>5.3</c:v>
                </c:pt>
                <c:pt idx="55">
                  <c:v>5.4</c:v>
                </c:pt>
                <c:pt idx="56">
                  <c:v>5.5</c:v>
                </c:pt>
                <c:pt idx="57">
                  <c:v>5.6</c:v>
                </c:pt>
                <c:pt idx="58">
                  <c:v>5.7</c:v>
                </c:pt>
                <c:pt idx="59">
                  <c:v>5.8</c:v>
                </c:pt>
                <c:pt idx="60">
                  <c:v>5.9</c:v>
                </c:pt>
                <c:pt idx="61">
                  <c:v>6</c:v>
                </c:pt>
                <c:pt idx="62">
                  <c:v>6.1</c:v>
                </c:pt>
                <c:pt idx="63">
                  <c:v>6.2</c:v>
                </c:pt>
                <c:pt idx="64">
                  <c:v>6.3</c:v>
                </c:pt>
                <c:pt idx="65">
                  <c:v>6.4</c:v>
                </c:pt>
                <c:pt idx="66">
                  <c:v>6.5</c:v>
                </c:pt>
                <c:pt idx="67">
                  <c:v>6.6</c:v>
                </c:pt>
                <c:pt idx="68">
                  <c:v>6.7</c:v>
                </c:pt>
                <c:pt idx="69">
                  <c:v>6.8</c:v>
                </c:pt>
                <c:pt idx="70">
                  <c:v>6.9</c:v>
                </c:pt>
                <c:pt idx="71">
                  <c:v>7</c:v>
                </c:pt>
                <c:pt idx="72">
                  <c:v>7.1</c:v>
                </c:pt>
                <c:pt idx="73">
                  <c:v>7.2</c:v>
                </c:pt>
                <c:pt idx="74">
                  <c:v>7.3</c:v>
                </c:pt>
                <c:pt idx="75">
                  <c:v>7.4</c:v>
                </c:pt>
                <c:pt idx="76">
                  <c:v>7.5</c:v>
                </c:pt>
                <c:pt idx="77">
                  <c:v>7.6</c:v>
                </c:pt>
                <c:pt idx="78">
                  <c:v>7.7</c:v>
                </c:pt>
                <c:pt idx="79">
                  <c:v>7.8</c:v>
                </c:pt>
                <c:pt idx="80">
                  <c:v>7.9</c:v>
                </c:pt>
                <c:pt idx="81">
                  <c:v>8</c:v>
                </c:pt>
                <c:pt idx="82">
                  <c:v>8.1</c:v>
                </c:pt>
                <c:pt idx="83">
                  <c:v>8.2</c:v>
                </c:pt>
                <c:pt idx="84">
                  <c:v>8.301</c:v>
                </c:pt>
                <c:pt idx="85">
                  <c:v>8.4</c:v>
                </c:pt>
                <c:pt idx="86">
                  <c:v>8.5</c:v>
                </c:pt>
                <c:pt idx="87">
                  <c:v>8.6</c:v>
                </c:pt>
                <c:pt idx="88">
                  <c:v>8.701</c:v>
                </c:pt>
                <c:pt idx="89">
                  <c:v>8.8</c:v>
                </c:pt>
                <c:pt idx="90">
                  <c:v>8.9</c:v>
                </c:pt>
                <c:pt idx="91">
                  <c:v>9.001</c:v>
                </c:pt>
                <c:pt idx="92">
                  <c:v>9.101</c:v>
                </c:pt>
                <c:pt idx="93">
                  <c:v>9.2</c:v>
                </c:pt>
                <c:pt idx="94">
                  <c:v>9.3</c:v>
                </c:pt>
                <c:pt idx="95">
                  <c:v>9.4</c:v>
                </c:pt>
                <c:pt idx="96">
                  <c:v>9.501</c:v>
                </c:pt>
                <c:pt idx="97">
                  <c:v>9.6</c:v>
                </c:pt>
                <c:pt idx="98">
                  <c:v>9.7</c:v>
                </c:pt>
                <c:pt idx="99">
                  <c:v>9.8</c:v>
                </c:pt>
                <c:pt idx="100">
                  <c:v>9.903</c:v>
                </c:pt>
                <c:pt idx="101">
                  <c:v>10</c:v>
                </c:pt>
                <c:pt idx="102">
                  <c:v>10.1</c:v>
                </c:pt>
                <c:pt idx="103">
                  <c:v>10.2</c:v>
                </c:pt>
                <c:pt idx="104">
                  <c:v>10.3</c:v>
                </c:pt>
                <c:pt idx="105">
                  <c:v>10.423</c:v>
                </c:pt>
                <c:pt idx="106">
                  <c:v>10.505</c:v>
                </c:pt>
                <c:pt idx="107">
                  <c:v>10.6</c:v>
                </c:pt>
                <c:pt idx="108">
                  <c:v>10.7</c:v>
                </c:pt>
                <c:pt idx="109">
                  <c:v>10.8</c:v>
                </c:pt>
                <c:pt idx="110">
                  <c:v>10.9</c:v>
                </c:pt>
                <c:pt idx="111">
                  <c:v>11</c:v>
                </c:pt>
                <c:pt idx="112">
                  <c:v>11.1</c:v>
                </c:pt>
                <c:pt idx="113">
                  <c:v>11.2</c:v>
                </c:pt>
                <c:pt idx="114">
                  <c:v>11.3</c:v>
                </c:pt>
                <c:pt idx="115">
                  <c:v>11.4</c:v>
                </c:pt>
                <c:pt idx="116">
                  <c:v>11.501</c:v>
                </c:pt>
                <c:pt idx="117">
                  <c:v>11.608</c:v>
                </c:pt>
                <c:pt idx="118">
                  <c:v>11.7</c:v>
                </c:pt>
                <c:pt idx="119">
                  <c:v>11.8</c:v>
                </c:pt>
                <c:pt idx="120">
                  <c:v>11.9</c:v>
                </c:pt>
                <c:pt idx="121">
                  <c:v>12</c:v>
                </c:pt>
                <c:pt idx="122">
                  <c:v>12.1</c:v>
                </c:pt>
                <c:pt idx="123">
                  <c:v>12.2</c:v>
                </c:pt>
                <c:pt idx="124">
                  <c:v>12.3</c:v>
                </c:pt>
                <c:pt idx="125">
                  <c:v>12.4</c:v>
                </c:pt>
                <c:pt idx="126">
                  <c:v>12.5</c:v>
                </c:pt>
                <c:pt idx="127">
                  <c:v>12.6</c:v>
                </c:pt>
                <c:pt idx="128">
                  <c:v>12.7</c:v>
                </c:pt>
                <c:pt idx="129">
                  <c:v>12.8</c:v>
                </c:pt>
                <c:pt idx="130">
                  <c:v>12.9</c:v>
                </c:pt>
                <c:pt idx="131">
                  <c:v>13.029</c:v>
                </c:pt>
                <c:pt idx="132">
                  <c:v>13.141</c:v>
                </c:pt>
                <c:pt idx="133">
                  <c:v>13.2</c:v>
                </c:pt>
                <c:pt idx="134">
                  <c:v>13.3</c:v>
                </c:pt>
                <c:pt idx="135">
                  <c:v>13.4</c:v>
                </c:pt>
                <c:pt idx="136">
                  <c:v>13.5</c:v>
                </c:pt>
                <c:pt idx="137">
                  <c:v>13.6</c:v>
                </c:pt>
                <c:pt idx="138">
                  <c:v>13.7</c:v>
                </c:pt>
                <c:pt idx="139">
                  <c:v>13.8</c:v>
                </c:pt>
                <c:pt idx="140">
                  <c:v>13.9</c:v>
                </c:pt>
                <c:pt idx="141">
                  <c:v>14</c:v>
                </c:pt>
                <c:pt idx="142">
                  <c:v>14.1</c:v>
                </c:pt>
                <c:pt idx="143">
                  <c:v>14.2</c:v>
                </c:pt>
                <c:pt idx="144">
                  <c:v>14.3</c:v>
                </c:pt>
                <c:pt idx="145">
                  <c:v>14.4</c:v>
                </c:pt>
                <c:pt idx="146">
                  <c:v>14.5</c:v>
                </c:pt>
                <c:pt idx="147">
                  <c:v>14.6</c:v>
                </c:pt>
                <c:pt idx="148">
                  <c:v>14.7</c:v>
                </c:pt>
                <c:pt idx="149">
                  <c:v>14.8</c:v>
                </c:pt>
                <c:pt idx="150">
                  <c:v>14.901</c:v>
                </c:pt>
                <c:pt idx="151">
                  <c:v>15</c:v>
                </c:pt>
                <c:pt idx="152">
                  <c:v>15.1</c:v>
                </c:pt>
                <c:pt idx="153">
                  <c:v>15.224</c:v>
                </c:pt>
                <c:pt idx="154">
                  <c:v>15.361</c:v>
                </c:pt>
                <c:pt idx="155">
                  <c:v>15.4</c:v>
                </c:pt>
                <c:pt idx="156">
                  <c:v>15.5</c:v>
                </c:pt>
                <c:pt idx="157">
                  <c:v>15.6</c:v>
                </c:pt>
                <c:pt idx="158">
                  <c:v>15.7</c:v>
                </c:pt>
                <c:pt idx="159">
                  <c:v>15.824</c:v>
                </c:pt>
                <c:pt idx="160">
                  <c:v>15.971</c:v>
                </c:pt>
                <c:pt idx="161">
                  <c:v>16</c:v>
                </c:pt>
                <c:pt idx="162">
                  <c:v>16.101</c:v>
                </c:pt>
                <c:pt idx="163">
                  <c:v>16.2</c:v>
                </c:pt>
                <c:pt idx="164">
                  <c:v>16.3</c:v>
                </c:pt>
                <c:pt idx="165">
                  <c:v>16.4</c:v>
                </c:pt>
                <c:pt idx="166">
                  <c:v>16.5</c:v>
                </c:pt>
                <c:pt idx="167">
                  <c:v>16.6</c:v>
                </c:pt>
                <c:pt idx="168">
                  <c:v>16.7</c:v>
                </c:pt>
                <c:pt idx="169">
                  <c:v>16.8</c:v>
                </c:pt>
                <c:pt idx="170">
                  <c:v>16.9</c:v>
                </c:pt>
                <c:pt idx="171">
                  <c:v>17</c:v>
                </c:pt>
                <c:pt idx="172">
                  <c:v>17.1</c:v>
                </c:pt>
                <c:pt idx="173">
                  <c:v>17.2</c:v>
                </c:pt>
                <c:pt idx="174">
                  <c:v>17.3</c:v>
                </c:pt>
                <c:pt idx="175">
                  <c:v>17.4</c:v>
                </c:pt>
                <c:pt idx="176">
                  <c:v>17.5</c:v>
                </c:pt>
                <c:pt idx="177">
                  <c:v>17.6</c:v>
                </c:pt>
                <c:pt idx="178">
                  <c:v>17.7</c:v>
                </c:pt>
                <c:pt idx="179">
                  <c:v>17.8</c:v>
                </c:pt>
                <c:pt idx="180">
                  <c:v>17.9</c:v>
                </c:pt>
                <c:pt idx="181">
                  <c:v>18</c:v>
                </c:pt>
                <c:pt idx="182">
                  <c:v>18.1</c:v>
                </c:pt>
                <c:pt idx="183">
                  <c:v>18.2</c:v>
                </c:pt>
                <c:pt idx="184">
                  <c:v>18.3</c:v>
                </c:pt>
                <c:pt idx="185">
                  <c:v>18.4</c:v>
                </c:pt>
                <c:pt idx="186">
                  <c:v>18.5</c:v>
                </c:pt>
                <c:pt idx="187">
                  <c:v>18.6</c:v>
                </c:pt>
                <c:pt idx="188">
                  <c:v>18.7</c:v>
                </c:pt>
                <c:pt idx="189">
                  <c:v>18.8</c:v>
                </c:pt>
                <c:pt idx="190">
                  <c:v>18.9</c:v>
                </c:pt>
                <c:pt idx="191">
                  <c:v>19</c:v>
                </c:pt>
                <c:pt idx="192">
                  <c:v>19.1</c:v>
                </c:pt>
                <c:pt idx="193">
                  <c:v>19.2</c:v>
                </c:pt>
                <c:pt idx="194">
                  <c:v>19.3</c:v>
                </c:pt>
                <c:pt idx="195">
                  <c:v>19.4</c:v>
                </c:pt>
                <c:pt idx="196">
                  <c:v>19.5</c:v>
                </c:pt>
                <c:pt idx="197">
                  <c:v>19.6</c:v>
                </c:pt>
                <c:pt idx="198">
                  <c:v>19.7</c:v>
                </c:pt>
                <c:pt idx="199">
                  <c:v>19.8</c:v>
                </c:pt>
                <c:pt idx="200">
                  <c:v>19.9</c:v>
                </c:pt>
                <c:pt idx="201">
                  <c:v>20</c:v>
                </c:pt>
                <c:pt idx="202">
                  <c:v>20.1</c:v>
                </c:pt>
                <c:pt idx="203">
                  <c:v>20.2</c:v>
                </c:pt>
                <c:pt idx="204">
                  <c:v>20.3</c:v>
                </c:pt>
                <c:pt idx="205">
                  <c:v>20.4</c:v>
                </c:pt>
                <c:pt idx="206">
                  <c:v>20.5</c:v>
                </c:pt>
                <c:pt idx="207">
                  <c:v>20.6</c:v>
                </c:pt>
                <c:pt idx="208">
                  <c:v>20.7</c:v>
                </c:pt>
                <c:pt idx="209">
                  <c:v>20.8</c:v>
                </c:pt>
                <c:pt idx="210">
                  <c:v>20.9</c:v>
                </c:pt>
                <c:pt idx="211">
                  <c:v>21</c:v>
                </c:pt>
                <c:pt idx="212">
                  <c:v>21.1</c:v>
                </c:pt>
                <c:pt idx="213">
                  <c:v>21.2</c:v>
                </c:pt>
                <c:pt idx="214">
                  <c:v>21.3</c:v>
                </c:pt>
                <c:pt idx="215">
                  <c:v>21.4</c:v>
                </c:pt>
                <c:pt idx="216">
                  <c:v>21.5</c:v>
                </c:pt>
                <c:pt idx="217">
                  <c:v>21.6</c:v>
                </c:pt>
                <c:pt idx="218">
                  <c:v>21.7</c:v>
                </c:pt>
                <c:pt idx="219">
                  <c:v>21.8</c:v>
                </c:pt>
                <c:pt idx="220">
                  <c:v>21.9</c:v>
                </c:pt>
                <c:pt idx="221">
                  <c:v>22</c:v>
                </c:pt>
                <c:pt idx="222">
                  <c:v>22.1</c:v>
                </c:pt>
                <c:pt idx="223">
                  <c:v>22.2</c:v>
                </c:pt>
                <c:pt idx="224">
                  <c:v>22.3</c:v>
                </c:pt>
                <c:pt idx="225">
                  <c:v>22.4</c:v>
                </c:pt>
                <c:pt idx="226">
                  <c:v>22.5</c:v>
                </c:pt>
                <c:pt idx="227">
                  <c:v>22.6</c:v>
                </c:pt>
                <c:pt idx="228">
                  <c:v>22.7</c:v>
                </c:pt>
                <c:pt idx="229">
                  <c:v>22.8</c:v>
                </c:pt>
                <c:pt idx="230">
                  <c:v>22.9</c:v>
                </c:pt>
                <c:pt idx="231">
                  <c:v>23</c:v>
                </c:pt>
                <c:pt idx="232">
                  <c:v>23.1</c:v>
                </c:pt>
                <c:pt idx="233">
                  <c:v>23.2</c:v>
                </c:pt>
                <c:pt idx="234">
                  <c:v>23.3</c:v>
                </c:pt>
                <c:pt idx="235">
                  <c:v>23.4</c:v>
                </c:pt>
                <c:pt idx="236">
                  <c:v>23.5</c:v>
                </c:pt>
                <c:pt idx="237">
                  <c:v>23.6</c:v>
                </c:pt>
                <c:pt idx="238">
                  <c:v>23.7</c:v>
                </c:pt>
                <c:pt idx="239">
                  <c:v>23.8</c:v>
                </c:pt>
                <c:pt idx="240">
                  <c:v>23.9</c:v>
                </c:pt>
                <c:pt idx="241">
                  <c:v>24</c:v>
                </c:pt>
                <c:pt idx="242">
                  <c:v>24.1</c:v>
                </c:pt>
                <c:pt idx="243">
                  <c:v>24.2</c:v>
                </c:pt>
                <c:pt idx="244">
                  <c:v>24.3</c:v>
                </c:pt>
                <c:pt idx="245">
                  <c:v>24.4</c:v>
                </c:pt>
                <c:pt idx="246">
                  <c:v>24.5</c:v>
                </c:pt>
                <c:pt idx="247">
                  <c:v>24.6</c:v>
                </c:pt>
                <c:pt idx="248">
                  <c:v>24.7</c:v>
                </c:pt>
                <c:pt idx="249">
                  <c:v>24.8</c:v>
                </c:pt>
                <c:pt idx="250">
                  <c:v>24.9</c:v>
                </c:pt>
                <c:pt idx="251">
                  <c:v>25.01</c:v>
                </c:pt>
                <c:pt idx="252">
                  <c:v>25.135</c:v>
                </c:pt>
                <c:pt idx="253">
                  <c:v>25.2</c:v>
                </c:pt>
                <c:pt idx="254">
                  <c:v>25.3</c:v>
                </c:pt>
                <c:pt idx="255">
                  <c:v>25.4</c:v>
                </c:pt>
                <c:pt idx="256">
                  <c:v>25.5</c:v>
                </c:pt>
                <c:pt idx="257">
                  <c:v>25.6</c:v>
                </c:pt>
                <c:pt idx="258">
                  <c:v>25.7</c:v>
                </c:pt>
                <c:pt idx="259">
                  <c:v>25.8</c:v>
                </c:pt>
                <c:pt idx="260">
                  <c:v>25.9</c:v>
                </c:pt>
                <c:pt idx="261">
                  <c:v>26</c:v>
                </c:pt>
                <c:pt idx="262">
                  <c:v>26.101</c:v>
                </c:pt>
                <c:pt idx="263">
                  <c:v>26.2</c:v>
                </c:pt>
                <c:pt idx="264">
                  <c:v>26.3</c:v>
                </c:pt>
                <c:pt idx="265">
                  <c:v>26.4</c:v>
                </c:pt>
                <c:pt idx="266">
                  <c:v>26.5</c:v>
                </c:pt>
                <c:pt idx="267">
                  <c:v>26.6</c:v>
                </c:pt>
                <c:pt idx="268">
                  <c:v>26.7</c:v>
                </c:pt>
                <c:pt idx="269">
                  <c:v>26.8</c:v>
                </c:pt>
                <c:pt idx="270">
                  <c:v>26.9</c:v>
                </c:pt>
                <c:pt idx="271">
                  <c:v>27.015</c:v>
                </c:pt>
                <c:pt idx="272">
                  <c:v>27.135</c:v>
                </c:pt>
                <c:pt idx="273">
                  <c:v>27.2</c:v>
                </c:pt>
                <c:pt idx="274">
                  <c:v>27.3</c:v>
                </c:pt>
                <c:pt idx="275">
                  <c:v>27.4</c:v>
                </c:pt>
                <c:pt idx="276">
                  <c:v>27.5</c:v>
                </c:pt>
                <c:pt idx="277">
                  <c:v>27.6</c:v>
                </c:pt>
                <c:pt idx="278">
                  <c:v>27.7</c:v>
                </c:pt>
                <c:pt idx="279">
                  <c:v>27.8</c:v>
                </c:pt>
                <c:pt idx="280">
                  <c:v>27.9</c:v>
                </c:pt>
                <c:pt idx="281">
                  <c:v>28.012</c:v>
                </c:pt>
                <c:pt idx="282">
                  <c:v>28.115</c:v>
                </c:pt>
                <c:pt idx="283">
                  <c:v>28.2</c:v>
                </c:pt>
                <c:pt idx="284">
                  <c:v>28.3</c:v>
                </c:pt>
                <c:pt idx="285">
                  <c:v>28.4</c:v>
                </c:pt>
                <c:pt idx="286">
                  <c:v>28.5</c:v>
                </c:pt>
                <c:pt idx="287">
                  <c:v>28.648</c:v>
                </c:pt>
                <c:pt idx="288">
                  <c:v>28.7</c:v>
                </c:pt>
                <c:pt idx="289">
                  <c:v>28.8</c:v>
                </c:pt>
                <c:pt idx="290">
                  <c:v>28.9</c:v>
                </c:pt>
                <c:pt idx="291">
                  <c:v>29</c:v>
                </c:pt>
                <c:pt idx="292">
                  <c:v>29.1</c:v>
                </c:pt>
                <c:pt idx="293">
                  <c:v>29.2</c:v>
                </c:pt>
                <c:pt idx="294">
                  <c:v>29.3</c:v>
                </c:pt>
                <c:pt idx="295">
                  <c:v>29.4</c:v>
                </c:pt>
                <c:pt idx="296">
                  <c:v>29.5</c:v>
                </c:pt>
                <c:pt idx="297">
                  <c:v>29.61</c:v>
                </c:pt>
                <c:pt idx="298">
                  <c:v>29.718</c:v>
                </c:pt>
                <c:pt idx="299">
                  <c:v>29.8</c:v>
                </c:pt>
                <c:pt idx="300">
                  <c:v>29.9</c:v>
                </c:pt>
                <c:pt idx="301">
                  <c:v>30</c:v>
                </c:pt>
                <c:pt idx="302">
                  <c:v>30.1</c:v>
                </c:pt>
                <c:pt idx="303">
                  <c:v>30.2</c:v>
                </c:pt>
                <c:pt idx="304">
                  <c:v>30.3</c:v>
                </c:pt>
                <c:pt idx="305">
                  <c:v>30.4</c:v>
                </c:pt>
                <c:pt idx="306">
                  <c:v>30.5</c:v>
                </c:pt>
                <c:pt idx="307">
                  <c:v>30.6</c:v>
                </c:pt>
                <c:pt idx="308">
                  <c:v>30.7</c:v>
                </c:pt>
                <c:pt idx="309">
                  <c:v>30.8</c:v>
                </c:pt>
                <c:pt idx="310">
                  <c:v>30.9</c:v>
                </c:pt>
                <c:pt idx="311">
                  <c:v>31</c:v>
                </c:pt>
                <c:pt idx="312">
                  <c:v>31.1</c:v>
                </c:pt>
                <c:pt idx="313">
                  <c:v>31.203</c:v>
                </c:pt>
                <c:pt idx="314">
                  <c:v>31.305</c:v>
                </c:pt>
                <c:pt idx="315">
                  <c:v>31.406</c:v>
                </c:pt>
                <c:pt idx="316">
                  <c:v>31.5</c:v>
                </c:pt>
                <c:pt idx="317">
                  <c:v>31.609</c:v>
                </c:pt>
                <c:pt idx="318">
                  <c:v>31.702</c:v>
                </c:pt>
                <c:pt idx="319">
                  <c:v>31.811</c:v>
                </c:pt>
                <c:pt idx="320">
                  <c:v>31.9</c:v>
                </c:pt>
                <c:pt idx="321">
                  <c:v>32.016</c:v>
                </c:pt>
                <c:pt idx="322">
                  <c:v>32.114</c:v>
                </c:pt>
                <c:pt idx="323">
                  <c:v>32.202</c:v>
                </c:pt>
                <c:pt idx="324">
                  <c:v>32.3</c:v>
                </c:pt>
                <c:pt idx="325">
                  <c:v>32.4</c:v>
                </c:pt>
                <c:pt idx="326">
                  <c:v>32.5</c:v>
                </c:pt>
                <c:pt idx="327">
                  <c:v>32.6</c:v>
                </c:pt>
                <c:pt idx="328">
                  <c:v>32.7</c:v>
                </c:pt>
                <c:pt idx="329">
                  <c:v>32.8</c:v>
                </c:pt>
                <c:pt idx="330">
                  <c:v>32.9</c:v>
                </c:pt>
                <c:pt idx="331">
                  <c:v>33</c:v>
                </c:pt>
                <c:pt idx="332">
                  <c:v>33.1</c:v>
                </c:pt>
                <c:pt idx="333">
                  <c:v>33.2</c:v>
                </c:pt>
                <c:pt idx="334">
                  <c:v>33.3</c:v>
                </c:pt>
                <c:pt idx="335">
                  <c:v>33.4</c:v>
                </c:pt>
                <c:pt idx="336">
                  <c:v>33.5</c:v>
                </c:pt>
                <c:pt idx="337">
                  <c:v>33.6</c:v>
                </c:pt>
                <c:pt idx="338">
                  <c:v>33.7</c:v>
                </c:pt>
                <c:pt idx="339">
                  <c:v>33.8</c:v>
                </c:pt>
                <c:pt idx="340">
                  <c:v>33.9</c:v>
                </c:pt>
                <c:pt idx="341">
                  <c:v>34</c:v>
                </c:pt>
                <c:pt idx="342">
                  <c:v>34.1</c:v>
                </c:pt>
                <c:pt idx="343">
                  <c:v>34.2</c:v>
                </c:pt>
                <c:pt idx="344">
                  <c:v>34.3</c:v>
                </c:pt>
                <c:pt idx="345">
                  <c:v>34.4</c:v>
                </c:pt>
                <c:pt idx="346">
                  <c:v>34.5</c:v>
                </c:pt>
                <c:pt idx="347">
                  <c:v>34.6</c:v>
                </c:pt>
                <c:pt idx="348">
                  <c:v>34.7</c:v>
                </c:pt>
                <c:pt idx="349">
                  <c:v>34.8</c:v>
                </c:pt>
                <c:pt idx="350">
                  <c:v>34.9</c:v>
                </c:pt>
                <c:pt idx="351">
                  <c:v>35.005</c:v>
                </c:pt>
                <c:pt idx="352">
                  <c:v>35.103</c:v>
                </c:pt>
                <c:pt idx="353">
                  <c:v>35.2</c:v>
                </c:pt>
                <c:pt idx="354">
                  <c:v>35.301</c:v>
                </c:pt>
                <c:pt idx="355">
                  <c:v>35.4</c:v>
                </c:pt>
                <c:pt idx="356">
                  <c:v>35.5</c:v>
                </c:pt>
                <c:pt idx="357">
                  <c:v>35.6</c:v>
                </c:pt>
                <c:pt idx="358">
                  <c:v>35.7</c:v>
                </c:pt>
                <c:pt idx="359">
                  <c:v>35.8</c:v>
                </c:pt>
                <c:pt idx="360">
                  <c:v>35.9</c:v>
                </c:pt>
                <c:pt idx="361">
                  <c:v>36</c:v>
                </c:pt>
                <c:pt idx="362">
                  <c:v>36.1</c:v>
                </c:pt>
                <c:pt idx="363">
                  <c:v>36.2</c:v>
                </c:pt>
                <c:pt idx="364">
                  <c:v>36.3</c:v>
                </c:pt>
                <c:pt idx="365">
                  <c:v>36.4</c:v>
                </c:pt>
                <c:pt idx="366">
                  <c:v>36.5</c:v>
                </c:pt>
                <c:pt idx="367">
                  <c:v>36.6</c:v>
                </c:pt>
                <c:pt idx="368">
                  <c:v>36.7</c:v>
                </c:pt>
                <c:pt idx="369">
                  <c:v>36.8</c:v>
                </c:pt>
                <c:pt idx="370">
                  <c:v>36.9</c:v>
                </c:pt>
                <c:pt idx="371">
                  <c:v>37</c:v>
                </c:pt>
                <c:pt idx="372">
                  <c:v>37.1</c:v>
                </c:pt>
                <c:pt idx="373">
                  <c:v>37.2</c:v>
                </c:pt>
                <c:pt idx="374">
                  <c:v>37.3</c:v>
                </c:pt>
                <c:pt idx="375">
                  <c:v>37.4</c:v>
                </c:pt>
                <c:pt idx="376">
                  <c:v>37.5</c:v>
                </c:pt>
                <c:pt idx="377">
                  <c:v>37.6</c:v>
                </c:pt>
                <c:pt idx="378">
                  <c:v>37.7</c:v>
                </c:pt>
                <c:pt idx="379">
                  <c:v>37.8</c:v>
                </c:pt>
                <c:pt idx="380">
                  <c:v>37.9</c:v>
                </c:pt>
                <c:pt idx="381">
                  <c:v>38</c:v>
                </c:pt>
                <c:pt idx="382">
                  <c:v>38.1</c:v>
                </c:pt>
                <c:pt idx="383">
                  <c:v>38.2</c:v>
                </c:pt>
                <c:pt idx="384">
                  <c:v>38.3</c:v>
                </c:pt>
                <c:pt idx="385">
                  <c:v>38.4</c:v>
                </c:pt>
                <c:pt idx="386">
                  <c:v>38.5</c:v>
                </c:pt>
                <c:pt idx="387">
                  <c:v>38.6</c:v>
                </c:pt>
                <c:pt idx="388">
                  <c:v>38.7</c:v>
                </c:pt>
                <c:pt idx="389">
                  <c:v>38.8</c:v>
                </c:pt>
                <c:pt idx="390">
                  <c:v>38.9</c:v>
                </c:pt>
                <c:pt idx="391">
                  <c:v>39</c:v>
                </c:pt>
                <c:pt idx="392">
                  <c:v>39.1</c:v>
                </c:pt>
                <c:pt idx="393">
                  <c:v>39.2</c:v>
                </c:pt>
                <c:pt idx="394">
                  <c:v>39.3</c:v>
                </c:pt>
                <c:pt idx="395">
                  <c:v>39.4</c:v>
                </c:pt>
                <c:pt idx="396">
                  <c:v>39.5</c:v>
                </c:pt>
                <c:pt idx="397">
                  <c:v>39.6</c:v>
                </c:pt>
                <c:pt idx="398">
                  <c:v>39.7</c:v>
                </c:pt>
                <c:pt idx="399">
                  <c:v>39.8</c:v>
                </c:pt>
                <c:pt idx="400">
                  <c:v>39.9</c:v>
                </c:pt>
                <c:pt idx="401">
                  <c:v>40</c:v>
                </c:pt>
                <c:pt idx="402">
                  <c:v>40.1</c:v>
                </c:pt>
                <c:pt idx="403">
                  <c:v>40.2</c:v>
                </c:pt>
                <c:pt idx="404">
                  <c:v>40.3</c:v>
                </c:pt>
                <c:pt idx="405">
                  <c:v>40.4</c:v>
                </c:pt>
                <c:pt idx="406">
                  <c:v>40.5</c:v>
                </c:pt>
                <c:pt idx="407">
                  <c:v>40.6</c:v>
                </c:pt>
                <c:pt idx="408">
                  <c:v>40.7</c:v>
                </c:pt>
                <c:pt idx="409">
                  <c:v>40.8</c:v>
                </c:pt>
                <c:pt idx="410">
                  <c:v>40.9</c:v>
                </c:pt>
                <c:pt idx="411">
                  <c:v>41</c:v>
                </c:pt>
                <c:pt idx="412">
                  <c:v>41.1</c:v>
                </c:pt>
                <c:pt idx="413">
                  <c:v>41.2</c:v>
                </c:pt>
                <c:pt idx="414">
                  <c:v>41.3</c:v>
                </c:pt>
                <c:pt idx="415">
                  <c:v>41.55</c:v>
                </c:pt>
                <c:pt idx="416">
                  <c:v>41.551</c:v>
                </c:pt>
                <c:pt idx="417">
                  <c:v>41.6</c:v>
                </c:pt>
                <c:pt idx="418">
                  <c:v>41.7</c:v>
                </c:pt>
                <c:pt idx="419">
                  <c:v>41.8</c:v>
                </c:pt>
                <c:pt idx="420">
                  <c:v>41.9</c:v>
                </c:pt>
                <c:pt idx="421">
                  <c:v>42</c:v>
                </c:pt>
                <c:pt idx="422">
                  <c:v>42.154</c:v>
                </c:pt>
                <c:pt idx="423">
                  <c:v>42.2</c:v>
                </c:pt>
                <c:pt idx="424">
                  <c:v>42.3</c:v>
                </c:pt>
                <c:pt idx="425">
                  <c:v>42.4</c:v>
                </c:pt>
                <c:pt idx="426">
                  <c:v>42.5</c:v>
                </c:pt>
                <c:pt idx="427">
                  <c:v>42.6</c:v>
                </c:pt>
                <c:pt idx="428">
                  <c:v>42.7</c:v>
                </c:pt>
                <c:pt idx="429">
                  <c:v>42.8</c:v>
                </c:pt>
                <c:pt idx="430">
                  <c:v>42.9</c:v>
                </c:pt>
                <c:pt idx="431">
                  <c:v>43</c:v>
                </c:pt>
                <c:pt idx="432">
                  <c:v>43.1</c:v>
                </c:pt>
                <c:pt idx="433">
                  <c:v>43.223</c:v>
                </c:pt>
                <c:pt idx="434">
                  <c:v>43.328</c:v>
                </c:pt>
                <c:pt idx="435">
                  <c:v>43.4</c:v>
                </c:pt>
                <c:pt idx="436">
                  <c:v>43.5</c:v>
                </c:pt>
                <c:pt idx="437">
                  <c:v>43.6</c:v>
                </c:pt>
                <c:pt idx="438">
                  <c:v>43.7</c:v>
                </c:pt>
                <c:pt idx="439">
                  <c:v>43.8</c:v>
                </c:pt>
                <c:pt idx="440">
                  <c:v>43.9</c:v>
                </c:pt>
                <c:pt idx="441">
                  <c:v>44</c:v>
                </c:pt>
                <c:pt idx="442">
                  <c:v>44.1</c:v>
                </c:pt>
                <c:pt idx="443">
                  <c:v>44.2</c:v>
                </c:pt>
                <c:pt idx="444">
                  <c:v>44.3</c:v>
                </c:pt>
                <c:pt idx="445">
                  <c:v>44.4</c:v>
                </c:pt>
                <c:pt idx="446">
                  <c:v>44.5</c:v>
                </c:pt>
                <c:pt idx="447">
                  <c:v>44.6</c:v>
                </c:pt>
                <c:pt idx="448">
                  <c:v>44.7</c:v>
                </c:pt>
                <c:pt idx="449">
                  <c:v>44.8</c:v>
                </c:pt>
                <c:pt idx="450">
                  <c:v>44.9</c:v>
                </c:pt>
                <c:pt idx="451">
                  <c:v>45</c:v>
                </c:pt>
                <c:pt idx="452">
                  <c:v>45.1</c:v>
                </c:pt>
                <c:pt idx="453">
                  <c:v>45.2</c:v>
                </c:pt>
                <c:pt idx="454">
                  <c:v>45.3</c:v>
                </c:pt>
                <c:pt idx="455">
                  <c:v>45.4</c:v>
                </c:pt>
                <c:pt idx="456">
                  <c:v>45.5</c:v>
                </c:pt>
                <c:pt idx="457">
                  <c:v>45.6</c:v>
                </c:pt>
                <c:pt idx="458">
                  <c:v>45.7</c:v>
                </c:pt>
                <c:pt idx="459">
                  <c:v>45.8</c:v>
                </c:pt>
                <c:pt idx="460">
                  <c:v>45.9</c:v>
                </c:pt>
                <c:pt idx="461">
                  <c:v>46.001</c:v>
                </c:pt>
                <c:pt idx="462">
                  <c:v>46.1</c:v>
                </c:pt>
                <c:pt idx="463">
                  <c:v>46.2</c:v>
                </c:pt>
                <c:pt idx="464">
                  <c:v>46.3</c:v>
                </c:pt>
                <c:pt idx="465">
                  <c:v>46.4</c:v>
                </c:pt>
                <c:pt idx="466">
                  <c:v>46.5</c:v>
                </c:pt>
                <c:pt idx="467">
                  <c:v>46.6</c:v>
                </c:pt>
                <c:pt idx="468">
                  <c:v>46.7</c:v>
                </c:pt>
                <c:pt idx="469">
                  <c:v>46.8</c:v>
                </c:pt>
                <c:pt idx="470">
                  <c:v>46.9</c:v>
                </c:pt>
                <c:pt idx="471">
                  <c:v>47</c:v>
                </c:pt>
                <c:pt idx="472">
                  <c:v>47.1</c:v>
                </c:pt>
                <c:pt idx="473">
                  <c:v>47.2</c:v>
                </c:pt>
                <c:pt idx="474">
                  <c:v>47.3</c:v>
                </c:pt>
                <c:pt idx="475">
                  <c:v>47.4</c:v>
                </c:pt>
                <c:pt idx="476">
                  <c:v>47.5</c:v>
                </c:pt>
                <c:pt idx="477">
                  <c:v>47.6</c:v>
                </c:pt>
                <c:pt idx="478">
                  <c:v>47.7</c:v>
                </c:pt>
                <c:pt idx="479">
                  <c:v>47.8</c:v>
                </c:pt>
                <c:pt idx="480">
                  <c:v>47.9</c:v>
                </c:pt>
                <c:pt idx="481">
                  <c:v>48</c:v>
                </c:pt>
                <c:pt idx="482">
                  <c:v>48.1</c:v>
                </c:pt>
                <c:pt idx="483">
                  <c:v>48.2</c:v>
                </c:pt>
                <c:pt idx="484">
                  <c:v>48.3</c:v>
                </c:pt>
                <c:pt idx="485">
                  <c:v>48.4</c:v>
                </c:pt>
                <c:pt idx="486">
                  <c:v>48.5</c:v>
                </c:pt>
                <c:pt idx="487">
                  <c:v>48.6</c:v>
                </c:pt>
                <c:pt idx="488">
                  <c:v>48.7</c:v>
                </c:pt>
                <c:pt idx="489">
                  <c:v>48.8</c:v>
                </c:pt>
                <c:pt idx="490">
                  <c:v>48.9</c:v>
                </c:pt>
                <c:pt idx="491">
                  <c:v>49</c:v>
                </c:pt>
                <c:pt idx="492">
                  <c:v>49.1</c:v>
                </c:pt>
                <c:pt idx="493">
                  <c:v>49.2</c:v>
                </c:pt>
                <c:pt idx="494">
                  <c:v>49.3</c:v>
                </c:pt>
                <c:pt idx="495">
                  <c:v>49.4</c:v>
                </c:pt>
                <c:pt idx="496">
                  <c:v>49.5</c:v>
                </c:pt>
                <c:pt idx="497">
                  <c:v>49.6</c:v>
                </c:pt>
                <c:pt idx="498">
                  <c:v>49.7</c:v>
                </c:pt>
                <c:pt idx="499">
                  <c:v>49.8</c:v>
                </c:pt>
                <c:pt idx="500">
                  <c:v>49.9</c:v>
                </c:pt>
                <c:pt idx="501">
                  <c:v>50</c:v>
                </c:pt>
                <c:pt idx="502">
                  <c:v>50.1</c:v>
                </c:pt>
                <c:pt idx="503">
                  <c:v>50.2</c:v>
                </c:pt>
                <c:pt idx="504">
                  <c:v>50.301</c:v>
                </c:pt>
                <c:pt idx="505">
                  <c:v>50.4</c:v>
                </c:pt>
                <c:pt idx="506">
                  <c:v>50.5</c:v>
                </c:pt>
                <c:pt idx="507">
                  <c:v>50.6</c:v>
                </c:pt>
                <c:pt idx="508">
                  <c:v>50.7</c:v>
                </c:pt>
                <c:pt idx="509">
                  <c:v>50.8</c:v>
                </c:pt>
                <c:pt idx="510">
                  <c:v>50.9</c:v>
                </c:pt>
                <c:pt idx="511">
                  <c:v>51</c:v>
                </c:pt>
                <c:pt idx="512">
                  <c:v>51.1</c:v>
                </c:pt>
                <c:pt idx="513">
                  <c:v>51.2</c:v>
                </c:pt>
                <c:pt idx="514">
                  <c:v>51.3</c:v>
                </c:pt>
                <c:pt idx="515">
                  <c:v>51.4</c:v>
                </c:pt>
                <c:pt idx="516">
                  <c:v>51.5</c:v>
                </c:pt>
                <c:pt idx="517">
                  <c:v>51.6</c:v>
                </c:pt>
                <c:pt idx="518">
                  <c:v>51.7</c:v>
                </c:pt>
                <c:pt idx="519">
                  <c:v>51.801</c:v>
                </c:pt>
                <c:pt idx="520">
                  <c:v>51.901</c:v>
                </c:pt>
                <c:pt idx="521">
                  <c:v>52.045</c:v>
                </c:pt>
                <c:pt idx="522">
                  <c:v>52.1</c:v>
                </c:pt>
                <c:pt idx="523">
                  <c:v>52.222</c:v>
                </c:pt>
                <c:pt idx="524">
                  <c:v>52.3</c:v>
                </c:pt>
                <c:pt idx="525">
                  <c:v>52.4</c:v>
                </c:pt>
                <c:pt idx="526">
                  <c:v>52.5</c:v>
                </c:pt>
                <c:pt idx="527">
                  <c:v>52.6</c:v>
                </c:pt>
                <c:pt idx="528">
                  <c:v>52.7</c:v>
                </c:pt>
                <c:pt idx="529">
                  <c:v>52.8</c:v>
                </c:pt>
                <c:pt idx="530">
                  <c:v>52.9</c:v>
                </c:pt>
                <c:pt idx="531">
                  <c:v>53</c:v>
                </c:pt>
                <c:pt idx="532">
                  <c:v>53.1</c:v>
                </c:pt>
                <c:pt idx="533">
                  <c:v>53.2</c:v>
                </c:pt>
                <c:pt idx="534">
                  <c:v>53.3</c:v>
                </c:pt>
                <c:pt idx="535">
                  <c:v>53.4</c:v>
                </c:pt>
                <c:pt idx="536">
                  <c:v>53.5</c:v>
                </c:pt>
                <c:pt idx="537">
                  <c:v>53.6</c:v>
                </c:pt>
                <c:pt idx="538">
                  <c:v>53.7</c:v>
                </c:pt>
                <c:pt idx="539">
                  <c:v>53.8</c:v>
                </c:pt>
                <c:pt idx="540">
                  <c:v>53.901</c:v>
                </c:pt>
                <c:pt idx="541">
                  <c:v>54</c:v>
                </c:pt>
                <c:pt idx="542">
                  <c:v>54.1</c:v>
                </c:pt>
                <c:pt idx="543">
                  <c:v>54.2</c:v>
                </c:pt>
                <c:pt idx="544">
                  <c:v>54.3</c:v>
                </c:pt>
                <c:pt idx="545">
                  <c:v>54.4</c:v>
                </c:pt>
                <c:pt idx="546">
                  <c:v>54.5</c:v>
                </c:pt>
                <c:pt idx="547">
                  <c:v>54.6</c:v>
                </c:pt>
                <c:pt idx="548">
                  <c:v>54.7</c:v>
                </c:pt>
                <c:pt idx="549">
                  <c:v>54.8</c:v>
                </c:pt>
                <c:pt idx="550">
                  <c:v>54.9</c:v>
                </c:pt>
                <c:pt idx="551">
                  <c:v>55</c:v>
                </c:pt>
                <c:pt idx="552">
                  <c:v>55.1</c:v>
                </c:pt>
                <c:pt idx="553">
                  <c:v>55.2</c:v>
                </c:pt>
                <c:pt idx="554">
                  <c:v>55.3</c:v>
                </c:pt>
                <c:pt idx="555">
                  <c:v>55.4</c:v>
                </c:pt>
                <c:pt idx="556">
                  <c:v>55.501</c:v>
                </c:pt>
                <c:pt idx="557">
                  <c:v>55.6</c:v>
                </c:pt>
                <c:pt idx="558">
                  <c:v>55.7</c:v>
                </c:pt>
                <c:pt idx="559">
                  <c:v>55.8</c:v>
                </c:pt>
                <c:pt idx="560">
                  <c:v>55.994</c:v>
                </c:pt>
                <c:pt idx="561">
                  <c:v>56</c:v>
                </c:pt>
                <c:pt idx="562">
                  <c:v>56.1</c:v>
                </c:pt>
                <c:pt idx="563">
                  <c:v>56.2</c:v>
                </c:pt>
                <c:pt idx="564">
                  <c:v>56.3</c:v>
                </c:pt>
                <c:pt idx="565">
                  <c:v>56.4</c:v>
                </c:pt>
                <c:pt idx="566">
                  <c:v>56.5</c:v>
                </c:pt>
                <c:pt idx="567">
                  <c:v>56.6</c:v>
                </c:pt>
                <c:pt idx="568">
                  <c:v>56.7</c:v>
                </c:pt>
                <c:pt idx="569">
                  <c:v>56.8</c:v>
                </c:pt>
                <c:pt idx="570">
                  <c:v>56.9</c:v>
                </c:pt>
                <c:pt idx="571">
                  <c:v>57</c:v>
                </c:pt>
                <c:pt idx="572">
                  <c:v>57.101</c:v>
                </c:pt>
                <c:pt idx="573">
                  <c:v>57.2</c:v>
                </c:pt>
                <c:pt idx="574">
                  <c:v>57.3</c:v>
                </c:pt>
                <c:pt idx="575">
                  <c:v>57.4</c:v>
                </c:pt>
                <c:pt idx="576">
                  <c:v>57.5</c:v>
                </c:pt>
                <c:pt idx="577">
                  <c:v>57.6</c:v>
                </c:pt>
                <c:pt idx="578">
                  <c:v>57.7</c:v>
                </c:pt>
                <c:pt idx="579">
                  <c:v>57.8</c:v>
                </c:pt>
                <c:pt idx="580">
                  <c:v>57.9</c:v>
                </c:pt>
                <c:pt idx="581">
                  <c:v>58</c:v>
                </c:pt>
                <c:pt idx="582">
                  <c:v>58.1</c:v>
                </c:pt>
                <c:pt idx="583">
                  <c:v>58.2</c:v>
                </c:pt>
                <c:pt idx="584">
                  <c:v>58.3</c:v>
                </c:pt>
                <c:pt idx="585">
                  <c:v>58.4</c:v>
                </c:pt>
                <c:pt idx="586">
                  <c:v>58.5</c:v>
                </c:pt>
                <c:pt idx="587">
                  <c:v>58.6</c:v>
                </c:pt>
                <c:pt idx="588">
                  <c:v>58.7</c:v>
                </c:pt>
                <c:pt idx="589">
                  <c:v>58.8</c:v>
                </c:pt>
                <c:pt idx="590">
                  <c:v>58.9</c:v>
                </c:pt>
                <c:pt idx="591">
                  <c:v>59</c:v>
                </c:pt>
                <c:pt idx="592">
                  <c:v>59.1</c:v>
                </c:pt>
                <c:pt idx="593">
                  <c:v>59.2</c:v>
                </c:pt>
                <c:pt idx="594">
                  <c:v>59.3</c:v>
                </c:pt>
                <c:pt idx="595">
                  <c:v>59.4</c:v>
                </c:pt>
                <c:pt idx="596">
                  <c:v>59.5</c:v>
                </c:pt>
                <c:pt idx="597">
                  <c:v>59.6</c:v>
                </c:pt>
                <c:pt idx="598">
                  <c:v>59.7</c:v>
                </c:pt>
                <c:pt idx="599">
                  <c:v>59.8</c:v>
                </c:pt>
                <c:pt idx="600">
                  <c:v>59.9</c:v>
                </c:pt>
                <c:pt idx="601">
                  <c:v>60</c:v>
                </c:pt>
                <c:pt idx="602">
                  <c:v>60.1</c:v>
                </c:pt>
                <c:pt idx="603">
                  <c:v>60.2</c:v>
                </c:pt>
                <c:pt idx="604">
                  <c:v>60.3</c:v>
                </c:pt>
                <c:pt idx="605">
                  <c:v>60.4</c:v>
                </c:pt>
                <c:pt idx="606">
                  <c:v>60.5</c:v>
                </c:pt>
                <c:pt idx="607">
                  <c:v>60.6</c:v>
                </c:pt>
                <c:pt idx="608">
                  <c:v>60.7</c:v>
                </c:pt>
                <c:pt idx="609">
                  <c:v>60.8</c:v>
                </c:pt>
                <c:pt idx="610">
                  <c:v>60.9</c:v>
                </c:pt>
                <c:pt idx="611">
                  <c:v>61</c:v>
                </c:pt>
                <c:pt idx="612">
                  <c:v>61.1</c:v>
                </c:pt>
                <c:pt idx="613">
                  <c:v>61.2</c:v>
                </c:pt>
                <c:pt idx="614">
                  <c:v>61.3</c:v>
                </c:pt>
                <c:pt idx="615">
                  <c:v>61.4</c:v>
                </c:pt>
                <c:pt idx="616">
                  <c:v>61.5</c:v>
                </c:pt>
                <c:pt idx="617">
                  <c:v>61.6</c:v>
                </c:pt>
                <c:pt idx="618">
                  <c:v>61.7</c:v>
                </c:pt>
                <c:pt idx="619">
                  <c:v>61.8</c:v>
                </c:pt>
                <c:pt idx="620">
                  <c:v>61.9</c:v>
                </c:pt>
                <c:pt idx="621">
                  <c:v>62</c:v>
                </c:pt>
                <c:pt idx="622">
                  <c:v>62.1</c:v>
                </c:pt>
                <c:pt idx="623">
                  <c:v>62.2</c:v>
                </c:pt>
                <c:pt idx="624">
                  <c:v>62.3</c:v>
                </c:pt>
                <c:pt idx="625">
                  <c:v>62.4</c:v>
                </c:pt>
                <c:pt idx="626">
                  <c:v>62.5</c:v>
                </c:pt>
                <c:pt idx="627">
                  <c:v>62.6</c:v>
                </c:pt>
                <c:pt idx="628">
                  <c:v>62.7</c:v>
                </c:pt>
                <c:pt idx="629">
                  <c:v>62.8</c:v>
                </c:pt>
                <c:pt idx="630">
                  <c:v>62.9</c:v>
                </c:pt>
                <c:pt idx="631">
                  <c:v>63</c:v>
                </c:pt>
                <c:pt idx="632">
                  <c:v>63.1</c:v>
                </c:pt>
                <c:pt idx="633">
                  <c:v>63.2</c:v>
                </c:pt>
                <c:pt idx="634">
                  <c:v>63.3</c:v>
                </c:pt>
                <c:pt idx="635">
                  <c:v>63.4</c:v>
                </c:pt>
                <c:pt idx="636">
                  <c:v>63.5</c:v>
                </c:pt>
                <c:pt idx="637">
                  <c:v>63.6</c:v>
                </c:pt>
                <c:pt idx="638">
                  <c:v>63.7</c:v>
                </c:pt>
                <c:pt idx="639">
                  <c:v>63.8</c:v>
                </c:pt>
                <c:pt idx="640">
                  <c:v>63.9</c:v>
                </c:pt>
                <c:pt idx="641">
                  <c:v>64</c:v>
                </c:pt>
                <c:pt idx="642">
                  <c:v>64.1</c:v>
                </c:pt>
                <c:pt idx="643">
                  <c:v>64.2</c:v>
                </c:pt>
                <c:pt idx="644">
                  <c:v>64.3</c:v>
                </c:pt>
                <c:pt idx="645">
                  <c:v>64.4</c:v>
                </c:pt>
                <c:pt idx="646">
                  <c:v>64.5</c:v>
                </c:pt>
                <c:pt idx="647">
                  <c:v>64.6</c:v>
                </c:pt>
                <c:pt idx="648">
                  <c:v>64.7</c:v>
                </c:pt>
                <c:pt idx="649">
                  <c:v>64.8</c:v>
                </c:pt>
                <c:pt idx="650">
                  <c:v>64.9</c:v>
                </c:pt>
                <c:pt idx="651">
                  <c:v>65</c:v>
                </c:pt>
                <c:pt idx="652">
                  <c:v>65.1</c:v>
                </c:pt>
                <c:pt idx="653">
                  <c:v>65.2</c:v>
                </c:pt>
                <c:pt idx="654">
                  <c:v>65.3</c:v>
                </c:pt>
                <c:pt idx="655">
                  <c:v>65.4</c:v>
                </c:pt>
                <c:pt idx="656">
                  <c:v>65.5</c:v>
                </c:pt>
                <c:pt idx="657">
                  <c:v>65.651</c:v>
                </c:pt>
                <c:pt idx="658">
                  <c:v>65.7</c:v>
                </c:pt>
                <c:pt idx="659">
                  <c:v>65.8</c:v>
                </c:pt>
                <c:pt idx="660">
                  <c:v>65.901</c:v>
                </c:pt>
                <c:pt idx="661">
                  <c:v>66</c:v>
                </c:pt>
                <c:pt idx="662">
                  <c:v>66.1</c:v>
                </c:pt>
                <c:pt idx="663">
                  <c:v>66.201</c:v>
                </c:pt>
                <c:pt idx="664">
                  <c:v>66.3</c:v>
                </c:pt>
                <c:pt idx="665">
                  <c:v>66.4</c:v>
                </c:pt>
                <c:pt idx="666">
                  <c:v>66.5</c:v>
                </c:pt>
                <c:pt idx="667">
                  <c:v>66.6</c:v>
                </c:pt>
                <c:pt idx="668">
                  <c:v>66.7</c:v>
                </c:pt>
                <c:pt idx="669">
                  <c:v>66.8</c:v>
                </c:pt>
                <c:pt idx="670">
                  <c:v>66.9</c:v>
                </c:pt>
                <c:pt idx="671">
                  <c:v>67</c:v>
                </c:pt>
                <c:pt idx="672">
                  <c:v>67.1</c:v>
                </c:pt>
                <c:pt idx="673">
                  <c:v>67.201</c:v>
                </c:pt>
                <c:pt idx="674">
                  <c:v>67.3</c:v>
                </c:pt>
                <c:pt idx="675">
                  <c:v>67.4</c:v>
                </c:pt>
                <c:pt idx="676">
                  <c:v>67.5</c:v>
                </c:pt>
                <c:pt idx="677">
                  <c:v>67.6</c:v>
                </c:pt>
                <c:pt idx="678">
                  <c:v>67.7</c:v>
                </c:pt>
                <c:pt idx="679">
                  <c:v>67.883</c:v>
                </c:pt>
                <c:pt idx="680">
                  <c:v>67.9</c:v>
                </c:pt>
                <c:pt idx="681">
                  <c:v>68.001</c:v>
                </c:pt>
                <c:pt idx="682">
                  <c:v>68.101</c:v>
                </c:pt>
                <c:pt idx="683">
                  <c:v>68.201</c:v>
                </c:pt>
                <c:pt idx="684">
                  <c:v>68.306</c:v>
                </c:pt>
                <c:pt idx="685">
                  <c:v>68.401</c:v>
                </c:pt>
                <c:pt idx="686">
                  <c:v>68.554</c:v>
                </c:pt>
                <c:pt idx="687">
                  <c:v>68.601</c:v>
                </c:pt>
                <c:pt idx="688">
                  <c:v>68.7</c:v>
                </c:pt>
                <c:pt idx="689">
                  <c:v>68.8</c:v>
                </c:pt>
                <c:pt idx="690">
                  <c:v>68.9</c:v>
                </c:pt>
                <c:pt idx="691">
                  <c:v>69</c:v>
                </c:pt>
                <c:pt idx="692">
                  <c:v>69.1</c:v>
                </c:pt>
                <c:pt idx="693">
                  <c:v>69.202</c:v>
                </c:pt>
                <c:pt idx="694">
                  <c:v>69.3</c:v>
                </c:pt>
                <c:pt idx="695">
                  <c:v>69.401</c:v>
                </c:pt>
                <c:pt idx="696">
                  <c:v>69.5</c:v>
                </c:pt>
                <c:pt idx="697">
                  <c:v>69.6</c:v>
                </c:pt>
                <c:pt idx="698">
                  <c:v>69.7</c:v>
                </c:pt>
                <c:pt idx="699">
                  <c:v>69.8</c:v>
                </c:pt>
                <c:pt idx="700">
                  <c:v>69.9</c:v>
                </c:pt>
                <c:pt idx="701">
                  <c:v>70</c:v>
                </c:pt>
                <c:pt idx="702">
                  <c:v>70.1</c:v>
                </c:pt>
                <c:pt idx="703">
                  <c:v>70.2</c:v>
                </c:pt>
                <c:pt idx="704">
                  <c:v>70.3</c:v>
                </c:pt>
                <c:pt idx="705">
                  <c:v>70.401</c:v>
                </c:pt>
                <c:pt idx="706">
                  <c:v>70.5</c:v>
                </c:pt>
                <c:pt idx="707">
                  <c:v>70.6</c:v>
                </c:pt>
                <c:pt idx="708">
                  <c:v>70.7</c:v>
                </c:pt>
                <c:pt idx="709">
                  <c:v>70.8</c:v>
                </c:pt>
                <c:pt idx="710">
                  <c:v>70.9</c:v>
                </c:pt>
                <c:pt idx="711">
                  <c:v>71</c:v>
                </c:pt>
                <c:pt idx="712">
                  <c:v>71.1</c:v>
                </c:pt>
                <c:pt idx="713">
                  <c:v>71.2</c:v>
                </c:pt>
                <c:pt idx="714">
                  <c:v>71.3</c:v>
                </c:pt>
                <c:pt idx="715">
                  <c:v>71.4</c:v>
                </c:pt>
                <c:pt idx="716">
                  <c:v>71.5</c:v>
                </c:pt>
                <c:pt idx="717">
                  <c:v>71.6</c:v>
                </c:pt>
                <c:pt idx="718">
                  <c:v>71.7</c:v>
                </c:pt>
                <c:pt idx="719">
                  <c:v>71.8</c:v>
                </c:pt>
                <c:pt idx="720">
                  <c:v>71.9</c:v>
                </c:pt>
                <c:pt idx="721">
                  <c:v>72</c:v>
                </c:pt>
                <c:pt idx="722">
                  <c:v>72.1</c:v>
                </c:pt>
                <c:pt idx="723">
                  <c:v>72.2</c:v>
                </c:pt>
                <c:pt idx="724">
                  <c:v>72.3</c:v>
                </c:pt>
                <c:pt idx="725">
                  <c:v>72.4</c:v>
                </c:pt>
                <c:pt idx="726">
                  <c:v>72.5</c:v>
                </c:pt>
                <c:pt idx="727">
                  <c:v>72.6</c:v>
                </c:pt>
                <c:pt idx="728">
                  <c:v>72.7</c:v>
                </c:pt>
                <c:pt idx="729">
                  <c:v>72.8</c:v>
                </c:pt>
                <c:pt idx="730">
                  <c:v>72.9</c:v>
                </c:pt>
                <c:pt idx="731">
                  <c:v>73</c:v>
                </c:pt>
                <c:pt idx="732">
                  <c:v>73.113</c:v>
                </c:pt>
                <c:pt idx="733">
                  <c:v>73.2</c:v>
                </c:pt>
                <c:pt idx="734">
                  <c:v>73.3</c:v>
                </c:pt>
                <c:pt idx="735">
                  <c:v>73.4</c:v>
                </c:pt>
                <c:pt idx="736">
                  <c:v>73.5</c:v>
                </c:pt>
                <c:pt idx="737">
                  <c:v>73.6</c:v>
                </c:pt>
                <c:pt idx="738">
                  <c:v>73.7</c:v>
                </c:pt>
                <c:pt idx="739">
                  <c:v>73.804</c:v>
                </c:pt>
                <c:pt idx="740">
                  <c:v>73.9</c:v>
                </c:pt>
                <c:pt idx="741">
                  <c:v>74</c:v>
                </c:pt>
                <c:pt idx="742">
                  <c:v>74.1</c:v>
                </c:pt>
                <c:pt idx="743">
                  <c:v>74.2</c:v>
                </c:pt>
                <c:pt idx="744">
                  <c:v>74.301</c:v>
                </c:pt>
                <c:pt idx="745">
                  <c:v>74.401</c:v>
                </c:pt>
                <c:pt idx="746">
                  <c:v>74.501</c:v>
                </c:pt>
                <c:pt idx="747">
                  <c:v>74.676</c:v>
                </c:pt>
                <c:pt idx="748">
                  <c:v>74.7</c:v>
                </c:pt>
                <c:pt idx="749">
                  <c:v>74.805</c:v>
                </c:pt>
                <c:pt idx="750">
                  <c:v>74.9</c:v>
                </c:pt>
                <c:pt idx="751">
                  <c:v>75</c:v>
                </c:pt>
                <c:pt idx="752">
                  <c:v>75.1</c:v>
                </c:pt>
                <c:pt idx="753">
                  <c:v>75.2</c:v>
                </c:pt>
                <c:pt idx="754">
                  <c:v>75.3</c:v>
                </c:pt>
                <c:pt idx="755">
                  <c:v>75.4</c:v>
                </c:pt>
                <c:pt idx="756">
                  <c:v>75.5</c:v>
                </c:pt>
                <c:pt idx="757">
                  <c:v>75.6</c:v>
                </c:pt>
                <c:pt idx="758">
                  <c:v>75.7</c:v>
                </c:pt>
                <c:pt idx="759">
                  <c:v>75.8</c:v>
                </c:pt>
                <c:pt idx="760">
                  <c:v>75.9</c:v>
                </c:pt>
                <c:pt idx="761">
                  <c:v>76</c:v>
                </c:pt>
                <c:pt idx="762">
                  <c:v>76.1</c:v>
                </c:pt>
                <c:pt idx="763">
                  <c:v>76.2</c:v>
                </c:pt>
                <c:pt idx="764">
                  <c:v>76.3</c:v>
                </c:pt>
                <c:pt idx="765">
                  <c:v>76.4</c:v>
                </c:pt>
                <c:pt idx="766">
                  <c:v>76.5</c:v>
                </c:pt>
                <c:pt idx="767">
                  <c:v>76.6</c:v>
                </c:pt>
                <c:pt idx="768">
                  <c:v>76.7</c:v>
                </c:pt>
                <c:pt idx="769">
                  <c:v>76.8</c:v>
                </c:pt>
                <c:pt idx="770">
                  <c:v>76.9</c:v>
                </c:pt>
                <c:pt idx="771">
                  <c:v>77</c:v>
                </c:pt>
                <c:pt idx="772">
                  <c:v>77.1</c:v>
                </c:pt>
                <c:pt idx="773">
                  <c:v>77.2</c:v>
                </c:pt>
                <c:pt idx="774">
                  <c:v>77.3</c:v>
                </c:pt>
                <c:pt idx="775">
                  <c:v>77.4</c:v>
                </c:pt>
                <c:pt idx="776">
                  <c:v>77.5</c:v>
                </c:pt>
                <c:pt idx="777">
                  <c:v>77.6</c:v>
                </c:pt>
                <c:pt idx="778">
                  <c:v>77.7</c:v>
                </c:pt>
                <c:pt idx="779">
                  <c:v>77.8</c:v>
                </c:pt>
                <c:pt idx="780">
                  <c:v>77.9</c:v>
                </c:pt>
                <c:pt idx="781">
                  <c:v>78</c:v>
                </c:pt>
                <c:pt idx="782">
                  <c:v>78.1</c:v>
                </c:pt>
                <c:pt idx="783">
                  <c:v>78.2</c:v>
                </c:pt>
                <c:pt idx="784">
                  <c:v>78.3</c:v>
                </c:pt>
                <c:pt idx="785">
                  <c:v>78.4</c:v>
                </c:pt>
                <c:pt idx="786">
                  <c:v>78.5</c:v>
                </c:pt>
                <c:pt idx="787">
                  <c:v>78.601</c:v>
                </c:pt>
                <c:pt idx="788">
                  <c:v>78.7</c:v>
                </c:pt>
                <c:pt idx="789">
                  <c:v>78.8</c:v>
                </c:pt>
                <c:pt idx="790">
                  <c:v>78.9</c:v>
                </c:pt>
                <c:pt idx="791">
                  <c:v>79</c:v>
                </c:pt>
                <c:pt idx="792">
                  <c:v>79.1</c:v>
                </c:pt>
                <c:pt idx="793">
                  <c:v>79.2</c:v>
                </c:pt>
                <c:pt idx="794">
                  <c:v>79.3</c:v>
                </c:pt>
                <c:pt idx="795">
                  <c:v>79.4</c:v>
                </c:pt>
                <c:pt idx="796">
                  <c:v>79.5</c:v>
                </c:pt>
                <c:pt idx="797">
                  <c:v>79.6</c:v>
                </c:pt>
                <c:pt idx="798">
                  <c:v>79.7</c:v>
                </c:pt>
                <c:pt idx="799">
                  <c:v>79.8</c:v>
                </c:pt>
                <c:pt idx="800">
                  <c:v>79.9</c:v>
                </c:pt>
                <c:pt idx="801">
                  <c:v>80</c:v>
                </c:pt>
                <c:pt idx="802">
                  <c:v>80.1</c:v>
                </c:pt>
                <c:pt idx="803">
                  <c:v>80.2</c:v>
                </c:pt>
                <c:pt idx="804">
                  <c:v>80.3</c:v>
                </c:pt>
                <c:pt idx="805">
                  <c:v>80.4</c:v>
                </c:pt>
                <c:pt idx="806">
                  <c:v>80.5</c:v>
                </c:pt>
                <c:pt idx="807">
                  <c:v>80.6</c:v>
                </c:pt>
                <c:pt idx="808">
                  <c:v>80.7</c:v>
                </c:pt>
                <c:pt idx="809">
                  <c:v>80.8</c:v>
                </c:pt>
                <c:pt idx="810">
                  <c:v>80.9</c:v>
                </c:pt>
                <c:pt idx="811">
                  <c:v>81</c:v>
                </c:pt>
                <c:pt idx="812">
                  <c:v>81.1</c:v>
                </c:pt>
                <c:pt idx="813">
                  <c:v>81.2</c:v>
                </c:pt>
                <c:pt idx="814">
                  <c:v>81.3</c:v>
                </c:pt>
                <c:pt idx="815">
                  <c:v>81.4</c:v>
                </c:pt>
                <c:pt idx="816">
                  <c:v>81.5</c:v>
                </c:pt>
                <c:pt idx="817">
                  <c:v>81.6</c:v>
                </c:pt>
                <c:pt idx="818">
                  <c:v>81.7</c:v>
                </c:pt>
                <c:pt idx="819">
                  <c:v>81.8</c:v>
                </c:pt>
                <c:pt idx="820">
                  <c:v>81.9</c:v>
                </c:pt>
                <c:pt idx="821">
                  <c:v>82</c:v>
                </c:pt>
                <c:pt idx="822">
                  <c:v>82.1</c:v>
                </c:pt>
                <c:pt idx="823">
                  <c:v>82.2</c:v>
                </c:pt>
                <c:pt idx="824">
                  <c:v>82.3</c:v>
                </c:pt>
                <c:pt idx="825">
                  <c:v>82.4</c:v>
                </c:pt>
                <c:pt idx="826">
                  <c:v>82.5</c:v>
                </c:pt>
                <c:pt idx="827">
                  <c:v>82.6</c:v>
                </c:pt>
                <c:pt idx="828">
                  <c:v>82.7</c:v>
                </c:pt>
                <c:pt idx="829">
                  <c:v>82.8</c:v>
                </c:pt>
                <c:pt idx="830">
                  <c:v>82.9</c:v>
                </c:pt>
                <c:pt idx="831">
                  <c:v>83</c:v>
                </c:pt>
                <c:pt idx="832">
                  <c:v>83.1</c:v>
                </c:pt>
                <c:pt idx="833">
                  <c:v>83.2</c:v>
                </c:pt>
                <c:pt idx="834">
                  <c:v>83.3</c:v>
                </c:pt>
                <c:pt idx="835">
                  <c:v>83.4</c:v>
                </c:pt>
                <c:pt idx="836">
                  <c:v>83.5</c:v>
                </c:pt>
                <c:pt idx="837">
                  <c:v>83.6</c:v>
                </c:pt>
                <c:pt idx="838">
                  <c:v>83.7</c:v>
                </c:pt>
                <c:pt idx="839">
                  <c:v>83.8</c:v>
                </c:pt>
                <c:pt idx="840">
                  <c:v>83.9</c:v>
                </c:pt>
                <c:pt idx="841">
                  <c:v>84</c:v>
                </c:pt>
                <c:pt idx="842">
                  <c:v>84.1</c:v>
                </c:pt>
                <c:pt idx="843">
                  <c:v>84.2</c:v>
                </c:pt>
                <c:pt idx="844">
                  <c:v>84.3</c:v>
                </c:pt>
                <c:pt idx="845">
                  <c:v>84.4</c:v>
                </c:pt>
                <c:pt idx="846">
                  <c:v>84.5</c:v>
                </c:pt>
                <c:pt idx="847">
                  <c:v>84.6</c:v>
                </c:pt>
                <c:pt idx="848">
                  <c:v>84.7</c:v>
                </c:pt>
                <c:pt idx="849">
                  <c:v>84.8</c:v>
                </c:pt>
                <c:pt idx="850">
                  <c:v>84.9</c:v>
                </c:pt>
                <c:pt idx="851">
                  <c:v>85</c:v>
                </c:pt>
                <c:pt idx="852">
                  <c:v>85.1</c:v>
                </c:pt>
                <c:pt idx="853">
                  <c:v>85.2</c:v>
                </c:pt>
                <c:pt idx="854">
                  <c:v>85.3</c:v>
                </c:pt>
                <c:pt idx="855">
                  <c:v>85.4</c:v>
                </c:pt>
                <c:pt idx="856">
                  <c:v>85.5</c:v>
                </c:pt>
                <c:pt idx="857">
                  <c:v>85.6</c:v>
                </c:pt>
                <c:pt idx="858">
                  <c:v>85.701</c:v>
                </c:pt>
                <c:pt idx="859">
                  <c:v>85.803</c:v>
                </c:pt>
                <c:pt idx="860">
                  <c:v>85.9</c:v>
                </c:pt>
                <c:pt idx="861">
                  <c:v>86</c:v>
                </c:pt>
                <c:pt idx="862">
                  <c:v>86.1</c:v>
                </c:pt>
                <c:pt idx="863">
                  <c:v>86.2</c:v>
                </c:pt>
                <c:pt idx="864">
                  <c:v>86.305</c:v>
                </c:pt>
                <c:pt idx="865">
                  <c:v>86.4</c:v>
                </c:pt>
                <c:pt idx="866">
                  <c:v>86.5</c:v>
                </c:pt>
                <c:pt idx="867">
                  <c:v>86.6</c:v>
                </c:pt>
                <c:pt idx="868">
                  <c:v>86.7</c:v>
                </c:pt>
                <c:pt idx="869">
                  <c:v>86.8</c:v>
                </c:pt>
                <c:pt idx="870">
                  <c:v>86.9</c:v>
                </c:pt>
                <c:pt idx="871">
                  <c:v>87</c:v>
                </c:pt>
                <c:pt idx="872">
                  <c:v>87.1</c:v>
                </c:pt>
                <c:pt idx="873">
                  <c:v>87.2</c:v>
                </c:pt>
                <c:pt idx="874">
                  <c:v>87.3</c:v>
                </c:pt>
                <c:pt idx="875">
                  <c:v>87.4</c:v>
                </c:pt>
                <c:pt idx="876">
                  <c:v>87.5</c:v>
                </c:pt>
                <c:pt idx="877">
                  <c:v>87.6</c:v>
                </c:pt>
                <c:pt idx="878">
                  <c:v>87.7</c:v>
                </c:pt>
                <c:pt idx="879">
                  <c:v>87.8</c:v>
                </c:pt>
                <c:pt idx="880">
                  <c:v>87.9</c:v>
                </c:pt>
                <c:pt idx="881">
                  <c:v>88</c:v>
                </c:pt>
                <c:pt idx="882">
                  <c:v>88.1</c:v>
                </c:pt>
                <c:pt idx="883">
                  <c:v>88.2</c:v>
                </c:pt>
                <c:pt idx="884">
                  <c:v>88.302</c:v>
                </c:pt>
                <c:pt idx="885">
                  <c:v>88.412</c:v>
                </c:pt>
                <c:pt idx="886">
                  <c:v>88.5</c:v>
                </c:pt>
                <c:pt idx="887">
                  <c:v>88.601</c:v>
                </c:pt>
                <c:pt idx="888">
                  <c:v>88.7</c:v>
                </c:pt>
                <c:pt idx="889">
                  <c:v>88.8</c:v>
                </c:pt>
                <c:pt idx="890">
                  <c:v>88.9</c:v>
                </c:pt>
                <c:pt idx="891">
                  <c:v>89</c:v>
                </c:pt>
                <c:pt idx="892">
                  <c:v>89.1</c:v>
                </c:pt>
                <c:pt idx="893">
                  <c:v>89.2</c:v>
                </c:pt>
                <c:pt idx="894">
                  <c:v>89.3</c:v>
                </c:pt>
                <c:pt idx="895">
                  <c:v>89.4</c:v>
                </c:pt>
                <c:pt idx="896">
                  <c:v>89.5</c:v>
                </c:pt>
                <c:pt idx="897">
                  <c:v>89.6</c:v>
                </c:pt>
                <c:pt idx="898">
                  <c:v>89.7</c:v>
                </c:pt>
                <c:pt idx="899">
                  <c:v>89.8</c:v>
                </c:pt>
                <c:pt idx="900">
                  <c:v>89.9</c:v>
                </c:pt>
                <c:pt idx="901">
                  <c:v>90</c:v>
                </c:pt>
                <c:pt idx="902">
                  <c:v>90.1</c:v>
                </c:pt>
                <c:pt idx="903">
                  <c:v>90.2</c:v>
                </c:pt>
                <c:pt idx="904">
                  <c:v>90.3</c:v>
                </c:pt>
                <c:pt idx="905">
                  <c:v>90.401</c:v>
                </c:pt>
                <c:pt idx="906">
                  <c:v>90.5</c:v>
                </c:pt>
                <c:pt idx="907">
                  <c:v>90.6</c:v>
                </c:pt>
                <c:pt idx="908">
                  <c:v>90.7</c:v>
                </c:pt>
                <c:pt idx="909">
                  <c:v>90.8</c:v>
                </c:pt>
                <c:pt idx="910">
                  <c:v>90.9</c:v>
                </c:pt>
                <c:pt idx="911">
                  <c:v>91</c:v>
                </c:pt>
                <c:pt idx="912">
                  <c:v>91.1</c:v>
                </c:pt>
                <c:pt idx="913">
                  <c:v>91.2</c:v>
                </c:pt>
                <c:pt idx="914">
                  <c:v>91.3</c:v>
                </c:pt>
                <c:pt idx="915">
                  <c:v>91.4</c:v>
                </c:pt>
                <c:pt idx="916">
                  <c:v>91.5</c:v>
                </c:pt>
                <c:pt idx="917">
                  <c:v>91.6</c:v>
                </c:pt>
                <c:pt idx="918">
                  <c:v>91.7</c:v>
                </c:pt>
                <c:pt idx="919">
                  <c:v>91.8</c:v>
                </c:pt>
                <c:pt idx="920">
                  <c:v>91.9</c:v>
                </c:pt>
                <c:pt idx="921">
                  <c:v>92</c:v>
                </c:pt>
                <c:pt idx="922">
                  <c:v>92.1</c:v>
                </c:pt>
                <c:pt idx="923">
                  <c:v>92.2</c:v>
                </c:pt>
                <c:pt idx="924">
                  <c:v>92.3</c:v>
                </c:pt>
                <c:pt idx="925">
                  <c:v>92.4</c:v>
                </c:pt>
                <c:pt idx="926">
                  <c:v>92.5</c:v>
                </c:pt>
                <c:pt idx="927">
                  <c:v>92.6</c:v>
                </c:pt>
                <c:pt idx="928">
                  <c:v>92.7</c:v>
                </c:pt>
                <c:pt idx="929">
                  <c:v>92.8</c:v>
                </c:pt>
                <c:pt idx="930">
                  <c:v>92.9</c:v>
                </c:pt>
                <c:pt idx="931">
                  <c:v>93</c:v>
                </c:pt>
                <c:pt idx="932">
                  <c:v>93.1</c:v>
                </c:pt>
                <c:pt idx="933">
                  <c:v>93.2</c:v>
                </c:pt>
                <c:pt idx="934">
                  <c:v>93.3</c:v>
                </c:pt>
                <c:pt idx="935">
                  <c:v>93.4</c:v>
                </c:pt>
                <c:pt idx="936">
                  <c:v>93.5</c:v>
                </c:pt>
                <c:pt idx="937">
                  <c:v>93.6</c:v>
                </c:pt>
                <c:pt idx="938">
                  <c:v>93.7</c:v>
                </c:pt>
                <c:pt idx="939">
                  <c:v>93.8</c:v>
                </c:pt>
                <c:pt idx="940">
                  <c:v>93.9</c:v>
                </c:pt>
                <c:pt idx="941">
                  <c:v>94</c:v>
                </c:pt>
                <c:pt idx="942">
                  <c:v>94.1</c:v>
                </c:pt>
                <c:pt idx="943">
                  <c:v>94.2</c:v>
                </c:pt>
                <c:pt idx="944">
                  <c:v>94.3</c:v>
                </c:pt>
                <c:pt idx="945">
                  <c:v>94.4</c:v>
                </c:pt>
                <c:pt idx="946">
                  <c:v>94.5</c:v>
                </c:pt>
                <c:pt idx="947">
                  <c:v>94.6</c:v>
                </c:pt>
                <c:pt idx="948">
                  <c:v>94.7</c:v>
                </c:pt>
                <c:pt idx="949">
                  <c:v>94.8</c:v>
                </c:pt>
                <c:pt idx="950">
                  <c:v>94.9</c:v>
                </c:pt>
                <c:pt idx="951">
                  <c:v>95</c:v>
                </c:pt>
                <c:pt idx="952">
                  <c:v>95.1</c:v>
                </c:pt>
                <c:pt idx="953">
                  <c:v>95.2</c:v>
                </c:pt>
                <c:pt idx="954">
                  <c:v>95.3</c:v>
                </c:pt>
                <c:pt idx="955">
                  <c:v>95.4</c:v>
                </c:pt>
                <c:pt idx="956">
                  <c:v>95.5</c:v>
                </c:pt>
                <c:pt idx="957">
                  <c:v>95.6</c:v>
                </c:pt>
                <c:pt idx="958">
                  <c:v>95.7</c:v>
                </c:pt>
                <c:pt idx="959">
                  <c:v>95.8</c:v>
                </c:pt>
                <c:pt idx="960">
                  <c:v>95.9</c:v>
                </c:pt>
                <c:pt idx="961">
                  <c:v>96</c:v>
                </c:pt>
                <c:pt idx="962">
                  <c:v>96.1</c:v>
                </c:pt>
                <c:pt idx="963">
                  <c:v>96.2</c:v>
                </c:pt>
                <c:pt idx="964">
                  <c:v>96.3</c:v>
                </c:pt>
                <c:pt idx="965">
                  <c:v>96.4</c:v>
                </c:pt>
                <c:pt idx="966">
                  <c:v>96.5</c:v>
                </c:pt>
                <c:pt idx="967">
                  <c:v>96.6</c:v>
                </c:pt>
                <c:pt idx="968">
                  <c:v>96.7</c:v>
                </c:pt>
                <c:pt idx="969">
                  <c:v>96.8</c:v>
                </c:pt>
                <c:pt idx="970">
                  <c:v>96.9</c:v>
                </c:pt>
                <c:pt idx="971">
                  <c:v>97</c:v>
                </c:pt>
                <c:pt idx="972">
                  <c:v>97.1</c:v>
                </c:pt>
                <c:pt idx="973">
                  <c:v>97.2</c:v>
                </c:pt>
                <c:pt idx="974">
                  <c:v>97.3</c:v>
                </c:pt>
                <c:pt idx="975">
                  <c:v>97.4</c:v>
                </c:pt>
                <c:pt idx="976">
                  <c:v>97.5</c:v>
                </c:pt>
                <c:pt idx="977">
                  <c:v>97.6</c:v>
                </c:pt>
                <c:pt idx="978">
                  <c:v>97.7</c:v>
                </c:pt>
                <c:pt idx="979">
                  <c:v>97.8</c:v>
                </c:pt>
                <c:pt idx="980">
                  <c:v>97.9</c:v>
                </c:pt>
                <c:pt idx="981">
                  <c:v>98</c:v>
                </c:pt>
                <c:pt idx="982">
                  <c:v>98.108</c:v>
                </c:pt>
                <c:pt idx="983">
                  <c:v>98.21</c:v>
                </c:pt>
                <c:pt idx="984">
                  <c:v>98.3</c:v>
                </c:pt>
                <c:pt idx="985">
                  <c:v>98.4</c:v>
                </c:pt>
                <c:pt idx="986">
                  <c:v>98.5</c:v>
                </c:pt>
                <c:pt idx="987">
                  <c:v>98.6</c:v>
                </c:pt>
                <c:pt idx="988">
                  <c:v>98.743</c:v>
                </c:pt>
                <c:pt idx="989">
                  <c:v>98.817</c:v>
                </c:pt>
                <c:pt idx="990">
                  <c:v>98.9</c:v>
                </c:pt>
                <c:pt idx="991">
                  <c:v>99</c:v>
                </c:pt>
                <c:pt idx="992">
                  <c:v>99.1</c:v>
                </c:pt>
                <c:pt idx="993">
                  <c:v>99.2</c:v>
                </c:pt>
                <c:pt idx="994">
                  <c:v>99.3</c:v>
                </c:pt>
                <c:pt idx="995">
                  <c:v>99.4</c:v>
                </c:pt>
                <c:pt idx="996">
                  <c:v>99.5</c:v>
                </c:pt>
                <c:pt idx="997">
                  <c:v>99.6</c:v>
                </c:pt>
                <c:pt idx="998">
                  <c:v>99.7</c:v>
                </c:pt>
                <c:pt idx="999">
                  <c:v>99.8</c:v>
                </c:pt>
                <c:pt idx="1000">
                  <c:v>99.9</c:v>
                </c:pt>
                <c:pt idx="1001">
                  <c:v>100</c:v>
                </c:pt>
                <c:pt idx="1002">
                  <c:v>100.122</c:v>
                </c:pt>
                <c:pt idx="1003">
                  <c:v>100.219</c:v>
                </c:pt>
                <c:pt idx="1004">
                  <c:v>100.3</c:v>
                </c:pt>
                <c:pt idx="1005">
                  <c:v>100.4</c:v>
                </c:pt>
                <c:pt idx="1006">
                  <c:v>100.5</c:v>
                </c:pt>
                <c:pt idx="1007">
                  <c:v>100.6</c:v>
                </c:pt>
                <c:pt idx="1008">
                  <c:v>100.7</c:v>
                </c:pt>
                <c:pt idx="1009">
                  <c:v>100.801</c:v>
                </c:pt>
                <c:pt idx="1010">
                  <c:v>100.9</c:v>
                </c:pt>
                <c:pt idx="1011">
                  <c:v>101</c:v>
                </c:pt>
                <c:pt idx="1012">
                  <c:v>101.1</c:v>
                </c:pt>
                <c:pt idx="1013">
                  <c:v>101.2</c:v>
                </c:pt>
                <c:pt idx="1014">
                  <c:v>101.3</c:v>
                </c:pt>
                <c:pt idx="1015">
                  <c:v>101.4</c:v>
                </c:pt>
                <c:pt idx="1016">
                  <c:v>101.5</c:v>
                </c:pt>
                <c:pt idx="1017">
                  <c:v>101.6</c:v>
                </c:pt>
                <c:pt idx="1018">
                  <c:v>101.7</c:v>
                </c:pt>
                <c:pt idx="1019">
                  <c:v>101.8</c:v>
                </c:pt>
                <c:pt idx="1020">
                  <c:v>101.9</c:v>
                </c:pt>
                <c:pt idx="1021">
                  <c:v>102</c:v>
                </c:pt>
                <c:pt idx="1022">
                  <c:v>102.102</c:v>
                </c:pt>
                <c:pt idx="1023">
                  <c:v>102.2</c:v>
                </c:pt>
                <c:pt idx="1024">
                  <c:v>102.3</c:v>
                </c:pt>
                <c:pt idx="1025">
                  <c:v>102.4</c:v>
                </c:pt>
                <c:pt idx="1026">
                  <c:v>102.5</c:v>
                </c:pt>
                <c:pt idx="1027">
                  <c:v>102.6</c:v>
                </c:pt>
                <c:pt idx="1028">
                  <c:v>102.7</c:v>
                </c:pt>
                <c:pt idx="1029">
                  <c:v>102.8</c:v>
                </c:pt>
                <c:pt idx="1030">
                  <c:v>102.9</c:v>
                </c:pt>
                <c:pt idx="1031">
                  <c:v>103</c:v>
                </c:pt>
                <c:pt idx="1032">
                  <c:v>103.1</c:v>
                </c:pt>
                <c:pt idx="1033">
                  <c:v>103.2</c:v>
                </c:pt>
                <c:pt idx="1034">
                  <c:v>103.3</c:v>
                </c:pt>
                <c:pt idx="1035">
                  <c:v>103.4</c:v>
                </c:pt>
                <c:pt idx="1036">
                  <c:v>103.5</c:v>
                </c:pt>
                <c:pt idx="1037">
                  <c:v>103.6</c:v>
                </c:pt>
                <c:pt idx="1038">
                  <c:v>103.7</c:v>
                </c:pt>
                <c:pt idx="1039">
                  <c:v>103.8</c:v>
                </c:pt>
                <c:pt idx="1040">
                  <c:v>103.9</c:v>
                </c:pt>
                <c:pt idx="1041">
                  <c:v>104</c:v>
                </c:pt>
                <c:pt idx="1042">
                  <c:v>104.1</c:v>
                </c:pt>
                <c:pt idx="1043">
                  <c:v>104.2</c:v>
                </c:pt>
                <c:pt idx="1044">
                  <c:v>104.3</c:v>
                </c:pt>
                <c:pt idx="1045">
                  <c:v>104.4</c:v>
                </c:pt>
                <c:pt idx="1046">
                  <c:v>104.5</c:v>
                </c:pt>
                <c:pt idx="1047">
                  <c:v>104.6</c:v>
                </c:pt>
                <c:pt idx="1048">
                  <c:v>104.7</c:v>
                </c:pt>
                <c:pt idx="1049">
                  <c:v>104.8</c:v>
                </c:pt>
                <c:pt idx="1050">
                  <c:v>104.9</c:v>
                </c:pt>
                <c:pt idx="1051">
                  <c:v>105</c:v>
                </c:pt>
                <c:pt idx="1052">
                  <c:v>105.1</c:v>
                </c:pt>
                <c:pt idx="1053">
                  <c:v>105.2</c:v>
                </c:pt>
                <c:pt idx="1054">
                  <c:v>105.3</c:v>
                </c:pt>
                <c:pt idx="1055">
                  <c:v>105.4</c:v>
                </c:pt>
                <c:pt idx="1056">
                  <c:v>105.5</c:v>
                </c:pt>
                <c:pt idx="1057">
                  <c:v>105.6</c:v>
                </c:pt>
                <c:pt idx="1058">
                  <c:v>105.7</c:v>
                </c:pt>
                <c:pt idx="1059">
                  <c:v>105.8</c:v>
                </c:pt>
                <c:pt idx="1060">
                  <c:v>105.9</c:v>
                </c:pt>
                <c:pt idx="1061">
                  <c:v>106</c:v>
                </c:pt>
                <c:pt idx="1062">
                  <c:v>106.1</c:v>
                </c:pt>
                <c:pt idx="1063">
                  <c:v>106.2</c:v>
                </c:pt>
                <c:pt idx="1064">
                  <c:v>106.3</c:v>
                </c:pt>
                <c:pt idx="1065">
                  <c:v>106.4</c:v>
                </c:pt>
                <c:pt idx="1066">
                  <c:v>106.5</c:v>
                </c:pt>
                <c:pt idx="1067">
                  <c:v>106.601</c:v>
                </c:pt>
                <c:pt idx="1068">
                  <c:v>106.7</c:v>
                </c:pt>
                <c:pt idx="1069">
                  <c:v>106.8</c:v>
                </c:pt>
                <c:pt idx="1070">
                  <c:v>106.9</c:v>
                </c:pt>
                <c:pt idx="1071">
                  <c:v>107</c:v>
                </c:pt>
                <c:pt idx="1072">
                  <c:v>107.1</c:v>
                </c:pt>
                <c:pt idx="1073">
                  <c:v>107.2</c:v>
                </c:pt>
                <c:pt idx="1074">
                  <c:v>107.3</c:v>
                </c:pt>
                <c:pt idx="1075">
                  <c:v>107.4</c:v>
                </c:pt>
                <c:pt idx="1076">
                  <c:v>107.5</c:v>
                </c:pt>
                <c:pt idx="1077">
                  <c:v>107.6</c:v>
                </c:pt>
                <c:pt idx="1078">
                  <c:v>107.703</c:v>
                </c:pt>
                <c:pt idx="1079">
                  <c:v>107.8</c:v>
                </c:pt>
                <c:pt idx="1080">
                  <c:v>107.9</c:v>
                </c:pt>
                <c:pt idx="1081">
                  <c:v>108</c:v>
                </c:pt>
                <c:pt idx="1082">
                  <c:v>108.1</c:v>
                </c:pt>
                <c:pt idx="1083">
                  <c:v>108.2</c:v>
                </c:pt>
                <c:pt idx="1084">
                  <c:v>108.3</c:v>
                </c:pt>
                <c:pt idx="1085">
                  <c:v>108.4</c:v>
                </c:pt>
                <c:pt idx="1086">
                  <c:v>108.5</c:v>
                </c:pt>
                <c:pt idx="1087">
                  <c:v>108.6</c:v>
                </c:pt>
                <c:pt idx="1088">
                  <c:v>108.7</c:v>
                </c:pt>
                <c:pt idx="1089">
                  <c:v>108.8</c:v>
                </c:pt>
                <c:pt idx="1090">
                  <c:v>108.9</c:v>
                </c:pt>
                <c:pt idx="1091">
                  <c:v>109</c:v>
                </c:pt>
                <c:pt idx="1092">
                  <c:v>109.1</c:v>
                </c:pt>
                <c:pt idx="1093">
                  <c:v>109.2</c:v>
                </c:pt>
                <c:pt idx="1094">
                  <c:v>109.3</c:v>
                </c:pt>
                <c:pt idx="1095">
                  <c:v>109.4</c:v>
                </c:pt>
                <c:pt idx="1096">
                  <c:v>109.5</c:v>
                </c:pt>
                <c:pt idx="1097">
                  <c:v>109.6</c:v>
                </c:pt>
                <c:pt idx="1098">
                  <c:v>109.7</c:v>
                </c:pt>
                <c:pt idx="1099">
                  <c:v>109.8</c:v>
                </c:pt>
                <c:pt idx="1100">
                  <c:v>109.9</c:v>
                </c:pt>
                <c:pt idx="1101">
                  <c:v>110</c:v>
                </c:pt>
                <c:pt idx="1102">
                  <c:v>110.1</c:v>
                </c:pt>
                <c:pt idx="1103">
                  <c:v>110.2</c:v>
                </c:pt>
                <c:pt idx="1104">
                  <c:v>110.3</c:v>
                </c:pt>
                <c:pt idx="1105">
                  <c:v>110.4</c:v>
                </c:pt>
                <c:pt idx="1106">
                  <c:v>110.5</c:v>
                </c:pt>
                <c:pt idx="1107">
                  <c:v>110.6</c:v>
                </c:pt>
                <c:pt idx="1108">
                  <c:v>110.7</c:v>
                </c:pt>
                <c:pt idx="1109">
                  <c:v>110.8</c:v>
                </c:pt>
                <c:pt idx="1110">
                  <c:v>110.9</c:v>
                </c:pt>
                <c:pt idx="1111">
                  <c:v>111</c:v>
                </c:pt>
                <c:pt idx="1112">
                  <c:v>111.1</c:v>
                </c:pt>
                <c:pt idx="1113">
                  <c:v>111.2</c:v>
                </c:pt>
                <c:pt idx="1114">
                  <c:v>111.3</c:v>
                </c:pt>
                <c:pt idx="1115">
                  <c:v>111.4</c:v>
                </c:pt>
                <c:pt idx="1116">
                  <c:v>111.5</c:v>
                </c:pt>
                <c:pt idx="1117">
                  <c:v>111.6</c:v>
                </c:pt>
                <c:pt idx="1118">
                  <c:v>111.7</c:v>
                </c:pt>
                <c:pt idx="1119">
                  <c:v>111.8</c:v>
                </c:pt>
                <c:pt idx="1120">
                  <c:v>111.9</c:v>
                </c:pt>
                <c:pt idx="1121">
                  <c:v>112</c:v>
                </c:pt>
                <c:pt idx="1122">
                  <c:v>112.1</c:v>
                </c:pt>
                <c:pt idx="1123">
                  <c:v>112.2</c:v>
                </c:pt>
                <c:pt idx="1124">
                  <c:v>112.3</c:v>
                </c:pt>
                <c:pt idx="1125">
                  <c:v>112.4</c:v>
                </c:pt>
                <c:pt idx="1126">
                  <c:v>112.5</c:v>
                </c:pt>
                <c:pt idx="1127">
                  <c:v>112.6</c:v>
                </c:pt>
                <c:pt idx="1128">
                  <c:v>112.745</c:v>
                </c:pt>
                <c:pt idx="1129">
                  <c:v>112.818</c:v>
                </c:pt>
                <c:pt idx="1130">
                  <c:v>112.9</c:v>
                </c:pt>
                <c:pt idx="1131">
                  <c:v>113</c:v>
                </c:pt>
                <c:pt idx="1132">
                  <c:v>113.1</c:v>
                </c:pt>
                <c:pt idx="1133">
                  <c:v>113.2</c:v>
                </c:pt>
                <c:pt idx="1134">
                  <c:v>113.337</c:v>
                </c:pt>
                <c:pt idx="1135">
                  <c:v>113.4</c:v>
                </c:pt>
                <c:pt idx="1136">
                  <c:v>113.5</c:v>
                </c:pt>
                <c:pt idx="1137">
                  <c:v>113.6</c:v>
                </c:pt>
                <c:pt idx="1138">
                  <c:v>113.7</c:v>
                </c:pt>
                <c:pt idx="1139">
                  <c:v>113.8</c:v>
                </c:pt>
                <c:pt idx="1140">
                  <c:v>113.905</c:v>
                </c:pt>
                <c:pt idx="1141">
                  <c:v>114.005</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115.8</c:v>
                </c:pt>
                <c:pt idx="1160">
                  <c:v>115.9</c:v>
                </c:pt>
                <c:pt idx="1161">
                  <c:v>116</c:v>
                </c:pt>
                <c:pt idx="1162">
                  <c:v>116.1</c:v>
                </c:pt>
                <c:pt idx="1163">
                  <c:v>116.203</c:v>
                </c:pt>
                <c:pt idx="1164">
                  <c:v>116.3</c:v>
                </c:pt>
                <c:pt idx="1165">
                  <c:v>116.401</c:v>
                </c:pt>
                <c:pt idx="1166">
                  <c:v>116.5</c:v>
                </c:pt>
                <c:pt idx="1167">
                  <c:v>116.6</c:v>
                </c:pt>
                <c:pt idx="1168">
                  <c:v>116.7</c:v>
                </c:pt>
                <c:pt idx="1169">
                  <c:v>116.8</c:v>
                </c:pt>
                <c:pt idx="1170">
                  <c:v>116.9</c:v>
                </c:pt>
                <c:pt idx="1171">
                  <c:v>117</c:v>
                </c:pt>
                <c:pt idx="1172">
                  <c:v>117.1</c:v>
                </c:pt>
                <c:pt idx="1173">
                  <c:v>117.2</c:v>
                </c:pt>
                <c:pt idx="1174">
                  <c:v>117.3</c:v>
                </c:pt>
                <c:pt idx="1175">
                  <c:v>117.4</c:v>
                </c:pt>
                <c:pt idx="1176">
                  <c:v>117.5</c:v>
                </c:pt>
                <c:pt idx="1177">
                  <c:v>117.6</c:v>
                </c:pt>
                <c:pt idx="1178">
                  <c:v>117.7</c:v>
                </c:pt>
                <c:pt idx="1179">
                  <c:v>117.8</c:v>
                </c:pt>
                <c:pt idx="1180">
                  <c:v>117.9</c:v>
                </c:pt>
                <c:pt idx="1181">
                  <c:v>118</c:v>
                </c:pt>
                <c:pt idx="1182">
                  <c:v>118.1</c:v>
                </c:pt>
                <c:pt idx="1183">
                  <c:v>118.202</c:v>
                </c:pt>
                <c:pt idx="1184">
                  <c:v>118.3</c:v>
                </c:pt>
                <c:pt idx="1185">
                  <c:v>118.4</c:v>
                </c:pt>
                <c:pt idx="1186">
                  <c:v>118.5</c:v>
                </c:pt>
                <c:pt idx="1187">
                  <c:v>118.6</c:v>
                </c:pt>
                <c:pt idx="1188">
                  <c:v>118.7</c:v>
                </c:pt>
                <c:pt idx="1189">
                  <c:v>118.8</c:v>
                </c:pt>
                <c:pt idx="1190">
                  <c:v>118.9</c:v>
                </c:pt>
                <c:pt idx="1191">
                  <c:v>119</c:v>
                </c:pt>
                <c:pt idx="1192">
                  <c:v>119.1</c:v>
                </c:pt>
                <c:pt idx="1193">
                  <c:v>119.2</c:v>
                </c:pt>
                <c:pt idx="1194">
                  <c:v>119.3</c:v>
                </c:pt>
                <c:pt idx="1195">
                  <c:v>119.4</c:v>
                </c:pt>
                <c:pt idx="1196">
                  <c:v>119.5</c:v>
                </c:pt>
                <c:pt idx="1197">
                  <c:v>119.6</c:v>
                </c:pt>
                <c:pt idx="1198">
                  <c:v>119.7</c:v>
                </c:pt>
                <c:pt idx="1199">
                  <c:v>119.8</c:v>
                </c:pt>
                <c:pt idx="1200">
                  <c:v>119.9</c:v>
                </c:pt>
                <c:pt idx="1201">
                  <c:v>120</c:v>
                </c:pt>
                <c:pt idx="1202">
                  <c:v>120.1</c:v>
                </c:pt>
                <c:pt idx="1203">
                  <c:v>120.2</c:v>
                </c:pt>
                <c:pt idx="1204">
                  <c:v>120.3</c:v>
                </c:pt>
                <c:pt idx="1205">
                  <c:v>120.4</c:v>
                </c:pt>
                <c:pt idx="1206">
                  <c:v>120.5</c:v>
                </c:pt>
                <c:pt idx="1207">
                  <c:v>120.6</c:v>
                </c:pt>
                <c:pt idx="1208">
                  <c:v>120.7</c:v>
                </c:pt>
                <c:pt idx="1209">
                  <c:v>120.8</c:v>
                </c:pt>
                <c:pt idx="1210">
                  <c:v>120.9</c:v>
                </c:pt>
                <c:pt idx="1211">
                  <c:v>121</c:v>
                </c:pt>
                <c:pt idx="1212">
                  <c:v>121.1</c:v>
                </c:pt>
                <c:pt idx="1213">
                  <c:v>121.2</c:v>
                </c:pt>
                <c:pt idx="1214">
                  <c:v>121.3</c:v>
                </c:pt>
                <c:pt idx="1215">
                  <c:v>121.4</c:v>
                </c:pt>
                <c:pt idx="1216">
                  <c:v>121.5</c:v>
                </c:pt>
                <c:pt idx="1217">
                  <c:v>121.6</c:v>
                </c:pt>
                <c:pt idx="1218">
                  <c:v>121.7</c:v>
                </c:pt>
                <c:pt idx="1219">
                  <c:v>121.8</c:v>
                </c:pt>
                <c:pt idx="1220">
                  <c:v>121.9</c:v>
                </c:pt>
                <c:pt idx="1221">
                  <c:v>122</c:v>
                </c:pt>
                <c:pt idx="1222">
                  <c:v>122.1</c:v>
                </c:pt>
                <c:pt idx="1223">
                  <c:v>122.2</c:v>
                </c:pt>
                <c:pt idx="1224">
                  <c:v>122.3</c:v>
                </c:pt>
                <c:pt idx="1225">
                  <c:v>122.4</c:v>
                </c:pt>
                <c:pt idx="1226">
                  <c:v>122.5</c:v>
                </c:pt>
                <c:pt idx="1227">
                  <c:v>122.6</c:v>
                </c:pt>
                <c:pt idx="1228">
                  <c:v>122.7</c:v>
                </c:pt>
                <c:pt idx="1229">
                  <c:v>122.8</c:v>
                </c:pt>
                <c:pt idx="1230">
                  <c:v>122.9</c:v>
                </c:pt>
                <c:pt idx="1231">
                  <c:v>123</c:v>
                </c:pt>
                <c:pt idx="1232">
                  <c:v>123.1</c:v>
                </c:pt>
                <c:pt idx="1233">
                  <c:v>123.2</c:v>
                </c:pt>
                <c:pt idx="1234">
                  <c:v>123.3</c:v>
                </c:pt>
                <c:pt idx="1235">
                  <c:v>123.4</c:v>
                </c:pt>
                <c:pt idx="1236">
                  <c:v>123.5</c:v>
                </c:pt>
                <c:pt idx="1237">
                  <c:v>123.6</c:v>
                </c:pt>
                <c:pt idx="1238">
                  <c:v>123.7</c:v>
                </c:pt>
                <c:pt idx="1239">
                  <c:v>123.8</c:v>
                </c:pt>
                <c:pt idx="1240">
                  <c:v>123.9</c:v>
                </c:pt>
                <c:pt idx="1241">
                  <c:v>124</c:v>
                </c:pt>
                <c:pt idx="1242">
                  <c:v>124.1</c:v>
                </c:pt>
                <c:pt idx="1243">
                  <c:v>124.2</c:v>
                </c:pt>
                <c:pt idx="1244">
                  <c:v>124.3</c:v>
                </c:pt>
                <c:pt idx="1245">
                  <c:v>124.401</c:v>
                </c:pt>
                <c:pt idx="1246">
                  <c:v>124.5</c:v>
                </c:pt>
                <c:pt idx="1247">
                  <c:v>124.6</c:v>
                </c:pt>
                <c:pt idx="1248">
                  <c:v>124.7</c:v>
                </c:pt>
                <c:pt idx="1249">
                  <c:v>124.8</c:v>
                </c:pt>
                <c:pt idx="1250">
                  <c:v>124.9</c:v>
                </c:pt>
                <c:pt idx="1251">
                  <c:v>125</c:v>
                </c:pt>
                <c:pt idx="1252">
                  <c:v>125.134</c:v>
                </c:pt>
                <c:pt idx="1253">
                  <c:v>125.2</c:v>
                </c:pt>
                <c:pt idx="1254">
                  <c:v>125.3</c:v>
                </c:pt>
                <c:pt idx="1255">
                  <c:v>125.4</c:v>
                </c:pt>
                <c:pt idx="1256">
                  <c:v>125.5</c:v>
                </c:pt>
                <c:pt idx="1257">
                  <c:v>125.6</c:v>
                </c:pt>
                <c:pt idx="1258">
                  <c:v>125.7</c:v>
                </c:pt>
                <c:pt idx="1259">
                  <c:v>125.8</c:v>
                </c:pt>
                <c:pt idx="1260">
                  <c:v>125.9</c:v>
                </c:pt>
                <c:pt idx="1261">
                  <c:v>126</c:v>
                </c:pt>
                <c:pt idx="1262">
                  <c:v>126.1</c:v>
                </c:pt>
                <c:pt idx="1263">
                  <c:v>126.2</c:v>
                </c:pt>
                <c:pt idx="1264">
                  <c:v>126.3</c:v>
                </c:pt>
                <c:pt idx="1265">
                  <c:v>126.4</c:v>
                </c:pt>
                <c:pt idx="1266">
                  <c:v>126.5</c:v>
                </c:pt>
                <c:pt idx="1267">
                  <c:v>126.6</c:v>
                </c:pt>
                <c:pt idx="1268">
                  <c:v>126.723</c:v>
                </c:pt>
                <c:pt idx="1269">
                  <c:v>126.812</c:v>
                </c:pt>
                <c:pt idx="1270">
                  <c:v>126.904</c:v>
                </c:pt>
                <c:pt idx="1271">
                  <c:v>127</c:v>
                </c:pt>
                <c:pt idx="1272">
                  <c:v>127.1</c:v>
                </c:pt>
                <c:pt idx="1273">
                  <c:v>127.2</c:v>
                </c:pt>
                <c:pt idx="1274">
                  <c:v>127.3</c:v>
                </c:pt>
                <c:pt idx="1275">
                  <c:v>127.403</c:v>
                </c:pt>
                <c:pt idx="1276">
                  <c:v>127.5</c:v>
                </c:pt>
                <c:pt idx="1277">
                  <c:v>127.601</c:v>
                </c:pt>
                <c:pt idx="1278">
                  <c:v>127.7</c:v>
                </c:pt>
                <c:pt idx="1279">
                  <c:v>127.8</c:v>
                </c:pt>
                <c:pt idx="1280">
                  <c:v>127.9</c:v>
                </c:pt>
                <c:pt idx="1281">
                  <c:v>128.001</c:v>
                </c:pt>
                <c:pt idx="1282">
                  <c:v>128.108</c:v>
                </c:pt>
                <c:pt idx="1283">
                  <c:v>128.21</c:v>
                </c:pt>
                <c:pt idx="1284">
                  <c:v>128.3</c:v>
                </c:pt>
                <c:pt idx="1285">
                  <c:v>128.4</c:v>
                </c:pt>
                <c:pt idx="1286">
                  <c:v>128.5</c:v>
                </c:pt>
                <c:pt idx="1287">
                  <c:v>128.6</c:v>
                </c:pt>
                <c:pt idx="1288">
                  <c:v>128.7</c:v>
                </c:pt>
                <c:pt idx="1289">
                  <c:v>128.8</c:v>
                </c:pt>
                <c:pt idx="1290">
                  <c:v>128.9</c:v>
                </c:pt>
                <c:pt idx="1291">
                  <c:v>129</c:v>
                </c:pt>
                <c:pt idx="1292">
                  <c:v>129.1</c:v>
                </c:pt>
                <c:pt idx="1293">
                  <c:v>129.201</c:v>
                </c:pt>
                <c:pt idx="1294">
                  <c:v>129.3</c:v>
                </c:pt>
                <c:pt idx="1295">
                  <c:v>129.4</c:v>
                </c:pt>
                <c:pt idx="1296">
                  <c:v>129.5</c:v>
                </c:pt>
                <c:pt idx="1297">
                  <c:v>129.601</c:v>
                </c:pt>
                <c:pt idx="1298">
                  <c:v>129.7</c:v>
                </c:pt>
                <c:pt idx="1299">
                  <c:v>129.8</c:v>
                </c:pt>
                <c:pt idx="1300">
                  <c:v>129.9</c:v>
                </c:pt>
                <c:pt idx="1301">
                  <c:v>130</c:v>
                </c:pt>
                <c:pt idx="1302">
                  <c:v>130.1</c:v>
                </c:pt>
                <c:pt idx="1303">
                  <c:v>130.2</c:v>
                </c:pt>
                <c:pt idx="1304">
                  <c:v>130.3</c:v>
                </c:pt>
                <c:pt idx="1305">
                  <c:v>130.4</c:v>
                </c:pt>
                <c:pt idx="1306">
                  <c:v>130.501</c:v>
                </c:pt>
                <c:pt idx="1307">
                  <c:v>130.6</c:v>
                </c:pt>
                <c:pt idx="1308">
                  <c:v>130.7</c:v>
                </c:pt>
                <c:pt idx="1309">
                  <c:v>130.8</c:v>
                </c:pt>
                <c:pt idx="1310">
                  <c:v>130.9</c:v>
                </c:pt>
                <c:pt idx="1311">
                  <c:v>131</c:v>
                </c:pt>
                <c:pt idx="1312">
                  <c:v>131.1</c:v>
                </c:pt>
                <c:pt idx="1313">
                  <c:v>131.2</c:v>
                </c:pt>
                <c:pt idx="1314">
                  <c:v>131.3</c:v>
                </c:pt>
                <c:pt idx="1315">
                  <c:v>131.4</c:v>
                </c:pt>
                <c:pt idx="1316">
                  <c:v>131.5</c:v>
                </c:pt>
                <c:pt idx="1317">
                  <c:v>131.6</c:v>
                </c:pt>
                <c:pt idx="1318">
                  <c:v>131.7</c:v>
                </c:pt>
                <c:pt idx="1319">
                  <c:v>131.8</c:v>
                </c:pt>
                <c:pt idx="1320">
                  <c:v>131.9</c:v>
                </c:pt>
                <c:pt idx="1321">
                  <c:v>132</c:v>
                </c:pt>
                <c:pt idx="1322">
                  <c:v>132.1</c:v>
                </c:pt>
                <c:pt idx="1323">
                  <c:v>132.2</c:v>
                </c:pt>
                <c:pt idx="1324">
                  <c:v>132.3</c:v>
                </c:pt>
                <c:pt idx="1325">
                  <c:v>132.4</c:v>
                </c:pt>
                <c:pt idx="1326">
                  <c:v>132.5</c:v>
                </c:pt>
                <c:pt idx="1327">
                  <c:v>132.6</c:v>
                </c:pt>
                <c:pt idx="1328">
                  <c:v>132.7</c:v>
                </c:pt>
                <c:pt idx="1329">
                  <c:v>132.8</c:v>
                </c:pt>
                <c:pt idx="1330">
                  <c:v>132.9</c:v>
                </c:pt>
                <c:pt idx="1331">
                  <c:v>133</c:v>
                </c:pt>
                <c:pt idx="1332">
                  <c:v>133.1</c:v>
                </c:pt>
                <c:pt idx="1333">
                  <c:v>133.2</c:v>
                </c:pt>
                <c:pt idx="1334">
                  <c:v>133.3</c:v>
                </c:pt>
                <c:pt idx="1335">
                  <c:v>133.4</c:v>
                </c:pt>
                <c:pt idx="1336">
                  <c:v>133.5</c:v>
                </c:pt>
                <c:pt idx="1337">
                  <c:v>133.6</c:v>
                </c:pt>
                <c:pt idx="1338">
                  <c:v>133.7</c:v>
                </c:pt>
                <c:pt idx="1339">
                  <c:v>133.8</c:v>
                </c:pt>
                <c:pt idx="1340">
                  <c:v>133.9</c:v>
                </c:pt>
                <c:pt idx="1341">
                  <c:v>134</c:v>
                </c:pt>
                <c:pt idx="1342">
                  <c:v>134.1</c:v>
                </c:pt>
                <c:pt idx="1343">
                  <c:v>134.2</c:v>
                </c:pt>
                <c:pt idx="1344">
                  <c:v>134.3</c:v>
                </c:pt>
                <c:pt idx="1345">
                  <c:v>134.4</c:v>
                </c:pt>
                <c:pt idx="1346">
                  <c:v>134.5</c:v>
                </c:pt>
                <c:pt idx="1347">
                  <c:v>134.6</c:v>
                </c:pt>
                <c:pt idx="1348">
                  <c:v>134.7</c:v>
                </c:pt>
                <c:pt idx="1349">
                  <c:v>134.8</c:v>
                </c:pt>
                <c:pt idx="1350">
                  <c:v>134.9</c:v>
                </c:pt>
                <c:pt idx="1351">
                  <c:v>135</c:v>
                </c:pt>
                <c:pt idx="1352">
                  <c:v>135.1</c:v>
                </c:pt>
                <c:pt idx="1353">
                  <c:v>135.2</c:v>
                </c:pt>
                <c:pt idx="1354">
                  <c:v>135.3</c:v>
                </c:pt>
                <c:pt idx="1355">
                  <c:v>135.4</c:v>
                </c:pt>
                <c:pt idx="1356">
                  <c:v>135.5</c:v>
                </c:pt>
                <c:pt idx="1357">
                  <c:v>135.6</c:v>
                </c:pt>
                <c:pt idx="1358">
                  <c:v>135.7</c:v>
                </c:pt>
                <c:pt idx="1359">
                  <c:v>135.8</c:v>
                </c:pt>
                <c:pt idx="1360">
                  <c:v>135.9</c:v>
                </c:pt>
                <c:pt idx="1361">
                  <c:v>136</c:v>
                </c:pt>
                <c:pt idx="1362">
                  <c:v>136.1</c:v>
                </c:pt>
                <c:pt idx="1363">
                  <c:v>136.2</c:v>
                </c:pt>
                <c:pt idx="1364">
                  <c:v>136.3</c:v>
                </c:pt>
                <c:pt idx="1365">
                  <c:v>136.4</c:v>
                </c:pt>
                <c:pt idx="1366">
                  <c:v>136.5</c:v>
                </c:pt>
                <c:pt idx="1367">
                  <c:v>136.6</c:v>
                </c:pt>
                <c:pt idx="1368">
                  <c:v>136.7</c:v>
                </c:pt>
                <c:pt idx="1369">
                  <c:v>136.8</c:v>
                </c:pt>
                <c:pt idx="1370">
                  <c:v>136.9</c:v>
                </c:pt>
                <c:pt idx="1371">
                  <c:v>137</c:v>
                </c:pt>
                <c:pt idx="1372">
                  <c:v>137.1</c:v>
                </c:pt>
                <c:pt idx="1373">
                  <c:v>137.2</c:v>
                </c:pt>
                <c:pt idx="1374">
                  <c:v>137.3</c:v>
                </c:pt>
                <c:pt idx="1375">
                  <c:v>137.4</c:v>
                </c:pt>
                <c:pt idx="1376">
                  <c:v>137.5</c:v>
                </c:pt>
                <c:pt idx="1377">
                  <c:v>137.6</c:v>
                </c:pt>
                <c:pt idx="1378">
                  <c:v>137.7</c:v>
                </c:pt>
                <c:pt idx="1379">
                  <c:v>137.8</c:v>
                </c:pt>
                <c:pt idx="1380">
                  <c:v>137.908</c:v>
                </c:pt>
                <c:pt idx="1381">
                  <c:v>138.006</c:v>
                </c:pt>
                <c:pt idx="1382">
                  <c:v>138.1</c:v>
                </c:pt>
                <c:pt idx="1383">
                  <c:v>138.2</c:v>
                </c:pt>
                <c:pt idx="1384">
                  <c:v>138.3</c:v>
                </c:pt>
                <c:pt idx="1385">
                  <c:v>138.4</c:v>
                </c:pt>
                <c:pt idx="1386">
                  <c:v>138.5</c:v>
                </c:pt>
                <c:pt idx="1387">
                  <c:v>138.6</c:v>
                </c:pt>
                <c:pt idx="1388">
                  <c:v>138.7</c:v>
                </c:pt>
                <c:pt idx="1389">
                  <c:v>138.8</c:v>
                </c:pt>
                <c:pt idx="1390">
                  <c:v>138.9</c:v>
                </c:pt>
                <c:pt idx="1391">
                  <c:v>139</c:v>
                </c:pt>
                <c:pt idx="1392">
                  <c:v>139.1</c:v>
                </c:pt>
                <c:pt idx="1393">
                  <c:v>139.2</c:v>
                </c:pt>
                <c:pt idx="1394">
                  <c:v>139.3</c:v>
                </c:pt>
                <c:pt idx="1395">
                  <c:v>139.401</c:v>
                </c:pt>
                <c:pt idx="1396">
                  <c:v>139.5</c:v>
                </c:pt>
                <c:pt idx="1397">
                  <c:v>139.6</c:v>
                </c:pt>
                <c:pt idx="1398">
                  <c:v>139.7</c:v>
                </c:pt>
                <c:pt idx="1399">
                  <c:v>139.8</c:v>
                </c:pt>
                <c:pt idx="1400">
                  <c:v>139.9</c:v>
                </c:pt>
                <c:pt idx="1401">
                  <c:v>140</c:v>
                </c:pt>
                <c:pt idx="1402">
                  <c:v>140.1</c:v>
                </c:pt>
                <c:pt idx="1403">
                  <c:v>140.2</c:v>
                </c:pt>
                <c:pt idx="1404">
                  <c:v>140.3</c:v>
                </c:pt>
                <c:pt idx="1405">
                  <c:v>140.4</c:v>
                </c:pt>
                <c:pt idx="1406">
                  <c:v>140.5</c:v>
                </c:pt>
                <c:pt idx="1407">
                  <c:v>140.6</c:v>
                </c:pt>
                <c:pt idx="1408">
                  <c:v>140.7</c:v>
                </c:pt>
                <c:pt idx="1409">
                  <c:v>140.8</c:v>
                </c:pt>
                <c:pt idx="1410">
                  <c:v>140.93</c:v>
                </c:pt>
                <c:pt idx="1411">
                  <c:v>141.033</c:v>
                </c:pt>
                <c:pt idx="1412">
                  <c:v>141.1</c:v>
                </c:pt>
                <c:pt idx="1413">
                  <c:v>141.2</c:v>
                </c:pt>
                <c:pt idx="1414">
                  <c:v>141.3</c:v>
                </c:pt>
                <c:pt idx="1415">
                  <c:v>141.4</c:v>
                </c:pt>
                <c:pt idx="1416">
                  <c:v>141.534</c:v>
                </c:pt>
                <c:pt idx="1417">
                  <c:v>141.618</c:v>
                </c:pt>
                <c:pt idx="1418">
                  <c:v>141.7</c:v>
                </c:pt>
                <c:pt idx="1419">
                  <c:v>141.8</c:v>
                </c:pt>
                <c:pt idx="1420">
                  <c:v>141.9</c:v>
                </c:pt>
                <c:pt idx="1421">
                  <c:v>142</c:v>
                </c:pt>
                <c:pt idx="1422">
                  <c:v>142.1</c:v>
                </c:pt>
                <c:pt idx="1423">
                  <c:v>142.2</c:v>
                </c:pt>
                <c:pt idx="1424">
                  <c:v>142.3</c:v>
                </c:pt>
                <c:pt idx="1425">
                  <c:v>142.4</c:v>
                </c:pt>
                <c:pt idx="1426">
                  <c:v>142.5</c:v>
                </c:pt>
                <c:pt idx="1427">
                  <c:v>142.6</c:v>
                </c:pt>
                <c:pt idx="1428">
                  <c:v>142.7</c:v>
                </c:pt>
                <c:pt idx="1429">
                  <c:v>142.8</c:v>
                </c:pt>
                <c:pt idx="1430">
                  <c:v>142.9</c:v>
                </c:pt>
                <c:pt idx="1431">
                  <c:v>143</c:v>
                </c:pt>
                <c:pt idx="1432">
                  <c:v>143.1</c:v>
                </c:pt>
                <c:pt idx="1433">
                  <c:v>143.2</c:v>
                </c:pt>
                <c:pt idx="1434">
                  <c:v>143.3</c:v>
                </c:pt>
                <c:pt idx="1435">
                  <c:v>143.4</c:v>
                </c:pt>
                <c:pt idx="1436">
                  <c:v>143.5</c:v>
                </c:pt>
                <c:pt idx="1437">
                  <c:v>143.6</c:v>
                </c:pt>
                <c:pt idx="1438">
                  <c:v>143.7</c:v>
                </c:pt>
                <c:pt idx="1439">
                  <c:v>143.8</c:v>
                </c:pt>
                <c:pt idx="1440">
                  <c:v>143.9</c:v>
                </c:pt>
                <c:pt idx="1441">
                  <c:v>144</c:v>
                </c:pt>
                <c:pt idx="1442">
                  <c:v>144.109</c:v>
                </c:pt>
                <c:pt idx="1443">
                  <c:v>144.215</c:v>
                </c:pt>
                <c:pt idx="1444">
                  <c:v>144.3</c:v>
                </c:pt>
                <c:pt idx="1445">
                  <c:v>144.4</c:v>
                </c:pt>
                <c:pt idx="1446">
                  <c:v>144.5</c:v>
                </c:pt>
                <c:pt idx="1447">
                  <c:v>144.6</c:v>
                </c:pt>
                <c:pt idx="1448">
                  <c:v>144.7</c:v>
                </c:pt>
                <c:pt idx="1449">
                  <c:v>144.8</c:v>
                </c:pt>
                <c:pt idx="1450">
                  <c:v>144.9</c:v>
                </c:pt>
                <c:pt idx="1451">
                  <c:v>145</c:v>
                </c:pt>
                <c:pt idx="1452">
                  <c:v>145.1</c:v>
                </c:pt>
                <c:pt idx="1453">
                  <c:v>145.2</c:v>
                </c:pt>
                <c:pt idx="1454">
                  <c:v>145.3</c:v>
                </c:pt>
                <c:pt idx="1455">
                  <c:v>145.4</c:v>
                </c:pt>
                <c:pt idx="1456">
                  <c:v>145.5</c:v>
                </c:pt>
                <c:pt idx="1457">
                  <c:v>145.6</c:v>
                </c:pt>
                <c:pt idx="1458">
                  <c:v>145.7</c:v>
                </c:pt>
                <c:pt idx="1459">
                  <c:v>145.8</c:v>
                </c:pt>
                <c:pt idx="1460">
                  <c:v>145.9</c:v>
                </c:pt>
                <c:pt idx="1461">
                  <c:v>146</c:v>
                </c:pt>
                <c:pt idx="1462">
                  <c:v>146.1</c:v>
                </c:pt>
                <c:pt idx="1463">
                  <c:v>146.2</c:v>
                </c:pt>
                <c:pt idx="1464">
                  <c:v>146.3</c:v>
                </c:pt>
                <c:pt idx="1465">
                  <c:v>146.4</c:v>
                </c:pt>
                <c:pt idx="1466">
                  <c:v>146.5</c:v>
                </c:pt>
                <c:pt idx="1467">
                  <c:v>146.6</c:v>
                </c:pt>
                <c:pt idx="1468">
                  <c:v>146.7</c:v>
                </c:pt>
                <c:pt idx="1469">
                  <c:v>146.8</c:v>
                </c:pt>
                <c:pt idx="1470">
                  <c:v>146.9</c:v>
                </c:pt>
                <c:pt idx="1471">
                  <c:v>147</c:v>
                </c:pt>
                <c:pt idx="1472">
                  <c:v>147.1</c:v>
                </c:pt>
                <c:pt idx="1473">
                  <c:v>147.2</c:v>
                </c:pt>
                <c:pt idx="1474">
                  <c:v>147.3</c:v>
                </c:pt>
                <c:pt idx="1475">
                  <c:v>147.4</c:v>
                </c:pt>
                <c:pt idx="1476">
                  <c:v>147.5</c:v>
                </c:pt>
                <c:pt idx="1477">
                  <c:v>147.6</c:v>
                </c:pt>
                <c:pt idx="1478">
                  <c:v>147.701</c:v>
                </c:pt>
                <c:pt idx="1479">
                  <c:v>147.8</c:v>
                </c:pt>
                <c:pt idx="1480">
                  <c:v>147.9</c:v>
                </c:pt>
                <c:pt idx="1481">
                  <c:v>148</c:v>
                </c:pt>
                <c:pt idx="1482">
                  <c:v>148.1</c:v>
                </c:pt>
                <c:pt idx="1483">
                  <c:v>148.2</c:v>
                </c:pt>
                <c:pt idx="1484">
                  <c:v>148.3</c:v>
                </c:pt>
                <c:pt idx="1485">
                  <c:v>148.4</c:v>
                </c:pt>
                <c:pt idx="1486">
                  <c:v>148.5</c:v>
                </c:pt>
                <c:pt idx="1487">
                  <c:v>148.6</c:v>
                </c:pt>
                <c:pt idx="1488">
                  <c:v>148.7</c:v>
                </c:pt>
                <c:pt idx="1489">
                  <c:v>148.8</c:v>
                </c:pt>
                <c:pt idx="1490">
                  <c:v>148.9</c:v>
                </c:pt>
                <c:pt idx="1491">
                  <c:v>149</c:v>
                </c:pt>
                <c:pt idx="1492">
                  <c:v>149.1</c:v>
                </c:pt>
                <c:pt idx="1493">
                  <c:v>149.2</c:v>
                </c:pt>
                <c:pt idx="1494">
                  <c:v>149.3</c:v>
                </c:pt>
                <c:pt idx="1495">
                  <c:v>149.4</c:v>
                </c:pt>
                <c:pt idx="1496">
                  <c:v>149.5</c:v>
                </c:pt>
                <c:pt idx="1497">
                  <c:v>149.6</c:v>
                </c:pt>
                <c:pt idx="1498">
                  <c:v>149.7</c:v>
                </c:pt>
                <c:pt idx="1499">
                  <c:v>149.8</c:v>
                </c:pt>
                <c:pt idx="1500">
                  <c:v>149.9</c:v>
                </c:pt>
                <c:pt idx="1501">
                  <c:v>150</c:v>
                </c:pt>
                <c:pt idx="1502">
                  <c:v>150.1</c:v>
                </c:pt>
                <c:pt idx="1503">
                  <c:v>150.2</c:v>
                </c:pt>
                <c:pt idx="1504">
                  <c:v>150.3</c:v>
                </c:pt>
                <c:pt idx="1505">
                  <c:v>150.4</c:v>
                </c:pt>
                <c:pt idx="1506">
                  <c:v>150.5</c:v>
                </c:pt>
                <c:pt idx="1507">
                  <c:v>150.6</c:v>
                </c:pt>
                <c:pt idx="1508">
                  <c:v>150.7</c:v>
                </c:pt>
                <c:pt idx="1509">
                  <c:v>150.8</c:v>
                </c:pt>
                <c:pt idx="1510">
                  <c:v>150.9</c:v>
                </c:pt>
                <c:pt idx="1511">
                  <c:v>151</c:v>
                </c:pt>
                <c:pt idx="1512">
                  <c:v>151.1</c:v>
                </c:pt>
                <c:pt idx="1513">
                  <c:v>151.2</c:v>
                </c:pt>
                <c:pt idx="1514">
                  <c:v>151.3</c:v>
                </c:pt>
                <c:pt idx="1515">
                  <c:v>151.4</c:v>
                </c:pt>
                <c:pt idx="1516">
                  <c:v>151.5</c:v>
                </c:pt>
                <c:pt idx="1517">
                  <c:v>151.6</c:v>
                </c:pt>
                <c:pt idx="1518">
                  <c:v>151.701</c:v>
                </c:pt>
                <c:pt idx="1519">
                  <c:v>151.8</c:v>
                </c:pt>
                <c:pt idx="1520">
                  <c:v>151.9</c:v>
                </c:pt>
                <c:pt idx="1521">
                  <c:v>152</c:v>
                </c:pt>
                <c:pt idx="1522">
                  <c:v>152.1</c:v>
                </c:pt>
                <c:pt idx="1523">
                  <c:v>152.2</c:v>
                </c:pt>
                <c:pt idx="1524">
                  <c:v>152.3</c:v>
                </c:pt>
                <c:pt idx="1525">
                  <c:v>152.4</c:v>
                </c:pt>
                <c:pt idx="1526">
                  <c:v>152.5</c:v>
                </c:pt>
                <c:pt idx="1527">
                  <c:v>152.6</c:v>
                </c:pt>
                <c:pt idx="1528">
                  <c:v>152.7</c:v>
                </c:pt>
                <c:pt idx="1529">
                  <c:v>152.8</c:v>
                </c:pt>
                <c:pt idx="1530">
                  <c:v>152.9</c:v>
                </c:pt>
                <c:pt idx="1531">
                  <c:v>153</c:v>
                </c:pt>
                <c:pt idx="1532">
                  <c:v>153.1</c:v>
                </c:pt>
                <c:pt idx="1533">
                  <c:v>153.2</c:v>
                </c:pt>
                <c:pt idx="1534">
                  <c:v>153.329</c:v>
                </c:pt>
                <c:pt idx="1535">
                  <c:v>153.413</c:v>
                </c:pt>
                <c:pt idx="1536">
                  <c:v>153.5</c:v>
                </c:pt>
                <c:pt idx="1537">
                  <c:v>153.6</c:v>
                </c:pt>
                <c:pt idx="1538">
                  <c:v>153.7</c:v>
                </c:pt>
                <c:pt idx="1539">
                  <c:v>153.8</c:v>
                </c:pt>
                <c:pt idx="1540">
                  <c:v>153.9</c:v>
                </c:pt>
                <c:pt idx="1541">
                  <c:v>154</c:v>
                </c:pt>
                <c:pt idx="1542">
                  <c:v>154.1</c:v>
                </c:pt>
                <c:pt idx="1543">
                  <c:v>154.2</c:v>
                </c:pt>
                <c:pt idx="1544">
                  <c:v>154.3</c:v>
                </c:pt>
                <c:pt idx="1545">
                  <c:v>154.4</c:v>
                </c:pt>
                <c:pt idx="1546">
                  <c:v>154.5</c:v>
                </c:pt>
                <c:pt idx="1547">
                  <c:v>154.6</c:v>
                </c:pt>
                <c:pt idx="1548">
                  <c:v>154.7</c:v>
                </c:pt>
                <c:pt idx="1549">
                  <c:v>154.8</c:v>
                </c:pt>
                <c:pt idx="1550">
                  <c:v>154.9</c:v>
                </c:pt>
                <c:pt idx="1551">
                  <c:v>155</c:v>
                </c:pt>
                <c:pt idx="1552">
                  <c:v>155.1</c:v>
                </c:pt>
                <c:pt idx="1553">
                  <c:v>155.2</c:v>
                </c:pt>
                <c:pt idx="1554">
                  <c:v>155.314</c:v>
                </c:pt>
                <c:pt idx="1555">
                  <c:v>155.418</c:v>
                </c:pt>
                <c:pt idx="1556">
                  <c:v>155.5</c:v>
                </c:pt>
                <c:pt idx="1557">
                  <c:v>155.6</c:v>
                </c:pt>
                <c:pt idx="1558">
                  <c:v>155.7</c:v>
                </c:pt>
                <c:pt idx="1559">
                  <c:v>155.802</c:v>
                </c:pt>
                <c:pt idx="1560">
                  <c:v>155.9</c:v>
                </c:pt>
                <c:pt idx="1561">
                  <c:v>156</c:v>
                </c:pt>
                <c:pt idx="1562">
                  <c:v>156.1</c:v>
                </c:pt>
                <c:pt idx="1563">
                  <c:v>156.2</c:v>
                </c:pt>
                <c:pt idx="1564">
                  <c:v>156.3</c:v>
                </c:pt>
                <c:pt idx="1565">
                  <c:v>156.4</c:v>
                </c:pt>
                <c:pt idx="1566">
                  <c:v>156.648</c:v>
                </c:pt>
                <c:pt idx="1567">
                  <c:v>156.649</c:v>
                </c:pt>
                <c:pt idx="1568">
                  <c:v>156.7</c:v>
                </c:pt>
                <c:pt idx="1569">
                  <c:v>156.8</c:v>
                </c:pt>
                <c:pt idx="1570">
                  <c:v>156.9</c:v>
                </c:pt>
                <c:pt idx="1571">
                  <c:v>157</c:v>
                </c:pt>
                <c:pt idx="1572">
                  <c:v>157.1</c:v>
                </c:pt>
                <c:pt idx="1573">
                  <c:v>157.2</c:v>
                </c:pt>
                <c:pt idx="1574">
                  <c:v>157.3</c:v>
                </c:pt>
                <c:pt idx="1575">
                  <c:v>157.4</c:v>
                </c:pt>
                <c:pt idx="1576">
                  <c:v>157.5</c:v>
                </c:pt>
                <c:pt idx="1577">
                  <c:v>157.6</c:v>
                </c:pt>
                <c:pt idx="1578">
                  <c:v>157.7</c:v>
                </c:pt>
                <c:pt idx="1579">
                  <c:v>157.8</c:v>
                </c:pt>
                <c:pt idx="1580">
                  <c:v>157.9</c:v>
                </c:pt>
                <c:pt idx="1581">
                  <c:v>158</c:v>
                </c:pt>
                <c:pt idx="1582">
                  <c:v>158.1</c:v>
                </c:pt>
                <c:pt idx="1583">
                  <c:v>158.2</c:v>
                </c:pt>
                <c:pt idx="1584">
                  <c:v>158.3</c:v>
                </c:pt>
                <c:pt idx="1585">
                  <c:v>158.4</c:v>
                </c:pt>
                <c:pt idx="1586">
                  <c:v>158.5</c:v>
                </c:pt>
                <c:pt idx="1587">
                  <c:v>158.6</c:v>
                </c:pt>
                <c:pt idx="1588">
                  <c:v>158.7</c:v>
                </c:pt>
                <c:pt idx="1589">
                  <c:v>158.8</c:v>
                </c:pt>
                <c:pt idx="1590">
                  <c:v>158.9</c:v>
                </c:pt>
                <c:pt idx="1591">
                  <c:v>159</c:v>
                </c:pt>
                <c:pt idx="1592">
                  <c:v>159.1</c:v>
                </c:pt>
                <c:pt idx="1593">
                  <c:v>159.2</c:v>
                </c:pt>
                <c:pt idx="1594">
                  <c:v>159.3</c:v>
                </c:pt>
                <c:pt idx="1595">
                  <c:v>159.4</c:v>
                </c:pt>
                <c:pt idx="1596">
                  <c:v>159.5</c:v>
                </c:pt>
                <c:pt idx="1597">
                  <c:v>159.6</c:v>
                </c:pt>
                <c:pt idx="1598">
                  <c:v>159.7</c:v>
                </c:pt>
                <c:pt idx="1599">
                  <c:v>159.8</c:v>
                </c:pt>
                <c:pt idx="1600">
                  <c:v>159.9</c:v>
                </c:pt>
                <c:pt idx="1601">
                  <c:v>160</c:v>
                </c:pt>
                <c:pt idx="1602">
                  <c:v>160.1</c:v>
                </c:pt>
                <c:pt idx="1603">
                  <c:v>160.2</c:v>
                </c:pt>
                <c:pt idx="1604">
                  <c:v>160.3</c:v>
                </c:pt>
                <c:pt idx="1605">
                  <c:v>160.4</c:v>
                </c:pt>
                <c:pt idx="1606">
                  <c:v>160.5</c:v>
                </c:pt>
                <c:pt idx="1607">
                  <c:v>160.6</c:v>
                </c:pt>
                <c:pt idx="1608">
                  <c:v>160.7</c:v>
                </c:pt>
                <c:pt idx="1609">
                  <c:v>160.8</c:v>
                </c:pt>
                <c:pt idx="1610">
                  <c:v>160.9</c:v>
                </c:pt>
                <c:pt idx="1611">
                  <c:v>161</c:v>
                </c:pt>
                <c:pt idx="1612">
                  <c:v>161.1</c:v>
                </c:pt>
                <c:pt idx="1613">
                  <c:v>161.2</c:v>
                </c:pt>
                <c:pt idx="1614">
                  <c:v>161.3</c:v>
                </c:pt>
                <c:pt idx="1615">
                  <c:v>161.4</c:v>
                </c:pt>
                <c:pt idx="1616">
                  <c:v>161.5</c:v>
                </c:pt>
                <c:pt idx="1617">
                  <c:v>161.6</c:v>
                </c:pt>
                <c:pt idx="1618">
                  <c:v>161.7</c:v>
                </c:pt>
                <c:pt idx="1619">
                  <c:v>161.8</c:v>
                </c:pt>
                <c:pt idx="1620">
                  <c:v>161.9</c:v>
                </c:pt>
                <c:pt idx="1621">
                  <c:v>162</c:v>
                </c:pt>
                <c:pt idx="1622">
                  <c:v>162.1</c:v>
                </c:pt>
                <c:pt idx="1623">
                  <c:v>162.2</c:v>
                </c:pt>
                <c:pt idx="1624">
                  <c:v>162.3</c:v>
                </c:pt>
                <c:pt idx="1625">
                  <c:v>162.4</c:v>
                </c:pt>
                <c:pt idx="1626">
                  <c:v>162.5</c:v>
                </c:pt>
                <c:pt idx="1627">
                  <c:v>162.6</c:v>
                </c:pt>
                <c:pt idx="1628">
                  <c:v>162.7</c:v>
                </c:pt>
                <c:pt idx="1629">
                  <c:v>162.8</c:v>
                </c:pt>
                <c:pt idx="1630">
                  <c:v>162.9</c:v>
                </c:pt>
                <c:pt idx="1631">
                  <c:v>163</c:v>
                </c:pt>
                <c:pt idx="1632">
                  <c:v>163.1</c:v>
                </c:pt>
                <c:pt idx="1633">
                  <c:v>163.2</c:v>
                </c:pt>
                <c:pt idx="1634">
                  <c:v>163.3</c:v>
                </c:pt>
                <c:pt idx="1635">
                  <c:v>163.4</c:v>
                </c:pt>
                <c:pt idx="1636">
                  <c:v>163.5</c:v>
                </c:pt>
                <c:pt idx="1637">
                  <c:v>163.6</c:v>
                </c:pt>
                <c:pt idx="1638">
                  <c:v>163.7</c:v>
                </c:pt>
                <c:pt idx="1639">
                  <c:v>163.8</c:v>
                </c:pt>
                <c:pt idx="1640">
                  <c:v>163.9</c:v>
                </c:pt>
                <c:pt idx="1641">
                  <c:v>164</c:v>
                </c:pt>
                <c:pt idx="1642">
                  <c:v>164.1</c:v>
                </c:pt>
                <c:pt idx="1643">
                  <c:v>164.2</c:v>
                </c:pt>
                <c:pt idx="1644">
                  <c:v>164.3</c:v>
                </c:pt>
                <c:pt idx="1645">
                  <c:v>164.4</c:v>
                </c:pt>
                <c:pt idx="1646">
                  <c:v>164.5</c:v>
                </c:pt>
                <c:pt idx="1647">
                  <c:v>164.6</c:v>
                </c:pt>
                <c:pt idx="1648">
                  <c:v>164.7</c:v>
                </c:pt>
                <c:pt idx="1649">
                  <c:v>164.8</c:v>
                </c:pt>
                <c:pt idx="1650">
                  <c:v>164.9</c:v>
                </c:pt>
                <c:pt idx="1651">
                  <c:v>165</c:v>
                </c:pt>
                <c:pt idx="1652">
                  <c:v>165.1</c:v>
                </c:pt>
                <c:pt idx="1653">
                  <c:v>165.2</c:v>
                </c:pt>
                <c:pt idx="1654">
                  <c:v>165.3</c:v>
                </c:pt>
                <c:pt idx="1655">
                  <c:v>165.401</c:v>
                </c:pt>
                <c:pt idx="1656">
                  <c:v>165.5</c:v>
                </c:pt>
                <c:pt idx="1657">
                  <c:v>165.6</c:v>
                </c:pt>
                <c:pt idx="1658">
                  <c:v>165.713</c:v>
                </c:pt>
                <c:pt idx="1659">
                  <c:v>165.8</c:v>
                </c:pt>
                <c:pt idx="1660">
                  <c:v>165.9</c:v>
                </c:pt>
                <c:pt idx="1661">
                  <c:v>166</c:v>
                </c:pt>
                <c:pt idx="1662">
                  <c:v>166.1</c:v>
                </c:pt>
                <c:pt idx="1663">
                  <c:v>166.2</c:v>
                </c:pt>
                <c:pt idx="1664">
                  <c:v>166.301</c:v>
                </c:pt>
                <c:pt idx="1665">
                  <c:v>166.402</c:v>
                </c:pt>
                <c:pt idx="1666">
                  <c:v>166.5</c:v>
                </c:pt>
                <c:pt idx="1667">
                  <c:v>166.6</c:v>
                </c:pt>
                <c:pt idx="1668">
                  <c:v>166.7</c:v>
                </c:pt>
                <c:pt idx="1669">
                  <c:v>166.8</c:v>
                </c:pt>
                <c:pt idx="1670">
                  <c:v>166.9</c:v>
                </c:pt>
                <c:pt idx="1671">
                  <c:v>167.001</c:v>
                </c:pt>
                <c:pt idx="1672">
                  <c:v>167.1</c:v>
                </c:pt>
                <c:pt idx="1673">
                  <c:v>167.2</c:v>
                </c:pt>
                <c:pt idx="1674">
                  <c:v>167.3</c:v>
                </c:pt>
                <c:pt idx="1675">
                  <c:v>167.4</c:v>
                </c:pt>
                <c:pt idx="1676">
                  <c:v>167.5</c:v>
                </c:pt>
                <c:pt idx="1677">
                  <c:v>167.6</c:v>
                </c:pt>
                <c:pt idx="1678">
                  <c:v>167.7</c:v>
                </c:pt>
                <c:pt idx="1679">
                  <c:v>167.8</c:v>
                </c:pt>
                <c:pt idx="1680">
                  <c:v>167.9</c:v>
                </c:pt>
                <c:pt idx="1681">
                  <c:v>168</c:v>
                </c:pt>
                <c:pt idx="1682">
                  <c:v>168.1</c:v>
                </c:pt>
                <c:pt idx="1683">
                  <c:v>168.2</c:v>
                </c:pt>
                <c:pt idx="1684">
                  <c:v>168.301</c:v>
                </c:pt>
                <c:pt idx="1685">
                  <c:v>168.4</c:v>
                </c:pt>
                <c:pt idx="1686">
                  <c:v>168.5</c:v>
                </c:pt>
                <c:pt idx="1687">
                  <c:v>168.6</c:v>
                </c:pt>
                <c:pt idx="1688">
                  <c:v>168.7</c:v>
                </c:pt>
                <c:pt idx="1689">
                  <c:v>168.8</c:v>
                </c:pt>
                <c:pt idx="1690">
                  <c:v>168.911</c:v>
                </c:pt>
                <c:pt idx="1691">
                  <c:v>169.012</c:v>
                </c:pt>
                <c:pt idx="1692">
                  <c:v>169.1</c:v>
                </c:pt>
                <c:pt idx="1693">
                  <c:v>169.2</c:v>
                </c:pt>
                <c:pt idx="1694">
                  <c:v>169.3</c:v>
                </c:pt>
                <c:pt idx="1695">
                  <c:v>169.4</c:v>
                </c:pt>
                <c:pt idx="1696">
                  <c:v>169.53</c:v>
                </c:pt>
                <c:pt idx="1697">
                  <c:v>169.601</c:v>
                </c:pt>
                <c:pt idx="1698">
                  <c:v>169.7</c:v>
                </c:pt>
                <c:pt idx="1699">
                  <c:v>169.8</c:v>
                </c:pt>
                <c:pt idx="1700">
                  <c:v>169.9</c:v>
                </c:pt>
                <c:pt idx="1701">
                  <c:v>170</c:v>
                </c:pt>
                <c:pt idx="1702">
                  <c:v>170.122</c:v>
                </c:pt>
                <c:pt idx="1703">
                  <c:v>170.2</c:v>
                </c:pt>
                <c:pt idx="1704">
                  <c:v>170.3</c:v>
                </c:pt>
                <c:pt idx="1705">
                  <c:v>170.4</c:v>
                </c:pt>
                <c:pt idx="1706">
                  <c:v>170.5</c:v>
                </c:pt>
                <c:pt idx="1707">
                  <c:v>170.6</c:v>
                </c:pt>
                <c:pt idx="1708">
                  <c:v>170.7</c:v>
                </c:pt>
                <c:pt idx="1709">
                  <c:v>170.8</c:v>
                </c:pt>
                <c:pt idx="1710">
                  <c:v>170.9</c:v>
                </c:pt>
                <c:pt idx="1711">
                  <c:v>171</c:v>
                </c:pt>
                <c:pt idx="1712">
                  <c:v>171.1</c:v>
                </c:pt>
                <c:pt idx="1713">
                  <c:v>171.2</c:v>
                </c:pt>
                <c:pt idx="1714">
                  <c:v>171.3</c:v>
                </c:pt>
                <c:pt idx="1715">
                  <c:v>171.4</c:v>
                </c:pt>
                <c:pt idx="1716">
                  <c:v>171.507</c:v>
                </c:pt>
                <c:pt idx="1717">
                  <c:v>171.6</c:v>
                </c:pt>
                <c:pt idx="1718">
                  <c:v>171.7</c:v>
                </c:pt>
                <c:pt idx="1719">
                  <c:v>171.815</c:v>
                </c:pt>
                <c:pt idx="1720">
                  <c:v>171.9</c:v>
                </c:pt>
                <c:pt idx="1721">
                  <c:v>172.043</c:v>
                </c:pt>
                <c:pt idx="1722">
                  <c:v>172.1</c:v>
                </c:pt>
                <c:pt idx="1723">
                  <c:v>172.2</c:v>
                </c:pt>
                <c:pt idx="1724">
                  <c:v>172.3</c:v>
                </c:pt>
                <c:pt idx="1725">
                  <c:v>172.4</c:v>
                </c:pt>
                <c:pt idx="1726">
                  <c:v>172.5</c:v>
                </c:pt>
                <c:pt idx="1727">
                  <c:v>172.6</c:v>
                </c:pt>
                <c:pt idx="1728">
                  <c:v>172.7</c:v>
                </c:pt>
                <c:pt idx="1729">
                  <c:v>172.8</c:v>
                </c:pt>
                <c:pt idx="1730">
                  <c:v>172.9</c:v>
                </c:pt>
                <c:pt idx="1731">
                  <c:v>173</c:v>
                </c:pt>
                <c:pt idx="1732">
                  <c:v>173.1</c:v>
                </c:pt>
                <c:pt idx="1733">
                  <c:v>173.2</c:v>
                </c:pt>
                <c:pt idx="1734">
                  <c:v>173.309</c:v>
                </c:pt>
                <c:pt idx="1735">
                  <c:v>173.407</c:v>
                </c:pt>
                <c:pt idx="1736">
                  <c:v>173.5</c:v>
                </c:pt>
                <c:pt idx="1737">
                  <c:v>173.6</c:v>
                </c:pt>
                <c:pt idx="1738">
                  <c:v>173.702</c:v>
                </c:pt>
                <c:pt idx="1739">
                  <c:v>173.8</c:v>
                </c:pt>
                <c:pt idx="1740">
                  <c:v>173.9</c:v>
                </c:pt>
                <c:pt idx="1741">
                  <c:v>174.001</c:v>
                </c:pt>
                <c:pt idx="1742">
                  <c:v>174.1</c:v>
                </c:pt>
                <c:pt idx="1743">
                  <c:v>174.2</c:v>
                </c:pt>
                <c:pt idx="1744">
                  <c:v>174.3</c:v>
                </c:pt>
                <c:pt idx="1745">
                  <c:v>174.4</c:v>
                </c:pt>
                <c:pt idx="1746">
                  <c:v>174.5</c:v>
                </c:pt>
                <c:pt idx="1747">
                  <c:v>174.6</c:v>
                </c:pt>
                <c:pt idx="1748">
                  <c:v>174.7</c:v>
                </c:pt>
                <c:pt idx="1749">
                  <c:v>174.8</c:v>
                </c:pt>
                <c:pt idx="1750">
                  <c:v>174.9</c:v>
                </c:pt>
                <c:pt idx="1751">
                  <c:v>175</c:v>
                </c:pt>
                <c:pt idx="1752">
                  <c:v>175.1</c:v>
                </c:pt>
                <c:pt idx="1753">
                  <c:v>175.2</c:v>
                </c:pt>
                <c:pt idx="1754">
                  <c:v>175.3</c:v>
                </c:pt>
                <c:pt idx="1755">
                  <c:v>175.4</c:v>
                </c:pt>
                <c:pt idx="1756">
                  <c:v>175.5</c:v>
                </c:pt>
                <c:pt idx="1757">
                  <c:v>175.6</c:v>
                </c:pt>
                <c:pt idx="1758">
                  <c:v>175.7</c:v>
                </c:pt>
                <c:pt idx="1759">
                  <c:v>175.8</c:v>
                </c:pt>
                <c:pt idx="1760">
                  <c:v>175.9</c:v>
                </c:pt>
                <c:pt idx="1761">
                  <c:v>176</c:v>
                </c:pt>
                <c:pt idx="1762">
                  <c:v>176.1</c:v>
                </c:pt>
                <c:pt idx="1763">
                  <c:v>176.2</c:v>
                </c:pt>
                <c:pt idx="1764">
                  <c:v>176.3</c:v>
                </c:pt>
                <c:pt idx="1765">
                  <c:v>176.4</c:v>
                </c:pt>
                <c:pt idx="1766">
                  <c:v>176.5</c:v>
                </c:pt>
                <c:pt idx="1767">
                  <c:v>176.6</c:v>
                </c:pt>
                <c:pt idx="1768">
                  <c:v>176.7</c:v>
                </c:pt>
                <c:pt idx="1769">
                  <c:v>176.8</c:v>
                </c:pt>
                <c:pt idx="1770">
                  <c:v>176.9</c:v>
                </c:pt>
                <c:pt idx="1771">
                  <c:v>177</c:v>
                </c:pt>
                <c:pt idx="1772">
                  <c:v>177.1</c:v>
                </c:pt>
                <c:pt idx="1773">
                  <c:v>177.2</c:v>
                </c:pt>
                <c:pt idx="1774">
                  <c:v>177.3</c:v>
                </c:pt>
                <c:pt idx="1775">
                  <c:v>177.4</c:v>
                </c:pt>
                <c:pt idx="1776">
                  <c:v>177.5</c:v>
                </c:pt>
                <c:pt idx="1777">
                  <c:v>177.6</c:v>
                </c:pt>
                <c:pt idx="1778">
                  <c:v>177.7</c:v>
                </c:pt>
                <c:pt idx="1779">
                  <c:v>177.8</c:v>
                </c:pt>
                <c:pt idx="1780">
                  <c:v>177.9</c:v>
                </c:pt>
                <c:pt idx="1781">
                  <c:v>178</c:v>
                </c:pt>
                <c:pt idx="1782">
                  <c:v>178.1</c:v>
                </c:pt>
                <c:pt idx="1783">
                  <c:v>178.2</c:v>
                </c:pt>
                <c:pt idx="1784">
                  <c:v>178.3</c:v>
                </c:pt>
                <c:pt idx="1785">
                  <c:v>178.4</c:v>
                </c:pt>
                <c:pt idx="1786">
                  <c:v>178.5</c:v>
                </c:pt>
                <c:pt idx="1787">
                  <c:v>178.6</c:v>
                </c:pt>
                <c:pt idx="1788">
                  <c:v>178.7</c:v>
                </c:pt>
                <c:pt idx="1789">
                  <c:v>178.8</c:v>
                </c:pt>
                <c:pt idx="1790">
                  <c:v>178.9</c:v>
                </c:pt>
                <c:pt idx="1791">
                  <c:v>179</c:v>
                </c:pt>
                <c:pt idx="1792">
                  <c:v>179.1</c:v>
                </c:pt>
                <c:pt idx="1793">
                  <c:v>179.2</c:v>
                </c:pt>
                <c:pt idx="1794">
                  <c:v>179.3</c:v>
                </c:pt>
                <c:pt idx="1795">
                  <c:v>179.4</c:v>
                </c:pt>
                <c:pt idx="1796">
                  <c:v>179.5</c:v>
                </c:pt>
                <c:pt idx="1797">
                  <c:v>179.6</c:v>
                </c:pt>
                <c:pt idx="1798">
                  <c:v>179.7</c:v>
                </c:pt>
                <c:pt idx="1799">
                  <c:v>179.8</c:v>
                </c:pt>
                <c:pt idx="1800">
                  <c:v>179.9</c:v>
                </c:pt>
                <c:pt idx="1801">
                  <c:v>180</c:v>
                </c:pt>
                <c:pt idx="1802">
                  <c:v>180.1</c:v>
                </c:pt>
                <c:pt idx="1803">
                  <c:v>180.2</c:v>
                </c:pt>
                <c:pt idx="1804">
                  <c:v>180.3</c:v>
                </c:pt>
                <c:pt idx="1805">
                  <c:v>180.4</c:v>
                </c:pt>
                <c:pt idx="1806">
                  <c:v>180.5</c:v>
                </c:pt>
                <c:pt idx="1807">
                  <c:v>180.6</c:v>
                </c:pt>
                <c:pt idx="1808">
                  <c:v>180.7</c:v>
                </c:pt>
                <c:pt idx="1809">
                  <c:v>180.8</c:v>
                </c:pt>
                <c:pt idx="1810">
                  <c:v>180.9</c:v>
                </c:pt>
                <c:pt idx="1811">
                  <c:v>181</c:v>
                </c:pt>
                <c:pt idx="1812">
                  <c:v>181.1</c:v>
                </c:pt>
                <c:pt idx="1813">
                  <c:v>181.2</c:v>
                </c:pt>
                <c:pt idx="1814">
                  <c:v>181.3</c:v>
                </c:pt>
                <c:pt idx="1815">
                  <c:v>181.4</c:v>
                </c:pt>
                <c:pt idx="1816">
                  <c:v>181.5</c:v>
                </c:pt>
                <c:pt idx="1817">
                  <c:v>181.6</c:v>
                </c:pt>
                <c:pt idx="1818">
                  <c:v>181.7</c:v>
                </c:pt>
                <c:pt idx="1819">
                  <c:v>181.8</c:v>
                </c:pt>
                <c:pt idx="1820">
                  <c:v>181.9</c:v>
                </c:pt>
                <c:pt idx="1821">
                  <c:v>182</c:v>
                </c:pt>
                <c:pt idx="1822">
                  <c:v>182.1</c:v>
                </c:pt>
                <c:pt idx="1823">
                  <c:v>182.2</c:v>
                </c:pt>
                <c:pt idx="1824">
                  <c:v>182.311</c:v>
                </c:pt>
                <c:pt idx="1825">
                  <c:v>182.402</c:v>
                </c:pt>
                <c:pt idx="1826">
                  <c:v>182.5</c:v>
                </c:pt>
                <c:pt idx="1827">
                  <c:v>182.6</c:v>
                </c:pt>
                <c:pt idx="1828">
                  <c:v>182.7</c:v>
                </c:pt>
                <c:pt idx="1829">
                  <c:v>182.8</c:v>
                </c:pt>
                <c:pt idx="1830">
                  <c:v>182.9</c:v>
                </c:pt>
                <c:pt idx="1831">
                  <c:v>183</c:v>
                </c:pt>
                <c:pt idx="1832">
                  <c:v>183.1</c:v>
                </c:pt>
                <c:pt idx="1833">
                  <c:v>183.2</c:v>
                </c:pt>
                <c:pt idx="1834">
                  <c:v>183.3</c:v>
                </c:pt>
                <c:pt idx="1835">
                  <c:v>183.4</c:v>
                </c:pt>
                <c:pt idx="1836">
                  <c:v>183.5</c:v>
                </c:pt>
                <c:pt idx="1837">
                  <c:v>183.645</c:v>
                </c:pt>
                <c:pt idx="1838">
                  <c:v>183.7</c:v>
                </c:pt>
                <c:pt idx="1839">
                  <c:v>183.8</c:v>
                </c:pt>
                <c:pt idx="1840">
                  <c:v>183.9</c:v>
                </c:pt>
                <c:pt idx="1841">
                  <c:v>184</c:v>
                </c:pt>
                <c:pt idx="1842">
                  <c:v>184.106</c:v>
                </c:pt>
                <c:pt idx="1843">
                  <c:v>184.2</c:v>
                </c:pt>
                <c:pt idx="1844">
                  <c:v>184.3</c:v>
                </c:pt>
                <c:pt idx="1845">
                  <c:v>184.4</c:v>
                </c:pt>
                <c:pt idx="1846">
                  <c:v>184.5</c:v>
                </c:pt>
                <c:pt idx="1847">
                  <c:v>184.6</c:v>
                </c:pt>
                <c:pt idx="1848">
                  <c:v>184.7</c:v>
                </c:pt>
                <c:pt idx="1849">
                  <c:v>184.8</c:v>
                </c:pt>
                <c:pt idx="1850">
                  <c:v>184.915</c:v>
                </c:pt>
                <c:pt idx="1851">
                  <c:v>185.037</c:v>
                </c:pt>
                <c:pt idx="1852">
                  <c:v>185.1</c:v>
                </c:pt>
                <c:pt idx="1853">
                  <c:v>185.2</c:v>
                </c:pt>
                <c:pt idx="1854">
                  <c:v>185.3</c:v>
                </c:pt>
                <c:pt idx="1855">
                  <c:v>185.4</c:v>
                </c:pt>
                <c:pt idx="1856">
                  <c:v>185.5</c:v>
                </c:pt>
                <c:pt idx="1857">
                  <c:v>185.616</c:v>
                </c:pt>
                <c:pt idx="1858">
                  <c:v>185.7</c:v>
                </c:pt>
                <c:pt idx="1859">
                  <c:v>185.8</c:v>
                </c:pt>
                <c:pt idx="1860">
                  <c:v>185.9</c:v>
                </c:pt>
                <c:pt idx="1861">
                  <c:v>186</c:v>
                </c:pt>
                <c:pt idx="1862">
                  <c:v>186.1</c:v>
                </c:pt>
                <c:pt idx="1863">
                  <c:v>186.2</c:v>
                </c:pt>
                <c:pt idx="1864">
                  <c:v>186.301</c:v>
                </c:pt>
                <c:pt idx="1865">
                  <c:v>186.4</c:v>
                </c:pt>
                <c:pt idx="1866">
                  <c:v>186.5</c:v>
                </c:pt>
                <c:pt idx="1867">
                  <c:v>186.6</c:v>
                </c:pt>
                <c:pt idx="1868">
                  <c:v>186.7</c:v>
                </c:pt>
                <c:pt idx="1869">
                  <c:v>186.8</c:v>
                </c:pt>
                <c:pt idx="1870">
                  <c:v>186.9</c:v>
                </c:pt>
                <c:pt idx="1871">
                  <c:v>187</c:v>
                </c:pt>
                <c:pt idx="1872">
                  <c:v>187.1</c:v>
                </c:pt>
                <c:pt idx="1873">
                  <c:v>187.2</c:v>
                </c:pt>
                <c:pt idx="1874">
                  <c:v>187.3</c:v>
                </c:pt>
                <c:pt idx="1875">
                  <c:v>187.4</c:v>
                </c:pt>
                <c:pt idx="1876">
                  <c:v>187.5</c:v>
                </c:pt>
                <c:pt idx="1877">
                  <c:v>187.6</c:v>
                </c:pt>
                <c:pt idx="1878">
                  <c:v>187.7</c:v>
                </c:pt>
                <c:pt idx="1879">
                  <c:v>187.8</c:v>
                </c:pt>
                <c:pt idx="1880">
                  <c:v>187.9</c:v>
                </c:pt>
                <c:pt idx="1881">
                  <c:v>188.001</c:v>
                </c:pt>
                <c:pt idx="1882">
                  <c:v>188.1</c:v>
                </c:pt>
                <c:pt idx="1883">
                  <c:v>188.2</c:v>
                </c:pt>
                <c:pt idx="1884">
                  <c:v>188.3</c:v>
                </c:pt>
                <c:pt idx="1885">
                  <c:v>188.4</c:v>
                </c:pt>
                <c:pt idx="1886">
                  <c:v>188.5</c:v>
                </c:pt>
                <c:pt idx="1887">
                  <c:v>188.6</c:v>
                </c:pt>
                <c:pt idx="1888">
                  <c:v>188.7</c:v>
                </c:pt>
                <c:pt idx="1889">
                  <c:v>188.8</c:v>
                </c:pt>
                <c:pt idx="1890">
                  <c:v>188.9</c:v>
                </c:pt>
                <c:pt idx="1891">
                  <c:v>189</c:v>
                </c:pt>
                <c:pt idx="1892">
                  <c:v>189.1</c:v>
                </c:pt>
                <c:pt idx="1893">
                  <c:v>189.2</c:v>
                </c:pt>
                <c:pt idx="1894">
                  <c:v>189.3</c:v>
                </c:pt>
                <c:pt idx="1895">
                  <c:v>189.4</c:v>
                </c:pt>
                <c:pt idx="1896">
                  <c:v>189.5</c:v>
                </c:pt>
                <c:pt idx="1897">
                  <c:v>189.6</c:v>
                </c:pt>
                <c:pt idx="1898">
                  <c:v>189.7</c:v>
                </c:pt>
                <c:pt idx="1899">
                  <c:v>189.8</c:v>
                </c:pt>
                <c:pt idx="1900">
                  <c:v>189.9</c:v>
                </c:pt>
                <c:pt idx="1901">
                  <c:v>190</c:v>
                </c:pt>
                <c:pt idx="1902">
                  <c:v>190.1</c:v>
                </c:pt>
                <c:pt idx="1903">
                  <c:v>190.2</c:v>
                </c:pt>
                <c:pt idx="1904">
                  <c:v>190.3</c:v>
                </c:pt>
                <c:pt idx="1905">
                  <c:v>190.4</c:v>
                </c:pt>
                <c:pt idx="1906">
                  <c:v>190.5</c:v>
                </c:pt>
                <c:pt idx="1907">
                  <c:v>190.6</c:v>
                </c:pt>
                <c:pt idx="1908">
                  <c:v>190.7</c:v>
                </c:pt>
                <c:pt idx="1909">
                  <c:v>190.8</c:v>
                </c:pt>
                <c:pt idx="1910">
                  <c:v>190.9</c:v>
                </c:pt>
                <c:pt idx="1911">
                  <c:v>191</c:v>
                </c:pt>
                <c:pt idx="1912">
                  <c:v>191.1</c:v>
                </c:pt>
                <c:pt idx="1913">
                  <c:v>191.2</c:v>
                </c:pt>
                <c:pt idx="1914">
                  <c:v>191.3</c:v>
                </c:pt>
                <c:pt idx="1915">
                  <c:v>191.4</c:v>
                </c:pt>
                <c:pt idx="1916">
                  <c:v>191.5</c:v>
                </c:pt>
                <c:pt idx="1917">
                  <c:v>191.601</c:v>
                </c:pt>
                <c:pt idx="1918">
                  <c:v>191.7</c:v>
                </c:pt>
                <c:pt idx="1919">
                  <c:v>191.8</c:v>
                </c:pt>
                <c:pt idx="1920">
                  <c:v>191.9</c:v>
                </c:pt>
                <c:pt idx="1921">
                  <c:v>192</c:v>
                </c:pt>
                <c:pt idx="1922">
                  <c:v>192.137</c:v>
                </c:pt>
                <c:pt idx="1923">
                  <c:v>192.225</c:v>
                </c:pt>
                <c:pt idx="1924">
                  <c:v>192.3</c:v>
                </c:pt>
                <c:pt idx="1925">
                  <c:v>192.4</c:v>
                </c:pt>
                <c:pt idx="1926">
                  <c:v>192.5</c:v>
                </c:pt>
                <c:pt idx="1927">
                  <c:v>192.6</c:v>
                </c:pt>
                <c:pt idx="1928">
                  <c:v>192.7</c:v>
                </c:pt>
                <c:pt idx="1929">
                  <c:v>192.8</c:v>
                </c:pt>
                <c:pt idx="1930">
                  <c:v>192.9</c:v>
                </c:pt>
                <c:pt idx="1931">
                  <c:v>193</c:v>
                </c:pt>
                <c:pt idx="1932">
                  <c:v>193.1</c:v>
                </c:pt>
                <c:pt idx="1933">
                  <c:v>193.2</c:v>
                </c:pt>
                <c:pt idx="1934">
                  <c:v>193.3</c:v>
                </c:pt>
                <c:pt idx="1935">
                  <c:v>193.4</c:v>
                </c:pt>
                <c:pt idx="1936">
                  <c:v>193.5</c:v>
                </c:pt>
                <c:pt idx="1937">
                  <c:v>193.6</c:v>
                </c:pt>
                <c:pt idx="1938">
                  <c:v>193.7</c:v>
                </c:pt>
                <c:pt idx="1939">
                  <c:v>193.8</c:v>
                </c:pt>
                <c:pt idx="1940">
                  <c:v>193.9</c:v>
                </c:pt>
                <c:pt idx="1941">
                  <c:v>194</c:v>
                </c:pt>
                <c:pt idx="1942">
                  <c:v>194.1</c:v>
                </c:pt>
                <c:pt idx="1943">
                  <c:v>194.2</c:v>
                </c:pt>
                <c:pt idx="1944">
                  <c:v>194.3</c:v>
                </c:pt>
                <c:pt idx="1945">
                  <c:v>194.4</c:v>
                </c:pt>
                <c:pt idx="1946">
                  <c:v>194.5</c:v>
                </c:pt>
                <c:pt idx="1947">
                  <c:v>194.6</c:v>
                </c:pt>
                <c:pt idx="1948">
                  <c:v>194.7</c:v>
                </c:pt>
                <c:pt idx="1949">
                  <c:v>194.8</c:v>
                </c:pt>
                <c:pt idx="1950">
                  <c:v>194.9</c:v>
                </c:pt>
                <c:pt idx="1951">
                  <c:v>195</c:v>
                </c:pt>
                <c:pt idx="1952">
                  <c:v>195.1</c:v>
                </c:pt>
                <c:pt idx="1953">
                  <c:v>195.2</c:v>
                </c:pt>
                <c:pt idx="1954">
                  <c:v>195.3</c:v>
                </c:pt>
                <c:pt idx="1955">
                  <c:v>195.4</c:v>
                </c:pt>
                <c:pt idx="1956">
                  <c:v>195.5</c:v>
                </c:pt>
                <c:pt idx="1957">
                  <c:v>195.6</c:v>
                </c:pt>
                <c:pt idx="1958">
                  <c:v>195.7</c:v>
                </c:pt>
                <c:pt idx="1959">
                  <c:v>195.8</c:v>
                </c:pt>
                <c:pt idx="1960">
                  <c:v>195.9</c:v>
                </c:pt>
                <c:pt idx="1961">
                  <c:v>196</c:v>
                </c:pt>
                <c:pt idx="1962">
                  <c:v>196.1</c:v>
                </c:pt>
                <c:pt idx="1963">
                  <c:v>196.2</c:v>
                </c:pt>
                <c:pt idx="1964">
                  <c:v>196.3</c:v>
                </c:pt>
                <c:pt idx="1965">
                  <c:v>196.401</c:v>
                </c:pt>
                <c:pt idx="1966">
                  <c:v>196.5</c:v>
                </c:pt>
                <c:pt idx="1967">
                  <c:v>196.6</c:v>
                </c:pt>
                <c:pt idx="1968">
                  <c:v>196.701</c:v>
                </c:pt>
                <c:pt idx="1969">
                  <c:v>196.8</c:v>
                </c:pt>
                <c:pt idx="1970">
                  <c:v>196.9</c:v>
                </c:pt>
                <c:pt idx="1971">
                  <c:v>197</c:v>
                </c:pt>
                <c:pt idx="1972">
                  <c:v>197.1</c:v>
                </c:pt>
                <c:pt idx="1973">
                  <c:v>197.2</c:v>
                </c:pt>
                <c:pt idx="1974">
                  <c:v>197.3</c:v>
                </c:pt>
                <c:pt idx="1975">
                  <c:v>197.4</c:v>
                </c:pt>
                <c:pt idx="1976">
                  <c:v>197.5</c:v>
                </c:pt>
                <c:pt idx="1977">
                  <c:v>197.6</c:v>
                </c:pt>
                <c:pt idx="1978">
                  <c:v>197.7</c:v>
                </c:pt>
                <c:pt idx="1979">
                  <c:v>197.8</c:v>
                </c:pt>
                <c:pt idx="1980">
                  <c:v>197.9</c:v>
                </c:pt>
                <c:pt idx="1981">
                  <c:v>198</c:v>
                </c:pt>
                <c:pt idx="1982">
                  <c:v>198.1</c:v>
                </c:pt>
                <c:pt idx="1983">
                  <c:v>198.2</c:v>
                </c:pt>
                <c:pt idx="1984">
                  <c:v>198.3</c:v>
                </c:pt>
                <c:pt idx="1985">
                  <c:v>198.4</c:v>
                </c:pt>
                <c:pt idx="1986">
                  <c:v>198.5</c:v>
                </c:pt>
                <c:pt idx="1987">
                  <c:v>198.6</c:v>
                </c:pt>
                <c:pt idx="1988">
                  <c:v>198.7</c:v>
                </c:pt>
                <c:pt idx="1989">
                  <c:v>198.8</c:v>
                </c:pt>
                <c:pt idx="1990">
                  <c:v>198.935</c:v>
                </c:pt>
                <c:pt idx="1991">
                  <c:v>199</c:v>
                </c:pt>
                <c:pt idx="1992">
                  <c:v>199.1</c:v>
                </c:pt>
                <c:pt idx="1993">
                  <c:v>199.251</c:v>
                </c:pt>
                <c:pt idx="1994">
                  <c:v>199.327</c:v>
                </c:pt>
                <c:pt idx="1995">
                  <c:v>199.412</c:v>
                </c:pt>
                <c:pt idx="1996">
                  <c:v>199.5</c:v>
                </c:pt>
                <c:pt idx="1997">
                  <c:v>199.6</c:v>
                </c:pt>
                <c:pt idx="1998">
                  <c:v>199.7</c:v>
                </c:pt>
                <c:pt idx="1999">
                  <c:v>199.8</c:v>
                </c:pt>
                <c:pt idx="2000">
                  <c:v>199.9</c:v>
                </c:pt>
                <c:pt idx="2001">
                  <c:v>200</c:v>
                </c:pt>
                <c:pt idx="2002">
                  <c:v>200.1</c:v>
                </c:pt>
                <c:pt idx="2003">
                  <c:v>200.2</c:v>
                </c:pt>
                <c:pt idx="2004">
                  <c:v>200.3</c:v>
                </c:pt>
                <c:pt idx="2005">
                  <c:v>200.4</c:v>
                </c:pt>
                <c:pt idx="2006">
                  <c:v>200.5</c:v>
                </c:pt>
                <c:pt idx="2007">
                  <c:v>200.6</c:v>
                </c:pt>
                <c:pt idx="2008">
                  <c:v>200.7</c:v>
                </c:pt>
                <c:pt idx="2009">
                  <c:v>200.8</c:v>
                </c:pt>
                <c:pt idx="2010">
                  <c:v>200.9</c:v>
                </c:pt>
                <c:pt idx="2011">
                  <c:v>201</c:v>
                </c:pt>
                <c:pt idx="2012">
                  <c:v>201.1</c:v>
                </c:pt>
                <c:pt idx="2013">
                  <c:v>201.2</c:v>
                </c:pt>
                <c:pt idx="2014">
                  <c:v>201.3</c:v>
                </c:pt>
                <c:pt idx="2015">
                  <c:v>201.4</c:v>
                </c:pt>
                <c:pt idx="2016">
                  <c:v>201.5</c:v>
                </c:pt>
                <c:pt idx="2017">
                  <c:v>201.6</c:v>
                </c:pt>
                <c:pt idx="2018">
                  <c:v>201.7</c:v>
                </c:pt>
                <c:pt idx="2019">
                  <c:v>201.8</c:v>
                </c:pt>
                <c:pt idx="2020">
                  <c:v>201.9</c:v>
                </c:pt>
                <c:pt idx="2021">
                  <c:v>202</c:v>
                </c:pt>
                <c:pt idx="2022">
                  <c:v>202.1</c:v>
                </c:pt>
                <c:pt idx="2023">
                  <c:v>202.2</c:v>
                </c:pt>
                <c:pt idx="2024">
                  <c:v>202.3</c:v>
                </c:pt>
                <c:pt idx="2025">
                  <c:v>202.4</c:v>
                </c:pt>
                <c:pt idx="2026">
                  <c:v>202.5</c:v>
                </c:pt>
                <c:pt idx="2027">
                  <c:v>202.6</c:v>
                </c:pt>
                <c:pt idx="2028">
                  <c:v>202.7</c:v>
                </c:pt>
                <c:pt idx="2029">
                  <c:v>202.8</c:v>
                </c:pt>
                <c:pt idx="2030">
                  <c:v>202.9</c:v>
                </c:pt>
                <c:pt idx="2031">
                  <c:v>203</c:v>
                </c:pt>
                <c:pt idx="2032">
                  <c:v>203.1</c:v>
                </c:pt>
                <c:pt idx="2033">
                  <c:v>203.2</c:v>
                </c:pt>
                <c:pt idx="2034">
                  <c:v>203.3</c:v>
                </c:pt>
                <c:pt idx="2035">
                  <c:v>203.4</c:v>
                </c:pt>
                <c:pt idx="2036">
                  <c:v>203.5</c:v>
                </c:pt>
                <c:pt idx="2037">
                  <c:v>203.6</c:v>
                </c:pt>
                <c:pt idx="2038">
                  <c:v>203.7</c:v>
                </c:pt>
                <c:pt idx="2039">
                  <c:v>203.8</c:v>
                </c:pt>
                <c:pt idx="2040">
                  <c:v>203.9</c:v>
                </c:pt>
                <c:pt idx="2041">
                  <c:v>204</c:v>
                </c:pt>
                <c:pt idx="2042">
                  <c:v>204.1</c:v>
                </c:pt>
                <c:pt idx="2043">
                  <c:v>204.2</c:v>
                </c:pt>
                <c:pt idx="2044">
                  <c:v>204.3</c:v>
                </c:pt>
                <c:pt idx="2045">
                  <c:v>204.4</c:v>
                </c:pt>
                <c:pt idx="2046">
                  <c:v>204.5</c:v>
                </c:pt>
                <c:pt idx="2047">
                  <c:v>204.6</c:v>
                </c:pt>
                <c:pt idx="2048">
                  <c:v>204.7</c:v>
                </c:pt>
                <c:pt idx="2049">
                  <c:v>204.8</c:v>
                </c:pt>
                <c:pt idx="2050">
                  <c:v>204.9</c:v>
                </c:pt>
                <c:pt idx="2051">
                  <c:v>205</c:v>
                </c:pt>
                <c:pt idx="2052">
                  <c:v>205.1</c:v>
                </c:pt>
                <c:pt idx="2053">
                  <c:v>205.2</c:v>
                </c:pt>
                <c:pt idx="2054">
                  <c:v>205.3</c:v>
                </c:pt>
                <c:pt idx="2055">
                  <c:v>205.4</c:v>
                </c:pt>
                <c:pt idx="2056">
                  <c:v>205.5</c:v>
                </c:pt>
                <c:pt idx="2057">
                  <c:v>205.6</c:v>
                </c:pt>
                <c:pt idx="2058">
                  <c:v>205.7</c:v>
                </c:pt>
                <c:pt idx="2059">
                  <c:v>205.8</c:v>
                </c:pt>
                <c:pt idx="2060">
                  <c:v>205.9</c:v>
                </c:pt>
                <c:pt idx="2061">
                  <c:v>206</c:v>
                </c:pt>
                <c:pt idx="2062">
                  <c:v>206.1</c:v>
                </c:pt>
                <c:pt idx="2063">
                  <c:v>206.2</c:v>
                </c:pt>
                <c:pt idx="2064">
                  <c:v>206.3</c:v>
                </c:pt>
                <c:pt idx="2065">
                  <c:v>206.4</c:v>
                </c:pt>
                <c:pt idx="2066">
                  <c:v>206.5</c:v>
                </c:pt>
                <c:pt idx="2067">
                  <c:v>206.6</c:v>
                </c:pt>
                <c:pt idx="2068">
                  <c:v>206.7</c:v>
                </c:pt>
                <c:pt idx="2069">
                  <c:v>206.8</c:v>
                </c:pt>
                <c:pt idx="2070">
                  <c:v>206.9</c:v>
                </c:pt>
                <c:pt idx="2071">
                  <c:v>207</c:v>
                </c:pt>
                <c:pt idx="2072">
                  <c:v>207.1</c:v>
                </c:pt>
                <c:pt idx="2073">
                  <c:v>207.202</c:v>
                </c:pt>
                <c:pt idx="2074">
                  <c:v>207.3</c:v>
                </c:pt>
                <c:pt idx="2075">
                  <c:v>207.4</c:v>
                </c:pt>
                <c:pt idx="2076">
                  <c:v>207.5</c:v>
                </c:pt>
                <c:pt idx="2077">
                  <c:v>207.6</c:v>
                </c:pt>
                <c:pt idx="2078">
                  <c:v>207.7</c:v>
                </c:pt>
                <c:pt idx="2079">
                  <c:v>207.8</c:v>
                </c:pt>
                <c:pt idx="2080">
                  <c:v>207.9</c:v>
                </c:pt>
                <c:pt idx="2081">
                  <c:v>208</c:v>
                </c:pt>
                <c:pt idx="2082">
                  <c:v>208.1</c:v>
                </c:pt>
                <c:pt idx="2083">
                  <c:v>208.211</c:v>
                </c:pt>
                <c:pt idx="2084">
                  <c:v>208.301</c:v>
                </c:pt>
                <c:pt idx="2085">
                  <c:v>208.402</c:v>
                </c:pt>
                <c:pt idx="2086">
                  <c:v>208.5</c:v>
                </c:pt>
                <c:pt idx="2087">
                  <c:v>208.6</c:v>
                </c:pt>
                <c:pt idx="2088">
                  <c:v>208.7</c:v>
                </c:pt>
                <c:pt idx="2089">
                  <c:v>208.853</c:v>
                </c:pt>
                <c:pt idx="2090">
                  <c:v>208.902</c:v>
                </c:pt>
                <c:pt idx="2091">
                  <c:v>209</c:v>
                </c:pt>
                <c:pt idx="2092">
                  <c:v>209.1</c:v>
                </c:pt>
                <c:pt idx="2093">
                  <c:v>209.2</c:v>
                </c:pt>
                <c:pt idx="2094">
                  <c:v>209.3</c:v>
                </c:pt>
                <c:pt idx="2095">
                  <c:v>209.4</c:v>
                </c:pt>
                <c:pt idx="2096">
                  <c:v>209.5</c:v>
                </c:pt>
                <c:pt idx="2097">
                  <c:v>209.6</c:v>
                </c:pt>
                <c:pt idx="2098">
                  <c:v>209.7</c:v>
                </c:pt>
                <c:pt idx="2099">
                  <c:v>209.8</c:v>
                </c:pt>
                <c:pt idx="2100">
                  <c:v>209.9</c:v>
                </c:pt>
                <c:pt idx="2101">
                  <c:v>210</c:v>
                </c:pt>
                <c:pt idx="2102">
                  <c:v>210.1</c:v>
                </c:pt>
                <c:pt idx="2103">
                  <c:v>210.2</c:v>
                </c:pt>
                <c:pt idx="2104">
                  <c:v>210.3</c:v>
                </c:pt>
                <c:pt idx="2105">
                  <c:v>210.4</c:v>
                </c:pt>
                <c:pt idx="2106">
                  <c:v>210.501</c:v>
                </c:pt>
                <c:pt idx="2107">
                  <c:v>210.6</c:v>
                </c:pt>
                <c:pt idx="2108">
                  <c:v>210.7</c:v>
                </c:pt>
                <c:pt idx="2109">
                  <c:v>210.8</c:v>
                </c:pt>
                <c:pt idx="2110">
                  <c:v>210.9</c:v>
                </c:pt>
                <c:pt idx="2111">
                  <c:v>211</c:v>
                </c:pt>
                <c:pt idx="2112">
                  <c:v>211.1</c:v>
                </c:pt>
                <c:pt idx="2113">
                  <c:v>211.2</c:v>
                </c:pt>
                <c:pt idx="2114">
                  <c:v>211.3</c:v>
                </c:pt>
                <c:pt idx="2115">
                  <c:v>211.4</c:v>
                </c:pt>
                <c:pt idx="2116">
                  <c:v>211.5</c:v>
                </c:pt>
                <c:pt idx="2117">
                  <c:v>211.6</c:v>
                </c:pt>
                <c:pt idx="2118">
                  <c:v>211.701</c:v>
                </c:pt>
                <c:pt idx="2119">
                  <c:v>211.8</c:v>
                </c:pt>
                <c:pt idx="2120">
                  <c:v>211.9</c:v>
                </c:pt>
                <c:pt idx="2121">
                  <c:v>212.001</c:v>
                </c:pt>
                <c:pt idx="2122">
                  <c:v>212.104</c:v>
                </c:pt>
                <c:pt idx="2123">
                  <c:v>212.2</c:v>
                </c:pt>
                <c:pt idx="2124">
                  <c:v>212.3</c:v>
                </c:pt>
                <c:pt idx="2125">
                  <c:v>212.4</c:v>
                </c:pt>
                <c:pt idx="2126">
                  <c:v>212.5</c:v>
                </c:pt>
                <c:pt idx="2127">
                  <c:v>212.6</c:v>
                </c:pt>
                <c:pt idx="2128">
                  <c:v>212.7</c:v>
                </c:pt>
                <c:pt idx="2129">
                  <c:v>212.8</c:v>
                </c:pt>
                <c:pt idx="2130">
                  <c:v>212.9</c:v>
                </c:pt>
                <c:pt idx="2131">
                  <c:v>213</c:v>
                </c:pt>
                <c:pt idx="2132">
                  <c:v>213.1</c:v>
                </c:pt>
                <c:pt idx="2133">
                  <c:v>213.2</c:v>
                </c:pt>
                <c:pt idx="2134">
                  <c:v>213.3</c:v>
                </c:pt>
                <c:pt idx="2135">
                  <c:v>213.4</c:v>
                </c:pt>
                <c:pt idx="2136">
                  <c:v>213.5</c:v>
                </c:pt>
                <c:pt idx="2137">
                  <c:v>213.6</c:v>
                </c:pt>
                <c:pt idx="2138">
                  <c:v>213.7</c:v>
                </c:pt>
                <c:pt idx="2139">
                  <c:v>213.8</c:v>
                </c:pt>
                <c:pt idx="2140">
                  <c:v>213.9</c:v>
                </c:pt>
                <c:pt idx="2141">
                  <c:v>214</c:v>
                </c:pt>
                <c:pt idx="2142">
                  <c:v>214.1</c:v>
                </c:pt>
                <c:pt idx="2143">
                  <c:v>214.2</c:v>
                </c:pt>
                <c:pt idx="2144">
                  <c:v>214.3</c:v>
                </c:pt>
                <c:pt idx="2145">
                  <c:v>214.4</c:v>
                </c:pt>
                <c:pt idx="2146">
                  <c:v>214.5</c:v>
                </c:pt>
                <c:pt idx="2147">
                  <c:v>214.601</c:v>
                </c:pt>
                <c:pt idx="2148">
                  <c:v>214.7</c:v>
                </c:pt>
                <c:pt idx="2149">
                  <c:v>214.8</c:v>
                </c:pt>
                <c:pt idx="2150">
                  <c:v>214.9</c:v>
                </c:pt>
                <c:pt idx="2151">
                  <c:v>215</c:v>
                </c:pt>
                <c:pt idx="2152">
                  <c:v>215.1</c:v>
                </c:pt>
                <c:pt idx="2153">
                  <c:v>215.2</c:v>
                </c:pt>
                <c:pt idx="2154">
                  <c:v>215.3</c:v>
                </c:pt>
                <c:pt idx="2155">
                  <c:v>215.4</c:v>
                </c:pt>
                <c:pt idx="2156">
                  <c:v>215.5</c:v>
                </c:pt>
                <c:pt idx="2157">
                  <c:v>215.6</c:v>
                </c:pt>
                <c:pt idx="2158">
                  <c:v>215.7</c:v>
                </c:pt>
                <c:pt idx="2159">
                  <c:v>215.8</c:v>
                </c:pt>
                <c:pt idx="2160">
                  <c:v>215.9</c:v>
                </c:pt>
                <c:pt idx="2161">
                  <c:v>216</c:v>
                </c:pt>
                <c:pt idx="2162">
                  <c:v>216.1</c:v>
                </c:pt>
                <c:pt idx="2163">
                  <c:v>216.2</c:v>
                </c:pt>
                <c:pt idx="2164">
                  <c:v>216.3</c:v>
                </c:pt>
                <c:pt idx="2165">
                  <c:v>216.4</c:v>
                </c:pt>
                <c:pt idx="2166">
                  <c:v>216.5</c:v>
                </c:pt>
                <c:pt idx="2167">
                  <c:v>216.6</c:v>
                </c:pt>
                <c:pt idx="2168">
                  <c:v>216.7</c:v>
                </c:pt>
                <c:pt idx="2169">
                  <c:v>216.8</c:v>
                </c:pt>
                <c:pt idx="2170">
                  <c:v>216.9</c:v>
                </c:pt>
                <c:pt idx="2171">
                  <c:v>217</c:v>
                </c:pt>
                <c:pt idx="2172">
                  <c:v>217.1</c:v>
                </c:pt>
                <c:pt idx="2173">
                  <c:v>217.2</c:v>
                </c:pt>
                <c:pt idx="2174">
                  <c:v>217.3</c:v>
                </c:pt>
                <c:pt idx="2175">
                  <c:v>217.4</c:v>
                </c:pt>
                <c:pt idx="2176">
                  <c:v>217.5</c:v>
                </c:pt>
                <c:pt idx="2177">
                  <c:v>217.6</c:v>
                </c:pt>
                <c:pt idx="2178">
                  <c:v>217.7</c:v>
                </c:pt>
                <c:pt idx="2179">
                  <c:v>217.8</c:v>
                </c:pt>
                <c:pt idx="2180">
                  <c:v>217.9</c:v>
                </c:pt>
                <c:pt idx="2181">
                  <c:v>218</c:v>
                </c:pt>
                <c:pt idx="2182">
                  <c:v>218.1</c:v>
                </c:pt>
                <c:pt idx="2183">
                  <c:v>218.2</c:v>
                </c:pt>
                <c:pt idx="2184">
                  <c:v>218.3</c:v>
                </c:pt>
                <c:pt idx="2185">
                  <c:v>218.4</c:v>
                </c:pt>
                <c:pt idx="2186">
                  <c:v>218.5</c:v>
                </c:pt>
                <c:pt idx="2187">
                  <c:v>218.6</c:v>
                </c:pt>
                <c:pt idx="2188">
                  <c:v>218.7</c:v>
                </c:pt>
                <c:pt idx="2189">
                  <c:v>218.8</c:v>
                </c:pt>
                <c:pt idx="2190">
                  <c:v>218.9</c:v>
                </c:pt>
                <c:pt idx="2191">
                  <c:v>219</c:v>
                </c:pt>
                <c:pt idx="2192">
                  <c:v>219.1</c:v>
                </c:pt>
                <c:pt idx="2193">
                  <c:v>219.2</c:v>
                </c:pt>
                <c:pt idx="2194">
                  <c:v>219.3</c:v>
                </c:pt>
                <c:pt idx="2195">
                  <c:v>219.4</c:v>
                </c:pt>
                <c:pt idx="2196">
                  <c:v>219.5</c:v>
                </c:pt>
                <c:pt idx="2197">
                  <c:v>219.6</c:v>
                </c:pt>
                <c:pt idx="2198">
                  <c:v>219.7</c:v>
                </c:pt>
                <c:pt idx="2199">
                  <c:v>219.8</c:v>
                </c:pt>
                <c:pt idx="2200">
                  <c:v>219.9</c:v>
                </c:pt>
                <c:pt idx="2201">
                  <c:v>220</c:v>
                </c:pt>
                <c:pt idx="2202">
                  <c:v>220.1</c:v>
                </c:pt>
                <c:pt idx="2203">
                  <c:v>220.2</c:v>
                </c:pt>
                <c:pt idx="2204">
                  <c:v>220.3</c:v>
                </c:pt>
                <c:pt idx="2205">
                  <c:v>220.4</c:v>
                </c:pt>
                <c:pt idx="2206">
                  <c:v>220.5</c:v>
                </c:pt>
                <c:pt idx="2207">
                  <c:v>220.6</c:v>
                </c:pt>
                <c:pt idx="2208">
                  <c:v>220.7</c:v>
                </c:pt>
                <c:pt idx="2209">
                  <c:v>220.8</c:v>
                </c:pt>
                <c:pt idx="2210">
                  <c:v>220.9</c:v>
                </c:pt>
                <c:pt idx="2211">
                  <c:v>221</c:v>
                </c:pt>
                <c:pt idx="2212">
                  <c:v>221.1</c:v>
                </c:pt>
                <c:pt idx="2213">
                  <c:v>221.2</c:v>
                </c:pt>
                <c:pt idx="2214">
                  <c:v>221.3</c:v>
                </c:pt>
                <c:pt idx="2215">
                  <c:v>221.4</c:v>
                </c:pt>
                <c:pt idx="2216">
                  <c:v>221.5</c:v>
                </c:pt>
                <c:pt idx="2217">
                  <c:v>221.6</c:v>
                </c:pt>
                <c:pt idx="2218">
                  <c:v>221.7</c:v>
                </c:pt>
                <c:pt idx="2219">
                  <c:v>221.8</c:v>
                </c:pt>
                <c:pt idx="2220">
                  <c:v>221.9</c:v>
                </c:pt>
                <c:pt idx="2221">
                  <c:v>222</c:v>
                </c:pt>
                <c:pt idx="2222">
                  <c:v>222.1</c:v>
                </c:pt>
                <c:pt idx="2223">
                  <c:v>222.2</c:v>
                </c:pt>
                <c:pt idx="2224">
                  <c:v>222.3</c:v>
                </c:pt>
                <c:pt idx="2225">
                  <c:v>222.4</c:v>
                </c:pt>
                <c:pt idx="2226">
                  <c:v>222.5</c:v>
                </c:pt>
                <c:pt idx="2227">
                  <c:v>222.6</c:v>
                </c:pt>
                <c:pt idx="2228">
                  <c:v>222.7</c:v>
                </c:pt>
                <c:pt idx="2229">
                  <c:v>222.8</c:v>
                </c:pt>
                <c:pt idx="2230">
                  <c:v>222.9</c:v>
                </c:pt>
                <c:pt idx="2231">
                  <c:v>223</c:v>
                </c:pt>
                <c:pt idx="2232">
                  <c:v>223.111</c:v>
                </c:pt>
                <c:pt idx="2233">
                  <c:v>223.236</c:v>
                </c:pt>
                <c:pt idx="2234">
                  <c:v>223.3</c:v>
                </c:pt>
                <c:pt idx="2235">
                  <c:v>223.4</c:v>
                </c:pt>
                <c:pt idx="2236">
                  <c:v>223.5</c:v>
                </c:pt>
                <c:pt idx="2237">
                  <c:v>223.6</c:v>
                </c:pt>
                <c:pt idx="2238">
                  <c:v>223.785</c:v>
                </c:pt>
                <c:pt idx="2239">
                  <c:v>223.849</c:v>
                </c:pt>
                <c:pt idx="2240">
                  <c:v>223.9</c:v>
                </c:pt>
                <c:pt idx="2241">
                  <c:v>224</c:v>
                </c:pt>
                <c:pt idx="2242">
                  <c:v>224.1</c:v>
                </c:pt>
                <c:pt idx="2243">
                  <c:v>224.2</c:v>
                </c:pt>
                <c:pt idx="2244">
                  <c:v>224.324</c:v>
                </c:pt>
                <c:pt idx="2245">
                  <c:v>224.4</c:v>
                </c:pt>
                <c:pt idx="2246">
                  <c:v>224.5</c:v>
                </c:pt>
                <c:pt idx="2247">
                  <c:v>224.6</c:v>
                </c:pt>
                <c:pt idx="2248">
                  <c:v>224.7</c:v>
                </c:pt>
                <c:pt idx="2249">
                  <c:v>224.8</c:v>
                </c:pt>
                <c:pt idx="2250">
                  <c:v>224.9</c:v>
                </c:pt>
                <c:pt idx="2251">
                  <c:v>225.016</c:v>
                </c:pt>
                <c:pt idx="2252">
                  <c:v>225.1</c:v>
                </c:pt>
                <c:pt idx="2253">
                  <c:v>225.2</c:v>
                </c:pt>
                <c:pt idx="2254">
                  <c:v>225.3</c:v>
                </c:pt>
                <c:pt idx="2255">
                  <c:v>225.4</c:v>
                </c:pt>
                <c:pt idx="2256">
                  <c:v>225.5</c:v>
                </c:pt>
                <c:pt idx="2257">
                  <c:v>225.6</c:v>
                </c:pt>
                <c:pt idx="2258">
                  <c:v>225.7</c:v>
                </c:pt>
                <c:pt idx="2259">
                  <c:v>225.8</c:v>
                </c:pt>
                <c:pt idx="2260">
                  <c:v>225.9</c:v>
                </c:pt>
                <c:pt idx="2261">
                  <c:v>226</c:v>
                </c:pt>
                <c:pt idx="2262">
                  <c:v>226.1</c:v>
                </c:pt>
                <c:pt idx="2263">
                  <c:v>226.2</c:v>
                </c:pt>
                <c:pt idx="2264">
                  <c:v>226.3</c:v>
                </c:pt>
                <c:pt idx="2265">
                  <c:v>226.4</c:v>
                </c:pt>
                <c:pt idx="2266">
                  <c:v>226.5</c:v>
                </c:pt>
                <c:pt idx="2267">
                  <c:v>226.6</c:v>
                </c:pt>
                <c:pt idx="2268">
                  <c:v>226.7</c:v>
                </c:pt>
                <c:pt idx="2269">
                  <c:v>226.8</c:v>
                </c:pt>
                <c:pt idx="2270">
                  <c:v>226.9</c:v>
                </c:pt>
                <c:pt idx="2271">
                  <c:v>227</c:v>
                </c:pt>
                <c:pt idx="2272">
                  <c:v>227.1</c:v>
                </c:pt>
                <c:pt idx="2273">
                  <c:v>227.2</c:v>
                </c:pt>
                <c:pt idx="2274">
                  <c:v>227.3</c:v>
                </c:pt>
                <c:pt idx="2275">
                  <c:v>227.4</c:v>
                </c:pt>
                <c:pt idx="2276">
                  <c:v>227.5</c:v>
                </c:pt>
                <c:pt idx="2277">
                  <c:v>227.6</c:v>
                </c:pt>
                <c:pt idx="2278">
                  <c:v>227.7</c:v>
                </c:pt>
                <c:pt idx="2279">
                  <c:v>227.8</c:v>
                </c:pt>
                <c:pt idx="2280">
                  <c:v>227.9</c:v>
                </c:pt>
                <c:pt idx="2281">
                  <c:v>228</c:v>
                </c:pt>
                <c:pt idx="2282">
                  <c:v>228.1</c:v>
                </c:pt>
                <c:pt idx="2283">
                  <c:v>228.2</c:v>
                </c:pt>
                <c:pt idx="2284">
                  <c:v>228.3</c:v>
                </c:pt>
                <c:pt idx="2285">
                  <c:v>228.4</c:v>
                </c:pt>
                <c:pt idx="2286">
                  <c:v>228.5</c:v>
                </c:pt>
                <c:pt idx="2287">
                  <c:v>228.6</c:v>
                </c:pt>
                <c:pt idx="2288">
                  <c:v>228.7</c:v>
                </c:pt>
                <c:pt idx="2289">
                  <c:v>228.8</c:v>
                </c:pt>
                <c:pt idx="2290">
                  <c:v>228.9</c:v>
                </c:pt>
                <c:pt idx="2291">
                  <c:v>229</c:v>
                </c:pt>
                <c:pt idx="2292">
                  <c:v>229.1</c:v>
                </c:pt>
                <c:pt idx="2293">
                  <c:v>229.2</c:v>
                </c:pt>
                <c:pt idx="2294">
                  <c:v>229.3</c:v>
                </c:pt>
                <c:pt idx="2295">
                  <c:v>229.4</c:v>
                </c:pt>
                <c:pt idx="2296">
                  <c:v>229.5</c:v>
                </c:pt>
                <c:pt idx="2297">
                  <c:v>229.6</c:v>
                </c:pt>
                <c:pt idx="2298">
                  <c:v>229.7</c:v>
                </c:pt>
                <c:pt idx="2299">
                  <c:v>229.8</c:v>
                </c:pt>
                <c:pt idx="2300">
                  <c:v>229.9</c:v>
                </c:pt>
                <c:pt idx="2301">
                  <c:v>230</c:v>
                </c:pt>
                <c:pt idx="2302">
                  <c:v>230.1</c:v>
                </c:pt>
                <c:pt idx="2303">
                  <c:v>230.2</c:v>
                </c:pt>
                <c:pt idx="2304">
                  <c:v>230.3</c:v>
                </c:pt>
                <c:pt idx="2305">
                  <c:v>230.4</c:v>
                </c:pt>
                <c:pt idx="2306">
                  <c:v>230.5</c:v>
                </c:pt>
                <c:pt idx="2307">
                  <c:v>230.6</c:v>
                </c:pt>
                <c:pt idx="2308">
                  <c:v>230.7</c:v>
                </c:pt>
                <c:pt idx="2309">
                  <c:v>230.8</c:v>
                </c:pt>
                <c:pt idx="2310">
                  <c:v>230.9</c:v>
                </c:pt>
                <c:pt idx="2311">
                  <c:v>231</c:v>
                </c:pt>
                <c:pt idx="2312">
                  <c:v>231.1</c:v>
                </c:pt>
                <c:pt idx="2313">
                  <c:v>231.2</c:v>
                </c:pt>
                <c:pt idx="2314">
                  <c:v>231.3</c:v>
                </c:pt>
                <c:pt idx="2315">
                  <c:v>231.4</c:v>
                </c:pt>
                <c:pt idx="2316">
                  <c:v>231.5</c:v>
                </c:pt>
                <c:pt idx="2317">
                  <c:v>231.6</c:v>
                </c:pt>
                <c:pt idx="2318">
                  <c:v>231.7</c:v>
                </c:pt>
                <c:pt idx="2319">
                  <c:v>231.8</c:v>
                </c:pt>
                <c:pt idx="2320">
                  <c:v>231.9</c:v>
                </c:pt>
                <c:pt idx="2321">
                  <c:v>232</c:v>
                </c:pt>
                <c:pt idx="2322">
                  <c:v>232.1</c:v>
                </c:pt>
                <c:pt idx="2323">
                  <c:v>232.2</c:v>
                </c:pt>
                <c:pt idx="2324">
                  <c:v>232.3</c:v>
                </c:pt>
                <c:pt idx="2325">
                  <c:v>232.4</c:v>
                </c:pt>
                <c:pt idx="2326">
                  <c:v>232.5</c:v>
                </c:pt>
                <c:pt idx="2327">
                  <c:v>232.6</c:v>
                </c:pt>
                <c:pt idx="2328">
                  <c:v>232.7</c:v>
                </c:pt>
                <c:pt idx="2329">
                  <c:v>232.8</c:v>
                </c:pt>
                <c:pt idx="2330">
                  <c:v>232.9</c:v>
                </c:pt>
                <c:pt idx="2331">
                  <c:v>233</c:v>
                </c:pt>
                <c:pt idx="2332">
                  <c:v>233.1</c:v>
                </c:pt>
                <c:pt idx="2333">
                  <c:v>233.2</c:v>
                </c:pt>
                <c:pt idx="2334">
                  <c:v>233.3</c:v>
                </c:pt>
                <c:pt idx="2335">
                  <c:v>233.4</c:v>
                </c:pt>
                <c:pt idx="2336">
                  <c:v>233.5</c:v>
                </c:pt>
                <c:pt idx="2337">
                  <c:v>233.6</c:v>
                </c:pt>
                <c:pt idx="2338">
                  <c:v>233.7</c:v>
                </c:pt>
                <c:pt idx="2339">
                  <c:v>233.8</c:v>
                </c:pt>
                <c:pt idx="2340">
                  <c:v>233.9</c:v>
                </c:pt>
                <c:pt idx="2341">
                  <c:v>234</c:v>
                </c:pt>
                <c:pt idx="2342">
                  <c:v>234.1</c:v>
                </c:pt>
                <c:pt idx="2343">
                  <c:v>234.2</c:v>
                </c:pt>
                <c:pt idx="2344">
                  <c:v>234.3</c:v>
                </c:pt>
                <c:pt idx="2345">
                  <c:v>234.4</c:v>
                </c:pt>
                <c:pt idx="2346">
                  <c:v>234.5</c:v>
                </c:pt>
                <c:pt idx="2347">
                  <c:v>234.6</c:v>
                </c:pt>
                <c:pt idx="2348">
                  <c:v>234.7</c:v>
                </c:pt>
                <c:pt idx="2349">
                  <c:v>234.8</c:v>
                </c:pt>
                <c:pt idx="2350">
                  <c:v>234.9</c:v>
                </c:pt>
                <c:pt idx="2351">
                  <c:v>235</c:v>
                </c:pt>
                <c:pt idx="2352">
                  <c:v>235.1</c:v>
                </c:pt>
                <c:pt idx="2353">
                  <c:v>235.2</c:v>
                </c:pt>
                <c:pt idx="2354">
                  <c:v>235.3</c:v>
                </c:pt>
                <c:pt idx="2355">
                  <c:v>235.4</c:v>
                </c:pt>
                <c:pt idx="2356">
                  <c:v>235.5</c:v>
                </c:pt>
                <c:pt idx="2357">
                  <c:v>235.6</c:v>
                </c:pt>
                <c:pt idx="2358">
                  <c:v>235.7</c:v>
                </c:pt>
                <c:pt idx="2359">
                  <c:v>235.8</c:v>
                </c:pt>
                <c:pt idx="2360">
                  <c:v>235.9</c:v>
                </c:pt>
                <c:pt idx="2361">
                  <c:v>236</c:v>
                </c:pt>
                <c:pt idx="2362">
                  <c:v>236.1</c:v>
                </c:pt>
                <c:pt idx="2363">
                  <c:v>236.2</c:v>
                </c:pt>
                <c:pt idx="2364">
                  <c:v>236.3</c:v>
                </c:pt>
                <c:pt idx="2365">
                  <c:v>236.4</c:v>
                </c:pt>
                <c:pt idx="2366">
                  <c:v>236.5</c:v>
                </c:pt>
                <c:pt idx="2367">
                  <c:v>236.6</c:v>
                </c:pt>
                <c:pt idx="2368">
                  <c:v>236.7</c:v>
                </c:pt>
                <c:pt idx="2369">
                  <c:v>236.8</c:v>
                </c:pt>
                <c:pt idx="2370">
                  <c:v>236.963</c:v>
                </c:pt>
                <c:pt idx="2371">
                  <c:v>237.002</c:v>
                </c:pt>
                <c:pt idx="2372">
                  <c:v>237.1</c:v>
                </c:pt>
                <c:pt idx="2373">
                  <c:v>237.2</c:v>
                </c:pt>
                <c:pt idx="2374">
                  <c:v>237.3</c:v>
                </c:pt>
                <c:pt idx="2375">
                  <c:v>237.4</c:v>
                </c:pt>
                <c:pt idx="2376">
                  <c:v>237.5</c:v>
                </c:pt>
                <c:pt idx="2377">
                  <c:v>237.6</c:v>
                </c:pt>
                <c:pt idx="2378">
                  <c:v>237.7</c:v>
                </c:pt>
                <c:pt idx="2379">
                  <c:v>237.8</c:v>
                </c:pt>
                <c:pt idx="2380">
                  <c:v>237.919</c:v>
                </c:pt>
                <c:pt idx="2381">
                  <c:v>238.018</c:v>
                </c:pt>
                <c:pt idx="2382">
                  <c:v>238.1</c:v>
                </c:pt>
                <c:pt idx="2383">
                  <c:v>238.2</c:v>
                </c:pt>
                <c:pt idx="2384">
                  <c:v>238.3</c:v>
                </c:pt>
                <c:pt idx="2385">
                  <c:v>238.4</c:v>
                </c:pt>
                <c:pt idx="2386">
                  <c:v>238.5</c:v>
                </c:pt>
                <c:pt idx="2387">
                  <c:v>238.6</c:v>
                </c:pt>
                <c:pt idx="2388">
                  <c:v>238.7</c:v>
                </c:pt>
                <c:pt idx="2389">
                  <c:v>238.8</c:v>
                </c:pt>
                <c:pt idx="2390">
                  <c:v>238.9</c:v>
                </c:pt>
                <c:pt idx="2391">
                  <c:v>239</c:v>
                </c:pt>
                <c:pt idx="2392">
                  <c:v>239.1</c:v>
                </c:pt>
                <c:pt idx="2393">
                  <c:v>239.2</c:v>
                </c:pt>
                <c:pt idx="2394">
                  <c:v>239.3</c:v>
                </c:pt>
                <c:pt idx="2395">
                  <c:v>239.4</c:v>
                </c:pt>
                <c:pt idx="2396">
                  <c:v>239.5</c:v>
                </c:pt>
                <c:pt idx="2397">
                  <c:v>239.6</c:v>
                </c:pt>
                <c:pt idx="2398">
                  <c:v>239.7</c:v>
                </c:pt>
                <c:pt idx="2399">
                  <c:v>239.8</c:v>
                </c:pt>
                <c:pt idx="2400">
                  <c:v>239.901</c:v>
                </c:pt>
                <c:pt idx="2401">
                  <c:v>240.001</c:v>
                </c:pt>
                <c:pt idx="2402">
                  <c:v>240.101</c:v>
                </c:pt>
                <c:pt idx="2403">
                  <c:v>240.201</c:v>
                </c:pt>
                <c:pt idx="2404">
                  <c:v>240.302</c:v>
                </c:pt>
                <c:pt idx="2405">
                  <c:v>240.4</c:v>
                </c:pt>
                <c:pt idx="2406">
                  <c:v>240.5</c:v>
                </c:pt>
                <c:pt idx="2407">
                  <c:v>240.6</c:v>
                </c:pt>
                <c:pt idx="2408">
                  <c:v>240.7</c:v>
                </c:pt>
                <c:pt idx="2409">
                  <c:v>240.879</c:v>
                </c:pt>
                <c:pt idx="2410">
                  <c:v>240.9</c:v>
                </c:pt>
                <c:pt idx="2411">
                  <c:v>241</c:v>
                </c:pt>
                <c:pt idx="2412">
                  <c:v>241.1</c:v>
                </c:pt>
                <c:pt idx="2413">
                  <c:v>241.2</c:v>
                </c:pt>
                <c:pt idx="2414">
                  <c:v>241.309</c:v>
                </c:pt>
                <c:pt idx="2415">
                  <c:v>241.4</c:v>
                </c:pt>
                <c:pt idx="2416">
                  <c:v>241.5</c:v>
                </c:pt>
                <c:pt idx="2417">
                  <c:v>241.6</c:v>
                </c:pt>
                <c:pt idx="2418">
                  <c:v>241.7</c:v>
                </c:pt>
                <c:pt idx="2419">
                  <c:v>241.8</c:v>
                </c:pt>
                <c:pt idx="2420">
                  <c:v>241.9</c:v>
                </c:pt>
                <c:pt idx="2421">
                  <c:v>242</c:v>
                </c:pt>
                <c:pt idx="2422">
                  <c:v>242.1</c:v>
                </c:pt>
                <c:pt idx="2423">
                  <c:v>242.2</c:v>
                </c:pt>
                <c:pt idx="2424">
                  <c:v>242.3</c:v>
                </c:pt>
                <c:pt idx="2425">
                  <c:v>242.4</c:v>
                </c:pt>
                <c:pt idx="2426">
                  <c:v>242.5</c:v>
                </c:pt>
                <c:pt idx="2427">
                  <c:v>242.6</c:v>
                </c:pt>
                <c:pt idx="2428">
                  <c:v>242.7</c:v>
                </c:pt>
                <c:pt idx="2429">
                  <c:v>242.8</c:v>
                </c:pt>
                <c:pt idx="2430">
                  <c:v>242.9</c:v>
                </c:pt>
                <c:pt idx="2431">
                  <c:v>243</c:v>
                </c:pt>
                <c:pt idx="2432">
                  <c:v>243.1</c:v>
                </c:pt>
                <c:pt idx="2433">
                  <c:v>243.2</c:v>
                </c:pt>
                <c:pt idx="2434">
                  <c:v>243.3</c:v>
                </c:pt>
                <c:pt idx="2435">
                  <c:v>243.4</c:v>
                </c:pt>
                <c:pt idx="2436">
                  <c:v>243.5</c:v>
                </c:pt>
                <c:pt idx="2437">
                  <c:v>243.6</c:v>
                </c:pt>
                <c:pt idx="2438">
                  <c:v>243.7</c:v>
                </c:pt>
                <c:pt idx="2439">
                  <c:v>243.8</c:v>
                </c:pt>
                <c:pt idx="2440">
                  <c:v>243.9</c:v>
                </c:pt>
                <c:pt idx="2441">
                  <c:v>244</c:v>
                </c:pt>
                <c:pt idx="2442">
                  <c:v>244.103</c:v>
                </c:pt>
                <c:pt idx="2443">
                  <c:v>244.2</c:v>
                </c:pt>
                <c:pt idx="2444">
                  <c:v>244.3</c:v>
                </c:pt>
                <c:pt idx="2445">
                  <c:v>244.4</c:v>
                </c:pt>
                <c:pt idx="2446">
                  <c:v>244.5</c:v>
                </c:pt>
                <c:pt idx="2447">
                  <c:v>244.6</c:v>
                </c:pt>
                <c:pt idx="2448">
                  <c:v>244.7</c:v>
                </c:pt>
                <c:pt idx="2449">
                  <c:v>244.8</c:v>
                </c:pt>
                <c:pt idx="2450">
                  <c:v>244.9</c:v>
                </c:pt>
                <c:pt idx="2451">
                  <c:v>245</c:v>
                </c:pt>
                <c:pt idx="2452">
                  <c:v>245.1</c:v>
                </c:pt>
                <c:pt idx="2453">
                  <c:v>245.2</c:v>
                </c:pt>
                <c:pt idx="2454">
                  <c:v>245.3</c:v>
                </c:pt>
                <c:pt idx="2455">
                  <c:v>245.4</c:v>
                </c:pt>
                <c:pt idx="2456">
                  <c:v>245.5</c:v>
                </c:pt>
                <c:pt idx="2457">
                  <c:v>245.6</c:v>
                </c:pt>
                <c:pt idx="2458">
                  <c:v>245.7</c:v>
                </c:pt>
                <c:pt idx="2459">
                  <c:v>245.8</c:v>
                </c:pt>
                <c:pt idx="2460">
                  <c:v>245.9</c:v>
                </c:pt>
                <c:pt idx="2461">
                  <c:v>246</c:v>
                </c:pt>
                <c:pt idx="2462">
                  <c:v>246.1</c:v>
                </c:pt>
                <c:pt idx="2463">
                  <c:v>246.2</c:v>
                </c:pt>
                <c:pt idx="2464">
                  <c:v>246.3</c:v>
                </c:pt>
                <c:pt idx="2465">
                  <c:v>246.4</c:v>
                </c:pt>
                <c:pt idx="2466">
                  <c:v>246.5</c:v>
                </c:pt>
                <c:pt idx="2467">
                  <c:v>246.6</c:v>
                </c:pt>
                <c:pt idx="2468">
                  <c:v>246.7</c:v>
                </c:pt>
                <c:pt idx="2469">
                  <c:v>246.8</c:v>
                </c:pt>
                <c:pt idx="2470">
                  <c:v>246.9</c:v>
                </c:pt>
                <c:pt idx="2471">
                  <c:v>247</c:v>
                </c:pt>
                <c:pt idx="2472">
                  <c:v>247.1</c:v>
                </c:pt>
                <c:pt idx="2473">
                  <c:v>247.2</c:v>
                </c:pt>
                <c:pt idx="2474">
                  <c:v>247.3</c:v>
                </c:pt>
                <c:pt idx="2475">
                  <c:v>247.4</c:v>
                </c:pt>
                <c:pt idx="2476">
                  <c:v>247.5</c:v>
                </c:pt>
                <c:pt idx="2477">
                  <c:v>247.6</c:v>
                </c:pt>
                <c:pt idx="2478">
                  <c:v>247.701</c:v>
                </c:pt>
                <c:pt idx="2479">
                  <c:v>247.801</c:v>
                </c:pt>
                <c:pt idx="2480">
                  <c:v>247.9</c:v>
                </c:pt>
                <c:pt idx="2481">
                  <c:v>248</c:v>
                </c:pt>
                <c:pt idx="2482">
                  <c:v>248.1</c:v>
                </c:pt>
                <c:pt idx="2483">
                  <c:v>248.2</c:v>
                </c:pt>
                <c:pt idx="2484">
                  <c:v>248.3</c:v>
                </c:pt>
                <c:pt idx="2485">
                  <c:v>248.4</c:v>
                </c:pt>
                <c:pt idx="2486">
                  <c:v>248.5</c:v>
                </c:pt>
                <c:pt idx="2487">
                  <c:v>248.6</c:v>
                </c:pt>
                <c:pt idx="2488">
                  <c:v>248.701</c:v>
                </c:pt>
                <c:pt idx="2489">
                  <c:v>248.8</c:v>
                </c:pt>
                <c:pt idx="2490">
                  <c:v>248.9</c:v>
                </c:pt>
                <c:pt idx="2491">
                  <c:v>249</c:v>
                </c:pt>
                <c:pt idx="2492">
                  <c:v>249.1</c:v>
                </c:pt>
                <c:pt idx="2493">
                  <c:v>249.2</c:v>
                </c:pt>
                <c:pt idx="2494">
                  <c:v>249.3</c:v>
                </c:pt>
                <c:pt idx="2495">
                  <c:v>249.4</c:v>
                </c:pt>
                <c:pt idx="2496">
                  <c:v>249.5</c:v>
                </c:pt>
                <c:pt idx="2497">
                  <c:v>249.6</c:v>
                </c:pt>
                <c:pt idx="2498">
                  <c:v>249.7</c:v>
                </c:pt>
                <c:pt idx="2499">
                  <c:v>249.8</c:v>
                </c:pt>
                <c:pt idx="2500">
                  <c:v>249.9</c:v>
                </c:pt>
                <c:pt idx="2501">
                  <c:v>250</c:v>
                </c:pt>
                <c:pt idx="2502">
                  <c:v>250.1</c:v>
                </c:pt>
                <c:pt idx="2503">
                  <c:v>250.2</c:v>
                </c:pt>
                <c:pt idx="2504">
                  <c:v>250.3</c:v>
                </c:pt>
                <c:pt idx="2505">
                  <c:v>250.4</c:v>
                </c:pt>
                <c:pt idx="2506">
                  <c:v>250.5</c:v>
                </c:pt>
                <c:pt idx="2507">
                  <c:v>250.6</c:v>
                </c:pt>
                <c:pt idx="2508">
                  <c:v>250.7</c:v>
                </c:pt>
                <c:pt idx="2509">
                  <c:v>250.8</c:v>
                </c:pt>
                <c:pt idx="2510">
                  <c:v>250.9</c:v>
                </c:pt>
                <c:pt idx="2511">
                  <c:v>251</c:v>
                </c:pt>
                <c:pt idx="2512">
                  <c:v>251.1</c:v>
                </c:pt>
                <c:pt idx="2513">
                  <c:v>251.202</c:v>
                </c:pt>
                <c:pt idx="2514">
                  <c:v>251.304</c:v>
                </c:pt>
                <c:pt idx="2515">
                  <c:v>251.4</c:v>
                </c:pt>
                <c:pt idx="2516">
                  <c:v>251.5</c:v>
                </c:pt>
                <c:pt idx="2517">
                  <c:v>251.6</c:v>
                </c:pt>
                <c:pt idx="2518">
                  <c:v>251.7</c:v>
                </c:pt>
                <c:pt idx="2519">
                  <c:v>251.816</c:v>
                </c:pt>
                <c:pt idx="2520">
                  <c:v>251.904</c:v>
                </c:pt>
                <c:pt idx="2521">
                  <c:v>252</c:v>
                </c:pt>
                <c:pt idx="2522">
                  <c:v>252.1</c:v>
                </c:pt>
                <c:pt idx="2523">
                  <c:v>252.2</c:v>
                </c:pt>
                <c:pt idx="2524">
                  <c:v>252.3</c:v>
                </c:pt>
                <c:pt idx="2525">
                  <c:v>252.4</c:v>
                </c:pt>
                <c:pt idx="2526">
                  <c:v>252.5</c:v>
                </c:pt>
                <c:pt idx="2527">
                  <c:v>252.6</c:v>
                </c:pt>
                <c:pt idx="2528">
                  <c:v>252.7</c:v>
                </c:pt>
                <c:pt idx="2529">
                  <c:v>252.8</c:v>
                </c:pt>
                <c:pt idx="2530">
                  <c:v>252.9</c:v>
                </c:pt>
                <c:pt idx="2531">
                  <c:v>253</c:v>
                </c:pt>
                <c:pt idx="2532">
                  <c:v>253.1</c:v>
                </c:pt>
                <c:pt idx="2533">
                  <c:v>253.2</c:v>
                </c:pt>
                <c:pt idx="2534">
                  <c:v>253.3</c:v>
                </c:pt>
                <c:pt idx="2535">
                  <c:v>253.4</c:v>
                </c:pt>
                <c:pt idx="2536">
                  <c:v>253.501</c:v>
                </c:pt>
                <c:pt idx="2537">
                  <c:v>253.6</c:v>
                </c:pt>
                <c:pt idx="2538">
                  <c:v>253.7</c:v>
                </c:pt>
                <c:pt idx="2539">
                  <c:v>253.8</c:v>
                </c:pt>
                <c:pt idx="2540">
                  <c:v>253.9</c:v>
                </c:pt>
                <c:pt idx="2541">
                  <c:v>254</c:v>
                </c:pt>
                <c:pt idx="2542">
                  <c:v>254.1</c:v>
                </c:pt>
                <c:pt idx="2543">
                  <c:v>254.2</c:v>
                </c:pt>
                <c:pt idx="2544">
                  <c:v>254.3</c:v>
                </c:pt>
                <c:pt idx="2545">
                  <c:v>254.4</c:v>
                </c:pt>
                <c:pt idx="2546">
                  <c:v>254.5</c:v>
                </c:pt>
                <c:pt idx="2547">
                  <c:v>254.6</c:v>
                </c:pt>
                <c:pt idx="2548">
                  <c:v>254.7</c:v>
                </c:pt>
                <c:pt idx="2549">
                  <c:v>254.8</c:v>
                </c:pt>
                <c:pt idx="2550">
                  <c:v>254.9</c:v>
                </c:pt>
                <c:pt idx="2551">
                  <c:v>255</c:v>
                </c:pt>
                <c:pt idx="2552">
                  <c:v>255.1</c:v>
                </c:pt>
                <c:pt idx="2553">
                  <c:v>255.2</c:v>
                </c:pt>
                <c:pt idx="2554">
                  <c:v>255.3</c:v>
                </c:pt>
                <c:pt idx="2555">
                  <c:v>255.4</c:v>
                </c:pt>
                <c:pt idx="2556">
                  <c:v>255.5</c:v>
                </c:pt>
                <c:pt idx="2557">
                  <c:v>255.6</c:v>
                </c:pt>
                <c:pt idx="2558">
                  <c:v>255.7</c:v>
                </c:pt>
                <c:pt idx="2559">
                  <c:v>255.8</c:v>
                </c:pt>
                <c:pt idx="2560">
                  <c:v>255.9</c:v>
                </c:pt>
                <c:pt idx="2561">
                  <c:v>256</c:v>
                </c:pt>
                <c:pt idx="2562">
                  <c:v>256.1</c:v>
                </c:pt>
                <c:pt idx="2563">
                  <c:v>256.201</c:v>
                </c:pt>
                <c:pt idx="2564">
                  <c:v>256.3</c:v>
                </c:pt>
                <c:pt idx="2565">
                  <c:v>256.401</c:v>
                </c:pt>
                <c:pt idx="2566">
                  <c:v>256.5</c:v>
                </c:pt>
                <c:pt idx="2567">
                  <c:v>256.6</c:v>
                </c:pt>
                <c:pt idx="2568">
                  <c:v>256.7</c:v>
                </c:pt>
                <c:pt idx="2569">
                  <c:v>256.8</c:v>
                </c:pt>
                <c:pt idx="2570">
                  <c:v>256.9</c:v>
                </c:pt>
                <c:pt idx="2571">
                  <c:v>257</c:v>
                </c:pt>
                <c:pt idx="2572">
                  <c:v>257.1</c:v>
                </c:pt>
                <c:pt idx="2573">
                  <c:v>257.2</c:v>
                </c:pt>
                <c:pt idx="2574">
                  <c:v>257.3</c:v>
                </c:pt>
                <c:pt idx="2575">
                  <c:v>257.4</c:v>
                </c:pt>
                <c:pt idx="2576">
                  <c:v>257.5</c:v>
                </c:pt>
                <c:pt idx="2577">
                  <c:v>257.6</c:v>
                </c:pt>
                <c:pt idx="2578">
                  <c:v>257.7</c:v>
                </c:pt>
                <c:pt idx="2579">
                  <c:v>257.8</c:v>
                </c:pt>
                <c:pt idx="2580">
                  <c:v>257.9</c:v>
                </c:pt>
                <c:pt idx="2581">
                  <c:v>258</c:v>
                </c:pt>
                <c:pt idx="2582">
                  <c:v>258.1</c:v>
                </c:pt>
                <c:pt idx="2583">
                  <c:v>258.2</c:v>
                </c:pt>
                <c:pt idx="2584">
                  <c:v>258.3</c:v>
                </c:pt>
                <c:pt idx="2585">
                  <c:v>258.4</c:v>
                </c:pt>
                <c:pt idx="2586">
                  <c:v>258.5</c:v>
                </c:pt>
                <c:pt idx="2587">
                  <c:v>258.6</c:v>
                </c:pt>
                <c:pt idx="2588">
                  <c:v>258.7</c:v>
                </c:pt>
                <c:pt idx="2589">
                  <c:v>258.8</c:v>
                </c:pt>
                <c:pt idx="2590">
                  <c:v>258.9</c:v>
                </c:pt>
                <c:pt idx="2591">
                  <c:v>259</c:v>
                </c:pt>
                <c:pt idx="2592">
                  <c:v>259.1</c:v>
                </c:pt>
                <c:pt idx="2593">
                  <c:v>259.2</c:v>
                </c:pt>
                <c:pt idx="2594">
                  <c:v>259.3</c:v>
                </c:pt>
                <c:pt idx="2595">
                  <c:v>259.4</c:v>
                </c:pt>
                <c:pt idx="2596">
                  <c:v>259.5</c:v>
                </c:pt>
                <c:pt idx="2597">
                  <c:v>259.6</c:v>
                </c:pt>
                <c:pt idx="2598">
                  <c:v>259.7</c:v>
                </c:pt>
                <c:pt idx="2599">
                  <c:v>259.8</c:v>
                </c:pt>
                <c:pt idx="2600">
                  <c:v>259.9</c:v>
                </c:pt>
                <c:pt idx="2601">
                  <c:v>260</c:v>
                </c:pt>
                <c:pt idx="2602">
                  <c:v>260.1</c:v>
                </c:pt>
                <c:pt idx="2603">
                  <c:v>260.2</c:v>
                </c:pt>
                <c:pt idx="2604">
                  <c:v>260.3</c:v>
                </c:pt>
                <c:pt idx="2605">
                  <c:v>260.4</c:v>
                </c:pt>
                <c:pt idx="2606">
                  <c:v>260.5</c:v>
                </c:pt>
                <c:pt idx="2607">
                  <c:v>260.6</c:v>
                </c:pt>
                <c:pt idx="2608">
                  <c:v>260.7</c:v>
                </c:pt>
                <c:pt idx="2609">
                  <c:v>260.8</c:v>
                </c:pt>
                <c:pt idx="2610">
                  <c:v>260.9</c:v>
                </c:pt>
                <c:pt idx="2611">
                  <c:v>261</c:v>
                </c:pt>
                <c:pt idx="2612">
                  <c:v>261.1</c:v>
                </c:pt>
                <c:pt idx="2613">
                  <c:v>261.2</c:v>
                </c:pt>
                <c:pt idx="2614">
                  <c:v>261.3</c:v>
                </c:pt>
                <c:pt idx="2615">
                  <c:v>261.4</c:v>
                </c:pt>
                <c:pt idx="2616">
                  <c:v>261.5</c:v>
                </c:pt>
                <c:pt idx="2617">
                  <c:v>261.6</c:v>
                </c:pt>
                <c:pt idx="2618">
                  <c:v>261.7</c:v>
                </c:pt>
                <c:pt idx="2619">
                  <c:v>261.808</c:v>
                </c:pt>
                <c:pt idx="2620">
                  <c:v>261.91</c:v>
                </c:pt>
                <c:pt idx="2621">
                  <c:v>262</c:v>
                </c:pt>
                <c:pt idx="2622">
                  <c:v>262.1</c:v>
                </c:pt>
                <c:pt idx="2623">
                  <c:v>262.2</c:v>
                </c:pt>
                <c:pt idx="2624">
                  <c:v>262.3</c:v>
                </c:pt>
                <c:pt idx="2625">
                  <c:v>262.4</c:v>
                </c:pt>
                <c:pt idx="2626">
                  <c:v>262.5</c:v>
                </c:pt>
                <c:pt idx="2627">
                  <c:v>262.6</c:v>
                </c:pt>
                <c:pt idx="2628">
                  <c:v>262.7</c:v>
                </c:pt>
                <c:pt idx="2629">
                  <c:v>262.8</c:v>
                </c:pt>
                <c:pt idx="2630">
                  <c:v>262.9</c:v>
                </c:pt>
                <c:pt idx="2631">
                  <c:v>263</c:v>
                </c:pt>
                <c:pt idx="2632">
                  <c:v>263.1</c:v>
                </c:pt>
                <c:pt idx="2633">
                  <c:v>263.2</c:v>
                </c:pt>
                <c:pt idx="2634">
                  <c:v>263.3</c:v>
                </c:pt>
                <c:pt idx="2635">
                  <c:v>263.4</c:v>
                </c:pt>
                <c:pt idx="2636">
                  <c:v>263.5</c:v>
                </c:pt>
                <c:pt idx="2637">
                  <c:v>263.6</c:v>
                </c:pt>
                <c:pt idx="2638">
                  <c:v>263.7</c:v>
                </c:pt>
                <c:pt idx="2639">
                  <c:v>263.8</c:v>
                </c:pt>
                <c:pt idx="2640">
                  <c:v>263.9</c:v>
                </c:pt>
                <c:pt idx="2641">
                  <c:v>264</c:v>
                </c:pt>
                <c:pt idx="2642">
                  <c:v>264.1</c:v>
                </c:pt>
                <c:pt idx="2643">
                  <c:v>264.202</c:v>
                </c:pt>
                <c:pt idx="2644">
                  <c:v>264.302</c:v>
                </c:pt>
                <c:pt idx="2645">
                  <c:v>264.4</c:v>
                </c:pt>
                <c:pt idx="2646">
                  <c:v>264.5</c:v>
                </c:pt>
                <c:pt idx="2647">
                  <c:v>264.6</c:v>
                </c:pt>
                <c:pt idx="2648">
                  <c:v>264.7</c:v>
                </c:pt>
                <c:pt idx="2649">
                  <c:v>264.841</c:v>
                </c:pt>
                <c:pt idx="2650">
                  <c:v>264.9</c:v>
                </c:pt>
                <c:pt idx="2651">
                  <c:v>265</c:v>
                </c:pt>
                <c:pt idx="2652">
                  <c:v>265.1</c:v>
                </c:pt>
                <c:pt idx="2653">
                  <c:v>265.2</c:v>
                </c:pt>
                <c:pt idx="2654">
                  <c:v>265.3</c:v>
                </c:pt>
                <c:pt idx="2655">
                  <c:v>265.4</c:v>
                </c:pt>
                <c:pt idx="2656">
                  <c:v>265.5</c:v>
                </c:pt>
                <c:pt idx="2657">
                  <c:v>265.6</c:v>
                </c:pt>
                <c:pt idx="2658">
                  <c:v>265.7</c:v>
                </c:pt>
                <c:pt idx="2659">
                  <c:v>265.8</c:v>
                </c:pt>
                <c:pt idx="2660">
                  <c:v>265.9</c:v>
                </c:pt>
                <c:pt idx="2661">
                  <c:v>266</c:v>
                </c:pt>
                <c:pt idx="2662">
                  <c:v>266.1</c:v>
                </c:pt>
                <c:pt idx="2663">
                  <c:v>266.2</c:v>
                </c:pt>
                <c:pt idx="2664">
                  <c:v>266.304</c:v>
                </c:pt>
                <c:pt idx="2665">
                  <c:v>266.4</c:v>
                </c:pt>
                <c:pt idx="2666">
                  <c:v>266.5</c:v>
                </c:pt>
                <c:pt idx="2667">
                  <c:v>266.6</c:v>
                </c:pt>
                <c:pt idx="2668">
                  <c:v>266.7</c:v>
                </c:pt>
                <c:pt idx="2669">
                  <c:v>266.8</c:v>
                </c:pt>
                <c:pt idx="2670">
                  <c:v>266.9</c:v>
                </c:pt>
                <c:pt idx="2671">
                  <c:v>267</c:v>
                </c:pt>
                <c:pt idx="2672">
                  <c:v>267.1</c:v>
                </c:pt>
                <c:pt idx="2673">
                  <c:v>267.2</c:v>
                </c:pt>
                <c:pt idx="2674">
                  <c:v>267.3</c:v>
                </c:pt>
                <c:pt idx="2675">
                  <c:v>267.4</c:v>
                </c:pt>
                <c:pt idx="2676">
                  <c:v>267.5</c:v>
                </c:pt>
                <c:pt idx="2677">
                  <c:v>267.6</c:v>
                </c:pt>
                <c:pt idx="2678">
                  <c:v>267.7</c:v>
                </c:pt>
                <c:pt idx="2679">
                  <c:v>267.8</c:v>
                </c:pt>
                <c:pt idx="2680">
                  <c:v>267.9</c:v>
                </c:pt>
                <c:pt idx="2681">
                  <c:v>268</c:v>
                </c:pt>
                <c:pt idx="2682">
                  <c:v>268.1</c:v>
                </c:pt>
                <c:pt idx="2683">
                  <c:v>268.2</c:v>
                </c:pt>
                <c:pt idx="2684">
                  <c:v>268.3</c:v>
                </c:pt>
                <c:pt idx="2685">
                  <c:v>268.4</c:v>
                </c:pt>
                <c:pt idx="2686">
                  <c:v>268.5</c:v>
                </c:pt>
                <c:pt idx="2687">
                  <c:v>268.6</c:v>
                </c:pt>
                <c:pt idx="2688">
                  <c:v>268.7</c:v>
                </c:pt>
                <c:pt idx="2689">
                  <c:v>268.8</c:v>
                </c:pt>
                <c:pt idx="2690">
                  <c:v>268.9</c:v>
                </c:pt>
                <c:pt idx="2691">
                  <c:v>269</c:v>
                </c:pt>
                <c:pt idx="2692">
                  <c:v>269.1</c:v>
                </c:pt>
                <c:pt idx="2693">
                  <c:v>269.2</c:v>
                </c:pt>
                <c:pt idx="2694">
                  <c:v>269.3</c:v>
                </c:pt>
                <c:pt idx="2695">
                  <c:v>269.4</c:v>
                </c:pt>
                <c:pt idx="2696">
                  <c:v>269.5</c:v>
                </c:pt>
                <c:pt idx="2697">
                  <c:v>269.6</c:v>
                </c:pt>
                <c:pt idx="2698">
                  <c:v>269.7</c:v>
                </c:pt>
                <c:pt idx="2699">
                  <c:v>269.8</c:v>
                </c:pt>
                <c:pt idx="2700">
                  <c:v>269.9</c:v>
                </c:pt>
                <c:pt idx="2701">
                  <c:v>270</c:v>
                </c:pt>
                <c:pt idx="2702">
                  <c:v>270.1</c:v>
                </c:pt>
                <c:pt idx="2703">
                  <c:v>270.2</c:v>
                </c:pt>
                <c:pt idx="2704">
                  <c:v>270.3</c:v>
                </c:pt>
                <c:pt idx="2705">
                  <c:v>270.4</c:v>
                </c:pt>
                <c:pt idx="2706">
                  <c:v>270.5</c:v>
                </c:pt>
                <c:pt idx="2707">
                  <c:v>270.6</c:v>
                </c:pt>
                <c:pt idx="2708">
                  <c:v>270.7</c:v>
                </c:pt>
                <c:pt idx="2709">
                  <c:v>270.8</c:v>
                </c:pt>
                <c:pt idx="2710">
                  <c:v>270.9</c:v>
                </c:pt>
                <c:pt idx="2711">
                  <c:v>271</c:v>
                </c:pt>
                <c:pt idx="2712">
                  <c:v>271.1</c:v>
                </c:pt>
                <c:pt idx="2713">
                  <c:v>271.2</c:v>
                </c:pt>
                <c:pt idx="2714">
                  <c:v>271.3</c:v>
                </c:pt>
                <c:pt idx="2715">
                  <c:v>271.4</c:v>
                </c:pt>
                <c:pt idx="2716">
                  <c:v>271.5</c:v>
                </c:pt>
                <c:pt idx="2717">
                  <c:v>271.6</c:v>
                </c:pt>
                <c:pt idx="2718">
                  <c:v>271.7</c:v>
                </c:pt>
                <c:pt idx="2719">
                  <c:v>271.8</c:v>
                </c:pt>
                <c:pt idx="2720">
                  <c:v>271.9</c:v>
                </c:pt>
                <c:pt idx="2721">
                  <c:v>272</c:v>
                </c:pt>
                <c:pt idx="2722">
                  <c:v>272.1</c:v>
                </c:pt>
                <c:pt idx="2723">
                  <c:v>272.2</c:v>
                </c:pt>
                <c:pt idx="2724">
                  <c:v>272.3</c:v>
                </c:pt>
                <c:pt idx="2725">
                  <c:v>272.4</c:v>
                </c:pt>
                <c:pt idx="2726">
                  <c:v>272.5</c:v>
                </c:pt>
                <c:pt idx="2727">
                  <c:v>272.6</c:v>
                </c:pt>
                <c:pt idx="2728">
                  <c:v>272.7</c:v>
                </c:pt>
                <c:pt idx="2729">
                  <c:v>272.8</c:v>
                </c:pt>
                <c:pt idx="2730">
                  <c:v>272.9</c:v>
                </c:pt>
                <c:pt idx="2731">
                  <c:v>273</c:v>
                </c:pt>
                <c:pt idx="2732">
                  <c:v>273.1</c:v>
                </c:pt>
                <c:pt idx="2733">
                  <c:v>273.201</c:v>
                </c:pt>
                <c:pt idx="2734">
                  <c:v>273.3</c:v>
                </c:pt>
                <c:pt idx="2735">
                  <c:v>273.4</c:v>
                </c:pt>
                <c:pt idx="2736">
                  <c:v>273.5</c:v>
                </c:pt>
                <c:pt idx="2737">
                  <c:v>273.6</c:v>
                </c:pt>
                <c:pt idx="2738">
                  <c:v>273.7</c:v>
                </c:pt>
                <c:pt idx="2739">
                  <c:v>273.8</c:v>
                </c:pt>
                <c:pt idx="2740">
                  <c:v>273.9</c:v>
                </c:pt>
                <c:pt idx="2741">
                  <c:v>274</c:v>
                </c:pt>
                <c:pt idx="2742">
                  <c:v>274.1</c:v>
                </c:pt>
                <c:pt idx="2743">
                  <c:v>274.2</c:v>
                </c:pt>
                <c:pt idx="2744">
                  <c:v>274.3</c:v>
                </c:pt>
                <c:pt idx="2745">
                  <c:v>274.4</c:v>
                </c:pt>
                <c:pt idx="2746">
                  <c:v>274.5</c:v>
                </c:pt>
                <c:pt idx="2747">
                  <c:v>274.6</c:v>
                </c:pt>
                <c:pt idx="2748">
                  <c:v>274.7</c:v>
                </c:pt>
                <c:pt idx="2749">
                  <c:v>274.851</c:v>
                </c:pt>
                <c:pt idx="2750">
                  <c:v>274.917</c:v>
                </c:pt>
                <c:pt idx="2751">
                  <c:v>275</c:v>
                </c:pt>
                <c:pt idx="2752">
                  <c:v>275.1</c:v>
                </c:pt>
                <c:pt idx="2753">
                  <c:v>275.2</c:v>
                </c:pt>
                <c:pt idx="2754">
                  <c:v>275.3</c:v>
                </c:pt>
                <c:pt idx="2755">
                  <c:v>275.4</c:v>
                </c:pt>
                <c:pt idx="2756">
                  <c:v>275.5</c:v>
                </c:pt>
                <c:pt idx="2757">
                  <c:v>275.6</c:v>
                </c:pt>
                <c:pt idx="2758">
                  <c:v>275.7</c:v>
                </c:pt>
                <c:pt idx="2759">
                  <c:v>275.8</c:v>
                </c:pt>
                <c:pt idx="2760">
                  <c:v>275.9</c:v>
                </c:pt>
                <c:pt idx="2761">
                  <c:v>276.017</c:v>
                </c:pt>
                <c:pt idx="2762">
                  <c:v>276.16</c:v>
                </c:pt>
                <c:pt idx="2763">
                  <c:v>276.257</c:v>
                </c:pt>
                <c:pt idx="2764">
                  <c:v>276.3</c:v>
                </c:pt>
                <c:pt idx="2765">
                  <c:v>276.4</c:v>
                </c:pt>
                <c:pt idx="2766">
                  <c:v>276.5</c:v>
                </c:pt>
                <c:pt idx="2767">
                  <c:v>276.6</c:v>
                </c:pt>
                <c:pt idx="2768">
                  <c:v>276.7</c:v>
                </c:pt>
                <c:pt idx="2769">
                  <c:v>276.803</c:v>
                </c:pt>
                <c:pt idx="2770">
                  <c:v>276.914</c:v>
                </c:pt>
                <c:pt idx="2771">
                  <c:v>277</c:v>
                </c:pt>
                <c:pt idx="2772">
                  <c:v>277.1</c:v>
                </c:pt>
                <c:pt idx="2773">
                  <c:v>277.2</c:v>
                </c:pt>
                <c:pt idx="2774">
                  <c:v>277.3</c:v>
                </c:pt>
                <c:pt idx="2775">
                  <c:v>277.4</c:v>
                </c:pt>
                <c:pt idx="2776">
                  <c:v>277.5</c:v>
                </c:pt>
                <c:pt idx="2777">
                  <c:v>277.6</c:v>
                </c:pt>
                <c:pt idx="2778">
                  <c:v>277.7</c:v>
                </c:pt>
                <c:pt idx="2779">
                  <c:v>277.808</c:v>
                </c:pt>
                <c:pt idx="2780">
                  <c:v>277.903</c:v>
                </c:pt>
                <c:pt idx="2781">
                  <c:v>278</c:v>
                </c:pt>
                <c:pt idx="2782">
                  <c:v>278.1</c:v>
                </c:pt>
                <c:pt idx="2783">
                  <c:v>278.2</c:v>
                </c:pt>
                <c:pt idx="2784">
                  <c:v>278.3</c:v>
                </c:pt>
                <c:pt idx="2785">
                  <c:v>278.4</c:v>
                </c:pt>
                <c:pt idx="2786">
                  <c:v>278.5</c:v>
                </c:pt>
                <c:pt idx="2787">
                  <c:v>278.6</c:v>
                </c:pt>
                <c:pt idx="2788">
                  <c:v>278.7</c:v>
                </c:pt>
                <c:pt idx="2789">
                  <c:v>278.8</c:v>
                </c:pt>
                <c:pt idx="2790">
                  <c:v>278.9</c:v>
                </c:pt>
                <c:pt idx="2791">
                  <c:v>279</c:v>
                </c:pt>
                <c:pt idx="2792">
                  <c:v>279.1</c:v>
                </c:pt>
                <c:pt idx="2793">
                  <c:v>279.2</c:v>
                </c:pt>
                <c:pt idx="2794">
                  <c:v>279.3</c:v>
                </c:pt>
                <c:pt idx="2795">
                  <c:v>279.4</c:v>
                </c:pt>
                <c:pt idx="2796">
                  <c:v>279.5</c:v>
                </c:pt>
                <c:pt idx="2797">
                  <c:v>279.6</c:v>
                </c:pt>
                <c:pt idx="2798">
                  <c:v>279.7</c:v>
                </c:pt>
                <c:pt idx="2799">
                  <c:v>279.8</c:v>
                </c:pt>
                <c:pt idx="2800">
                  <c:v>279.9</c:v>
                </c:pt>
                <c:pt idx="2801">
                  <c:v>280</c:v>
                </c:pt>
                <c:pt idx="2802">
                  <c:v>280.1</c:v>
                </c:pt>
                <c:pt idx="2803">
                  <c:v>280.2</c:v>
                </c:pt>
                <c:pt idx="2804">
                  <c:v>280.3</c:v>
                </c:pt>
                <c:pt idx="2805">
                  <c:v>280.4</c:v>
                </c:pt>
                <c:pt idx="2806">
                  <c:v>280.5</c:v>
                </c:pt>
                <c:pt idx="2807">
                  <c:v>280.6</c:v>
                </c:pt>
                <c:pt idx="2808">
                  <c:v>280.7</c:v>
                </c:pt>
                <c:pt idx="2809">
                  <c:v>280.8</c:v>
                </c:pt>
                <c:pt idx="2810">
                  <c:v>280.9</c:v>
                </c:pt>
                <c:pt idx="2811">
                  <c:v>281</c:v>
                </c:pt>
                <c:pt idx="2812">
                  <c:v>281.1</c:v>
                </c:pt>
                <c:pt idx="2813">
                  <c:v>281.2</c:v>
                </c:pt>
                <c:pt idx="2814">
                  <c:v>281.3</c:v>
                </c:pt>
                <c:pt idx="2815">
                  <c:v>281.4</c:v>
                </c:pt>
                <c:pt idx="2816">
                  <c:v>281.5</c:v>
                </c:pt>
                <c:pt idx="2817">
                  <c:v>281.6</c:v>
                </c:pt>
                <c:pt idx="2818">
                  <c:v>281.7</c:v>
                </c:pt>
                <c:pt idx="2819">
                  <c:v>281.8</c:v>
                </c:pt>
                <c:pt idx="2820">
                  <c:v>281.9</c:v>
                </c:pt>
                <c:pt idx="2821">
                  <c:v>282</c:v>
                </c:pt>
                <c:pt idx="2822">
                  <c:v>282.1</c:v>
                </c:pt>
                <c:pt idx="2823">
                  <c:v>282.2</c:v>
                </c:pt>
                <c:pt idx="2824">
                  <c:v>282.3</c:v>
                </c:pt>
                <c:pt idx="2825">
                  <c:v>282.402</c:v>
                </c:pt>
                <c:pt idx="2826">
                  <c:v>282.5</c:v>
                </c:pt>
                <c:pt idx="2827">
                  <c:v>282.6</c:v>
                </c:pt>
                <c:pt idx="2828">
                  <c:v>282.7</c:v>
                </c:pt>
                <c:pt idx="2829">
                  <c:v>282.8</c:v>
                </c:pt>
                <c:pt idx="2830">
                  <c:v>282.9</c:v>
                </c:pt>
                <c:pt idx="2831">
                  <c:v>283</c:v>
                </c:pt>
                <c:pt idx="2832">
                  <c:v>283.1</c:v>
                </c:pt>
                <c:pt idx="2833">
                  <c:v>283.2</c:v>
                </c:pt>
                <c:pt idx="2834">
                  <c:v>283.3</c:v>
                </c:pt>
                <c:pt idx="2835">
                  <c:v>283.4</c:v>
                </c:pt>
                <c:pt idx="2836">
                  <c:v>283.5</c:v>
                </c:pt>
                <c:pt idx="2837">
                  <c:v>283.6</c:v>
                </c:pt>
                <c:pt idx="2838">
                  <c:v>283.7</c:v>
                </c:pt>
                <c:pt idx="2839">
                  <c:v>283.8</c:v>
                </c:pt>
                <c:pt idx="2840">
                  <c:v>283.9</c:v>
                </c:pt>
                <c:pt idx="2841">
                  <c:v>284</c:v>
                </c:pt>
                <c:pt idx="2842">
                  <c:v>284.1</c:v>
                </c:pt>
                <c:pt idx="2843">
                  <c:v>284.2</c:v>
                </c:pt>
                <c:pt idx="2844">
                  <c:v>284.3</c:v>
                </c:pt>
                <c:pt idx="2845">
                  <c:v>284.4</c:v>
                </c:pt>
                <c:pt idx="2846">
                  <c:v>284.501</c:v>
                </c:pt>
                <c:pt idx="2847">
                  <c:v>284.6</c:v>
                </c:pt>
                <c:pt idx="2848">
                  <c:v>284.7</c:v>
                </c:pt>
                <c:pt idx="2849">
                  <c:v>284.8</c:v>
                </c:pt>
                <c:pt idx="2850">
                  <c:v>284.9</c:v>
                </c:pt>
                <c:pt idx="2851">
                  <c:v>285</c:v>
                </c:pt>
                <c:pt idx="2852">
                  <c:v>285.1</c:v>
                </c:pt>
                <c:pt idx="2853">
                  <c:v>285.2</c:v>
                </c:pt>
                <c:pt idx="2854">
                  <c:v>285.3</c:v>
                </c:pt>
                <c:pt idx="2855">
                  <c:v>285.4</c:v>
                </c:pt>
                <c:pt idx="2856">
                  <c:v>285.5</c:v>
                </c:pt>
                <c:pt idx="2857">
                  <c:v>285.6</c:v>
                </c:pt>
                <c:pt idx="2858">
                  <c:v>285.7</c:v>
                </c:pt>
                <c:pt idx="2859">
                  <c:v>285.8</c:v>
                </c:pt>
                <c:pt idx="2860">
                  <c:v>285.9</c:v>
                </c:pt>
                <c:pt idx="2861">
                  <c:v>286</c:v>
                </c:pt>
                <c:pt idx="2862">
                  <c:v>286.1</c:v>
                </c:pt>
                <c:pt idx="2863">
                  <c:v>286.2</c:v>
                </c:pt>
                <c:pt idx="2864">
                  <c:v>286.3</c:v>
                </c:pt>
                <c:pt idx="2865">
                  <c:v>286.4</c:v>
                </c:pt>
                <c:pt idx="2866">
                  <c:v>286.5</c:v>
                </c:pt>
                <c:pt idx="2867">
                  <c:v>286.6</c:v>
                </c:pt>
                <c:pt idx="2868">
                  <c:v>286.7</c:v>
                </c:pt>
                <c:pt idx="2869">
                  <c:v>286.8</c:v>
                </c:pt>
                <c:pt idx="2870">
                  <c:v>286.9</c:v>
                </c:pt>
                <c:pt idx="2871">
                  <c:v>287</c:v>
                </c:pt>
                <c:pt idx="2872">
                  <c:v>287.1</c:v>
                </c:pt>
                <c:pt idx="2873">
                  <c:v>287.2</c:v>
                </c:pt>
                <c:pt idx="2874">
                  <c:v>287.3</c:v>
                </c:pt>
                <c:pt idx="2875">
                  <c:v>287.4</c:v>
                </c:pt>
                <c:pt idx="2876">
                  <c:v>287.5</c:v>
                </c:pt>
                <c:pt idx="2877">
                  <c:v>287.6</c:v>
                </c:pt>
                <c:pt idx="2878">
                  <c:v>287.7</c:v>
                </c:pt>
                <c:pt idx="2879">
                  <c:v>287.8</c:v>
                </c:pt>
                <c:pt idx="2880">
                  <c:v>287.9</c:v>
                </c:pt>
                <c:pt idx="2881">
                  <c:v>288.009</c:v>
                </c:pt>
                <c:pt idx="2882">
                  <c:v>288.101</c:v>
                </c:pt>
                <c:pt idx="2883">
                  <c:v>288.2</c:v>
                </c:pt>
                <c:pt idx="2884">
                  <c:v>288.3</c:v>
                </c:pt>
                <c:pt idx="2885">
                  <c:v>288.401</c:v>
                </c:pt>
                <c:pt idx="2886">
                  <c:v>288.501</c:v>
                </c:pt>
                <c:pt idx="2887">
                  <c:v>288.6</c:v>
                </c:pt>
                <c:pt idx="2888">
                  <c:v>288.701</c:v>
                </c:pt>
                <c:pt idx="2889">
                  <c:v>288.8</c:v>
                </c:pt>
                <c:pt idx="2890">
                  <c:v>288.9</c:v>
                </c:pt>
                <c:pt idx="2891">
                  <c:v>289</c:v>
                </c:pt>
                <c:pt idx="2892">
                  <c:v>289.1</c:v>
                </c:pt>
                <c:pt idx="2893">
                  <c:v>289.2</c:v>
                </c:pt>
                <c:pt idx="2894">
                  <c:v>289.3</c:v>
                </c:pt>
                <c:pt idx="2895">
                  <c:v>289.4</c:v>
                </c:pt>
                <c:pt idx="2896">
                  <c:v>289.5</c:v>
                </c:pt>
                <c:pt idx="2897">
                  <c:v>289.6</c:v>
                </c:pt>
                <c:pt idx="2898">
                  <c:v>289.7</c:v>
                </c:pt>
                <c:pt idx="2899">
                  <c:v>289.8</c:v>
                </c:pt>
                <c:pt idx="2900">
                  <c:v>289.9</c:v>
                </c:pt>
                <c:pt idx="2901">
                  <c:v>290</c:v>
                </c:pt>
                <c:pt idx="2902">
                  <c:v>290.1</c:v>
                </c:pt>
                <c:pt idx="2903">
                  <c:v>290.2</c:v>
                </c:pt>
                <c:pt idx="2904">
                  <c:v>290.3</c:v>
                </c:pt>
                <c:pt idx="2905">
                  <c:v>290.4</c:v>
                </c:pt>
                <c:pt idx="2906">
                  <c:v>290.5</c:v>
                </c:pt>
                <c:pt idx="2907">
                  <c:v>290.6</c:v>
                </c:pt>
                <c:pt idx="2908">
                  <c:v>290.701</c:v>
                </c:pt>
                <c:pt idx="2909">
                  <c:v>290.8</c:v>
                </c:pt>
                <c:pt idx="2910">
                  <c:v>290.9</c:v>
                </c:pt>
                <c:pt idx="2911">
                  <c:v>291</c:v>
                </c:pt>
                <c:pt idx="2912">
                  <c:v>291.1</c:v>
                </c:pt>
                <c:pt idx="2913">
                  <c:v>291.2</c:v>
                </c:pt>
                <c:pt idx="2914">
                  <c:v>291.3</c:v>
                </c:pt>
                <c:pt idx="2915">
                  <c:v>291.401</c:v>
                </c:pt>
                <c:pt idx="2916">
                  <c:v>291.526</c:v>
                </c:pt>
                <c:pt idx="2917">
                  <c:v>291.711</c:v>
                </c:pt>
                <c:pt idx="2918">
                  <c:v>291.711</c:v>
                </c:pt>
                <c:pt idx="2919">
                  <c:v>291.8</c:v>
                </c:pt>
                <c:pt idx="2920">
                  <c:v>291.9</c:v>
                </c:pt>
                <c:pt idx="2921">
                  <c:v>292</c:v>
                </c:pt>
                <c:pt idx="2922">
                  <c:v>292.1</c:v>
                </c:pt>
                <c:pt idx="2923">
                  <c:v>292.209</c:v>
                </c:pt>
                <c:pt idx="2924">
                  <c:v>292.3</c:v>
                </c:pt>
                <c:pt idx="2925">
                  <c:v>292.401</c:v>
                </c:pt>
                <c:pt idx="2926">
                  <c:v>292.519</c:v>
                </c:pt>
                <c:pt idx="2927">
                  <c:v>292.6</c:v>
                </c:pt>
                <c:pt idx="2928">
                  <c:v>292.7</c:v>
                </c:pt>
                <c:pt idx="2929">
                  <c:v>292.8</c:v>
                </c:pt>
                <c:pt idx="2930">
                  <c:v>292.9</c:v>
                </c:pt>
                <c:pt idx="2931">
                  <c:v>293</c:v>
                </c:pt>
                <c:pt idx="2932">
                  <c:v>293.1</c:v>
                </c:pt>
                <c:pt idx="2933">
                  <c:v>293.2</c:v>
                </c:pt>
                <c:pt idx="2934">
                  <c:v>293.3</c:v>
                </c:pt>
                <c:pt idx="2935">
                  <c:v>293.4</c:v>
                </c:pt>
                <c:pt idx="2936">
                  <c:v>293.5</c:v>
                </c:pt>
                <c:pt idx="2937">
                  <c:v>293.6</c:v>
                </c:pt>
                <c:pt idx="2938">
                  <c:v>293.727</c:v>
                </c:pt>
                <c:pt idx="2939">
                  <c:v>293.8</c:v>
                </c:pt>
                <c:pt idx="2940">
                  <c:v>293.9</c:v>
                </c:pt>
                <c:pt idx="2941">
                  <c:v>294</c:v>
                </c:pt>
                <c:pt idx="2942">
                  <c:v>294.1</c:v>
                </c:pt>
                <c:pt idx="2943">
                  <c:v>294.249</c:v>
                </c:pt>
                <c:pt idx="2944">
                  <c:v>294.3</c:v>
                </c:pt>
                <c:pt idx="2945">
                  <c:v>294.4</c:v>
                </c:pt>
                <c:pt idx="2946">
                  <c:v>294.5</c:v>
                </c:pt>
                <c:pt idx="2947">
                  <c:v>294.6</c:v>
                </c:pt>
                <c:pt idx="2948">
                  <c:v>294.7</c:v>
                </c:pt>
                <c:pt idx="2949">
                  <c:v>294.81</c:v>
                </c:pt>
                <c:pt idx="2950">
                  <c:v>294.927</c:v>
                </c:pt>
                <c:pt idx="2951">
                  <c:v>295.052</c:v>
                </c:pt>
                <c:pt idx="2952">
                  <c:v>295.1</c:v>
                </c:pt>
                <c:pt idx="2953">
                  <c:v>295.2</c:v>
                </c:pt>
                <c:pt idx="2954">
                  <c:v>295.3</c:v>
                </c:pt>
                <c:pt idx="2955">
                  <c:v>295.4</c:v>
                </c:pt>
                <c:pt idx="2956">
                  <c:v>295.5</c:v>
                </c:pt>
                <c:pt idx="2957">
                  <c:v>295.616</c:v>
                </c:pt>
                <c:pt idx="2958">
                  <c:v>295.717</c:v>
                </c:pt>
                <c:pt idx="2959">
                  <c:v>295.8</c:v>
                </c:pt>
                <c:pt idx="2960">
                  <c:v>295.9</c:v>
                </c:pt>
                <c:pt idx="2961">
                  <c:v>296</c:v>
                </c:pt>
                <c:pt idx="2962">
                  <c:v>296.1</c:v>
                </c:pt>
                <c:pt idx="2963">
                  <c:v>296.2</c:v>
                </c:pt>
                <c:pt idx="2964">
                  <c:v>296.301</c:v>
                </c:pt>
                <c:pt idx="2965">
                  <c:v>296.4</c:v>
                </c:pt>
                <c:pt idx="2966">
                  <c:v>296.5</c:v>
                </c:pt>
                <c:pt idx="2967">
                  <c:v>296.6</c:v>
                </c:pt>
                <c:pt idx="2968">
                  <c:v>296.7</c:v>
                </c:pt>
                <c:pt idx="2969">
                  <c:v>296.8</c:v>
                </c:pt>
                <c:pt idx="2970">
                  <c:v>296.9</c:v>
                </c:pt>
                <c:pt idx="2971">
                  <c:v>297.001</c:v>
                </c:pt>
                <c:pt idx="2972">
                  <c:v>297.1</c:v>
                </c:pt>
                <c:pt idx="2973">
                  <c:v>297.2</c:v>
                </c:pt>
                <c:pt idx="2974">
                  <c:v>297.3</c:v>
                </c:pt>
                <c:pt idx="2975">
                  <c:v>297.4</c:v>
                </c:pt>
                <c:pt idx="2976">
                  <c:v>297.5</c:v>
                </c:pt>
                <c:pt idx="2977">
                  <c:v>297.6</c:v>
                </c:pt>
                <c:pt idx="2978">
                  <c:v>297.7</c:v>
                </c:pt>
                <c:pt idx="2979">
                  <c:v>297.8</c:v>
                </c:pt>
                <c:pt idx="2980">
                  <c:v>297.9</c:v>
                </c:pt>
                <c:pt idx="2981">
                  <c:v>298</c:v>
                </c:pt>
                <c:pt idx="2982">
                  <c:v>298.1</c:v>
                </c:pt>
                <c:pt idx="2983">
                  <c:v>298.2</c:v>
                </c:pt>
                <c:pt idx="2984">
                  <c:v>298.3</c:v>
                </c:pt>
                <c:pt idx="2985">
                  <c:v>298.4</c:v>
                </c:pt>
                <c:pt idx="2986">
                  <c:v>298.5</c:v>
                </c:pt>
                <c:pt idx="2987">
                  <c:v>298.601</c:v>
                </c:pt>
                <c:pt idx="2988">
                  <c:v>298.7</c:v>
                </c:pt>
                <c:pt idx="2989">
                  <c:v>298.8</c:v>
                </c:pt>
                <c:pt idx="2990">
                  <c:v>298.9</c:v>
                </c:pt>
                <c:pt idx="2991">
                  <c:v>299</c:v>
                </c:pt>
                <c:pt idx="2992">
                  <c:v>299.1</c:v>
                </c:pt>
                <c:pt idx="2993">
                  <c:v>299.2</c:v>
                </c:pt>
                <c:pt idx="2994">
                  <c:v>299.3</c:v>
                </c:pt>
                <c:pt idx="2995">
                  <c:v>299.416</c:v>
                </c:pt>
                <c:pt idx="2996">
                  <c:v>299.5</c:v>
                </c:pt>
                <c:pt idx="2997">
                  <c:v>299.6</c:v>
                </c:pt>
                <c:pt idx="2998">
                  <c:v>299.7</c:v>
                </c:pt>
                <c:pt idx="2999">
                  <c:v>299.8</c:v>
                </c:pt>
                <c:pt idx="3000">
                  <c:v>299.9</c:v>
                </c:pt>
                <c:pt idx="3001">
                  <c:v>300</c:v>
                </c:pt>
                <c:pt idx="3002">
                  <c:v>300.1</c:v>
                </c:pt>
                <c:pt idx="3003">
                  <c:v>300.243</c:v>
                </c:pt>
                <c:pt idx="3004">
                  <c:v>300.331</c:v>
                </c:pt>
                <c:pt idx="3005">
                  <c:v>300.4</c:v>
                </c:pt>
                <c:pt idx="3006">
                  <c:v>300.5</c:v>
                </c:pt>
                <c:pt idx="3007">
                  <c:v>300.6</c:v>
                </c:pt>
                <c:pt idx="3008">
                  <c:v>300.7</c:v>
                </c:pt>
                <c:pt idx="3009">
                  <c:v>300.8</c:v>
                </c:pt>
                <c:pt idx="3010">
                  <c:v>300.901</c:v>
                </c:pt>
                <c:pt idx="3011">
                  <c:v>301</c:v>
                </c:pt>
                <c:pt idx="3012">
                  <c:v>301.1</c:v>
                </c:pt>
                <c:pt idx="3013">
                  <c:v>301.2</c:v>
                </c:pt>
                <c:pt idx="3014">
                  <c:v>301.3</c:v>
                </c:pt>
                <c:pt idx="3015">
                  <c:v>301.4</c:v>
                </c:pt>
                <c:pt idx="3016">
                  <c:v>301.5</c:v>
                </c:pt>
                <c:pt idx="3017">
                  <c:v>301.607</c:v>
                </c:pt>
                <c:pt idx="3018">
                  <c:v>301.7</c:v>
                </c:pt>
                <c:pt idx="3019">
                  <c:v>301.814</c:v>
                </c:pt>
                <c:pt idx="3020">
                  <c:v>301.932</c:v>
                </c:pt>
                <c:pt idx="3021">
                  <c:v>302</c:v>
                </c:pt>
                <c:pt idx="3022">
                  <c:v>302.1</c:v>
                </c:pt>
                <c:pt idx="3023">
                  <c:v>302.2</c:v>
                </c:pt>
                <c:pt idx="3024">
                  <c:v>302.3</c:v>
                </c:pt>
                <c:pt idx="3025">
                  <c:v>302.4</c:v>
                </c:pt>
                <c:pt idx="3026">
                  <c:v>302.5</c:v>
                </c:pt>
                <c:pt idx="3027">
                  <c:v>302.628</c:v>
                </c:pt>
                <c:pt idx="3028">
                  <c:v>302.705</c:v>
                </c:pt>
                <c:pt idx="3029">
                  <c:v>302.8</c:v>
                </c:pt>
                <c:pt idx="3030">
                  <c:v>302.9</c:v>
                </c:pt>
                <c:pt idx="3031">
                  <c:v>303</c:v>
                </c:pt>
                <c:pt idx="3032">
                  <c:v>303.1</c:v>
                </c:pt>
                <c:pt idx="3033">
                  <c:v>303.2</c:v>
                </c:pt>
                <c:pt idx="3034">
                  <c:v>303.334</c:v>
                </c:pt>
                <c:pt idx="3035">
                  <c:v>303.4</c:v>
                </c:pt>
                <c:pt idx="3036">
                  <c:v>303.5</c:v>
                </c:pt>
                <c:pt idx="3037">
                  <c:v>303.6</c:v>
                </c:pt>
                <c:pt idx="3038">
                  <c:v>303.7</c:v>
                </c:pt>
                <c:pt idx="3039">
                  <c:v>303.819</c:v>
                </c:pt>
                <c:pt idx="3040">
                  <c:v>303.9</c:v>
                </c:pt>
                <c:pt idx="3041">
                  <c:v>304</c:v>
                </c:pt>
                <c:pt idx="3042">
                  <c:v>304.138</c:v>
                </c:pt>
                <c:pt idx="3043">
                  <c:v>304.208</c:v>
                </c:pt>
                <c:pt idx="3044">
                  <c:v>304.3</c:v>
                </c:pt>
                <c:pt idx="3045">
                  <c:v>304.4</c:v>
                </c:pt>
                <c:pt idx="3046">
                  <c:v>304.5</c:v>
                </c:pt>
                <c:pt idx="3047">
                  <c:v>304.6</c:v>
                </c:pt>
                <c:pt idx="3048">
                  <c:v>304.7</c:v>
                </c:pt>
                <c:pt idx="3049">
                  <c:v>304.801</c:v>
                </c:pt>
                <c:pt idx="3050">
                  <c:v>304.9</c:v>
                </c:pt>
                <c:pt idx="3051">
                  <c:v>305</c:v>
                </c:pt>
                <c:pt idx="3052">
                  <c:v>305.1</c:v>
                </c:pt>
                <c:pt idx="3053">
                  <c:v>305.2</c:v>
                </c:pt>
                <c:pt idx="3054">
                  <c:v>305.3</c:v>
                </c:pt>
                <c:pt idx="3055">
                  <c:v>305.4</c:v>
                </c:pt>
                <c:pt idx="3056">
                  <c:v>305.513</c:v>
                </c:pt>
                <c:pt idx="3057">
                  <c:v>305.6</c:v>
                </c:pt>
                <c:pt idx="3058">
                  <c:v>305.701</c:v>
                </c:pt>
                <c:pt idx="3059">
                  <c:v>305.8</c:v>
                </c:pt>
                <c:pt idx="3060">
                  <c:v>305.9</c:v>
                </c:pt>
                <c:pt idx="3061">
                  <c:v>306</c:v>
                </c:pt>
                <c:pt idx="3062">
                  <c:v>306.1</c:v>
                </c:pt>
                <c:pt idx="3063">
                  <c:v>306.2</c:v>
                </c:pt>
                <c:pt idx="3064">
                  <c:v>306.3</c:v>
                </c:pt>
                <c:pt idx="3065">
                  <c:v>306.4</c:v>
                </c:pt>
                <c:pt idx="3066">
                  <c:v>306.5</c:v>
                </c:pt>
                <c:pt idx="3067">
                  <c:v>306.6</c:v>
                </c:pt>
                <c:pt idx="3068">
                  <c:v>306.7</c:v>
                </c:pt>
                <c:pt idx="3069">
                  <c:v>306.8</c:v>
                </c:pt>
                <c:pt idx="3070">
                  <c:v>306.9</c:v>
                </c:pt>
                <c:pt idx="3071">
                  <c:v>307</c:v>
                </c:pt>
                <c:pt idx="3072">
                  <c:v>307.1</c:v>
                </c:pt>
                <c:pt idx="3073">
                  <c:v>307.2</c:v>
                </c:pt>
                <c:pt idx="3074">
                  <c:v>307.3</c:v>
                </c:pt>
                <c:pt idx="3075">
                  <c:v>307.4</c:v>
                </c:pt>
                <c:pt idx="3076">
                  <c:v>307.5</c:v>
                </c:pt>
                <c:pt idx="3077">
                  <c:v>307.6</c:v>
                </c:pt>
                <c:pt idx="3078">
                  <c:v>307.7</c:v>
                </c:pt>
                <c:pt idx="3079">
                  <c:v>307.8</c:v>
                </c:pt>
                <c:pt idx="3080">
                  <c:v>307.901</c:v>
                </c:pt>
                <c:pt idx="3081">
                  <c:v>308</c:v>
                </c:pt>
                <c:pt idx="3082">
                  <c:v>308.1</c:v>
                </c:pt>
                <c:pt idx="3083">
                  <c:v>308.2</c:v>
                </c:pt>
                <c:pt idx="3084">
                  <c:v>308.3</c:v>
                </c:pt>
                <c:pt idx="3085">
                  <c:v>308.4</c:v>
                </c:pt>
                <c:pt idx="3086">
                  <c:v>308.5</c:v>
                </c:pt>
                <c:pt idx="3087">
                  <c:v>308.6</c:v>
                </c:pt>
                <c:pt idx="3088">
                  <c:v>308.7</c:v>
                </c:pt>
                <c:pt idx="3089">
                  <c:v>308.8</c:v>
                </c:pt>
                <c:pt idx="3090">
                  <c:v>308.9</c:v>
                </c:pt>
                <c:pt idx="3091">
                  <c:v>309</c:v>
                </c:pt>
                <c:pt idx="3092">
                  <c:v>309.1</c:v>
                </c:pt>
                <c:pt idx="3093">
                  <c:v>309.2</c:v>
                </c:pt>
                <c:pt idx="3094">
                  <c:v>309.3</c:v>
                </c:pt>
                <c:pt idx="3095">
                  <c:v>309.4</c:v>
                </c:pt>
                <c:pt idx="3096">
                  <c:v>309.5</c:v>
                </c:pt>
                <c:pt idx="3097">
                  <c:v>309.6</c:v>
                </c:pt>
                <c:pt idx="3098">
                  <c:v>309.7</c:v>
                </c:pt>
                <c:pt idx="3099">
                  <c:v>309.8</c:v>
                </c:pt>
                <c:pt idx="3100">
                  <c:v>309.9</c:v>
                </c:pt>
                <c:pt idx="3101">
                  <c:v>310</c:v>
                </c:pt>
                <c:pt idx="3102">
                  <c:v>310.1</c:v>
                </c:pt>
                <c:pt idx="3103">
                  <c:v>310.2</c:v>
                </c:pt>
                <c:pt idx="3104">
                  <c:v>310.3</c:v>
                </c:pt>
                <c:pt idx="3105">
                  <c:v>310.4</c:v>
                </c:pt>
                <c:pt idx="3106">
                  <c:v>310.5</c:v>
                </c:pt>
                <c:pt idx="3107">
                  <c:v>310.6</c:v>
                </c:pt>
                <c:pt idx="3108">
                  <c:v>310.7</c:v>
                </c:pt>
                <c:pt idx="3109">
                  <c:v>310.8</c:v>
                </c:pt>
                <c:pt idx="3110">
                  <c:v>310.9</c:v>
                </c:pt>
                <c:pt idx="3111">
                  <c:v>311</c:v>
                </c:pt>
                <c:pt idx="3112">
                  <c:v>311.1</c:v>
                </c:pt>
                <c:pt idx="3113">
                  <c:v>311.2</c:v>
                </c:pt>
                <c:pt idx="3114">
                  <c:v>311.3</c:v>
                </c:pt>
                <c:pt idx="3115">
                  <c:v>311.4</c:v>
                </c:pt>
                <c:pt idx="3116">
                  <c:v>311.5</c:v>
                </c:pt>
                <c:pt idx="3117">
                  <c:v>311.601</c:v>
                </c:pt>
                <c:pt idx="3118">
                  <c:v>311.7</c:v>
                </c:pt>
                <c:pt idx="3119">
                  <c:v>311.801</c:v>
                </c:pt>
                <c:pt idx="3120">
                  <c:v>311.9</c:v>
                </c:pt>
                <c:pt idx="3121">
                  <c:v>312</c:v>
                </c:pt>
                <c:pt idx="3122">
                  <c:v>312.1</c:v>
                </c:pt>
                <c:pt idx="3123">
                  <c:v>312.2</c:v>
                </c:pt>
                <c:pt idx="3124">
                  <c:v>312.3</c:v>
                </c:pt>
                <c:pt idx="3125">
                  <c:v>312.401</c:v>
                </c:pt>
                <c:pt idx="3126">
                  <c:v>312.5</c:v>
                </c:pt>
                <c:pt idx="3127">
                  <c:v>312.601</c:v>
                </c:pt>
                <c:pt idx="3128">
                  <c:v>312.7</c:v>
                </c:pt>
                <c:pt idx="3129">
                  <c:v>312.8</c:v>
                </c:pt>
                <c:pt idx="3130">
                  <c:v>312.9</c:v>
                </c:pt>
                <c:pt idx="3131">
                  <c:v>313</c:v>
                </c:pt>
                <c:pt idx="3132">
                  <c:v>313.1</c:v>
                </c:pt>
                <c:pt idx="3133">
                  <c:v>313.2</c:v>
                </c:pt>
                <c:pt idx="3134">
                  <c:v>313.301</c:v>
                </c:pt>
                <c:pt idx="3135">
                  <c:v>313.4</c:v>
                </c:pt>
                <c:pt idx="3136">
                  <c:v>313.5</c:v>
                </c:pt>
                <c:pt idx="3137">
                  <c:v>313.6</c:v>
                </c:pt>
                <c:pt idx="3138">
                  <c:v>313.7</c:v>
                </c:pt>
                <c:pt idx="3139">
                  <c:v>313.8</c:v>
                </c:pt>
                <c:pt idx="3140">
                  <c:v>313.9</c:v>
                </c:pt>
                <c:pt idx="3141">
                  <c:v>314</c:v>
                </c:pt>
                <c:pt idx="3142">
                  <c:v>314.1</c:v>
                </c:pt>
                <c:pt idx="3143">
                  <c:v>314.2</c:v>
                </c:pt>
                <c:pt idx="3144">
                  <c:v>314.3</c:v>
                </c:pt>
                <c:pt idx="3145">
                  <c:v>314.4</c:v>
                </c:pt>
                <c:pt idx="3146">
                  <c:v>314.5</c:v>
                </c:pt>
                <c:pt idx="3147">
                  <c:v>314.6</c:v>
                </c:pt>
                <c:pt idx="3148">
                  <c:v>314.7</c:v>
                </c:pt>
                <c:pt idx="3149">
                  <c:v>314.8</c:v>
                </c:pt>
                <c:pt idx="3150">
                  <c:v>314.9</c:v>
                </c:pt>
                <c:pt idx="3151">
                  <c:v>315</c:v>
                </c:pt>
                <c:pt idx="3152">
                  <c:v>315.1</c:v>
                </c:pt>
                <c:pt idx="3153">
                  <c:v>315.2</c:v>
                </c:pt>
                <c:pt idx="3154">
                  <c:v>315.3</c:v>
                </c:pt>
                <c:pt idx="3155">
                  <c:v>315.4</c:v>
                </c:pt>
                <c:pt idx="3156">
                  <c:v>315.501</c:v>
                </c:pt>
                <c:pt idx="3157">
                  <c:v>315.6</c:v>
                </c:pt>
                <c:pt idx="3158">
                  <c:v>315.7</c:v>
                </c:pt>
                <c:pt idx="3159">
                  <c:v>315.8</c:v>
                </c:pt>
                <c:pt idx="3160">
                  <c:v>315.9</c:v>
                </c:pt>
                <c:pt idx="3161">
                  <c:v>316</c:v>
                </c:pt>
                <c:pt idx="3162">
                  <c:v>316.1</c:v>
                </c:pt>
                <c:pt idx="3163">
                  <c:v>316.2</c:v>
                </c:pt>
                <c:pt idx="3164">
                  <c:v>316.3</c:v>
                </c:pt>
                <c:pt idx="3165">
                  <c:v>316.4</c:v>
                </c:pt>
                <c:pt idx="3166">
                  <c:v>316.5</c:v>
                </c:pt>
                <c:pt idx="3167">
                  <c:v>316.6</c:v>
                </c:pt>
                <c:pt idx="3168">
                  <c:v>316.7</c:v>
                </c:pt>
                <c:pt idx="3169">
                  <c:v>316.8</c:v>
                </c:pt>
                <c:pt idx="3170">
                  <c:v>316.901</c:v>
                </c:pt>
                <c:pt idx="3171">
                  <c:v>317</c:v>
                </c:pt>
                <c:pt idx="3172">
                  <c:v>317.1</c:v>
                </c:pt>
                <c:pt idx="3173">
                  <c:v>317.2</c:v>
                </c:pt>
                <c:pt idx="3174">
                  <c:v>317.3</c:v>
                </c:pt>
                <c:pt idx="3175">
                  <c:v>317.4</c:v>
                </c:pt>
                <c:pt idx="3176">
                  <c:v>317.5</c:v>
                </c:pt>
                <c:pt idx="3177">
                  <c:v>317.655</c:v>
                </c:pt>
                <c:pt idx="3178">
                  <c:v>317.729</c:v>
                </c:pt>
                <c:pt idx="3179">
                  <c:v>317.8</c:v>
                </c:pt>
                <c:pt idx="3180">
                  <c:v>317.9</c:v>
                </c:pt>
                <c:pt idx="3181">
                  <c:v>318</c:v>
                </c:pt>
                <c:pt idx="3182">
                  <c:v>318.1</c:v>
                </c:pt>
                <c:pt idx="3183">
                  <c:v>318.2</c:v>
                </c:pt>
                <c:pt idx="3184">
                  <c:v>318.3</c:v>
                </c:pt>
                <c:pt idx="3185">
                  <c:v>318.4</c:v>
                </c:pt>
                <c:pt idx="3186">
                  <c:v>318.5</c:v>
                </c:pt>
                <c:pt idx="3187">
                  <c:v>318.6</c:v>
                </c:pt>
                <c:pt idx="3188">
                  <c:v>318.7</c:v>
                </c:pt>
                <c:pt idx="3189">
                  <c:v>318.8</c:v>
                </c:pt>
                <c:pt idx="3190">
                  <c:v>318.9</c:v>
                </c:pt>
                <c:pt idx="3191">
                  <c:v>319.046</c:v>
                </c:pt>
                <c:pt idx="3192">
                  <c:v>319.122</c:v>
                </c:pt>
                <c:pt idx="3193">
                  <c:v>319.2</c:v>
                </c:pt>
                <c:pt idx="3194">
                  <c:v>319.3</c:v>
                </c:pt>
                <c:pt idx="3195">
                  <c:v>319.4</c:v>
                </c:pt>
                <c:pt idx="3196">
                  <c:v>319.5</c:v>
                </c:pt>
                <c:pt idx="3197">
                  <c:v>319.6</c:v>
                </c:pt>
                <c:pt idx="3198">
                  <c:v>319.716</c:v>
                </c:pt>
                <c:pt idx="3199">
                  <c:v>319.8</c:v>
                </c:pt>
                <c:pt idx="3200">
                  <c:v>319.9</c:v>
                </c:pt>
                <c:pt idx="3201">
                  <c:v>320</c:v>
                </c:pt>
                <c:pt idx="3202">
                  <c:v>320.113</c:v>
                </c:pt>
                <c:pt idx="3203">
                  <c:v>320.2</c:v>
                </c:pt>
                <c:pt idx="3204">
                  <c:v>320.3</c:v>
                </c:pt>
                <c:pt idx="3205">
                  <c:v>320.4</c:v>
                </c:pt>
                <c:pt idx="3206">
                  <c:v>320.5</c:v>
                </c:pt>
                <c:pt idx="3207">
                  <c:v>320.623</c:v>
                </c:pt>
                <c:pt idx="3208">
                  <c:v>320.741</c:v>
                </c:pt>
                <c:pt idx="3209">
                  <c:v>320.8</c:v>
                </c:pt>
                <c:pt idx="3210">
                  <c:v>320.9</c:v>
                </c:pt>
                <c:pt idx="3211">
                  <c:v>321</c:v>
                </c:pt>
                <c:pt idx="3212">
                  <c:v>321.1</c:v>
                </c:pt>
                <c:pt idx="3213">
                  <c:v>321.2</c:v>
                </c:pt>
                <c:pt idx="3214">
                  <c:v>321.3</c:v>
                </c:pt>
                <c:pt idx="3215">
                  <c:v>321.4</c:v>
                </c:pt>
                <c:pt idx="3216">
                  <c:v>321.5</c:v>
                </c:pt>
                <c:pt idx="3217">
                  <c:v>321.6</c:v>
                </c:pt>
                <c:pt idx="3218">
                  <c:v>321.7</c:v>
                </c:pt>
                <c:pt idx="3219">
                  <c:v>321.8</c:v>
                </c:pt>
                <c:pt idx="3220">
                  <c:v>321.9</c:v>
                </c:pt>
                <c:pt idx="3221">
                  <c:v>322</c:v>
                </c:pt>
                <c:pt idx="3222">
                  <c:v>322.1</c:v>
                </c:pt>
                <c:pt idx="3223">
                  <c:v>322.2</c:v>
                </c:pt>
                <c:pt idx="3224">
                  <c:v>322.3</c:v>
                </c:pt>
                <c:pt idx="3225">
                  <c:v>322.4</c:v>
                </c:pt>
                <c:pt idx="3226">
                  <c:v>322.5</c:v>
                </c:pt>
                <c:pt idx="3227">
                  <c:v>322.6</c:v>
                </c:pt>
                <c:pt idx="3228">
                  <c:v>322.7</c:v>
                </c:pt>
                <c:pt idx="3229">
                  <c:v>322.8</c:v>
                </c:pt>
                <c:pt idx="3230">
                  <c:v>322.901</c:v>
                </c:pt>
                <c:pt idx="3231">
                  <c:v>323</c:v>
                </c:pt>
                <c:pt idx="3232">
                  <c:v>323.1</c:v>
                </c:pt>
                <c:pt idx="3233">
                  <c:v>323.2</c:v>
                </c:pt>
                <c:pt idx="3234">
                  <c:v>323.3</c:v>
                </c:pt>
                <c:pt idx="3235">
                  <c:v>323.4</c:v>
                </c:pt>
                <c:pt idx="3236">
                  <c:v>323.5</c:v>
                </c:pt>
                <c:pt idx="3237">
                  <c:v>323.6</c:v>
                </c:pt>
                <c:pt idx="3238">
                  <c:v>323.7</c:v>
                </c:pt>
                <c:pt idx="3239">
                  <c:v>323.8</c:v>
                </c:pt>
                <c:pt idx="3240">
                  <c:v>323.9</c:v>
                </c:pt>
                <c:pt idx="3241">
                  <c:v>324</c:v>
                </c:pt>
                <c:pt idx="3242">
                  <c:v>324.1</c:v>
                </c:pt>
                <c:pt idx="3243">
                  <c:v>324.2</c:v>
                </c:pt>
                <c:pt idx="3244">
                  <c:v>324.3</c:v>
                </c:pt>
                <c:pt idx="3245">
                  <c:v>324.4</c:v>
                </c:pt>
                <c:pt idx="3246">
                  <c:v>324.5</c:v>
                </c:pt>
                <c:pt idx="3247">
                  <c:v>324.6</c:v>
                </c:pt>
                <c:pt idx="3248">
                  <c:v>324.7</c:v>
                </c:pt>
                <c:pt idx="3249">
                  <c:v>324.8</c:v>
                </c:pt>
                <c:pt idx="3250">
                  <c:v>324.9</c:v>
                </c:pt>
                <c:pt idx="3251">
                  <c:v>325</c:v>
                </c:pt>
                <c:pt idx="3252">
                  <c:v>325.1</c:v>
                </c:pt>
                <c:pt idx="3253">
                  <c:v>325.2</c:v>
                </c:pt>
                <c:pt idx="3254">
                  <c:v>325.3</c:v>
                </c:pt>
                <c:pt idx="3255">
                  <c:v>325.4</c:v>
                </c:pt>
                <c:pt idx="3256">
                  <c:v>325.5</c:v>
                </c:pt>
                <c:pt idx="3257">
                  <c:v>325.6</c:v>
                </c:pt>
                <c:pt idx="3258">
                  <c:v>325.7</c:v>
                </c:pt>
                <c:pt idx="3259">
                  <c:v>325.8</c:v>
                </c:pt>
                <c:pt idx="3260">
                  <c:v>325.9</c:v>
                </c:pt>
                <c:pt idx="3261">
                  <c:v>326</c:v>
                </c:pt>
                <c:pt idx="3262">
                  <c:v>326.1</c:v>
                </c:pt>
                <c:pt idx="3263">
                  <c:v>326.2</c:v>
                </c:pt>
                <c:pt idx="3264">
                  <c:v>326.3</c:v>
                </c:pt>
                <c:pt idx="3265">
                  <c:v>326.401</c:v>
                </c:pt>
                <c:pt idx="3266">
                  <c:v>326.5</c:v>
                </c:pt>
                <c:pt idx="3267">
                  <c:v>326.6</c:v>
                </c:pt>
                <c:pt idx="3268">
                  <c:v>326.7</c:v>
                </c:pt>
                <c:pt idx="3269">
                  <c:v>326.916</c:v>
                </c:pt>
                <c:pt idx="3270">
                  <c:v>326.917</c:v>
                </c:pt>
                <c:pt idx="3271">
                  <c:v>327</c:v>
                </c:pt>
                <c:pt idx="3272">
                  <c:v>327.1</c:v>
                </c:pt>
                <c:pt idx="3273">
                  <c:v>327.2</c:v>
                </c:pt>
                <c:pt idx="3274">
                  <c:v>327.3</c:v>
                </c:pt>
                <c:pt idx="3275">
                  <c:v>327.417</c:v>
                </c:pt>
                <c:pt idx="3276">
                  <c:v>327.55</c:v>
                </c:pt>
                <c:pt idx="3277">
                  <c:v>327.612</c:v>
                </c:pt>
                <c:pt idx="3278">
                  <c:v>327.706</c:v>
                </c:pt>
                <c:pt idx="3279">
                  <c:v>327.815</c:v>
                </c:pt>
                <c:pt idx="3280">
                  <c:v>327.909</c:v>
                </c:pt>
                <c:pt idx="3281">
                  <c:v>328.003</c:v>
                </c:pt>
                <c:pt idx="3282">
                  <c:v>328.112</c:v>
                </c:pt>
                <c:pt idx="3283">
                  <c:v>328.207</c:v>
                </c:pt>
                <c:pt idx="3284">
                  <c:v>328.392</c:v>
                </c:pt>
                <c:pt idx="3285">
                  <c:v>328.409</c:v>
                </c:pt>
                <c:pt idx="3286">
                  <c:v>328.547</c:v>
                </c:pt>
                <c:pt idx="3287">
                  <c:v>328.611</c:v>
                </c:pt>
                <c:pt idx="3288">
                  <c:v>328.705</c:v>
                </c:pt>
                <c:pt idx="3289">
                  <c:v>328.815</c:v>
                </c:pt>
                <c:pt idx="3290">
                  <c:v>328.908</c:v>
                </c:pt>
                <c:pt idx="3291">
                  <c:v>329.002</c:v>
                </c:pt>
                <c:pt idx="3292">
                  <c:v>329.111</c:v>
                </c:pt>
                <c:pt idx="3293">
                  <c:v>329.312</c:v>
                </c:pt>
                <c:pt idx="3294">
                  <c:v>329.313</c:v>
                </c:pt>
                <c:pt idx="3295">
                  <c:v>329.402</c:v>
                </c:pt>
                <c:pt idx="3296">
                  <c:v>329.502</c:v>
                </c:pt>
                <c:pt idx="3297">
                  <c:v>329.602</c:v>
                </c:pt>
                <c:pt idx="3298">
                  <c:v>329.702</c:v>
                </c:pt>
                <c:pt idx="3299">
                  <c:v>329.8</c:v>
                </c:pt>
                <c:pt idx="3300">
                  <c:v>329.905</c:v>
                </c:pt>
                <c:pt idx="3301">
                  <c:v>330.018</c:v>
                </c:pt>
                <c:pt idx="3302">
                  <c:v>330.149</c:v>
                </c:pt>
                <c:pt idx="3303">
                  <c:v>330.2</c:v>
                </c:pt>
                <c:pt idx="3304">
                  <c:v>330.302</c:v>
                </c:pt>
                <c:pt idx="3305">
                  <c:v>330.4</c:v>
                </c:pt>
                <c:pt idx="3306">
                  <c:v>330.5</c:v>
                </c:pt>
                <c:pt idx="3307">
                  <c:v>330.601</c:v>
                </c:pt>
                <c:pt idx="3308">
                  <c:v>330.7</c:v>
                </c:pt>
                <c:pt idx="3309">
                  <c:v>330.801</c:v>
                </c:pt>
                <c:pt idx="3310">
                  <c:v>330.901</c:v>
                </c:pt>
                <c:pt idx="3311">
                  <c:v>331.001</c:v>
                </c:pt>
                <c:pt idx="3312">
                  <c:v>331.142</c:v>
                </c:pt>
                <c:pt idx="3313">
                  <c:v>331.201</c:v>
                </c:pt>
                <c:pt idx="3314">
                  <c:v>331.303</c:v>
                </c:pt>
                <c:pt idx="3315">
                  <c:v>331.4</c:v>
                </c:pt>
                <c:pt idx="3316">
                  <c:v>331.501</c:v>
                </c:pt>
                <c:pt idx="3317">
                  <c:v>331.601</c:v>
                </c:pt>
                <c:pt idx="3318">
                  <c:v>331.701</c:v>
                </c:pt>
                <c:pt idx="3319">
                  <c:v>331.801</c:v>
                </c:pt>
                <c:pt idx="3320">
                  <c:v>331.901</c:v>
                </c:pt>
                <c:pt idx="3321">
                  <c:v>332.001</c:v>
                </c:pt>
                <c:pt idx="3322">
                  <c:v>332.101</c:v>
                </c:pt>
                <c:pt idx="3323">
                  <c:v>332.201</c:v>
                </c:pt>
                <c:pt idx="3324">
                  <c:v>332.3</c:v>
                </c:pt>
                <c:pt idx="3325">
                  <c:v>332.401</c:v>
                </c:pt>
                <c:pt idx="3326">
                  <c:v>332.5</c:v>
                </c:pt>
                <c:pt idx="3327">
                  <c:v>332.6</c:v>
                </c:pt>
                <c:pt idx="3328">
                  <c:v>332.7</c:v>
                </c:pt>
                <c:pt idx="3329">
                  <c:v>332.8</c:v>
                </c:pt>
                <c:pt idx="3330">
                  <c:v>332.9</c:v>
                </c:pt>
                <c:pt idx="3331">
                  <c:v>333.001</c:v>
                </c:pt>
                <c:pt idx="3332">
                  <c:v>333.101</c:v>
                </c:pt>
                <c:pt idx="3333">
                  <c:v>333.28</c:v>
                </c:pt>
                <c:pt idx="3334">
                  <c:v>333.35</c:v>
                </c:pt>
                <c:pt idx="3335">
                  <c:v>333.4</c:v>
                </c:pt>
                <c:pt idx="3336">
                  <c:v>333.5</c:v>
                </c:pt>
                <c:pt idx="3337">
                  <c:v>333.6</c:v>
                </c:pt>
                <c:pt idx="3338">
                  <c:v>333.7</c:v>
                </c:pt>
                <c:pt idx="3339">
                  <c:v>333.801</c:v>
                </c:pt>
                <c:pt idx="3340">
                  <c:v>333.901</c:v>
                </c:pt>
                <c:pt idx="3341">
                  <c:v>334.001</c:v>
                </c:pt>
                <c:pt idx="3342">
                  <c:v>334.101</c:v>
                </c:pt>
                <c:pt idx="3343">
                  <c:v>334.201</c:v>
                </c:pt>
                <c:pt idx="3344">
                  <c:v>334.321</c:v>
                </c:pt>
                <c:pt idx="3345">
                  <c:v>334.465</c:v>
                </c:pt>
                <c:pt idx="3346">
                  <c:v>334.501</c:v>
                </c:pt>
                <c:pt idx="3347">
                  <c:v>334.6</c:v>
                </c:pt>
                <c:pt idx="3348">
                  <c:v>334.7</c:v>
                </c:pt>
                <c:pt idx="3349">
                  <c:v>334.8</c:v>
                </c:pt>
                <c:pt idx="3350">
                  <c:v>334.9</c:v>
                </c:pt>
                <c:pt idx="3351">
                  <c:v>335.001</c:v>
                </c:pt>
                <c:pt idx="3352">
                  <c:v>335.1</c:v>
                </c:pt>
                <c:pt idx="3353">
                  <c:v>335.2</c:v>
                </c:pt>
                <c:pt idx="3354">
                  <c:v>335.319</c:v>
                </c:pt>
                <c:pt idx="3355">
                  <c:v>335.4</c:v>
                </c:pt>
                <c:pt idx="3356">
                  <c:v>335.509</c:v>
                </c:pt>
                <c:pt idx="3357">
                  <c:v>335.633</c:v>
                </c:pt>
                <c:pt idx="3358">
                  <c:v>335.7</c:v>
                </c:pt>
                <c:pt idx="3359">
                  <c:v>335.8</c:v>
                </c:pt>
                <c:pt idx="3360">
                  <c:v>335.9</c:v>
                </c:pt>
                <c:pt idx="3361">
                  <c:v>336</c:v>
                </c:pt>
                <c:pt idx="3362">
                  <c:v>336.101</c:v>
                </c:pt>
                <c:pt idx="3363">
                  <c:v>336.216</c:v>
                </c:pt>
                <c:pt idx="3364">
                  <c:v>336.3</c:v>
                </c:pt>
                <c:pt idx="3365">
                  <c:v>336.4</c:v>
                </c:pt>
                <c:pt idx="3366">
                  <c:v>336.5</c:v>
                </c:pt>
                <c:pt idx="3367">
                  <c:v>336.6</c:v>
                </c:pt>
                <c:pt idx="3368">
                  <c:v>336.7</c:v>
                </c:pt>
                <c:pt idx="3369">
                  <c:v>336.803</c:v>
                </c:pt>
                <c:pt idx="3370">
                  <c:v>336.9</c:v>
                </c:pt>
                <c:pt idx="3371">
                  <c:v>337.022</c:v>
                </c:pt>
                <c:pt idx="3372">
                  <c:v>337.118</c:v>
                </c:pt>
                <c:pt idx="3373">
                  <c:v>337.2</c:v>
                </c:pt>
                <c:pt idx="3374">
                  <c:v>337.3</c:v>
                </c:pt>
                <c:pt idx="3375">
                  <c:v>337.4</c:v>
                </c:pt>
                <c:pt idx="3376">
                  <c:v>337.5</c:v>
                </c:pt>
                <c:pt idx="3377">
                  <c:v>337.6</c:v>
                </c:pt>
                <c:pt idx="3378">
                  <c:v>337.7</c:v>
                </c:pt>
                <c:pt idx="3379">
                  <c:v>337.803</c:v>
                </c:pt>
                <c:pt idx="3380">
                  <c:v>337.9</c:v>
                </c:pt>
                <c:pt idx="3381">
                  <c:v>338</c:v>
                </c:pt>
                <c:pt idx="3382">
                  <c:v>338.1</c:v>
                </c:pt>
                <c:pt idx="3383">
                  <c:v>338.2</c:v>
                </c:pt>
                <c:pt idx="3384">
                  <c:v>338.3</c:v>
                </c:pt>
                <c:pt idx="3385">
                  <c:v>338.4</c:v>
                </c:pt>
                <c:pt idx="3386">
                  <c:v>338.5</c:v>
                </c:pt>
                <c:pt idx="3387">
                  <c:v>338.639</c:v>
                </c:pt>
                <c:pt idx="3388">
                  <c:v>338.7</c:v>
                </c:pt>
                <c:pt idx="3389">
                  <c:v>338.8</c:v>
                </c:pt>
                <c:pt idx="3390">
                  <c:v>338.9</c:v>
                </c:pt>
                <c:pt idx="3391">
                  <c:v>339</c:v>
                </c:pt>
                <c:pt idx="3392">
                  <c:v>339.115</c:v>
                </c:pt>
                <c:pt idx="3393">
                  <c:v>339.2</c:v>
                </c:pt>
                <c:pt idx="3394">
                  <c:v>339.3</c:v>
                </c:pt>
                <c:pt idx="3395">
                  <c:v>339.401</c:v>
                </c:pt>
                <c:pt idx="3396">
                  <c:v>339.5</c:v>
                </c:pt>
                <c:pt idx="3397">
                  <c:v>339.6</c:v>
                </c:pt>
                <c:pt idx="3398">
                  <c:v>339.7</c:v>
                </c:pt>
                <c:pt idx="3399">
                  <c:v>339.8</c:v>
                </c:pt>
                <c:pt idx="3400">
                  <c:v>339.9</c:v>
                </c:pt>
                <c:pt idx="3401">
                  <c:v>340</c:v>
                </c:pt>
                <c:pt idx="3402">
                  <c:v>340.1</c:v>
                </c:pt>
                <c:pt idx="3403">
                  <c:v>340.2</c:v>
                </c:pt>
                <c:pt idx="3404">
                  <c:v>340.3</c:v>
                </c:pt>
                <c:pt idx="3405">
                  <c:v>340.4</c:v>
                </c:pt>
                <c:pt idx="3406">
                  <c:v>340.5</c:v>
                </c:pt>
                <c:pt idx="3407">
                  <c:v>340.6</c:v>
                </c:pt>
                <c:pt idx="3408">
                  <c:v>340.701</c:v>
                </c:pt>
                <c:pt idx="3409">
                  <c:v>340.8</c:v>
                </c:pt>
                <c:pt idx="3410">
                  <c:v>340.9</c:v>
                </c:pt>
                <c:pt idx="3411">
                  <c:v>341</c:v>
                </c:pt>
                <c:pt idx="3412">
                  <c:v>341.1</c:v>
                </c:pt>
                <c:pt idx="3413">
                  <c:v>341.2</c:v>
                </c:pt>
                <c:pt idx="3414">
                  <c:v>341.3</c:v>
                </c:pt>
                <c:pt idx="3415">
                  <c:v>341.4</c:v>
                </c:pt>
                <c:pt idx="3416">
                  <c:v>341.5</c:v>
                </c:pt>
                <c:pt idx="3417">
                  <c:v>341.6</c:v>
                </c:pt>
                <c:pt idx="3418">
                  <c:v>341.7</c:v>
                </c:pt>
                <c:pt idx="3419">
                  <c:v>341.8</c:v>
                </c:pt>
                <c:pt idx="3420">
                  <c:v>341.9</c:v>
                </c:pt>
                <c:pt idx="3421">
                  <c:v>342</c:v>
                </c:pt>
                <c:pt idx="3422">
                  <c:v>342.1</c:v>
                </c:pt>
                <c:pt idx="3423">
                  <c:v>342.2</c:v>
                </c:pt>
                <c:pt idx="3424">
                  <c:v>342.3</c:v>
                </c:pt>
                <c:pt idx="3425">
                  <c:v>342.4</c:v>
                </c:pt>
                <c:pt idx="3426">
                  <c:v>342.5</c:v>
                </c:pt>
                <c:pt idx="3427">
                  <c:v>342.6</c:v>
                </c:pt>
                <c:pt idx="3428">
                  <c:v>342.706</c:v>
                </c:pt>
                <c:pt idx="3429">
                  <c:v>342.815</c:v>
                </c:pt>
                <c:pt idx="3430">
                  <c:v>342.901</c:v>
                </c:pt>
                <c:pt idx="3431">
                  <c:v>343</c:v>
                </c:pt>
                <c:pt idx="3432">
                  <c:v>343.1</c:v>
                </c:pt>
                <c:pt idx="3433">
                  <c:v>343.2</c:v>
                </c:pt>
                <c:pt idx="3434">
                  <c:v>343.3</c:v>
                </c:pt>
                <c:pt idx="3435">
                  <c:v>343.431</c:v>
                </c:pt>
                <c:pt idx="3436">
                  <c:v>343.5</c:v>
                </c:pt>
                <c:pt idx="3437">
                  <c:v>343.6</c:v>
                </c:pt>
                <c:pt idx="3438">
                  <c:v>343.7</c:v>
                </c:pt>
                <c:pt idx="3439">
                  <c:v>343.8</c:v>
                </c:pt>
                <c:pt idx="3440">
                  <c:v>343.9</c:v>
                </c:pt>
                <c:pt idx="3441">
                  <c:v>344</c:v>
                </c:pt>
                <c:pt idx="3442">
                  <c:v>344.101</c:v>
                </c:pt>
                <c:pt idx="3443">
                  <c:v>344.2</c:v>
                </c:pt>
                <c:pt idx="3444">
                  <c:v>344.3</c:v>
                </c:pt>
                <c:pt idx="3445">
                  <c:v>344.4</c:v>
                </c:pt>
                <c:pt idx="3446">
                  <c:v>344.5</c:v>
                </c:pt>
                <c:pt idx="3447">
                  <c:v>344.6</c:v>
                </c:pt>
                <c:pt idx="3448">
                  <c:v>344.7</c:v>
                </c:pt>
                <c:pt idx="3449">
                  <c:v>344.8</c:v>
                </c:pt>
                <c:pt idx="3450">
                  <c:v>344.9</c:v>
                </c:pt>
                <c:pt idx="3451">
                  <c:v>345</c:v>
                </c:pt>
                <c:pt idx="3452">
                  <c:v>345.1</c:v>
                </c:pt>
                <c:pt idx="3453">
                  <c:v>345.2</c:v>
                </c:pt>
                <c:pt idx="3454">
                  <c:v>345.3</c:v>
                </c:pt>
                <c:pt idx="3455">
                  <c:v>345.4</c:v>
                </c:pt>
                <c:pt idx="3456">
                  <c:v>345.5</c:v>
                </c:pt>
                <c:pt idx="3457">
                  <c:v>345.6</c:v>
                </c:pt>
                <c:pt idx="3458">
                  <c:v>345.7</c:v>
                </c:pt>
                <c:pt idx="3459">
                  <c:v>345.8</c:v>
                </c:pt>
                <c:pt idx="3460">
                  <c:v>345.9</c:v>
                </c:pt>
                <c:pt idx="3461">
                  <c:v>346</c:v>
                </c:pt>
                <c:pt idx="3462">
                  <c:v>346.1</c:v>
                </c:pt>
                <c:pt idx="3463">
                  <c:v>346.2</c:v>
                </c:pt>
                <c:pt idx="3464">
                  <c:v>346.3</c:v>
                </c:pt>
                <c:pt idx="3465">
                  <c:v>346.401</c:v>
                </c:pt>
                <c:pt idx="3466">
                  <c:v>346.5</c:v>
                </c:pt>
                <c:pt idx="3467">
                  <c:v>346.601</c:v>
                </c:pt>
                <c:pt idx="3468">
                  <c:v>346.7</c:v>
                </c:pt>
                <c:pt idx="3469">
                  <c:v>346.8</c:v>
                </c:pt>
                <c:pt idx="3470">
                  <c:v>346.9</c:v>
                </c:pt>
                <c:pt idx="3471">
                  <c:v>347</c:v>
                </c:pt>
                <c:pt idx="3472">
                  <c:v>347.1</c:v>
                </c:pt>
                <c:pt idx="3473">
                  <c:v>347.2</c:v>
                </c:pt>
                <c:pt idx="3474">
                  <c:v>347.3</c:v>
                </c:pt>
                <c:pt idx="3475">
                  <c:v>347.4</c:v>
                </c:pt>
                <c:pt idx="3476">
                  <c:v>347.5</c:v>
                </c:pt>
                <c:pt idx="3477">
                  <c:v>347.6</c:v>
                </c:pt>
                <c:pt idx="3478">
                  <c:v>347.7</c:v>
                </c:pt>
                <c:pt idx="3479">
                  <c:v>347.8</c:v>
                </c:pt>
                <c:pt idx="3480">
                  <c:v>347.9</c:v>
                </c:pt>
                <c:pt idx="3481">
                  <c:v>348</c:v>
                </c:pt>
                <c:pt idx="3482">
                  <c:v>348.1</c:v>
                </c:pt>
                <c:pt idx="3483">
                  <c:v>348.2</c:v>
                </c:pt>
                <c:pt idx="3484">
                  <c:v>348.3</c:v>
                </c:pt>
                <c:pt idx="3485">
                  <c:v>348.4</c:v>
                </c:pt>
                <c:pt idx="3486">
                  <c:v>348.5</c:v>
                </c:pt>
                <c:pt idx="3487">
                  <c:v>348.6</c:v>
                </c:pt>
                <c:pt idx="3488">
                  <c:v>348.7</c:v>
                </c:pt>
                <c:pt idx="3489">
                  <c:v>348.8</c:v>
                </c:pt>
                <c:pt idx="3490">
                  <c:v>348.9</c:v>
                </c:pt>
                <c:pt idx="3491">
                  <c:v>349</c:v>
                </c:pt>
                <c:pt idx="3492">
                  <c:v>349.1</c:v>
                </c:pt>
                <c:pt idx="3493">
                  <c:v>349.2</c:v>
                </c:pt>
                <c:pt idx="3494">
                  <c:v>349.3</c:v>
                </c:pt>
                <c:pt idx="3495">
                  <c:v>349.4</c:v>
                </c:pt>
                <c:pt idx="3496">
                  <c:v>349.5</c:v>
                </c:pt>
                <c:pt idx="3497">
                  <c:v>349.6</c:v>
                </c:pt>
                <c:pt idx="3498">
                  <c:v>349.7</c:v>
                </c:pt>
                <c:pt idx="3499">
                  <c:v>349.8</c:v>
                </c:pt>
                <c:pt idx="3500">
                  <c:v>349.9</c:v>
                </c:pt>
                <c:pt idx="3501">
                  <c:v>350</c:v>
                </c:pt>
                <c:pt idx="3502">
                  <c:v>350.1</c:v>
                </c:pt>
                <c:pt idx="3503">
                  <c:v>350.211</c:v>
                </c:pt>
                <c:pt idx="3504">
                  <c:v>350.301</c:v>
                </c:pt>
                <c:pt idx="3505">
                  <c:v>350.401</c:v>
                </c:pt>
                <c:pt idx="3506">
                  <c:v>350.549</c:v>
                </c:pt>
                <c:pt idx="3507">
                  <c:v>350.641</c:v>
                </c:pt>
                <c:pt idx="3508">
                  <c:v>350.761</c:v>
                </c:pt>
                <c:pt idx="3509">
                  <c:v>350.8</c:v>
                </c:pt>
                <c:pt idx="3510">
                  <c:v>350.9</c:v>
                </c:pt>
                <c:pt idx="3511">
                  <c:v>351</c:v>
                </c:pt>
                <c:pt idx="3512">
                  <c:v>351.1</c:v>
                </c:pt>
                <c:pt idx="3513">
                  <c:v>351.21</c:v>
                </c:pt>
                <c:pt idx="3514">
                  <c:v>351.36</c:v>
                </c:pt>
                <c:pt idx="3515">
                  <c:v>351.4</c:v>
                </c:pt>
                <c:pt idx="3516">
                  <c:v>351.5</c:v>
                </c:pt>
                <c:pt idx="3517">
                  <c:v>351.6</c:v>
                </c:pt>
                <c:pt idx="3518">
                  <c:v>351.7</c:v>
                </c:pt>
                <c:pt idx="3519">
                  <c:v>351.8</c:v>
                </c:pt>
                <c:pt idx="3520">
                  <c:v>351.9</c:v>
                </c:pt>
                <c:pt idx="3521">
                  <c:v>352</c:v>
                </c:pt>
                <c:pt idx="3522">
                  <c:v>352.1</c:v>
                </c:pt>
                <c:pt idx="3523">
                  <c:v>352.2</c:v>
                </c:pt>
                <c:pt idx="3524">
                  <c:v>352.3</c:v>
                </c:pt>
                <c:pt idx="3525">
                  <c:v>352.4</c:v>
                </c:pt>
                <c:pt idx="3526">
                  <c:v>352.5</c:v>
                </c:pt>
                <c:pt idx="3527">
                  <c:v>352.6</c:v>
                </c:pt>
                <c:pt idx="3528">
                  <c:v>352.7</c:v>
                </c:pt>
                <c:pt idx="3529">
                  <c:v>352.8</c:v>
                </c:pt>
                <c:pt idx="3530">
                  <c:v>352.9</c:v>
                </c:pt>
                <c:pt idx="3531">
                  <c:v>353</c:v>
                </c:pt>
                <c:pt idx="3532">
                  <c:v>353.1</c:v>
                </c:pt>
                <c:pt idx="3533">
                  <c:v>353.2</c:v>
                </c:pt>
                <c:pt idx="3534">
                  <c:v>353.3</c:v>
                </c:pt>
                <c:pt idx="3535">
                  <c:v>353.4</c:v>
                </c:pt>
                <c:pt idx="3536">
                  <c:v>353.5</c:v>
                </c:pt>
                <c:pt idx="3537">
                  <c:v>353.6</c:v>
                </c:pt>
                <c:pt idx="3538">
                  <c:v>353.7</c:v>
                </c:pt>
                <c:pt idx="3539">
                  <c:v>353.8</c:v>
                </c:pt>
                <c:pt idx="3540">
                  <c:v>353.9</c:v>
                </c:pt>
                <c:pt idx="3541">
                  <c:v>354.001</c:v>
                </c:pt>
                <c:pt idx="3542">
                  <c:v>354.1</c:v>
                </c:pt>
                <c:pt idx="3543">
                  <c:v>354.2</c:v>
                </c:pt>
                <c:pt idx="3544">
                  <c:v>354.3</c:v>
                </c:pt>
                <c:pt idx="3545">
                  <c:v>354.4</c:v>
                </c:pt>
                <c:pt idx="3546">
                  <c:v>354.5</c:v>
                </c:pt>
                <c:pt idx="3547">
                  <c:v>354.6</c:v>
                </c:pt>
                <c:pt idx="3548">
                  <c:v>354.7</c:v>
                </c:pt>
                <c:pt idx="3549">
                  <c:v>354.8</c:v>
                </c:pt>
                <c:pt idx="3550">
                  <c:v>354.9</c:v>
                </c:pt>
                <c:pt idx="3551">
                  <c:v>355</c:v>
                </c:pt>
                <c:pt idx="3552">
                  <c:v>355.1</c:v>
                </c:pt>
                <c:pt idx="3553">
                  <c:v>355.202</c:v>
                </c:pt>
                <c:pt idx="3554">
                  <c:v>355.301</c:v>
                </c:pt>
                <c:pt idx="3555">
                  <c:v>355.4</c:v>
                </c:pt>
                <c:pt idx="3556">
                  <c:v>355.528</c:v>
                </c:pt>
                <c:pt idx="3557">
                  <c:v>355.6</c:v>
                </c:pt>
                <c:pt idx="3558">
                  <c:v>355.7</c:v>
                </c:pt>
                <c:pt idx="3559">
                  <c:v>355.8</c:v>
                </c:pt>
                <c:pt idx="3560">
                  <c:v>355.9</c:v>
                </c:pt>
                <c:pt idx="3561">
                  <c:v>356.002</c:v>
                </c:pt>
                <c:pt idx="3562">
                  <c:v>356.162</c:v>
                </c:pt>
                <c:pt idx="3563">
                  <c:v>356.2</c:v>
                </c:pt>
                <c:pt idx="3564">
                  <c:v>356.3</c:v>
                </c:pt>
                <c:pt idx="3565">
                  <c:v>356.402</c:v>
                </c:pt>
                <c:pt idx="3566">
                  <c:v>356.512</c:v>
                </c:pt>
                <c:pt idx="3567">
                  <c:v>356.623</c:v>
                </c:pt>
                <c:pt idx="3568">
                  <c:v>356.739</c:v>
                </c:pt>
                <c:pt idx="3569">
                  <c:v>356.808</c:v>
                </c:pt>
                <c:pt idx="3570">
                  <c:v>356.902</c:v>
                </c:pt>
                <c:pt idx="3571">
                  <c:v>357.011</c:v>
                </c:pt>
                <c:pt idx="3572">
                  <c:v>357.105</c:v>
                </c:pt>
                <c:pt idx="3573">
                  <c:v>357.214</c:v>
                </c:pt>
                <c:pt idx="3574">
                  <c:v>357.308</c:v>
                </c:pt>
                <c:pt idx="3575">
                  <c:v>357.426</c:v>
                </c:pt>
                <c:pt idx="3576">
                  <c:v>357.501</c:v>
                </c:pt>
                <c:pt idx="3577">
                  <c:v>357.601</c:v>
                </c:pt>
                <c:pt idx="3578">
                  <c:v>357.701</c:v>
                </c:pt>
                <c:pt idx="3579">
                  <c:v>357.802</c:v>
                </c:pt>
                <c:pt idx="3580">
                  <c:v>357.964</c:v>
                </c:pt>
                <c:pt idx="3581">
                  <c:v>358.001</c:v>
                </c:pt>
                <c:pt idx="3582">
                  <c:v>358.101</c:v>
                </c:pt>
                <c:pt idx="3583">
                  <c:v>358.2</c:v>
                </c:pt>
                <c:pt idx="3584">
                  <c:v>358.3</c:v>
                </c:pt>
                <c:pt idx="3585">
                  <c:v>358.401</c:v>
                </c:pt>
                <c:pt idx="3586">
                  <c:v>358.501</c:v>
                </c:pt>
                <c:pt idx="3587">
                  <c:v>358.626</c:v>
                </c:pt>
                <c:pt idx="3588">
                  <c:v>358.701</c:v>
                </c:pt>
                <c:pt idx="3589">
                  <c:v>358.801</c:v>
                </c:pt>
                <c:pt idx="3590">
                  <c:v>358.901</c:v>
                </c:pt>
                <c:pt idx="3591">
                  <c:v>359.001</c:v>
                </c:pt>
                <c:pt idx="3592">
                  <c:v>359.101</c:v>
                </c:pt>
                <c:pt idx="3593">
                  <c:v>359.2</c:v>
                </c:pt>
                <c:pt idx="3594">
                  <c:v>359.3</c:v>
                </c:pt>
                <c:pt idx="3595">
                  <c:v>359.427</c:v>
                </c:pt>
                <c:pt idx="3596">
                  <c:v>359.5</c:v>
                </c:pt>
                <c:pt idx="3597">
                  <c:v>359.6</c:v>
                </c:pt>
                <c:pt idx="3598">
                  <c:v>359.7</c:v>
                </c:pt>
                <c:pt idx="3599">
                  <c:v>359.8</c:v>
                </c:pt>
                <c:pt idx="3600">
                  <c:v>359.9</c:v>
                </c:pt>
                <c:pt idx="3601">
                  <c:v>360</c:v>
                </c:pt>
                <c:pt idx="3602">
                  <c:v>360.1</c:v>
                </c:pt>
                <c:pt idx="3603">
                  <c:v>360.2</c:v>
                </c:pt>
                <c:pt idx="3604">
                  <c:v>360.3</c:v>
                </c:pt>
                <c:pt idx="3605">
                  <c:v>360.4</c:v>
                </c:pt>
                <c:pt idx="3606">
                  <c:v>360.5</c:v>
                </c:pt>
                <c:pt idx="3607">
                  <c:v>360.601</c:v>
                </c:pt>
                <c:pt idx="3608">
                  <c:v>360.709</c:v>
                </c:pt>
                <c:pt idx="3609">
                  <c:v>360.8</c:v>
                </c:pt>
                <c:pt idx="3610">
                  <c:v>360.957</c:v>
                </c:pt>
                <c:pt idx="3611">
                  <c:v>361</c:v>
                </c:pt>
                <c:pt idx="3612">
                  <c:v>361.1</c:v>
                </c:pt>
                <c:pt idx="3613">
                  <c:v>361.2</c:v>
                </c:pt>
                <c:pt idx="3614">
                  <c:v>361.3</c:v>
                </c:pt>
                <c:pt idx="3615">
                  <c:v>361.4</c:v>
                </c:pt>
                <c:pt idx="3616">
                  <c:v>361.5</c:v>
                </c:pt>
                <c:pt idx="3617">
                  <c:v>361.6</c:v>
                </c:pt>
                <c:pt idx="3618">
                  <c:v>361.7</c:v>
                </c:pt>
                <c:pt idx="3619">
                  <c:v>361.808</c:v>
                </c:pt>
                <c:pt idx="3620">
                  <c:v>361.916</c:v>
                </c:pt>
                <c:pt idx="3621">
                  <c:v>362</c:v>
                </c:pt>
                <c:pt idx="3622">
                  <c:v>362.1</c:v>
                </c:pt>
                <c:pt idx="3623">
                  <c:v>362.2</c:v>
                </c:pt>
                <c:pt idx="3624">
                  <c:v>362.3</c:v>
                </c:pt>
                <c:pt idx="3625">
                  <c:v>362.4</c:v>
                </c:pt>
                <c:pt idx="3626">
                  <c:v>362.5</c:v>
                </c:pt>
                <c:pt idx="3627">
                  <c:v>362.6</c:v>
                </c:pt>
                <c:pt idx="3628">
                  <c:v>362.7</c:v>
                </c:pt>
                <c:pt idx="3629">
                  <c:v>362.8</c:v>
                </c:pt>
                <c:pt idx="3630">
                  <c:v>362.9</c:v>
                </c:pt>
                <c:pt idx="3631">
                  <c:v>363</c:v>
                </c:pt>
                <c:pt idx="3632">
                  <c:v>363.1</c:v>
                </c:pt>
                <c:pt idx="3633">
                  <c:v>363.201</c:v>
                </c:pt>
                <c:pt idx="3634">
                  <c:v>363.301</c:v>
                </c:pt>
                <c:pt idx="3635">
                  <c:v>363.4</c:v>
                </c:pt>
                <c:pt idx="3636">
                  <c:v>363.5</c:v>
                </c:pt>
                <c:pt idx="3637">
                  <c:v>363.6</c:v>
                </c:pt>
                <c:pt idx="3638">
                  <c:v>363.7</c:v>
                </c:pt>
                <c:pt idx="3639">
                  <c:v>363.8</c:v>
                </c:pt>
                <c:pt idx="3640">
                  <c:v>363.9</c:v>
                </c:pt>
                <c:pt idx="3641">
                  <c:v>364</c:v>
                </c:pt>
                <c:pt idx="3642">
                  <c:v>364.1</c:v>
                </c:pt>
                <c:pt idx="3643">
                  <c:v>364.238</c:v>
                </c:pt>
                <c:pt idx="3644">
                  <c:v>364.3</c:v>
                </c:pt>
                <c:pt idx="3645">
                  <c:v>364.4</c:v>
                </c:pt>
                <c:pt idx="3646">
                  <c:v>364.5</c:v>
                </c:pt>
                <c:pt idx="3647">
                  <c:v>364.6</c:v>
                </c:pt>
                <c:pt idx="3648">
                  <c:v>364.7</c:v>
                </c:pt>
                <c:pt idx="3649">
                  <c:v>364.8</c:v>
                </c:pt>
                <c:pt idx="3650">
                  <c:v>364.9</c:v>
                </c:pt>
                <c:pt idx="3651">
                  <c:v>365</c:v>
                </c:pt>
                <c:pt idx="3652">
                  <c:v>365.1</c:v>
                </c:pt>
                <c:pt idx="3653">
                  <c:v>365.2</c:v>
                </c:pt>
                <c:pt idx="3654">
                  <c:v>365.3</c:v>
                </c:pt>
                <c:pt idx="3655">
                  <c:v>365.4</c:v>
                </c:pt>
                <c:pt idx="3656">
                  <c:v>365.5</c:v>
                </c:pt>
                <c:pt idx="3657">
                  <c:v>365.6</c:v>
                </c:pt>
                <c:pt idx="3658">
                  <c:v>365.7</c:v>
                </c:pt>
                <c:pt idx="3659">
                  <c:v>365.8</c:v>
                </c:pt>
                <c:pt idx="3660">
                  <c:v>365.9</c:v>
                </c:pt>
                <c:pt idx="3661">
                  <c:v>366</c:v>
                </c:pt>
                <c:pt idx="3662">
                  <c:v>366.1</c:v>
                </c:pt>
                <c:pt idx="3663">
                  <c:v>366.2</c:v>
                </c:pt>
                <c:pt idx="3664">
                  <c:v>366.3</c:v>
                </c:pt>
                <c:pt idx="3665">
                  <c:v>366.4</c:v>
                </c:pt>
                <c:pt idx="3666">
                  <c:v>366.5</c:v>
                </c:pt>
                <c:pt idx="3667">
                  <c:v>366.6</c:v>
                </c:pt>
                <c:pt idx="3668">
                  <c:v>366.7</c:v>
                </c:pt>
                <c:pt idx="3669">
                  <c:v>366.801</c:v>
                </c:pt>
                <c:pt idx="3670">
                  <c:v>366.901</c:v>
                </c:pt>
                <c:pt idx="3671">
                  <c:v>367</c:v>
                </c:pt>
                <c:pt idx="3672">
                  <c:v>367.1</c:v>
                </c:pt>
                <c:pt idx="3673">
                  <c:v>367.2</c:v>
                </c:pt>
                <c:pt idx="3674">
                  <c:v>367.3</c:v>
                </c:pt>
                <c:pt idx="3675">
                  <c:v>367.4</c:v>
                </c:pt>
                <c:pt idx="3676">
                  <c:v>367.5</c:v>
                </c:pt>
                <c:pt idx="3677">
                  <c:v>367.6</c:v>
                </c:pt>
                <c:pt idx="3678">
                  <c:v>367.7</c:v>
                </c:pt>
                <c:pt idx="3679">
                  <c:v>367.802</c:v>
                </c:pt>
                <c:pt idx="3680">
                  <c:v>367.9</c:v>
                </c:pt>
                <c:pt idx="3681">
                  <c:v>368</c:v>
                </c:pt>
                <c:pt idx="3682">
                  <c:v>368.1</c:v>
                </c:pt>
                <c:pt idx="3683">
                  <c:v>368.201</c:v>
                </c:pt>
                <c:pt idx="3684">
                  <c:v>368.3</c:v>
                </c:pt>
                <c:pt idx="3685">
                  <c:v>368.4</c:v>
                </c:pt>
                <c:pt idx="3686">
                  <c:v>368.5</c:v>
                </c:pt>
                <c:pt idx="3687">
                  <c:v>368.6</c:v>
                </c:pt>
                <c:pt idx="3688">
                  <c:v>368.7</c:v>
                </c:pt>
                <c:pt idx="3689">
                  <c:v>368.8</c:v>
                </c:pt>
                <c:pt idx="3690">
                  <c:v>368.9</c:v>
                </c:pt>
                <c:pt idx="3691">
                  <c:v>369</c:v>
                </c:pt>
                <c:pt idx="3692">
                  <c:v>369.1</c:v>
                </c:pt>
                <c:pt idx="3693">
                  <c:v>369.2</c:v>
                </c:pt>
                <c:pt idx="3694">
                  <c:v>369.301</c:v>
                </c:pt>
                <c:pt idx="3695">
                  <c:v>369.4</c:v>
                </c:pt>
                <c:pt idx="3696">
                  <c:v>369.5</c:v>
                </c:pt>
                <c:pt idx="3697">
                  <c:v>369.6</c:v>
                </c:pt>
                <c:pt idx="3698">
                  <c:v>369.7</c:v>
                </c:pt>
                <c:pt idx="3699">
                  <c:v>369.8</c:v>
                </c:pt>
                <c:pt idx="3700">
                  <c:v>369.9</c:v>
                </c:pt>
                <c:pt idx="3701">
                  <c:v>370</c:v>
                </c:pt>
                <c:pt idx="3702">
                  <c:v>370.101</c:v>
                </c:pt>
                <c:pt idx="3703">
                  <c:v>370.2</c:v>
                </c:pt>
                <c:pt idx="3704">
                  <c:v>370.3</c:v>
                </c:pt>
                <c:pt idx="3705">
                  <c:v>370.4</c:v>
                </c:pt>
                <c:pt idx="3706">
                  <c:v>370.5</c:v>
                </c:pt>
                <c:pt idx="3707">
                  <c:v>370.6</c:v>
                </c:pt>
                <c:pt idx="3708">
                  <c:v>370.701</c:v>
                </c:pt>
                <c:pt idx="3709">
                  <c:v>370.8</c:v>
                </c:pt>
                <c:pt idx="3710">
                  <c:v>370.9</c:v>
                </c:pt>
                <c:pt idx="3711">
                  <c:v>371</c:v>
                </c:pt>
                <c:pt idx="3712">
                  <c:v>371.1</c:v>
                </c:pt>
                <c:pt idx="3713">
                  <c:v>371.2</c:v>
                </c:pt>
                <c:pt idx="3714">
                  <c:v>371.3</c:v>
                </c:pt>
                <c:pt idx="3715">
                  <c:v>371.4</c:v>
                </c:pt>
                <c:pt idx="3716">
                  <c:v>371.5</c:v>
                </c:pt>
                <c:pt idx="3717">
                  <c:v>371.6</c:v>
                </c:pt>
                <c:pt idx="3718">
                  <c:v>371.7</c:v>
                </c:pt>
                <c:pt idx="3719">
                  <c:v>371.886</c:v>
                </c:pt>
                <c:pt idx="3720">
                  <c:v>371.9</c:v>
                </c:pt>
                <c:pt idx="3721">
                  <c:v>372</c:v>
                </c:pt>
                <c:pt idx="3722">
                  <c:v>372.1</c:v>
                </c:pt>
                <c:pt idx="3723">
                  <c:v>372.2</c:v>
                </c:pt>
                <c:pt idx="3724">
                  <c:v>372.3</c:v>
                </c:pt>
                <c:pt idx="3725">
                  <c:v>372.417</c:v>
                </c:pt>
                <c:pt idx="3726">
                  <c:v>372.501</c:v>
                </c:pt>
                <c:pt idx="3727">
                  <c:v>372.715</c:v>
                </c:pt>
                <c:pt idx="3728">
                  <c:v>372.716</c:v>
                </c:pt>
                <c:pt idx="3729">
                  <c:v>372.8</c:v>
                </c:pt>
                <c:pt idx="3730">
                  <c:v>372.9</c:v>
                </c:pt>
                <c:pt idx="3731">
                  <c:v>373</c:v>
                </c:pt>
                <c:pt idx="3732">
                  <c:v>373.1</c:v>
                </c:pt>
                <c:pt idx="3733">
                  <c:v>373.2</c:v>
                </c:pt>
                <c:pt idx="3734">
                  <c:v>373.3</c:v>
                </c:pt>
                <c:pt idx="3735">
                  <c:v>373.401</c:v>
                </c:pt>
                <c:pt idx="3736">
                  <c:v>373.501</c:v>
                </c:pt>
                <c:pt idx="3737">
                  <c:v>373.601</c:v>
                </c:pt>
                <c:pt idx="3738">
                  <c:v>373.722</c:v>
                </c:pt>
                <c:pt idx="3739">
                  <c:v>373.8</c:v>
                </c:pt>
                <c:pt idx="3740">
                  <c:v>373.9</c:v>
                </c:pt>
                <c:pt idx="3741">
                  <c:v>374</c:v>
                </c:pt>
                <c:pt idx="3742">
                  <c:v>374.1</c:v>
                </c:pt>
                <c:pt idx="3743">
                  <c:v>374.267</c:v>
                </c:pt>
                <c:pt idx="3744">
                  <c:v>374.3</c:v>
                </c:pt>
                <c:pt idx="3745">
                  <c:v>374.4</c:v>
                </c:pt>
                <c:pt idx="3746">
                  <c:v>374.5</c:v>
                </c:pt>
                <c:pt idx="3747">
                  <c:v>374.6</c:v>
                </c:pt>
                <c:pt idx="3748">
                  <c:v>374.7</c:v>
                </c:pt>
                <c:pt idx="3749">
                  <c:v>374.8</c:v>
                </c:pt>
                <c:pt idx="3750">
                  <c:v>374.9</c:v>
                </c:pt>
                <c:pt idx="3751">
                  <c:v>375</c:v>
                </c:pt>
                <c:pt idx="3752">
                  <c:v>375.1</c:v>
                </c:pt>
                <c:pt idx="3753">
                  <c:v>375.2</c:v>
                </c:pt>
                <c:pt idx="3754">
                  <c:v>375.3</c:v>
                </c:pt>
                <c:pt idx="3755">
                  <c:v>375.4</c:v>
                </c:pt>
                <c:pt idx="3756">
                  <c:v>375.5</c:v>
                </c:pt>
                <c:pt idx="3757">
                  <c:v>375.6</c:v>
                </c:pt>
                <c:pt idx="3758">
                  <c:v>375.7</c:v>
                </c:pt>
                <c:pt idx="3759">
                  <c:v>375.8</c:v>
                </c:pt>
                <c:pt idx="3760">
                  <c:v>375.9</c:v>
                </c:pt>
                <c:pt idx="3761">
                  <c:v>376</c:v>
                </c:pt>
                <c:pt idx="3762">
                  <c:v>376.1</c:v>
                </c:pt>
                <c:pt idx="3763">
                  <c:v>376.2</c:v>
                </c:pt>
                <c:pt idx="3764">
                  <c:v>376.3</c:v>
                </c:pt>
                <c:pt idx="3765">
                  <c:v>376.4</c:v>
                </c:pt>
                <c:pt idx="3766">
                  <c:v>376.5</c:v>
                </c:pt>
                <c:pt idx="3767">
                  <c:v>376.6</c:v>
                </c:pt>
                <c:pt idx="3768">
                  <c:v>376.7</c:v>
                </c:pt>
                <c:pt idx="3769">
                  <c:v>376.8</c:v>
                </c:pt>
                <c:pt idx="3770">
                  <c:v>376.9</c:v>
                </c:pt>
                <c:pt idx="3771">
                  <c:v>377</c:v>
                </c:pt>
                <c:pt idx="3772">
                  <c:v>377.1</c:v>
                </c:pt>
                <c:pt idx="3773">
                  <c:v>377.263</c:v>
                </c:pt>
                <c:pt idx="3774">
                  <c:v>377.3</c:v>
                </c:pt>
                <c:pt idx="3775">
                  <c:v>377.401</c:v>
                </c:pt>
                <c:pt idx="3776">
                  <c:v>377.5</c:v>
                </c:pt>
                <c:pt idx="3777">
                  <c:v>377.6</c:v>
                </c:pt>
                <c:pt idx="3778">
                  <c:v>377.774</c:v>
                </c:pt>
                <c:pt idx="3779">
                  <c:v>377.8</c:v>
                </c:pt>
                <c:pt idx="3780">
                  <c:v>377.9</c:v>
                </c:pt>
                <c:pt idx="3781">
                  <c:v>378</c:v>
                </c:pt>
                <c:pt idx="3782">
                  <c:v>378.1</c:v>
                </c:pt>
                <c:pt idx="3783">
                  <c:v>378.215</c:v>
                </c:pt>
                <c:pt idx="3784">
                  <c:v>378.301</c:v>
                </c:pt>
                <c:pt idx="3785">
                  <c:v>378.4</c:v>
                </c:pt>
                <c:pt idx="3786">
                  <c:v>378.501</c:v>
                </c:pt>
                <c:pt idx="3787">
                  <c:v>378.601</c:v>
                </c:pt>
                <c:pt idx="3788">
                  <c:v>378.701</c:v>
                </c:pt>
                <c:pt idx="3789">
                  <c:v>378.801</c:v>
                </c:pt>
                <c:pt idx="3790">
                  <c:v>378.969</c:v>
                </c:pt>
                <c:pt idx="3791">
                  <c:v>379.022</c:v>
                </c:pt>
                <c:pt idx="3792">
                  <c:v>379.1</c:v>
                </c:pt>
                <c:pt idx="3793">
                  <c:v>379.2</c:v>
                </c:pt>
                <c:pt idx="3794">
                  <c:v>379.316</c:v>
                </c:pt>
                <c:pt idx="3795">
                  <c:v>379.401</c:v>
                </c:pt>
                <c:pt idx="3796">
                  <c:v>379.501</c:v>
                </c:pt>
                <c:pt idx="3797">
                  <c:v>379.6</c:v>
                </c:pt>
                <c:pt idx="3798">
                  <c:v>379.774</c:v>
                </c:pt>
                <c:pt idx="3799">
                  <c:v>379.8</c:v>
                </c:pt>
                <c:pt idx="3800">
                  <c:v>379.9</c:v>
                </c:pt>
                <c:pt idx="3801">
                  <c:v>380</c:v>
                </c:pt>
                <c:pt idx="3802">
                  <c:v>380.1</c:v>
                </c:pt>
                <c:pt idx="3803">
                  <c:v>380.201</c:v>
                </c:pt>
                <c:pt idx="3804">
                  <c:v>380.301</c:v>
                </c:pt>
                <c:pt idx="3805">
                  <c:v>380.4</c:v>
                </c:pt>
                <c:pt idx="3806">
                  <c:v>380.5</c:v>
                </c:pt>
                <c:pt idx="3807">
                  <c:v>380.637</c:v>
                </c:pt>
                <c:pt idx="3808">
                  <c:v>380.7</c:v>
                </c:pt>
                <c:pt idx="3809">
                  <c:v>380.8</c:v>
                </c:pt>
                <c:pt idx="3810">
                  <c:v>380.901</c:v>
                </c:pt>
                <c:pt idx="3811">
                  <c:v>381.009</c:v>
                </c:pt>
                <c:pt idx="3812">
                  <c:v>381.106</c:v>
                </c:pt>
                <c:pt idx="3813">
                  <c:v>381.2</c:v>
                </c:pt>
                <c:pt idx="3814">
                  <c:v>381.3</c:v>
                </c:pt>
                <c:pt idx="3815">
                  <c:v>381.4</c:v>
                </c:pt>
                <c:pt idx="3816">
                  <c:v>381.5</c:v>
                </c:pt>
                <c:pt idx="3817">
                  <c:v>381.6</c:v>
                </c:pt>
                <c:pt idx="3818">
                  <c:v>381.7</c:v>
                </c:pt>
                <c:pt idx="3819">
                  <c:v>381.804</c:v>
                </c:pt>
                <c:pt idx="3820">
                  <c:v>381.9</c:v>
                </c:pt>
                <c:pt idx="3821">
                  <c:v>382</c:v>
                </c:pt>
                <c:pt idx="3822">
                  <c:v>382.1</c:v>
                </c:pt>
                <c:pt idx="3823">
                  <c:v>382.2</c:v>
                </c:pt>
                <c:pt idx="3824">
                  <c:v>382.3</c:v>
                </c:pt>
                <c:pt idx="3825">
                  <c:v>382.4</c:v>
                </c:pt>
                <c:pt idx="3826">
                  <c:v>382.5</c:v>
                </c:pt>
                <c:pt idx="3827">
                  <c:v>382.6</c:v>
                </c:pt>
                <c:pt idx="3828">
                  <c:v>382.7</c:v>
                </c:pt>
                <c:pt idx="3829">
                  <c:v>382.809</c:v>
                </c:pt>
                <c:pt idx="3830">
                  <c:v>382.918</c:v>
                </c:pt>
                <c:pt idx="3831">
                  <c:v>383</c:v>
                </c:pt>
                <c:pt idx="3832">
                  <c:v>383.1</c:v>
                </c:pt>
                <c:pt idx="3833">
                  <c:v>383.2</c:v>
                </c:pt>
                <c:pt idx="3834">
                  <c:v>383.3</c:v>
                </c:pt>
                <c:pt idx="3835">
                  <c:v>383.4</c:v>
                </c:pt>
                <c:pt idx="3836">
                  <c:v>383.5</c:v>
                </c:pt>
                <c:pt idx="3837">
                  <c:v>383.6</c:v>
                </c:pt>
                <c:pt idx="3838">
                  <c:v>383.7</c:v>
                </c:pt>
                <c:pt idx="3839">
                  <c:v>383.8</c:v>
                </c:pt>
                <c:pt idx="3840">
                  <c:v>383.9</c:v>
                </c:pt>
                <c:pt idx="3841">
                  <c:v>384</c:v>
                </c:pt>
                <c:pt idx="3842">
                  <c:v>384.1</c:v>
                </c:pt>
                <c:pt idx="3843">
                  <c:v>384.2</c:v>
                </c:pt>
                <c:pt idx="3844">
                  <c:v>384.3</c:v>
                </c:pt>
                <c:pt idx="3845">
                  <c:v>384.4</c:v>
                </c:pt>
                <c:pt idx="3846">
                  <c:v>384.5</c:v>
                </c:pt>
                <c:pt idx="3847">
                  <c:v>384.6</c:v>
                </c:pt>
                <c:pt idx="3848">
                  <c:v>384.7</c:v>
                </c:pt>
                <c:pt idx="3849">
                  <c:v>384.8</c:v>
                </c:pt>
                <c:pt idx="3850">
                  <c:v>384.9</c:v>
                </c:pt>
                <c:pt idx="3851">
                  <c:v>385</c:v>
                </c:pt>
                <c:pt idx="3852">
                  <c:v>385.1</c:v>
                </c:pt>
                <c:pt idx="3853">
                  <c:v>385.2</c:v>
                </c:pt>
                <c:pt idx="3854">
                  <c:v>385.3</c:v>
                </c:pt>
                <c:pt idx="3855">
                  <c:v>385.4</c:v>
                </c:pt>
                <c:pt idx="3856">
                  <c:v>385.5</c:v>
                </c:pt>
                <c:pt idx="3857">
                  <c:v>385.6</c:v>
                </c:pt>
                <c:pt idx="3858">
                  <c:v>385.7</c:v>
                </c:pt>
                <c:pt idx="3859">
                  <c:v>385.8</c:v>
                </c:pt>
                <c:pt idx="3860">
                  <c:v>385.9</c:v>
                </c:pt>
                <c:pt idx="3861">
                  <c:v>386.097</c:v>
                </c:pt>
                <c:pt idx="3862">
                  <c:v>386.1</c:v>
                </c:pt>
                <c:pt idx="3863">
                  <c:v>386.2</c:v>
                </c:pt>
                <c:pt idx="3864">
                  <c:v>386.3</c:v>
                </c:pt>
                <c:pt idx="3865">
                  <c:v>386.4</c:v>
                </c:pt>
                <c:pt idx="3866">
                  <c:v>386.5</c:v>
                </c:pt>
                <c:pt idx="3867">
                  <c:v>386.6</c:v>
                </c:pt>
                <c:pt idx="3868">
                  <c:v>386.7</c:v>
                </c:pt>
                <c:pt idx="3869">
                  <c:v>386.801</c:v>
                </c:pt>
                <c:pt idx="3870">
                  <c:v>386.901</c:v>
                </c:pt>
                <c:pt idx="3871">
                  <c:v>387.015</c:v>
                </c:pt>
                <c:pt idx="3872">
                  <c:v>387.101</c:v>
                </c:pt>
                <c:pt idx="3873">
                  <c:v>387.2</c:v>
                </c:pt>
                <c:pt idx="3874">
                  <c:v>387.3</c:v>
                </c:pt>
                <c:pt idx="3875">
                  <c:v>387.4</c:v>
                </c:pt>
                <c:pt idx="3876">
                  <c:v>387.5</c:v>
                </c:pt>
                <c:pt idx="3877">
                  <c:v>387.601</c:v>
                </c:pt>
                <c:pt idx="3878">
                  <c:v>387.754</c:v>
                </c:pt>
                <c:pt idx="3879">
                  <c:v>387.832</c:v>
                </c:pt>
                <c:pt idx="3880">
                  <c:v>387.901</c:v>
                </c:pt>
                <c:pt idx="3881">
                  <c:v>388.061</c:v>
                </c:pt>
                <c:pt idx="3882">
                  <c:v>388.101</c:v>
                </c:pt>
                <c:pt idx="3883">
                  <c:v>388.2</c:v>
                </c:pt>
                <c:pt idx="3884">
                  <c:v>388.3</c:v>
                </c:pt>
                <c:pt idx="3885">
                  <c:v>388.4</c:v>
                </c:pt>
                <c:pt idx="3886">
                  <c:v>388.5</c:v>
                </c:pt>
                <c:pt idx="3887">
                  <c:v>388.72</c:v>
                </c:pt>
                <c:pt idx="3888">
                  <c:v>388.721</c:v>
                </c:pt>
                <c:pt idx="3889">
                  <c:v>388.8</c:v>
                </c:pt>
                <c:pt idx="3890">
                  <c:v>388.963</c:v>
                </c:pt>
                <c:pt idx="3891">
                  <c:v>389.001</c:v>
                </c:pt>
                <c:pt idx="3892">
                  <c:v>389.1</c:v>
                </c:pt>
                <c:pt idx="3893">
                  <c:v>389.2</c:v>
                </c:pt>
                <c:pt idx="3894">
                  <c:v>389.3</c:v>
                </c:pt>
                <c:pt idx="3895">
                  <c:v>389.4</c:v>
                </c:pt>
                <c:pt idx="3896">
                  <c:v>389.544</c:v>
                </c:pt>
                <c:pt idx="3897">
                  <c:v>389.6</c:v>
                </c:pt>
                <c:pt idx="3898">
                  <c:v>389.7</c:v>
                </c:pt>
                <c:pt idx="3899">
                  <c:v>389.8</c:v>
                </c:pt>
                <c:pt idx="3900">
                  <c:v>389.9</c:v>
                </c:pt>
                <c:pt idx="3901">
                  <c:v>390.027</c:v>
                </c:pt>
                <c:pt idx="3902">
                  <c:v>390.181</c:v>
                </c:pt>
                <c:pt idx="3903">
                  <c:v>390.2</c:v>
                </c:pt>
                <c:pt idx="3904">
                  <c:v>390.3</c:v>
                </c:pt>
                <c:pt idx="3905">
                  <c:v>390.4</c:v>
                </c:pt>
                <c:pt idx="3906">
                  <c:v>390.5</c:v>
                </c:pt>
                <c:pt idx="3907">
                  <c:v>390.6</c:v>
                </c:pt>
                <c:pt idx="3908">
                  <c:v>390.7</c:v>
                </c:pt>
                <c:pt idx="3909">
                  <c:v>390.8</c:v>
                </c:pt>
                <c:pt idx="3910">
                  <c:v>390.9</c:v>
                </c:pt>
                <c:pt idx="3911">
                  <c:v>391</c:v>
                </c:pt>
                <c:pt idx="3912">
                  <c:v>391.1</c:v>
                </c:pt>
                <c:pt idx="3913">
                  <c:v>391.2</c:v>
                </c:pt>
                <c:pt idx="3914">
                  <c:v>391.3</c:v>
                </c:pt>
                <c:pt idx="3915">
                  <c:v>391.4</c:v>
                </c:pt>
                <c:pt idx="3916">
                  <c:v>391.5</c:v>
                </c:pt>
                <c:pt idx="3917">
                  <c:v>391.647</c:v>
                </c:pt>
                <c:pt idx="3918">
                  <c:v>391.729</c:v>
                </c:pt>
                <c:pt idx="3919">
                  <c:v>391.8</c:v>
                </c:pt>
                <c:pt idx="3920">
                  <c:v>391.9</c:v>
                </c:pt>
                <c:pt idx="3921">
                  <c:v>392</c:v>
                </c:pt>
                <c:pt idx="3922">
                  <c:v>392.1</c:v>
                </c:pt>
                <c:pt idx="3923">
                  <c:v>392.2</c:v>
                </c:pt>
                <c:pt idx="3924">
                  <c:v>392.3</c:v>
                </c:pt>
                <c:pt idx="3925">
                  <c:v>392.401</c:v>
                </c:pt>
                <c:pt idx="3926">
                  <c:v>392.501</c:v>
                </c:pt>
                <c:pt idx="3927">
                  <c:v>392.601</c:v>
                </c:pt>
                <c:pt idx="3928">
                  <c:v>392.701</c:v>
                </c:pt>
                <c:pt idx="3929">
                  <c:v>392.848</c:v>
                </c:pt>
                <c:pt idx="3930">
                  <c:v>392.907</c:v>
                </c:pt>
                <c:pt idx="3931">
                  <c:v>393</c:v>
                </c:pt>
                <c:pt idx="3932">
                  <c:v>393.1</c:v>
                </c:pt>
                <c:pt idx="3933">
                  <c:v>393.2</c:v>
                </c:pt>
                <c:pt idx="3934">
                  <c:v>393.3</c:v>
                </c:pt>
                <c:pt idx="3935">
                  <c:v>393.404</c:v>
                </c:pt>
                <c:pt idx="3936">
                  <c:v>393.518</c:v>
                </c:pt>
                <c:pt idx="3937">
                  <c:v>393.6</c:v>
                </c:pt>
                <c:pt idx="3938">
                  <c:v>393.7</c:v>
                </c:pt>
                <c:pt idx="3939">
                  <c:v>393.8</c:v>
                </c:pt>
                <c:pt idx="3940">
                  <c:v>393.9</c:v>
                </c:pt>
                <c:pt idx="3941">
                  <c:v>394.001</c:v>
                </c:pt>
                <c:pt idx="3942">
                  <c:v>394.1</c:v>
                </c:pt>
                <c:pt idx="3943">
                  <c:v>394.2</c:v>
                </c:pt>
                <c:pt idx="3944">
                  <c:v>394.3</c:v>
                </c:pt>
                <c:pt idx="3945">
                  <c:v>394.4</c:v>
                </c:pt>
                <c:pt idx="3946">
                  <c:v>394.5</c:v>
                </c:pt>
                <c:pt idx="3947">
                  <c:v>394.6</c:v>
                </c:pt>
                <c:pt idx="3948">
                  <c:v>394.7</c:v>
                </c:pt>
                <c:pt idx="3949">
                  <c:v>394.824</c:v>
                </c:pt>
                <c:pt idx="3950">
                  <c:v>394.983</c:v>
                </c:pt>
                <c:pt idx="3951">
                  <c:v>395</c:v>
                </c:pt>
                <c:pt idx="3952">
                  <c:v>395.1</c:v>
                </c:pt>
                <c:pt idx="3953">
                  <c:v>395.2</c:v>
                </c:pt>
                <c:pt idx="3954">
                  <c:v>395.301</c:v>
                </c:pt>
                <c:pt idx="3955">
                  <c:v>395.4</c:v>
                </c:pt>
                <c:pt idx="3956">
                  <c:v>395.5</c:v>
                </c:pt>
                <c:pt idx="3957">
                  <c:v>395.6</c:v>
                </c:pt>
                <c:pt idx="3958">
                  <c:v>395.7</c:v>
                </c:pt>
                <c:pt idx="3959">
                  <c:v>395.8</c:v>
                </c:pt>
                <c:pt idx="3960">
                  <c:v>395.9</c:v>
                </c:pt>
                <c:pt idx="3961">
                  <c:v>396</c:v>
                </c:pt>
                <c:pt idx="3962">
                  <c:v>396.1</c:v>
                </c:pt>
                <c:pt idx="3963">
                  <c:v>396.2</c:v>
                </c:pt>
                <c:pt idx="3964">
                  <c:v>396.3</c:v>
                </c:pt>
                <c:pt idx="3965">
                  <c:v>396.4</c:v>
                </c:pt>
                <c:pt idx="3966">
                  <c:v>396.5</c:v>
                </c:pt>
                <c:pt idx="3967">
                  <c:v>396.6</c:v>
                </c:pt>
                <c:pt idx="3968">
                  <c:v>396.7</c:v>
                </c:pt>
                <c:pt idx="3969">
                  <c:v>396.8</c:v>
                </c:pt>
                <c:pt idx="3970">
                  <c:v>396.9</c:v>
                </c:pt>
                <c:pt idx="3971">
                  <c:v>397</c:v>
                </c:pt>
                <c:pt idx="3972">
                  <c:v>397.1</c:v>
                </c:pt>
                <c:pt idx="3973">
                  <c:v>397.2</c:v>
                </c:pt>
                <c:pt idx="3974">
                  <c:v>397.3</c:v>
                </c:pt>
                <c:pt idx="3975">
                  <c:v>397.4</c:v>
                </c:pt>
                <c:pt idx="3976">
                  <c:v>397.5</c:v>
                </c:pt>
                <c:pt idx="3977">
                  <c:v>397.6</c:v>
                </c:pt>
                <c:pt idx="3978">
                  <c:v>397.7</c:v>
                </c:pt>
                <c:pt idx="3979">
                  <c:v>397.8</c:v>
                </c:pt>
                <c:pt idx="3980">
                  <c:v>397.9</c:v>
                </c:pt>
                <c:pt idx="3981">
                  <c:v>398</c:v>
                </c:pt>
                <c:pt idx="3982">
                  <c:v>398.1</c:v>
                </c:pt>
                <c:pt idx="3983">
                  <c:v>398.2</c:v>
                </c:pt>
                <c:pt idx="3984">
                  <c:v>398.3</c:v>
                </c:pt>
                <c:pt idx="3985">
                  <c:v>398.4</c:v>
                </c:pt>
                <c:pt idx="3986">
                  <c:v>398.5</c:v>
                </c:pt>
                <c:pt idx="3987">
                  <c:v>398.6</c:v>
                </c:pt>
                <c:pt idx="3988">
                  <c:v>398.7</c:v>
                </c:pt>
                <c:pt idx="3989">
                  <c:v>398.8</c:v>
                </c:pt>
                <c:pt idx="3990">
                  <c:v>398.9</c:v>
                </c:pt>
                <c:pt idx="3991">
                  <c:v>399</c:v>
                </c:pt>
                <c:pt idx="3992">
                  <c:v>399.1</c:v>
                </c:pt>
                <c:pt idx="3993">
                  <c:v>399.2</c:v>
                </c:pt>
                <c:pt idx="3994">
                  <c:v>399.313</c:v>
                </c:pt>
                <c:pt idx="3995">
                  <c:v>399.4</c:v>
                </c:pt>
                <c:pt idx="3996">
                  <c:v>399.5</c:v>
                </c:pt>
                <c:pt idx="3997">
                  <c:v>399.6</c:v>
                </c:pt>
                <c:pt idx="3998">
                  <c:v>399.7</c:v>
                </c:pt>
                <c:pt idx="3999">
                  <c:v>399.802</c:v>
                </c:pt>
                <c:pt idx="4000">
                  <c:v>399.901</c:v>
                </c:pt>
                <c:pt idx="4001">
                  <c:v>400</c:v>
                </c:pt>
                <c:pt idx="4002">
                  <c:v>400.101</c:v>
                </c:pt>
                <c:pt idx="4003">
                  <c:v>400.227</c:v>
                </c:pt>
                <c:pt idx="4004">
                  <c:v>400.301</c:v>
                </c:pt>
                <c:pt idx="4005">
                  <c:v>400.4</c:v>
                </c:pt>
                <c:pt idx="4006">
                  <c:v>400.5</c:v>
                </c:pt>
                <c:pt idx="4007">
                  <c:v>400.6</c:v>
                </c:pt>
                <c:pt idx="4008">
                  <c:v>400.7</c:v>
                </c:pt>
                <c:pt idx="4009">
                  <c:v>400.896</c:v>
                </c:pt>
                <c:pt idx="4010">
                  <c:v>400.9</c:v>
                </c:pt>
                <c:pt idx="4011">
                  <c:v>401</c:v>
                </c:pt>
                <c:pt idx="4012">
                  <c:v>401.1</c:v>
                </c:pt>
                <c:pt idx="4013">
                  <c:v>401.2</c:v>
                </c:pt>
                <c:pt idx="4014">
                  <c:v>401.3</c:v>
                </c:pt>
                <c:pt idx="4015">
                  <c:v>401.4</c:v>
                </c:pt>
                <c:pt idx="4016">
                  <c:v>401.5</c:v>
                </c:pt>
                <c:pt idx="4017">
                  <c:v>401.6</c:v>
                </c:pt>
                <c:pt idx="4018">
                  <c:v>401.7</c:v>
                </c:pt>
                <c:pt idx="4019">
                  <c:v>401.8</c:v>
                </c:pt>
                <c:pt idx="4020">
                  <c:v>401.9</c:v>
                </c:pt>
                <c:pt idx="4021">
                  <c:v>402</c:v>
                </c:pt>
                <c:pt idx="4022">
                  <c:v>402.1</c:v>
                </c:pt>
                <c:pt idx="4023">
                  <c:v>402.2</c:v>
                </c:pt>
                <c:pt idx="4024">
                  <c:v>402.3</c:v>
                </c:pt>
                <c:pt idx="4025">
                  <c:v>402.4</c:v>
                </c:pt>
                <c:pt idx="4026">
                  <c:v>402.5</c:v>
                </c:pt>
                <c:pt idx="4027">
                  <c:v>402.6</c:v>
                </c:pt>
                <c:pt idx="4028">
                  <c:v>402.7</c:v>
                </c:pt>
                <c:pt idx="4029">
                  <c:v>402.801</c:v>
                </c:pt>
                <c:pt idx="4030">
                  <c:v>402.9</c:v>
                </c:pt>
                <c:pt idx="4031">
                  <c:v>403</c:v>
                </c:pt>
                <c:pt idx="4032">
                  <c:v>403.1</c:v>
                </c:pt>
                <c:pt idx="4033">
                  <c:v>403.2</c:v>
                </c:pt>
                <c:pt idx="4034">
                  <c:v>403.3</c:v>
                </c:pt>
                <c:pt idx="4035">
                  <c:v>403.4</c:v>
                </c:pt>
                <c:pt idx="4036">
                  <c:v>403.5</c:v>
                </c:pt>
                <c:pt idx="4037">
                  <c:v>403.6</c:v>
                </c:pt>
                <c:pt idx="4038">
                  <c:v>403.7</c:v>
                </c:pt>
                <c:pt idx="4039">
                  <c:v>403.8</c:v>
                </c:pt>
                <c:pt idx="4040">
                  <c:v>403.9</c:v>
                </c:pt>
                <c:pt idx="4041">
                  <c:v>404</c:v>
                </c:pt>
                <c:pt idx="4042">
                  <c:v>404.1</c:v>
                </c:pt>
                <c:pt idx="4043">
                  <c:v>404.2</c:v>
                </c:pt>
                <c:pt idx="4044">
                  <c:v>404.3</c:v>
                </c:pt>
                <c:pt idx="4045">
                  <c:v>404.4</c:v>
                </c:pt>
                <c:pt idx="4046">
                  <c:v>404.5</c:v>
                </c:pt>
                <c:pt idx="4047">
                  <c:v>404.6</c:v>
                </c:pt>
                <c:pt idx="4048">
                  <c:v>404.7</c:v>
                </c:pt>
                <c:pt idx="4049">
                  <c:v>404.8</c:v>
                </c:pt>
                <c:pt idx="4050">
                  <c:v>404.9</c:v>
                </c:pt>
                <c:pt idx="4051">
                  <c:v>405</c:v>
                </c:pt>
                <c:pt idx="4052">
                  <c:v>405.1</c:v>
                </c:pt>
                <c:pt idx="4053">
                  <c:v>405.2</c:v>
                </c:pt>
                <c:pt idx="4054">
                  <c:v>405.3</c:v>
                </c:pt>
                <c:pt idx="4055">
                  <c:v>405.4</c:v>
                </c:pt>
                <c:pt idx="4056">
                  <c:v>405.5</c:v>
                </c:pt>
                <c:pt idx="4057">
                  <c:v>405.6</c:v>
                </c:pt>
                <c:pt idx="4058">
                  <c:v>405.7</c:v>
                </c:pt>
                <c:pt idx="4059">
                  <c:v>405.801</c:v>
                </c:pt>
                <c:pt idx="4060">
                  <c:v>405.9</c:v>
                </c:pt>
                <c:pt idx="4061">
                  <c:v>406</c:v>
                </c:pt>
                <c:pt idx="4062">
                  <c:v>406.1</c:v>
                </c:pt>
                <c:pt idx="4063">
                  <c:v>406.2</c:v>
                </c:pt>
                <c:pt idx="4064">
                  <c:v>406.3</c:v>
                </c:pt>
                <c:pt idx="4065">
                  <c:v>406.401</c:v>
                </c:pt>
                <c:pt idx="4066">
                  <c:v>406.5</c:v>
                </c:pt>
                <c:pt idx="4067">
                  <c:v>406.6</c:v>
                </c:pt>
                <c:pt idx="4068">
                  <c:v>406.7</c:v>
                </c:pt>
                <c:pt idx="4069">
                  <c:v>406.801</c:v>
                </c:pt>
                <c:pt idx="4070">
                  <c:v>406.9</c:v>
                </c:pt>
                <c:pt idx="4071">
                  <c:v>407</c:v>
                </c:pt>
                <c:pt idx="4072">
                  <c:v>407.1</c:v>
                </c:pt>
                <c:pt idx="4073">
                  <c:v>407.2</c:v>
                </c:pt>
                <c:pt idx="4074">
                  <c:v>407.3</c:v>
                </c:pt>
                <c:pt idx="4075">
                  <c:v>407.401</c:v>
                </c:pt>
                <c:pt idx="4076">
                  <c:v>407.5</c:v>
                </c:pt>
                <c:pt idx="4077">
                  <c:v>407.6</c:v>
                </c:pt>
                <c:pt idx="4078">
                  <c:v>407.701</c:v>
                </c:pt>
                <c:pt idx="4079">
                  <c:v>407.8</c:v>
                </c:pt>
                <c:pt idx="4080">
                  <c:v>407.901</c:v>
                </c:pt>
                <c:pt idx="4081">
                  <c:v>408</c:v>
                </c:pt>
                <c:pt idx="4082">
                  <c:v>408.1</c:v>
                </c:pt>
                <c:pt idx="4083">
                  <c:v>408.2</c:v>
                </c:pt>
                <c:pt idx="4084">
                  <c:v>408.3</c:v>
                </c:pt>
                <c:pt idx="4085">
                  <c:v>408.4</c:v>
                </c:pt>
                <c:pt idx="4086">
                  <c:v>408.5</c:v>
                </c:pt>
                <c:pt idx="4087">
                  <c:v>408.6</c:v>
                </c:pt>
                <c:pt idx="4088">
                  <c:v>408.7</c:v>
                </c:pt>
                <c:pt idx="4089">
                  <c:v>408.8</c:v>
                </c:pt>
                <c:pt idx="4090">
                  <c:v>408.907</c:v>
                </c:pt>
                <c:pt idx="4091">
                  <c:v>409</c:v>
                </c:pt>
                <c:pt idx="4092">
                  <c:v>409.1</c:v>
                </c:pt>
                <c:pt idx="4093">
                  <c:v>409.2</c:v>
                </c:pt>
                <c:pt idx="4094">
                  <c:v>409.301</c:v>
                </c:pt>
                <c:pt idx="4095">
                  <c:v>409.456</c:v>
                </c:pt>
                <c:pt idx="4096">
                  <c:v>409.5</c:v>
                </c:pt>
                <c:pt idx="4097">
                  <c:v>409.601</c:v>
                </c:pt>
                <c:pt idx="4098">
                  <c:v>409.701</c:v>
                </c:pt>
                <c:pt idx="4099">
                  <c:v>409.805</c:v>
                </c:pt>
                <c:pt idx="4100">
                  <c:v>409.984</c:v>
                </c:pt>
                <c:pt idx="4101">
                  <c:v>410.082</c:v>
                </c:pt>
                <c:pt idx="4102">
                  <c:v>410.1</c:v>
                </c:pt>
                <c:pt idx="4103">
                  <c:v>410.201</c:v>
                </c:pt>
                <c:pt idx="4104">
                  <c:v>410.301</c:v>
                </c:pt>
                <c:pt idx="4105">
                  <c:v>410.4</c:v>
                </c:pt>
                <c:pt idx="4106">
                  <c:v>410.5</c:v>
                </c:pt>
                <c:pt idx="4107">
                  <c:v>410.674</c:v>
                </c:pt>
                <c:pt idx="4108">
                  <c:v>410.701</c:v>
                </c:pt>
                <c:pt idx="4109">
                  <c:v>410.801</c:v>
                </c:pt>
                <c:pt idx="4110">
                  <c:v>410.901</c:v>
                </c:pt>
                <c:pt idx="4111">
                  <c:v>411</c:v>
                </c:pt>
                <c:pt idx="4112">
                  <c:v>411.1</c:v>
                </c:pt>
                <c:pt idx="4113">
                  <c:v>411.2</c:v>
                </c:pt>
                <c:pt idx="4114">
                  <c:v>411.3</c:v>
                </c:pt>
                <c:pt idx="4115">
                  <c:v>411.436</c:v>
                </c:pt>
                <c:pt idx="4116">
                  <c:v>411.5</c:v>
                </c:pt>
                <c:pt idx="4117">
                  <c:v>411.6</c:v>
                </c:pt>
                <c:pt idx="4118">
                  <c:v>411.7</c:v>
                </c:pt>
                <c:pt idx="4119">
                  <c:v>411.8</c:v>
                </c:pt>
                <c:pt idx="4120">
                  <c:v>411.9</c:v>
                </c:pt>
                <c:pt idx="4121">
                  <c:v>412.043</c:v>
                </c:pt>
                <c:pt idx="4122">
                  <c:v>412.101</c:v>
                </c:pt>
                <c:pt idx="4123">
                  <c:v>412.2</c:v>
                </c:pt>
                <c:pt idx="4124">
                  <c:v>412.3</c:v>
                </c:pt>
                <c:pt idx="4125">
                  <c:v>412.4</c:v>
                </c:pt>
                <c:pt idx="4126">
                  <c:v>412.5</c:v>
                </c:pt>
                <c:pt idx="4127">
                  <c:v>412.6</c:v>
                </c:pt>
                <c:pt idx="4128">
                  <c:v>412.7</c:v>
                </c:pt>
                <c:pt idx="4129">
                  <c:v>412.8</c:v>
                </c:pt>
                <c:pt idx="4130">
                  <c:v>412.9</c:v>
                </c:pt>
                <c:pt idx="4131">
                  <c:v>413</c:v>
                </c:pt>
                <c:pt idx="4132">
                  <c:v>413.1</c:v>
                </c:pt>
                <c:pt idx="4133">
                  <c:v>413.2</c:v>
                </c:pt>
                <c:pt idx="4134">
                  <c:v>413.3</c:v>
                </c:pt>
                <c:pt idx="4135">
                  <c:v>413.4</c:v>
                </c:pt>
                <c:pt idx="4136">
                  <c:v>413.5</c:v>
                </c:pt>
                <c:pt idx="4137">
                  <c:v>413.6</c:v>
                </c:pt>
                <c:pt idx="4138">
                  <c:v>413.7</c:v>
                </c:pt>
                <c:pt idx="4139">
                  <c:v>413.8</c:v>
                </c:pt>
                <c:pt idx="4140">
                  <c:v>413.9</c:v>
                </c:pt>
                <c:pt idx="4141">
                  <c:v>414</c:v>
                </c:pt>
                <c:pt idx="4142">
                  <c:v>414.1</c:v>
                </c:pt>
                <c:pt idx="4143">
                  <c:v>414.245</c:v>
                </c:pt>
                <c:pt idx="4144">
                  <c:v>414.301</c:v>
                </c:pt>
                <c:pt idx="4145">
                  <c:v>414.4</c:v>
                </c:pt>
                <c:pt idx="4146">
                  <c:v>414.5</c:v>
                </c:pt>
                <c:pt idx="4147">
                  <c:v>414.6</c:v>
                </c:pt>
                <c:pt idx="4148">
                  <c:v>414.7</c:v>
                </c:pt>
                <c:pt idx="4149">
                  <c:v>414.855</c:v>
                </c:pt>
                <c:pt idx="4150">
                  <c:v>414.9</c:v>
                </c:pt>
                <c:pt idx="4151">
                  <c:v>415</c:v>
                </c:pt>
                <c:pt idx="4152">
                  <c:v>415.1</c:v>
                </c:pt>
                <c:pt idx="4153">
                  <c:v>415.2</c:v>
                </c:pt>
                <c:pt idx="4154">
                  <c:v>415.3</c:v>
                </c:pt>
                <c:pt idx="4155">
                  <c:v>415.4</c:v>
                </c:pt>
                <c:pt idx="4156">
                  <c:v>415.5</c:v>
                </c:pt>
                <c:pt idx="4157">
                  <c:v>415.6</c:v>
                </c:pt>
                <c:pt idx="4158">
                  <c:v>415.7</c:v>
                </c:pt>
                <c:pt idx="4159">
                  <c:v>415.8</c:v>
                </c:pt>
                <c:pt idx="4160">
                  <c:v>415.911</c:v>
                </c:pt>
                <c:pt idx="4161">
                  <c:v>416</c:v>
                </c:pt>
                <c:pt idx="4162">
                  <c:v>416.1</c:v>
                </c:pt>
                <c:pt idx="4163">
                  <c:v>416.2</c:v>
                </c:pt>
                <c:pt idx="4164">
                  <c:v>416.3</c:v>
                </c:pt>
                <c:pt idx="4165">
                  <c:v>416.4</c:v>
                </c:pt>
                <c:pt idx="4166">
                  <c:v>416.5</c:v>
                </c:pt>
                <c:pt idx="4167">
                  <c:v>416.6</c:v>
                </c:pt>
                <c:pt idx="4168">
                  <c:v>416.7</c:v>
                </c:pt>
                <c:pt idx="4169">
                  <c:v>416.8</c:v>
                </c:pt>
                <c:pt idx="4170">
                  <c:v>416.9</c:v>
                </c:pt>
                <c:pt idx="4171">
                  <c:v>417</c:v>
                </c:pt>
                <c:pt idx="4172">
                  <c:v>417.1</c:v>
                </c:pt>
                <c:pt idx="4173">
                  <c:v>417.2</c:v>
                </c:pt>
                <c:pt idx="4174">
                  <c:v>417.3</c:v>
                </c:pt>
                <c:pt idx="4175">
                  <c:v>417.4</c:v>
                </c:pt>
                <c:pt idx="4176">
                  <c:v>417.515</c:v>
                </c:pt>
                <c:pt idx="4177">
                  <c:v>417.608</c:v>
                </c:pt>
                <c:pt idx="4178">
                  <c:v>417.702</c:v>
                </c:pt>
                <c:pt idx="4179">
                  <c:v>417.813</c:v>
                </c:pt>
                <c:pt idx="4180">
                  <c:v>417.905</c:v>
                </c:pt>
                <c:pt idx="4181">
                  <c:v>418.03</c:v>
                </c:pt>
                <c:pt idx="4182">
                  <c:v>418.108</c:v>
                </c:pt>
                <c:pt idx="4183">
                  <c:v>418.202</c:v>
                </c:pt>
                <c:pt idx="4184">
                  <c:v>418.311</c:v>
                </c:pt>
                <c:pt idx="4185">
                  <c:v>418.406</c:v>
                </c:pt>
                <c:pt idx="4186">
                  <c:v>418.501</c:v>
                </c:pt>
                <c:pt idx="4187">
                  <c:v>418.6</c:v>
                </c:pt>
                <c:pt idx="4188">
                  <c:v>418.7</c:v>
                </c:pt>
                <c:pt idx="4189">
                  <c:v>418.8</c:v>
                </c:pt>
                <c:pt idx="4190">
                  <c:v>418.9</c:v>
                </c:pt>
                <c:pt idx="4191">
                  <c:v>419.001</c:v>
                </c:pt>
                <c:pt idx="4192">
                  <c:v>419.127</c:v>
                </c:pt>
                <c:pt idx="4193">
                  <c:v>419.2</c:v>
                </c:pt>
                <c:pt idx="4194">
                  <c:v>419.303</c:v>
                </c:pt>
                <c:pt idx="4195">
                  <c:v>419.4</c:v>
                </c:pt>
                <c:pt idx="4196">
                  <c:v>419.5</c:v>
                </c:pt>
                <c:pt idx="4197">
                  <c:v>419.6</c:v>
                </c:pt>
                <c:pt idx="4198">
                  <c:v>419.7</c:v>
                </c:pt>
                <c:pt idx="4199">
                  <c:v>419.8</c:v>
                </c:pt>
                <c:pt idx="4200">
                  <c:v>419.9</c:v>
                </c:pt>
                <c:pt idx="4201">
                  <c:v>420</c:v>
                </c:pt>
                <c:pt idx="4202">
                  <c:v>420.1</c:v>
                </c:pt>
                <c:pt idx="4203">
                  <c:v>420.2</c:v>
                </c:pt>
                <c:pt idx="4204">
                  <c:v>420.3</c:v>
                </c:pt>
                <c:pt idx="4205">
                  <c:v>420.4</c:v>
                </c:pt>
                <c:pt idx="4206">
                  <c:v>420.5</c:v>
                </c:pt>
                <c:pt idx="4207">
                  <c:v>420.601</c:v>
                </c:pt>
                <c:pt idx="4208">
                  <c:v>420.7</c:v>
                </c:pt>
                <c:pt idx="4209">
                  <c:v>420.8</c:v>
                </c:pt>
                <c:pt idx="4210">
                  <c:v>420.9</c:v>
                </c:pt>
                <c:pt idx="4211">
                  <c:v>421</c:v>
                </c:pt>
                <c:pt idx="4212">
                  <c:v>421.1</c:v>
                </c:pt>
                <c:pt idx="4213">
                  <c:v>421.2</c:v>
                </c:pt>
                <c:pt idx="4214">
                  <c:v>421.3</c:v>
                </c:pt>
                <c:pt idx="4215">
                  <c:v>421.4</c:v>
                </c:pt>
                <c:pt idx="4216">
                  <c:v>421.5</c:v>
                </c:pt>
                <c:pt idx="4217">
                  <c:v>421.6</c:v>
                </c:pt>
                <c:pt idx="4218">
                  <c:v>421.7</c:v>
                </c:pt>
                <c:pt idx="4219">
                  <c:v>421.801</c:v>
                </c:pt>
                <c:pt idx="4220">
                  <c:v>421.9</c:v>
                </c:pt>
                <c:pt idx="4221">
                  <c:v>422</c:v>
                </c:pt>
                <c:pt idx="4222">
                  <c:v>422.1</c:v>
                </c:pt>
                <c:pt idx="4223">
                  <c:v>422.2</c:v>
                </c:pt>
                <c:pt idx="4224">
                  <c:v>422.3</c:v>
                </c:pt>
                <c:pt idx="4225">
                  <c:v>422.4</c:v>
                </c:pt>
                <c:pt idx="4226">
                  <c:v>422.5</c:v>
                </c:pt>
                <c:pt idx="4227">
                  <c:v>422.6</c:v>
                </c:pt>
                <c:pt idx="4228">
                  <c:v>422.7</c:v>
                </c:pt>
                <c:pt idx="4229">
                  <c:v>422.8</c:v>
                </c:pt>
                <c:pt idx="4230">
                  <c:v>422.9</c:v>
                </c:pt>
                <c:pt idx="4231">
                  <c:v>423</c:v>
                </c:pt>
                <c:pt idx="4232">
                  <c:v>423.1</c:v>
                </c:pt>
                <c:pt idx="4233">
                  <c:v>423.2</c:v>
                </c:pt>
                <c:pt idx="4234">
                  <c:v>423.3</c:v>
                </c:pt>
                <c:pt idx="4235">
                  <c:v>423.4</c:v>
                </c:pt>
                <c:pt idx="4236">
                  <c:v>423.5</c:v>
                </c:pt>
                <c:pt idx="4237">
                  <c:v>423.6</c:v>
                </c:pt>
                <c:pt idx="4238">
                  <c:v>423.7</c:v>
                </c:pt>
                <c:pt idx="4239">
                  <c:v>423.8</c:v>
                </c:pt>
                <c:pt idx="4240">
                  <c:v>423.9</c:v>
                </c:pt>
                <c:pt idx="4241">
                  <c:v>424</c:v>
                </c:pt>
                <c:pt idx="4242">
                  <c:v>424.1</c:v>
                </c:pt>
                <c:pt idx="4243">
                  <c:v>424.2</c:v>
                </c:pt>
                <c:pt idx="4244">
                  <c:v>424.3</c:v>
                </c:pt>
                <c:pt idx="4245">
                  <c:v>424.401</c:v>
                </c:pt>
                <c:pt idx="4246">
                  <c:v>424.5</c:v>
                </c:pt>
                <c:pt idx="4247">
                  <c:v>424.601</c:v>
                </c:pt>
                <c:pt idx="4248">
                  <c:v>424.7</c:v>
                </c:pt>
                <c:pt idx="4249">
                  <c:v>424.8</c:v>
                </c:pt>
                <c:pt idx="4250">
                  <c:v>424.9</c:v>
                </c:pt>
                <c:pt idx="4251">
                  <c:v>425</c:v>
                </c:pt>
                <c:pt idx="4252">
                  <c:v>425.1</c:v>
                </c:pt>
                <c:pt idx="4253">
                  <c:v>425.2</c:v>
                </c:pt>
                <c:pt idx="4254">
                  <c:v>425.301</c:v>
                </c:pt>
                <c:pt idx="4255">
                  <c:v>425.4</c:v>
                </c:pt>
                <c:pt idx="4256">
                  <c:v>425.5</c:v>
                </c:pt>
                <c:pt idx="4257">
                  <c:v>425.601</c:v>
                </c:pt>
                <c:pt idx="4258">
                  <c:v>425.7</c:v>
                </c:pt>
                <c:pt idx="4259">
                  <c:v>425.8</c:v>
                </c:pt>
                <c:pt idx="4260">
                  <c:v>425.901</c:v>
                </c:pt>
                <c:pt idx="4261">
                  <c:v>426</c:v>
                </c:pt>
                <c:pt idx="4262">
                  <c:v>426.155</c:v>
                </c:pt>
                <c:pt idx="4263">
                  <c:v>426.201</c:v>
                </c:pt>
                <c:pt idx="4264">
                  <c:v>426.3</c:v>
                </c:pt>
                <c:pt idx="4265">
                  <c:v>426.4</c:v>
                </c:pt>
                <c:pt idx="4266">
                  <c:v>426.5</c:v>
                </c:pt>
                <c:pt idx="4267">
                  <c:v>426.6</c:v>
                </c:pt>
                <c:pt idx="4268">
                  <c:v>426.7</c:v>
                </c:pt>
                <c:pt idx="4269">
                  <c:v>426.802</c:v>
                </c:pt>
                <c:pt idx="4270">
                  <c:v>426.9</c:v>
                </c:pt>
                <c:pt idx="4271">
                  <c:v>427</c:v>
                </c:pt>
                <c:pt idx="4272">
                  <c:v>427.1</c:v>
                </c:pt>
                <c:pt idx="4273">
                  <c:v>427.2</c:v>
                </c:pt>
                <c:pt idx="4274">
                  <c:v>427.3</c:v>
                </c:pt>
                <c:pt idx="4275">
                  <c:v>427.4</c:v>
                </c:pt>
                <c:pt idx="4276">
                  <c:v>427.5</c:v>
                </c:pt>
                <c:pt idx="4277">
                  <c:v>427.669</c:v>
                </c:pt>
                <c:pt idx="4278">
                  <c:v>427.7</c:v>
                </c:pt>
                <c:pt idx="4279">
                  <c:v>427.8</c:v>
                </c:pt>
                <c:pt idx="4280">
                  <c:v>427.9</c:v>
                </c:pt>
                <c:pt idx="4281">
                  <c:v>428.001</c:v>
                </c:pt>
                <c:pt idx="4282">
                  <c:v>428.1</c:v>
                </c:pt>
                <c:pt idx="4283">
                  <c:v>428.223</c:v>
                </c:pt>
                <c:pt idx="4284">
                  <c:v>428.344</c:v>
                </c:pt>
                <c:pt idx="4285">
                  <c:v>428.401</c:v>
                </c:pt>
                <c:pt idx="4286">
                  <c:v>428.501</c:v>
                </c:pt>
                <c:pt idx="4287">
                  <c:v>428.6</c:v>
                </c:pt>
                <c:pt idx="4288">
                  <c:v>428.7</c:v>
                </c:pt>
                <c:pt idx="4289">
                  <c:v>428.839</c:v>
                </c:pt>
                <c:pt idx="4290">
                  <c:v>428.9</c:v>
                </c:pt>
                <c:pt idx="4291">
                  <c:v>429.001</c:v>
                </c:pt>
                <c:pt idx="4292">
                  <c:v>429.1</c:v>
                </c:pt>
                <c:pt idx="4293">
                  <c:v>429.2</c:v>
                </c:pt>
                <c:pt idx="4294">
                  <c:v>429.3</c:v>
                </c:pt>
                <c:pt idx="4295">
                  <c:v>429.4</c:v>
                </c:pt>
                <c:pt idx="4296">
                  <c:v>429.511</c:v>
                </c:pt>
                <c:pt idx="4297">
                  <c:v>429.601</c:v>
                </c:pt>
                <c:pt idx="4298">
                  <c:v>429.7</c:v>
                </c:pt>
                <c:pt idx="4299">
                  <c:v>429.8</c:v>
                </c:pt>
                <c:pt idx="4300">
                  <c:v>429.9</c:v>
                </c:pt>
                <c:pt idx="4301">
                  <c:v>430</c:v>
                </c:pt>
                <c:pt idx="4302">
                  <c:v>430.11</c:v>
                </c:pt>
                <c:pt idx="4303">
                  <c:v>430.2</c:v>
                </c:pt>
                <c:pt idx="4304">
                  <c:v>430.3</c:v>
                </c:pt>
                <c:pt idx="4305">
                  <c:v>430.401</c:v>
                </c:pt>
                <c:pt idx="4306">
                  <c:v>430.501</c:v>
                </c:pt>
                <c:pt idx="4307">
                  <c:v>430.601</c:v>
                </c:pt>
                <c:pt idx="4308">
                  <c:v>430.701</c:v>
                </c:pt>
                <c:pt idx="4309">
                  <c:v>430.804</c:v>
                </c:pt>
                <c:pt idx="4310">
                  <c:v>430.9</c:v>
                </c:pt>
                <c:pt idx="4311">
                  <c:v>431</c:v>
                </c:pt>
                <c:pt idx="4312">
                  <c:v>431.1</c:v>
                </c:pt>
                <c:pt idx="4313">
                  <c:v>431.2</c:v>
                </c:pt>
                <c:pt idx="4314">
                  <c:v>431.3</c:v>
                </c:pt>
                <c:pt idx="4315">
                  <c:v>431.4</c:v>
                </c:pt>
                <c:pt idx="4316">
                  <c:v>431.5</c:v>
                </c:pt>
                <c:pt idx="4317">
                  <c:v>431.6</c:v>
                </c:pt>
                <c:pt idx="4318">
                  <c:v>431.7</c:v>
                </c:pt>
                <c:pt idx="4319">
                  <c:v>431.8</c:v>
                </c:pt>
                <c:pt idx="4320">
                  <c:v>431.9</c:v>
                </c:pt>
                <c:pt idx="4321">
                  <c:v>432</c:v>
                </c:pt>
                <c:pt idx="4322">
                  <c:v>432.1</c:v>
                </c:pt>
                <c:pt idx="4323">
                  <c:v>432.2</c:v>
                </c:pt>
                <c:pt idx="4324">
                  <c:v>432.3</c:v>
                </c:pt>
                <c:pt idx="4325">
                  <c:v>432.4</c:v>
                </c:pt>
                <c:pt idx="4326">
                  <c:v>432.5</c:v>
                </c:pt>
                <c:pt idx="4327">
                  <c:v>432.6</c:v>
                </c:pt>
                <c:pt idx="4328">
                  <c:v>432.7</c:v>
                </c:pt>
                <c:pt idx="4329">
                  <c:v>432.8</c:v>
                </c:pt>
                <c:pt idx="4330">
                  <c:v>432.9</c:v>
                </c:pt>
                <c:pt idx="4331">
                  <c:v>433</c:v>
                </c:pt>
                <c:pt idx="4332">
                  <c:v>433.1</c:v>
                </c:pt>
                <c:pt idx="4333">
                  <c:v>433.2</c:v>
                </c:pt>
                <c:pt idx="4334">
                  <c:v>433.3</c:v>
                </c:pt>
                <c:pt idx="4335">
                  <c:v>433.4</c:v>
                </c:pt>
                <c:pt idx="4336">
                  <c:v>433.5</c:v>
                </c:pt>
                <c:pt idx="4337">
                  <c:v>433.6</c:v>
                </c:pt>
                <c:pt idx="4338">
                  <c:v>433.7</c:v>
                </c:pt>
                <c:pt idx="4339">
                  <c:v>433.8</c:v>
                </c:pt>
                <c:pt idx="4340">
                  <c:v>433.9</c:v>
                </c:pt>
                <c:pt idx="4341">
                  <c:v>434</c:v>
                </c:pt>
                <c:pt idx="4342">
                  <c:v>434.1</c:v>
                </c:pt>
                <c:pt idx="4343">
                  <c:v>434.2</c:v>
                </c:pt>
                <c:pt idx="4344">
                  <c:v>434.3</c:v>
                </c:pt>
                <c:pt idx="4345">
                  <c:v>434.4</c:v>
                </c:pt>
                <c:pt idx="4346">
                  <c:v>434.5</c:v>
                </c:pt>
                <c:pt idx="4347">
                  <c:v>434.601</c:v>
                </c:pt>
                <c:pt idx="4348">
                  <c:v>434.7</c:v>
                </c:pt>
                <c:pt idx="4349">
                  <c:v>434.8</c:v>
                </c:pt>
                <c:pt idx="4350">
                  <c:v>434.9</c:v>
                </c:pt>
                <c:pt idx="4351">
                  <c:v>435</c:v>
                </c:pt>
                <c:pt idx="4352">
                  <c:v>435.1</c:v>
                </c:pt>
                <c:pt idx="4353">
                  <c:v>435.2</c:v>
                </c:pt>
                <c:pt idx="4354">
                  <c:v>435.3</c:v>
                </c:pt>
                <c:pt idx="4355">
                  <c:v>435.4</c:v>
                </c:pt>
                <c:pt idx="4356">
                  <c:v>435.5</c:v>
                </c:pt>
                <c:pt idx="4357">
                  <c:v>435.6</c:v>
                </c:pt>
                <c:pt idx="4358">
                  <c:v>435.7</c:v>
                </c:pt>
                <c:pt idx="4359">
                  <c:v>435.8</c:v>
                </c:pt>
                <c:pt idx="4360">
                  <c:v>435.9</c:v>
                </c:pt>
                <c:pt idx="4361">
                  <c:v>436</c:v>
                </c:pt>
                <c:pt idx="4362">
                  <c:v>436.1</c:v>
                </c:pt>
                <c:pt idx="4363">
                  <c:v>436.2</c:v>
                </c:pt>
                <c:pt idx="4364">
                  <c:v>436.3</c:v>
                </c:pt>
                <c:pt idx="4365">
                  <c:v>436.4</c:v>
                </c:pt>
                <c:pt idx="4366">
                  <c:v>436.5</c:v>
                </c:pt>
                <c:pt idx="4367">
                  <c:v>436.6</c:v>
                </c:pt>
                <c:pt idx="4368">
                  <c:v>436.71</c:v>
                </c:pt>
                <c:pt idx="4369">
                  <c:v>436.8</c:v>
                </c:pt>
                <c:pt idx="4370">
                  <c:v>436.9</c:v>
                </c:pt>
                <c:pt idx="4371">
                  <c:v>437</c:v>
                </c:pt>
                <c:pt idx="4372">
                  <c:v>437.1</c:v>
                </c:pt>
                <c:pt idx="4373">
                  <c:v>437.2</c:v>
                </c:pt>
                <c:pt idx="4374">
                  <c:v>437.3</c:v>
                </c:pt>
                <c:pt idx="4375">
                  <c:v>437.4</c:v>
                </c:pt>
                <c:pt idx="4376">
                  <c:v>437.5</c:v>
                </c:pt>
                <c:pt idx="4377">
                  <c:v>437.6</c:v>
                </c:pt>
                <c:pt idx="4378">
                  <c:v>437.7</c:v>
                </c:pt>
                <c:pt idx="4379">
                  <c:v>437.804</c:v>
                </c:pt>
                <c:pt idx="4380">
                  <c:v>437.9</c:v>
                </c:pt>
                <c:pt idx="4381">
                  <c:v>438</c:v>
                </c:pt>
                <c:pt idx="4382">
                  <c:v>438.1</c:v>
                </c:pt>
                <c:pt idx="4383">
                  <c:v>438.2</c:v>
                </c:pt>
                <c:pt idx="4384">
                  <c:v>438.3</c:v>
                </c:pt>
                <c:pt idx="4385">
                  <c:v>438.4</c:v>
                </c:pt>
                <c:pt idx="4386">
                  <c:v>438.5</c:v>
                </c:pt>
                <c:pt idx="4387">
                  <c:v>438.6</c:v>
                </c:pt>
                <c:pt idx="4388">
                  <c:v>438.7</c:v>
                </c:pt>
                <c:pt idx="4389">
                  <c:v>438.8</c:v>
                </c:pt>
                <c:pt idx="4390">
                  <c:v>438.9</c:v>
                </c:pt>
                <c:pt idx="4391">
                  <c:v>439</c:v>
                </c:pt>
                <c:pt idx="4392">
                  <c:v>439.1</c:v>
                </c:pt>
                <c:pt idx="4393">
                  <c:v>439.2</c:v>
                </c:pt>
                <c:pt idx="4394">
                  <c:v>439.3</c:v>
                </c:pt>
                <c:pt idx="4395">
                  <c:v>439.4</c:v>
                </c:pt>
                <c:pt idx="4396">
                  <c:v>439.5</c:v>
                </c:pt>
                <c:pt idx="4397">
                  <c:v>439.6</c:v>
                </c:pt>
                <c:pt idx="4398">
                  <c:v>439.7</c:v>
                </c:pt>
                <c:pt idx="4399">
                  <c:v>439.8</c:v>
                </c:pt>
                <c:pt idx="4400">
                  <c:v>439.9</c:v>
                </c:pt>
                <c:pt idx="4401">
                  <c:v>440</c:v>
                </c:pt>
                <c:pt idx="4402">
                  <c:v>440.1</c:v>
                </c:pt>
                <c:pt idx="4403">
                  <c:v>440.2</c:v>
                </c:pt>
                <c:pt idx="4404">
                  <c:v>440.3</c:v>
                </c:pt>
                <c:pt idx="4405">
                  <c:v>440.4</c:v>
                </c:pt>
                <c:pt idx="4406">
                  <c:v>440.5</c:v>
                </c:pt>
                <c:pt idx="4407">
                  <c:v>440.6</c:v>
                </c:pt>
                <c:pt idx="4408">
                  <c:v>440.7</c:v>
                </c:pt>
                <c:pt idx="4409">
                  <c:v>440.8</c:v>
                </c:pt>
                <c:pt idx="4410">
                  <c:v>440.9</c:v>
                </c:pt>
                <c:pt idx="4411">
                  <c:v>441</c:v>
                </c:pt>
                <c:pt idx="4412">
                  <c:v>441.1</c:v>
                </c:pt>
                <c:pt idx="4413">
                  <c:v>441.2</c:v>
                </c:pt>
                <c:pt idx="4414">
                  <c:v>441.3</c:v>
                </c:pt>
                <c:pt idx="4415">
                  <c:v>441.4</c:v>
                </c:pt>
                <c:pt idx="4416">
                  <c:v>441.5</c:v>
                </c:pt>
                <c:pt idx="4417">
                  <c:v>441.6</c:v>
                </c:pt>
                <c:pt idx="4418">
                  <c:v>441.7</c:v>
                </c:pt>
                <c:pt idx="4419">
                  <c:v>441.8</c:v>
                </c:pt>
                <c:pt idx="4420">
                  <c:v>441.9</c:v>
                </c:pt>
                <c:pt idx="4421">
                  <c:v>442</c:v>
                </c:pt>
                <c:pt idx="4422">
                  <c:v>442.1</c:v>
                </c:pt>
                <c:pt idx="4423">
                  <c:v>442.2</c:v>
                </c:pt>
                <c:pt idx="4424">
                  <c:v>442.3</c:v>
                </c:pt>
                <c:pt idx="4425">
                  <c:v>442.4</c:v>
                </c:pt>
                <c:pt idx="4426">
                  <c:v>442.5</c:v>
                </c:pt>
                <c:pt idx="4427">
                  <c:v>442.6</c:v>
                </c:pt>
                <c:pt idx="4428">
                  <c:v>442.701</c:v>
                </c:pt>
                <c:pt idx="4429">
                  <c:v>442.8</c:v>
                </c:pt>
                <c:pt idx="4430">
                  <c:v>442.9</c:v>
                </c:pt>
                <c:pt idx="4431">
                  <c:v>443</c:v>
                </c:pt>
                <c:pt idx="4432">
                  <c:v>443.1</c:v>
                </c:pt>
                <c:pt idx="4433">
                  <c:v>443.2</c:v>
                </c:pt>
                <c:pt idx="4434">
                  <c:v>443.3</c:v>
                </c:pt>
                <c:pt idx="4435">
                  <c:v>443.4</c:v>
                </c:pt>
                <c:pt idx="4436">
                  <c:v>443.5</c:v>
                </c:pt>
                <c:pt idx="4437">
                  <c:v>443.6</c:v>
                </c:pt>
                <c:pt idx="4438">
                  <c:v>443.7</c:v>
                </c:pt>
                <c:pt idx="4439">
                  <c:v>443.8</c:v>
                </c:pt>
                <c:pt idx="4440">
                  <c:v>443.9</c:v>
                </c:pt>
                <c:pt idx="4441">
                  <c:v>444</c:v>
                </c:pt>
                <c:pt idx="4442">
                  <c:v>444.1</c:v>
                </c:pt>
                <c:pt idx="4443">
                  <c:v>444.2</c:v>
                </c:pt>
                <c:pt idx="4444">
                  <c:v>444.3</c:v>
                </c:pt>
                <c:pt idx="4445">
                  <c:v>444.4</c:v>
                </c:pt>
                <c:pt idx="4446">
                  <c:v>444.568</c:v>
                </c:pt>
                <c:pt idx="4447">
                  <c:v>444.612</c:v>
                </c:pt>
                <c:pt idx="4448">
                  <c:v>444.7</c:v>
                </c:pt>
                <c:pt idx="4449">
                  <c:v>444.8</c:v>
                </c:pt>
                <c:pt idx="4450">
                  <c:v>444.9</c:v>
                </c:pt>
                <c:pt idx="4451">
                  <c:v>445</c:v>
                </c:pt>
                <c:pt idx="4452">
                  <c:v>445.101</c:v>
                </c:pt>
                <c:pt idx="4453">
                  <c:v>445.201</c:v>
                </c:pt>
                <c:pt idx="4454">
                  <c:v>445.301</c:v>
                </c:pt>
                <c:pt idx="4455">
                  <c:v>445.401</c:v>
                </c:pt>
                <c:pt idx="4456">
                  <c:v>445.581</c:v>
                </c:pt>
                <c:pt idx="4457">
                  <c:v>445.601</c:v>
                </c:pt>
                <c:pt idx="4458">
                  <c:v>445.7</c:v>
                </c:pt>
                <c:pt idx="4459">
                  <c:v>445.8</c:v>
                </c:pt>
                <c:pt idx="4460">
                  <c:v>445.9</c:v>
                </c:pt>
                <c:pt idx="4461">
                  <c:v>446</c:v>
                </c:pt>
                <c:pt idx="4462">
                  <c:v>446.1</c:v>
                </c:pt>
                <c:pt idx="4463">
                  <c:v>446.2</c:v>
                </c:pt>
                <c:pt idx="4464">
                  <c:v>446.317</c:v>
                </c:pt>
                <c:pt idx="4465">
                  <c:v>446.402</c:v>
                </c:pt>
                <c:pt idx="4466">
                  <c:v>446.5</c:v>
                </c:pt>
                <c:pt idx="4467">
                  <c:v>446.601</c:v>
                </c:pt>
                <c:pt idx="4468">
                  <c:v>446.762</c:v>
                </c:pt>
                <c:pt idx="4469">
                  <c:v>446.8</c:v>
                </c:pt>
                <c:pt idx="4470">
                  <c:v>446.905</c:v>
                </c:pt>
                <c:pt idx="4471">
                  <c:v>447.013</c:v>
                </c:pt>
                <c:pt idx="4472">
                  <c:v>447.1</c:v>
                </c:pt>
                <c:pt idx="4473">
                  <c:v>447.2</c:v>
                </c:pt>
                <c:pt idx="4474">
                  <c:v>447.3</c:v>
                </c:pt>
                <c:pt idx="4475">
                  <c:v>447.402</c:v>
                </c:pt>
                <c:pt idx="4476">
                  <c:v>447.501</c:v>
                </c:pt>
                <c:pt idx="4477">
                  <c:v>447.601</c:v>
                </c:pt>
                <c:pt idx="4478">
                  <c:v>447.701</c:v>
                </c:pt>
                <c:pt idx="4479">
                  <c:v>447.801</c:v>
                </c:pt>
                <c:pt idx="4480">
                  <c:v>447.913</c:v>
                </c:pt>
                <c:pt idx="4481">
                  <c:v>448.013</c:v>
                </c:pt>
                <c:pt idx="4482">
                  <c:v>448.1</c:v>
                </c:pt>
                <c:pt idx="4483">
                  <c:v>448.2</c:v>
                </c:pt>
                <c:pt idx="4484">
                  <c:v>448.3</c:v>
                </c:pt>
                <c:pt idx="4485">
                  <c:v>448.4</c:v>
                </c:pt>
                <c:pt idx="4486">
                  <c:v>448.5</c:v>
                </c:pt>
                <c:pt idx="4487">
                  <c:v>448.601</c:v>
                </c:pt>
                <c:pt idx="4488">
                  <c:v>448.701</c:v>
                </c:pt>
                <c:pt idx="4489">
                  <c:v>448.811</c:v>
                </c:pt>
                <c:pt idx="4490">
                  <c:v>448.921</c:v>
                </c:pt>
                <c:pt idx="4491">
                  <c:v>449</c:v>
                </c:pt>
                <c:pt idx="4492">
                  <c:v>449.1</c:v>
                </c:pt>
                <c:pt idx="4493">
                  <c:v>449.201</c:v>
                </c:pt>
                <c:pt idx="4494">
                  <c:v>449.301</c:v>
                </c:pt>
                <c:pt idx="4495">
                  <c:v>449.401</c:v>
                </c:pt>
                <c:pt idx="4496">
                  <c:v>449.5</c:v>
                </c:pt>
                <c:pt idx="4497">
                  <c:v>449.6</c:v>
                </c:pt>
                <c:pt idx="4498">
                  <c:v>449.731</c:v>
                </c:pt>
                <c:pt idx="4499">
                  <c:v>449.8</c:v>
                </c:pt>
                <c:pt idx="4500">
                  <c:v>449.9</c:v>
                </c:pt>
                <c:pt idx="4501">
                  <c:v>450.001</c:v>
                </c:pt>
                <c:pt idx="4502">
                  <c:v>450.12</c:v>
                </c:pt>
                <c:pt idx="4503">
                  <c:v>450.201</c:v>
                </c:pt>
                <c:pt idx="4504">
                  <c:v>450.301</c:v>
                </c:pt>
                <c:pt idx="4505">
                  <c:v>450.404</c:v>
                </c:pt>
                <c:pt idx="4506">
                  <c:v>450.508</c:v>
                </c:pt>
                <c:pt idx="4507">
                  <c:v>450.611</c:v>
                </c:pt>
                <c:pt idx="4508">
                  <c:v>450.7</c:v>
                </c:pt>
                <c:pt idx="4509">
                  <c:v>450.8</c:v>
                </c:pt>
                <c:pt idx="4510">
                  <c:v>450.9</c:v>
                </c:pt>
                <c:pt idx="4511">
                  <c:v>451</c:v>
                </c:pt>
                <c:pt idx="4512">
                  <c:v>451.1</c:v>
                </c:pt>
                <c:pt idx="4513">
                  <c:v>451.206</c:v>
                </c:pt>
                <c:pt idx="4514">
                  <c:v>451.3</c:v>
                </c:pt>
                <c:pt idx="4515">
                  <c:v>451.408</c:v>
                </c:pt>
                <c:pt idx="4516">
                  <c:v>451.5</c:v>
                </c:pt>
                <c:pt idx="4517">
                  <c:v>451.6</c:v>
                </c:pt>
                <c:pt idx="4518">
                  <c:v>451.7</c:v>
                </c:pt>
                <c:pt idx="4519">
                  <c:v>451.8</c:v>
                </c:pt>
                <c:pt idx="4520">
                  <c:v>451.91</c:v>
                </c:pt>
                <c:pt idx="4521">
                  <c:v>452</c:v>
                </c:pt>
                <c:pt idx="4522">
                  <c:v>452.1</c:v>
                </c:pt>
                <c:pt idx="4523">
                  <c:v>452.2</c:v>
                </c:pt>
                <c:pt idx="4524">
                  <c:v>452.3</c:v>
                </c:pt>
                <c:pt idx="4525">
                  <c:v>452.4</c:v>
                </c:pt>
                <c:pt idx="4526">
                  <c:v>452.501</c:v>
                </c:pt>
                <c:pt idx="4527">
                  <c:v>452.601</c:v>
                </c:pt>
                <c:pt idx="4528">
                  <c:v>452.7</c:v>
                </c:pt>
                <c:pt idx="4529">
                  <c:v>452.8</c:v>
                </c:pt>
                <c:pt idx="4530">
                  <c:v>452.9</c:v>
                </c:pt>
                <c:pt idx="4531">
                  <c:v>453</c:v>
                </c:pt>
                <c:pt idx="4532">
                  <c:v>453.217</c:v>
                </c:pt>
                <c:pt idx="4533">
                  <c:v>453.217</c:v>
                </c:pt>
                <c:pt idx="4534">
                  <c:v>453.3</c:v>
                </c:pt>
                <c:pt idx="4535">
                  <c:v>453.4</c:v>
                </c:pt>
                <c:pt idx="4536">
                  <c:v>453.5</c:v>
                </c:pt>
                <c:pt idx="4537">
                  <c:v>453.6</c:v>
                </c:pt>
                <c:pt idx="4538">
                  <c:v>453.7</c:v>
                </c:pt>
                <c:pt idx="4539">
                  <c:v>453.8</c:v>
                </c:pt>
                <c:pt idx="4540">
                  <c:v>453.9</c:v>
                </c:pt>
                <c:pt idx="4541">
                  <c:v>454</c:v>
                </c:pt>
                <c:pt idx="4542">
                  <c:v>454.1</c:v>
                </c:pt>
                <c:pt idx="4543">
                  <c:v>454.201</c:v>
                </c:pt>
                <c:pt idx="4544">
                  <c:v>454.301</c:v>
                </c:pt>
                <c:pt idx="4545">
                  <c:v>454.401</c:v>
                </c:pt>
                <c:pt idx="4546">
                  <c:v>454.501</c:v>
                </c:pt>
                <c:pt idx="4547">
                  <c:v>454.601</c:v>
                </c:pt>
                <c:pt idx="4548">
                  <c:v>454.701</c:v>
                </c:pt>
                <c:pt idx="4549">
                  <c:v>454.823</c:v>
                </c:pt>
                <c:pt idx="4550">
                  <c:v>454.9</c:v>
                </c:pt>
                <c:pt idx="4551">
                  <c:v>455</c:v>
                </c:pt>
                <c:pt idx="4552">
                  <c:v>455.182</c:v>
                </c:pt>
                <c:pt idx="4553">
                  <c:v>455.217</c:v>
                </c:pt>
                <c:pt idx="4554">
                  <c:v>455.3</c:v>
                </c:pt>
                <c:pt idx="4555">
                  <c:v>455.4</c:v>
                </c:pt>
                <c:pt idx="4556">
                  <c:v>455.5</c:v>
                </c:pt>
                <c:pt idx="4557">
                  <c:v>455.6</c:v>
                </c:pt>
                <c:pt idx="4558">
                  <c:v>455.7</c:v>
                </c:pt>
                <c:pt idx="4559">
                  <c:v>455.8</c:v>
                </c:pt>
                <c:pt idx="4560">
                  <c:v>455.9</c:v>
                </c:pt>
                <c:pt idx="4561">
                  <c:v>456</c:v>
                </c:pt>
                <c:pt idx="4562">
                  <c:v>456.1</c:v>
                </c:pt>
                <c:pt idx="4563">
                  <c:v>456.2</c:v>
                </c:pt>
                <c:pt idx="4564">
                  <c:v>456.3</c:v>
                </c:pt>
                <c:pt idx="4565">
                  <c:v>456.4</c:v>
                </c:pt>
                <c:pt idx="4566">
                  <c:v>456.5</c:v>
                </c:pt>
                <c:pt idx="4567">
                  <c:v>456.6</c:v>
                </c:pt>
                <c:pt idx="4568">
                  <c:v>456.786</c:v>
                </c:pt>
                <c:pt idx="4569">
                  <c:v>456.8</c:v>
                </c:pt>
                <c:pt idx="4570">
                  <c:v>456.9</c:v>
                </c:pt>
                <c:pt idx="4571">
                  <c:v>457</c:v>
                </c:pt>
                <c:pt idx="4572">
                  <c:v>457.1</c:v>
                </c:pt>
                <c:pt idx="4573">
                  <c:v>457.2</c:v>
                </c:pt>
                <c:pt idx="4574">
                  <c:v>457.3</c:v>
                </c:pt>
                <c:pt idx="4575">
                  <c:v>457.4</c:v>
                </c:pt>
                <c:pt idx="4576">
                  <c:v>457.5</c:v>
                </c:pt>
                <c:pt idx="4577">
                  <c:v>457.6</c:v>
                </c:pt>
                <c:pt idx="4578">
                  <c:v>457.7</c:v>
                </c:pt>
                <c:pt idx="4579">
                  <c:v>457.8</c:v>
                </c:pt>
                <c:pt idx="4580">
                  <c:v>457.914</c:v>
                </c:pt>
                <c:pt idx="4581">
                  <c:v>458</c:v>
                </c:pt>
                <c:pt idx="4582">
                  <c:v>458.1</c:v>
                </c:pt>
                <c:pt idx="4583">
                  <c:v>458.2</c:v>
                </c:pt>
                <c:pt idx="4584">
                  <c:v>458.3</c:v>
                </c:pt>
                <c:pt idx="4585">
                  <c:v>458.4</c:v>
                </c:pt>
                <c:pt idx="4586">
                  <c:v>458.5</c:v>
                </c:pt>
                <c:pt idx="4587">
                  <c:v>458.6</c:v>
                </c:pt>
                <c:pt idx="4588">
                  <c:v>458.7</c:v>
                </c:pt>
                <c:pt idx="4589">
                  <c:v>458.8</c:v>
                </c:pt>
                <c:pt idx="4590">
                  <c:v>458.9</c:v>
                </c:pt>
                <c:pt idx="4591">
                  <c:v>459</c:v>
                </c:pt>
                <c:pt idx="4592">
                  <c:v>459.1</c:v>
                </c:pt>
                <c:pt idx="4593">
                  <c:v>459.2</c:v>
                </c:pt>
                <c:pt idx="4594">
                  <c:v>459.3</c:v>
                </c:pt>
                <c:pt idx="4595">
                  <c:v>459.4</c:v>
                </c:pt>
                <c:pt idx="4596">
                  <c:v>459.5</c:v>
                </c:pt>
                <c:pt idx="4597">
                  <c:v>459.6</c:v>
                </c:pt>
                <c:pt idx="4598">
                  <c:v>459.7</c:v>
                </c:pt>
                <c:pt idx="4599">
                  <c:v>459.8</c:v>
                </c:pt>
                <c:pt idx="4600">
                  <c:v>459.9</c:v>
                </c:pt>
                <c:pt idx="4601">
                  <c:v>460</c:v>
                </c:pt>
                <c:pt idx="4602">
                  <c:v>460.1</c:v>
                </c:pt>
                <c:pt idx="4603">
                  <c:v>460.2</c:v>
                </c:pt>
                <c:pt idx="4604">
                  <c:v>460.3</c:v>
                </c:pt>
                <c:pt idx="4605">
                  <c:v>460.4</c:v>
                </c:pt>
                <c:pt idx="4606">
                  <c:v>460.5</c:v>
                </c:pt>
                <c:pt idx="4607">
                  <c:v>460.6</c:v>
                </c:pt>
                <c:pt idx="4608">
                  <c:v>460.7</c:v>
                </c:pt>
                <c:pt idx="4609">
                  <c:v>460.8</c:v>
                </c:pt>
                <c:pt idx="4610">
                  <c:v>460.9</c:v>
                </c:pt>
                <c:pt idx="4611">
                  <c:v>461</c:v>
                </c:pt>
                <c:pt idx="4612">
                  <c:v>461.1</c:v>
                </c:pt>
                <c:pt idx="4613">
                  <c:v>461.201</c:v>
                </c:pt>
                <c:pt idx="4614">
                  <c:v>461.3</c:v>
                </c:pt>
                <c:pt idx="4615">
                  <c:v>461.4</c:v>
                </c:pt>
                <c:pt idx="4616">
                  <c:v>461.5</c:v>
                </c:pt>
                <c:pt idx="4617">
                  <c:v>461.6</c:v>
                </c:pt>
                <c:pt idx="4618">
                  <c:v>461.701</c:v>
                </c:pt>
                <c:pt idx="4619">
                  <c:v>461.8</c:v>
                </c:pt>
                <c:pt idx="4620">
                  <c:v>461.9</c:v>
                </c:pt>
                <c:pt idx="4621">
                  <c:v>462</c:v>
                </c:pt>
                <c:pt idx="4622">
                  <c:v>462.1</c:v>
                </c:pt>
                <c:pt idx="4623">
                  <c:v>462.2</c:v>
                </c:pt>
                <c:pt idx="4624">
                  <c:v>462.3</c:v>
                </c:pt>
                <c:pt idx="4625">
                  <c:v>462.4</c:v>
                </c:pt>
                <c:pt idx="4626">
                  <c:v>462.5</c:v>
                </c:pt>
                <c:pt idx="4627">
                  <c:v>462.6</c:v>
                </c:pt>
                <c:pt idx="4628">
                  <c:v>462.7</c:v>
                </c:pt>
                <c:pt idx="4629">
                  <c:v>462.8</c:v>
                </c:pt>
                <c:pt idx="4630">
                  <c:v>462.9</c:v>
                </c:pt>
                <c:pt idx="4631">
                  <c:v>463</c:v>
                </c:pt>
                <c:pt idx="4632">
                  <c:v>463.1</c:v>
                </c:pt>
                <c:pt idx="4633">
                  <c:v>463.2</c:v>
                </c:pt>
                <c:pt idx="4634">
                  <c:v>463.3</c:v>
                </c:pt>
                <c:pt idx="4635">
                  <c:v>463.4</c:v>
                </c:pt>
                <c:pt idx="4636">
                  <c:v>463.5</c:v>
                </c:pt>
                <c:pt idx="4637">
                  <c:v>463.6</c:v>
                </c:pt>
                <c:pt idx="4638">
                  <c:v>463.7</c:v>
                </c:pt>
                <c:pt idx="4639">
                  <c:v>463.8</c:v>
                </c:pt>
                <c:pt idx="4640">
                  <c:v>463.9</c:v>
                </c:pt>
                <c:pt idx="4641">
                  <c:v>464</c:v>
                </c:pt>
                <c:pt idx="4642">
                  <c:v>464.1</c:v>
                </c:pt>
                <c:pt idx="4643">
                  <c:v>464.2</c:v>
                </c:pt>
                <c:pt idx="4644">
                  <c:v>464.3</c:v>
                </c:pt>
                <c:pt idx="4645">
                  <c:v>464.4</c:v>
                </c:pt>
                <c:pt idx="4646">
                  <c:v>464.5</c:v>
                </c:pt>
                <c:pt idx="4647">
                  <c:v>464.6</c:v>
                </c:pt>
                <c:pt idx="4648">
                  <c:v>464.701</c:v>
                </c:pt>
                <c:pt idx="4649">
                  <c:v>464.8</c:v>
                </c:pt>
                <c:pt idx="4650">
                  <c:v>464.9</c:v>
                </c:pt>
                <c:pt idx="4651">
                  <c:v>465</c:v>
                </c:pt>
                <c:pt idx="4652">
                  <c:v>465.1</c:v>
                </c:pt>
                <c:pt idx="4653">
                  <c:v>465.2</c:v>
                </c:pt>
                <c:pt idx="4654">
                  <c:v>465.3</c:v>
                </c:pt>
                <c:pt idx="4655">
                  <c:v>465.4</c:v>
                </c:pt>
                <c:pt idx="4656">
                  <c:v>465.5</c:v>
                </c:pt>
                <c:pt idx="4657">
                  <c:v>465.6</c:v>
                </c:pt>
                <c:pt idx="4658">
                  <c:v>465.7</c:v>
                </c:pt>
                <c:pt idx="4659">
                  <c:v>465.805</c:v>
                </c:pt>
                <c:pt idx="4660">
                  <c:v>465.9</c:v>
                </c:pt>
                <c:pt idx="4661">
                  <c:v>466</c:v>
                </c:pt>
                <c:pt idx="4662">
                  <c:v>466.1</c:v>
                </c:pt>
                <c:pt idx="4663">
                  <c:v>466.2</c:v>
                </c:pt>
                <c:pt idx="4664">
                  <c:v>466.3</c:v>
                </c:pt>
                <c:pt idx="4665">
                  <c:v>466.401</c:v>
                </c:pt>
                <c:pt idx="4666">
                  <c:v>466.5</c:v>
                </c:pt>
                <c:pt idx="4667">
                  <c:v>466.6</c:v>
                </c:pt>
                <c:pt idx="4668">
                  <c:v>466.7</c:v>
                </c:pt>
                <c:pt idx="4669">
                  <c:v>466.8</c:v>
                </c:pt>
                <c:pt idx="4670">
                  <c:v>466.9</c:v>
                </c:pt>
                <c:pt idx="4671">
                  <c:v>467</c:v>
                </c:pt>
                <c:pt idx="4672">
                  <c:v>467.1</c:v>
                </c:pt>
                <c:pt idx="4673">
                  <c:v>467.2</c:v>
                </c:pt>
                <c:pt idx="4674">
                  <c:v>467.302</c:v>
                </c:pt>
                <c:pt idx="4675">
                  <c:v>467.4</c:v>
                </c:pt>
                <c:pt idx="4676">
                  <c:v>467.5</c:v>
                </c:pt>
                <c:pt idx="4677">
                  <c:v>467.6</c:v>
                </c:pt>
                <c:pt idx="4678">
                  <c:v>467.7</c:v>
                </c:pt>
                <c:pt idx="4679">
                  <c:v>467.8</c:v>
                </c:pt>
                <c:pt idx="4680">
                  <c:v>467.9</c:v>
                </c:pt>
                <c:pt idx="4681">
                  <c:v>468</c:v>
                </c:pt>
                <c:pt idx="4682">
                  <c:v>468.1</c:v>
                </c:pt>
                <c:pt idx="4683">
                  <c:v>468.2</c:v>
                </c:pt>
                <c:pt idx="4684">
                  <c:v>468.3</c:v>
                </c:pt>
                <c:pt idx="4685">
                  <c:v>468.4</c:v>
                </c:pt>
                <c:pt idx="4686">
                  <c:v>468.5</c:v>
                </c:pt>
                <c:pt idx="4687">
                  <c:v>468.6</c:v>
                </c:pt>
                <c:pt idx="4688">
                  <c:v>468.7</c:v>
                </c:pt>
                <c:pt idx="4689">
                  <c:v>468.8</c:v>
                </c:pt>
                <c:pt idx="4690">
                  <c:v>468.9</c:v>
                </c:pt>
                <c:pt idx="4691">
                  <c:v>469</c:v>
                </c:pt>
                <c:pt idx="4692">
                  <c:v>469.1</c:v>
                </c:pt>
                <c:pt idx="4693">
                  <c:v>469.2</c:v>
                </c:pt>
                <c:pt idx="4694">
                  <c:v>469.3</c:v>
                </c:pt>
                <c:pt idx="4695">
                  <c:v>469.4</c:v>
                </c:pt>
                <c:pt idx="4696">
                  <c:v>469.5</c:v>
                </c:pt>
                <c:pt idx="4697">
                  <c:v>469.6</c:v>
                </c:pt>
                <c:pt idx="4698">
                  <c:v>469.7</c:v>
                </c:pt>
                <c:pt idx="4699">
                  <c:v>469.8</c:v>
                </c:pt>
                <c:pt idx="4700">
                  <c:v>469.9</c:v>
                </c:pt>
                <c:pt idx="4701">
                  <c:v>470</c:v>
                </c:pt>
                <c:pt idx="4702">
                  <c:v>470.1</c:v>
                </c:pt>
                <c:pt idx="4703">
                  <c:v>470.2</c:v>
                </c:pt>
                <c:pt idx="4704">
                  <c:v>470.3</c:v>
                </c:pt>
                <c:pt idx="4705">
                  <c:v>470.4</c:v>
                </c:pt>
                <c:pt idx="4706">
                  <c:v>470.5</c:v>
                </c:pt>
                <c:pt idx="4707">
                  <c:v>470.6</c:v>
                </c:pt>
                <c:pt idx="4708">
                  <c:v>470.7</c:v>
                </c:pt>
                <c:pt idx="4709">
                  <c:v>470.802</c:v>
                </c:pt>
                <c:pt idx="4710">
                  <c:v>470.9</c:v>
                </c:pt>
                <c:pt idx="4711">
                  <c:v>471</c:v>
                </c:pt>
                <c:pt idx="4712">
                  <c:v>471.1</c:v>
                </c:pt>
                <c:pt idx="4713">
                  <c:v>471.2</c:v>
                </c:pt>
                <c:pt idx="4714">
                  <c:v>471.3</c:v>
                </c:pt>
                <c:pt idx="4715">
                  <c:v>471.4</c:v>
                </c:pt>
                <c:pt idx="4716">
                  <c:v>471.5</c:v>
                </c:pt>
                <c:pt idx="4717">
                  <c:v>471.6</c:v>
                </c:pt>
                <c:pt idx="4718">
                  <c:v>471.7</c:v>
                </c:pt>
                <c:pt idx="4719">
                  <c:v>471.8</c:v>
                </c:pt>
                <c:pt idx="4720">
                  <c:v>471.9</c:v>
                </c:pt>
                <c:pt idx="4721">
                  <c:v>472</c:v>
                </c:pt>
                <c:pt idx="4722">
                  <c:v>472.1</c:v>
                </c:pt>
                <c:pt idx="4723">
                  <c:v>472.2</c:v>
                </c:pt>
                <c:pt idx="4724">
                  <c:v>472.3</c:v>
                </c:pt>
                <c:pt idx="4725">
                  <c:v>472.4</c:v>
                </c:pt>
                <c:pt idx="4726">
                  <c:v>472.5</c:v>
                </c:pt>
                <c:pt idx="4727">
                  <c:v>472.6</c:v>
                </c:pt>
                <c:pt idx="4728">
                  <c:v>472.7</c:v>
                </c:pt>
                <c:pt idx="4729">
                  <c:v>472.8</c:v>
                </c:pt>
                <c:pt idx="4730">
                  <c:v>472.9</c:v>
                </c:pt>
                <c:pt idx="4731">
                  <c:v>473</c:v>
                </c:pt>
                <c:pt idx="4732">
                  <c:v>473.1</c:v>
                </c:pt>
                <c:pt idx="4733">
                  <c:v>473.2</c:v>
                </c:pt>
                <c:pt idx="4734">
                  <c:v>473.3</c:v>
                </c:pt>
                <c:pt idx="4735">
                  <c:v>473.401</c:v>
                </c:pt>
                <c:pt idx="4736">
                  <c:v>473.5</c:v>
                </c:pt>
                <c:pt idx="4737">
                  <c:v>473.6</c:v>
                </c:pt>
                <c:pt idx="4738">
                  <c:v>473.7</c:v>
                </c:pt>
                <c:pt idx="4739">
                  <c:v>473.8</c:v>
                </c:pt>
                <c:pt idx="4740">
                  <c:v>473.9</c:v>
                </c:pt>
                <c:pt idx="4741">
                  <c:v>474</c:v>
                </c:pt>
                <c:pt idx="4742">
                  <c:v>474.1</c:v>
                </c:pt>
                <c:pt idx="4743">
                  <c:v>474.2</c:v>
                </c:pt>
                <c:pt idx="4744">
                  <c:v>474.3</c:v>
                </c:pt>
                <c:pt idx="4745">
                  <c:v>474.429</c:v>
                </c:pt>
                <c:pt idx="4746">
                  <c:v>474.5</c:v>
                </c:pt>
                <c:pt idx="4747">
                  <c:v>474.6</c:v>
                </c:pt>
                <c:pt idx="4748">
                  <c:v>474.7</c:v>
                </c:pt>
                <c:pt idx="4749">
                  <c:v>474.8</c:v>
                </c:pt>
                <c:pt idx="4750">
                  <c:v>475.028</c:v>
                </c:pt>
                <c:pt idx="4751">
                  <c:v>475.029</c:v>
                </c:pt>
                <c:pt idx="4752">
                  <c:v>475.1</c:v>
                </c:pt>
                <c:pt idx="4753">
                  <c:v>475.2</c:v>
                </c:pt>
                <c:pt idx="4754">
                  <c:v>475.3</c:v>
                </c:pt>
                <c:pt idx="4755">
                  <c:v>475.4</c:v>
                </c:pt>
                <c:pt idx="4756">
                  <c:v>475.629</c:v>
                </c:pt>
                <c:pt idx="4757">
                  <c:v>475.629</c:v>
                </c:pt>
                <c:pt idx="4758">
                  <c:v>475.7</c:v>
                </c:pt>
                <c:pt idx="4759">
                  <c:v>475.8</c:v>
                </c:pt>
                <c:pt idx="4760">
                  <c:v>475.9</c:v>
                </c:pt>
                <c:pt idx="4761">
                  <c:v>476</c:v>
                </c:pt>
                <c:pt idx="4762">
                  <c:v>476.101</c:v>
                </c:pt>
                <c:pt idx="4763">
                  <c:v>476.2</c:v>
                </c:pt>
                <c:pt idx="4764">
                  <c:v>476.316</c:v>
                </c:pt>
                <c:pt idx="4765">
                  <c:v>476.401</c:v>
                </c:pt>
                <c:pt idx="4766">
                  <c:v>476.501</c:v>
                </c:pt>
                <c:pt idx="4767">
                  <c:v>476.6</c:v>
                </c:pt>
                <c:pt idx="4768">
                  <c:v>476.7</c:v>
                </c:pt>
                <c:pt idx="4769">
                  <c:v>476.8</c:v>
                </c:pt>
                <c:pt idx="4770">
                  <c:v>476.9</c:v>
                </c:pt>
                <c:pt idx="4771">
                  <c:v>477</c:v>
                </c:pt>
                <c:pt idx="4772">
                  <c:v>477.1</c:v>
                </c:pt>
                <c:pt idx="4773">
                  <c:v>477.2</c:v>
                </c:pt>
                <c:pt idx="4774">
                  <c:v>477.3</c:v>
                </c:pt>
                <c:pt idx="4775">
                  <c:v>477.401</c:v>
                </c:pt>
                <c:pt idx="4776">
                  <c:v>477.503</c:v>
                </c:pt>
                <c:pt idx="4777">
                  <c:v>477.6</c:v>
                </c:pt>
                <c:pt idx="4778">
                  <c:v>477.7</c:v>
                </c:pt>
                <c:pt idx="4779">
                  <c:v>477.8</c:v>
                </c:pt>
                <c:pt idx="4780">
                  <c:v>477.9</c:v>
                </c:pt>
                <c:pt idx="4781">
                  <c:v>478</c:v>
                </c:pt>
                <c:pt idx="4782">
                  <c:v>478.1</c:v>
                </c:pt>
                <c:pt idx="4783">
                  <c:v>478.2</c:v>
                </c:pt>
                <c:pt idx="4784">
                  <c:v>478.3</c:v>
                </c:pt>
                <c:pt idx="4785">
                  <c:v>478.407</c:v>
                </c:pt>
                <c:pt idx="4786">
                  <c:v>478.5</c:v>
                </c:pt>
                <c:pt idx="4787">
                  <c:v>478.6</c:v>
                </c:pt>
                <c:pt idx="4788">
                  <c:v>478.701</c:v>
                </c:pt>
                <c:pt idx="4789">
                  <c:v>478.801</c:v>
                </c:pt>
                <c:pt idx="4790">
                  <c:v>478.917</c:v>
                </c:pt>
                <c:pt idx="4791">
                  <c:v>479</c:v>
                </c:pt>
                <c:pt idx="4792">
                  <c:v>479.1</c:v>
                </c:pt>
                <c:pt idx="4793">
                  <c:v>479.2</c:v>
                </c:pt>
                <c:pt idx="4794">
                  <c:v>479.3</c:v>
                </c:pt>
                <c:pt idx="4795">
                  <c:v>479.401</c:v>
                </c:pt>
                <c:pt idx="4796">
                  <c:v>479.511</c:v>
                </c:pt>
                <c:pt idx="4797">
                  <c:v>479.609</c:v>
                </c:pt>
                <c:pt idx="4798">
                  <c:v>479.7</c:v>
                </c:pt>
                <c:pt idx="4799">
                  <c:v>479.8</c:v>
                </c:pt>
                <c:pt idx="4800">
                  <c:v>479.9</c:v>
                </c:pt>
                <c:pt idx="4801">
                  <c:v>480</c:v>
                </c:pt>
                <c:pt idx="4802">
                  <c:v>480.1</c:v>
                </c:pt>
                <c:pt idx="4803">
                  <c:v>480.2</c:v>
                </c:pt>
                <c:pt idx="4804">
                  <c:v>480.3</c:v>
                </c:pt>
                <c:pt idx="4805">
                  <c:v>480.4</c:v>
                </c:pt>
                <c:pt idx="4806">
                  <c:v>480.5</c:v>
                </c:pt>
                <c:pt idx="4807">
                  <c:v>480.6</c:v>
                </c:pt>
                <c:pt idx="4808">
                  <c:v>480.7</c:v>
                </c:pt>
                <c:pt idx="4809">
                  <c:v>480.8</c:v>
                </c:pt>
                <c:pt idx="4810">
                  <c:v>480.9</c:v>
                </c:pt>
                <c:pt idx="4811">
                  <c:v>481</c:v>
                </c:pt>
                <c:pt idx="4812">
                  <c:v>481.1</c:v>
                </c:pt>
                <c:pt idx="4813">
                  <c:v>481.2</c:v>
                </c:pt>
                <c:pt idx="4814">
                  <c:v>481.3</c:v>
                </c:pt>
                <c:pt idx="4815">
                  <c:v>481.401</c:v>
                </c:pt>
                <c:pt idx="4816">
                  <c:v>481.5</c:v>
                </c:pt>
                <c:pt idx="4817">
                  <c:v>481.601</c:v>
                </c:pt>
                <c:pt idx="4818">
                  <c:v>481.7</c:v>
                </c:pt>
                <c:pt idx="4819">
                  <c:v>481.8</c:v>
                </c:pt>
                <c:pt idx="4820">
                  <c:v>481.9</c:v>
                </c:pt>
                <c:pt idx="4821">
                  <c:v>482</c:v>
                </c:pt>
                <c:pt idx="4822">
                  <c:v>482.1</c:v>
                </c:pt>
                <c:pt idx="4823">
                  <c:v>482.2</c:v>
                </c:pt>
                <c:pt idx="4824">
                  <c:v>482.397</c:v>
                </c:pt>
                <c:pt idx="4825">
                  <c:v>482.416</c:v>
                </c:pt>
                <c:pt idx="4826">
                  <c:v>482.5</c:v>
                </c:pt>
                <c:pt idx="4827">
                  <c:v>482.6</c:v>
                </c:pt>
                <c:pt idx="4828">
                  <c:v>482.7</c:v>
                </c:pt>
                <c:pt idx="4829">
                  <c:v>482.8</c:v>
                </c:pt>
                <c:pt idx="4830">
                  <c:v>482.9</c:v>
                </c:pt>
                <c:pt idx="4831">
                  <c:v>483</c:v>
                </c:pt>
                <c:pt idx="4832">
                  <c:v>483.127</c:v>
                </c:pt>
                <c:pt idx="4833">
                  <c:v>483.2</c:v>
                </c:pt>
                <c:pt idx="4834">
                  <c:v>483.3</c:v>
                </c:pt>
                <c:pt idx="4835">
                  <c:v>483.4</c:v>
                </c:pt>
                <c:pt idx="4836">
                  <c:v>483.5</c:v>
                </c:pt>
                <c:pt idx="4837">
                  <c:v>483.6</c:v>
                </c:pt>
                <c:pt idx="4838">
                  <c:v>483.7</c:v>
                </c:pt>
                <c:pt idx="4839">
                  <c:v>483.8</c:v>
                </c:pt>
                <c:pt idx="4840">
                  <c:v>483.9</c:v>
                </c:pt>
                <c:pt idx="4841">
                  <c:v>484</c:v>
                </c:pt>
                <c:pt idx="4842">
                  <c:v>484.1</c:v>
                </c:pt>
                <c:pt idx="4843">
                  <c:v>484.2</c:v>
                </c:pt>
                <c:pt idx="4844">
                  <c:v>484.3</c:v>
                </c:pt>
                <c:pt idx="4845">
                  <c:v>484.4</c:v>
                </c:pt>
                <c:pt idx="4846">
                  <c:v>484.5</c:v>
                </c:pt>
                <c:pt idx="4847">
                  <c:v>484.601</c:v>
                </c:pt>
                <c:pt idx="4848">
                  <c:v>484.7</c:v>
                </c:pt>
                <c:pt idx="4849">
                  <c:v>484.8</c:v>
                </c:pt>
                <c:pt idx="4850">
                  <c:v>484.9</c:v>
                </c:pt>
                <c:pt idx="4851">
                  <c:v>485</c:v>
                </c:pt>
                <c:pt idx="4852">
                  <c:v>485.1</c:v>
                </c:pt>
                <c:pt idx="4853">
                  <c:v>485.2</c:v>
                </c:pt>
                <c:pt idx="4854">
                  <c:v>485.3</c:v>
                </c:pt>
                <c:pt idx="4855">
                  <c:v>485.4</c:v>
                </c:pt>
                <c:pt idx="4856">
                  <c:v>485.5</c:v>
                </c:pt>
                <c:pt idx="4857">
                  <c:v>485.6</c:v>
                </c:pt>
                <c:pt idx="4858">
                  <c:v>485.7</c:v>
                </c:pt>
                <c:pt idx="4859">
                  <c:v>485.801</c:v>
                </c:pt>
                <c:pt idx="4860">
                  <c:v>485.901</c:v>
                </c:pt>
                <c:pt idx="4861">
                  <c:v>486</c:v>
                </c:pt>
                <c:pt idx="4862">
                  <c:v>486.1</c:v>
                </c:pt>
                <c:pt idx="4863">
                  <c:v>486.202</c:v>
                </c:pt>
                <c:pt idx="4864">
                  <c:v>486.3</c:v>
                </c:pt>
                <c:pt idx="4865">
                  <c:v>486.4</c:v>
                </c:pt>
                <c:pt idx="4866">
                  <c:v>486.501</c:v>
                </c:pt>
                <c:pt idx="4867">
                  <c:v>486.635</c:v>
                </c:pt>
                <c:pt idx="4868">
                  <c:v>486.701</c:v>
                </c:pt>
                <c:pt idx="4869">
                  <c:v>486.8</c:v>
                </c:pt>
                <c:pt idx="4870">
                  <c:v>486.9</c:v>
                </c:pt>
                <c:pt idx="4871">
                  <c:v>487</c:v>
                </c:pt>
                <c:pt idx="4872">
                  <c:v>487.1</c:v>
                </c:pt>
                <c:pt idx="4873">
                  <c:v>487.202</c:v>
                </c:pt>
                <c:pt idx="4874">
                  <c:v>487.3</c:v>
                </c:pt>
                <c:pt idx="4875">
                  <c:v>487.4</c:v>
                </c:pt>
                <c:pt idx="4876">
                  <c:v>487.501</c:v>
                </c:pt>
                <c:pt idx="4877">
                  <c:v>487.6</c:v>
                </c:pt>
                <c:pt idx="4878">
                  <c:v>487.7</c:v>
                </c:pt>
                <c:pt idx="4879">
                  <c:v>487.8</c:v>
                </c:pt>
                <c:pt idx="4880">
                  <c:v>487.9</c:v>
                </c:pt>
                <c:pt idx="4881">
                  <c:v>488.01</c:v>
                </c:pt>
                <c:pt idx="4882">
                  <c:v>488.101</c:v>
                </c:pt>
                <c:pt idx="4883">
                  <c:v>488.2</c:v>
                </c:pt>
                <c:pt idx="4884">
                  <c:v>488.378</c:v>
                </c:pt>
                <c:pt idx="4885">
                  <c:v>488.4</c:v>
                </c:pt>
                <c:pt idx="4886">
                  <c:v>488.501</c:v>
                </c:pt>
                <c:pt idx="4887">
                  <c:v>488.6</c:v>
                </c:pt>
                <c:pt idx="4888">
                  <c:v>488.7</c:v>
                </c:pt>
                <c:pt idx="4889">
                  <c:v>488.8</c:v>
                </c:pt>
                <c:pt idx="4890">
                  <c:v>488.946</c:v>
                </c:pt>
                <c:pt idx="4891">
                  <c:v>489</c:v>
                </c:pt>
                <c:pt idx="4892">
                  <c:v>489.1</c:v>
                </c:pt>
                <c:pt idx="4893">
                  <c:v>489.2</c:v>
                </c:pt>
                <c:pt idx="4894">
                  <c:v>489.3</c:v>
                </c:pt>
                <c:pt idx="4895">
                  <c:v>489.4</c:v>
                </c:pt>
                <c:pt idx="4896">
                  <c:v>489.5</c:v>
                </c:pt>
                <c:pt idx="4897">
                  <c:v>489.6</c:v>
                </c:pt>
                <c:pt idx="4898">
                  <c:v>489.7</c:v>
                </c:pt>
                <c:pt idx="4899">
                  <c:v>489.8</c:v>
                </c:pt>
                <c:pt idx="4900">
                  <c:v>489.9</c:v>
                </c:pt>
                <c:pt idx="4901">
                  <c:v>490</c:v>
                </c:pt>
                <c:pt idx="4902">
                  <c:v>490.1</c:v>
                </c:pt>
                <c:pt idx="4903">
                  <c:v>490.2</c:v>
                </c:pt>
                <c:pt idx="4904">
                  <c:v>490.3</c:v>
                </c:pt>
                <c:pt idx="4905">
                  <c:v>490.401</c:v>
                </c:pt>
                <c:pt idx="4906">
                  <c:v>490.5</c:v>
                </c:pt>
                <c:pt idx="4907">
                  <c:v>490.6</c:v>
                </c:pt>
                <c:pt idx="4908">
                  <c:v>490.7</c:v>
                </c:pt>
                <c:pt idx="4909">
                  <c:v>490.8</c:v>
                </c:pt>
                <c:pt idx="4910">
                  <c:v>490.9</c:v>
                </c:pt>
                <c:pt idx="4911">
                  <c:v>491</c:v>
                </c:pt>
                <c:pt idx="4912">
                  <c:v>491.1</c:v>
                </c:pt>
                <c:pt idx="4913">
                  <c:v>491.2</c:v>
                </c:pt>
                <c:pt idx="4914">
                  <c:v>491.3</c:v>
                </c:pt>
                <c:pt idx="4915">
                  <c:v>491.4</c:v>
                </c:pt>
                <c:pt idx="4916">
                  <c:v>491.5</c:v>
                </c:pt>
                <c:pt idx="4917">
                  <c:v>491.6</c:v>
                </c:pt>
                <c:pt idx="4918">
                  <c:v>491.7</c:v>
                </c:pt>
                <c:pt idx="4919">
                  <c:v>491.8</c:v>
                </c:pt>
                <c:pt idx="4920">
                  <c:v>491.9</c:v>
                </c:pt>
                <c:pt idx="4921">
                  <c:v>492</c:v>
                </c:pt>
                <c:pt idx="4922">
                  <c:v>492.1</c:v>
                </c:pt>
                <c:pt idx="4923">
                  <c:v>492.2</c:v>
                </c:pt>
                <c:pt idx="4924">
                  <c:v>492.3</c:v>
                </c:pt>
                <c:pt idx="4925">
                  <c:v>492.4</c:v>
                </c:pt>
                <c:pt idx="4926">
                  <c:v>492.5</c:v>
                </c:pt>
                <c:pt idx="4927">
                  <c:v>492.6</c:v>
                </c:pt>
                <c:pt idx="4928">
                  <c:v>492.7</c:v>
                </c:pt>
                <c:pt idx="4929">
                  <c:v>492.8</c:v>
                </c:pt>
                <c:pt idx="4930">
                  <c:v>492.9</c:v>
                </c:pt>
                <c:pt idx="4931">
                  <c:v>493</c:v>
                </c:pt>
                <c:pt idx="4932">
                  <c:v>493.239</c:v>
                </c:pt>
                <c:pt idx="4933">
                  <c:v>493.24</c:v>
                </c:pt>
                <c:pt idx="4934">
                  <c:v>493.3</c:v>
                </c:pt>
                <c:pt idx="4935">
                  <c:v>493.4</c:v>
                </c:pt>
                <c:pt idx="4936">
                  <c:v>493.5</c:v>
                </c:pt>
                <c:pt idx="4937">
                  <c:v>493.6</c:v>
                </c:pt>
                <c:pt idx="4938">
                  <c:v>493.704</c:v>
                </c:pt>
                <c:pt idx="4939">
                  <c:v>493.801</c:v>
                </c:pt>
                <c:pt idx="4940">
                  <c:v>493.974</c:v>
                </c:pt>
                <c:pt idx="4941">
                  <c:v>494.008</c:v>
                </c:pt>
                <c:pt idx="4942">
                  <c:v>494.101</c:v>
                </c:pt>
                <c:pt idx="4943">
                  <c:v>494.201</c:v>
                </c:pt>
                <c:pt idx="4944">
                  <c:v>494.301</c:v>
                </c:pt>
                <c:pt idx="4945">
                  <c:v>494.401</c:v>
                </c:pt>
                <c:pt idx="4946">
                  <c:v>494.501</c:v>
                </c:pt>
                <c:pt idx="4947">
                  <c:v>494.604</c:v>
                </c:pt>
                <c:pt idx="4948">
                  <c:v>494.728</c:v>
                </c:pt>
                <c:pt idx="4949">
                  <c:v>494.801</c:v>
                </c:pt>
                <c:pt idx="4950">
                  <c:v>494.9</c:v>
                </c:pt>
                <c:pt idx="4951">
                  <c:v>495</c:v>
                </c:pt>
                <c:pt idx="4952">
                  <c:v>495.101</c:v>
                </c:pt>
                <c:pt idx="4953">
                  <c:v>495.201</c:v>
                </c:pt>
                <c:pt idx="4954">
                  <c:v>495.341</c:v>
                </c:pt>
                <c:pt idx="4955">
                  <c:v>495.4</c:v>
                </c:pt>
                <c:pt idx="4956">
                  <c:v>495.5</c:v>
                </c:pt>
                <c:pt idx="4957">
                  <c:v>495.6</c:v>
                </c:pt>
                <c:pt idx="4958">
                  <c:v>495.7</c:v>
                </c:pt>
                <c:pt idx="4959">
                  <c:v>495.8</c:v>
                </c:pt>
                <c:pt idx="4960">
                  <c:v>495.9</c:v>
                </c:pt>
                <c:pt idx="4961">
                  <c:v>496</c:v>
                </c:pt>
                <c:pt idx="4962">
                  <c:v>496.103</c:v>
                </c:pt>
                <c:pt idx="4963">
                  <c:v>496.201</c:v>
                </c:pt>
                <c:pt idx="4964">
                  <c:v>496.3</c:v>
                </c:pt>
                <c:pt idx="4965">
                  <c:v>496.4</c:v>
                </c:pt>
                <c:pt idx="4966">
                  <c:v>496.5</c:v>
                </c:pt>
                <c:pt idx="4967">
                  <c:v>496.6</c:v>
                </c:pt>
                <c:pt idx="4968">
                  <c:v>496.7</c:v>
                </c:pt>
                <c:pt idx="4969">
                  <c:v>496.8</c:v>
                </c:pt>
                <c:pt idx="4970">
                  <c:v>496.9</c:v>
                </c:pt>
                <c:pt idx="4971">
                  <c:v>497</c:v>
                </c:pt>
                <c:pt idx="4972">
                  <c:v>497.1</c:v>
                </c:pt>
                <c:pt idx="4973">
                  <c:v>497.2</c:v>
                </c:pt>
                <c:pt idx="4974">
                  <c:v>497.3</c:v>
                </c:pt>
                <c:pt idx="4975">
                  <c:v>497.4</c:v>
                </c:pt>
                <c:pt idx="4976">
                  <c:v>497.5</c:v>
                </c:pt>
                <c:pt idx="4977">
                  <c:v>497.6</c:v>
                </c:pt>
                <c:pt idx="4978">
                  <c:v>497.7</c:v>
                </c:pt>
                <c:pt idx="4979">
                  <c:v>497.8</c:v>
                </c:pt>
                <c:pt idx="4980">
                  <c:v>497.9</c:v>
                </c:pt>
                <c:pt idx="4981">
                  <c:v>498</c:v>
                </c:pt>
                <c:pt idx="4982">
                  <c:v>498.1</c:v>
                </c:pt>
                <c:pt idx="4983">
                  <c:v>498.2</c:v>
                </c:pt>
                <c:pt idx="4984">
                  <c:v>498.3</c:v>
                </c:pt>
                <c:pt idx="4985">
                  <c:v>498.4</c:v>
                </c:pt>
                <c:pt idx="4986">
                  <c:v>498.5</c:v>
                </c:pt>
                <c:pt idx="4987">
                  <c:v>498.6</c:v>
                </c:pt>
                <c:pt idx="4988">
                  <c:v>498.7</c:v>
                </c:pt>
                <c:pt idx="4989">
                  <c:v>498.8</c:v>
                </c:pt>
                <c:pt idx="4990">
                  <c:v>498.9</c:v>
                </c:pt>
                <c:pt idx="4991">
                  <c:v>499</c:v>
                </c:pt>
                <c:pt idx="4992">
                  <c:v>499.1</c:v>
                </c:pt>
                <c:pt idx="4993">
                  <c:v>499.2</c:v>
                </c:pt>
                <c:pt idx="4994">
                  <c:v>499.3</c:v>
                </c:pt>
                <c:pt idx="4995">
                  <c:v>499.4</c:v>
                </c:pt>
                <c:pt idx="4996">
                  <c:v>499.5</c:v>
                </c:pt>
                <c:pt idx="4997">
                  <c:v>499.6</c:v>
                </c:pt>
                <c:pt idx="4998">
                  <c:v>499.7</c:v>
                </c:pt>
                <c:pt idx="4999">
                  <c:v>499.8</c:v>
                </c:pt>
                <c:pt idx="5000">
                  <c:v>499.9</c:v>
                </c:pt>
                <c:pt idx="5001">
                  <c:v>500</c:v>
                </c:pt>
                <c:pt idx="5002">
                  <c:v>500.1</c:v>
                </c:pt>
                <c:pt idx="5003">
                  <c:v>500.2</c:v>
                </c:pt>
                <c:pt idx="5004">
                  <c:v>500.3</c:v>
                </c:pt>
                <c:pt idx="5005">
                  <c:v>500.4</c:v>
                </c:pt>
                <c:pt idx="5006">
                  <c:v>500.5</c:v>
                </c:pt>
                <c:pt idx="5007">
                  <c:v>500.6</c:v>
                </c:pt>
                <c:pt idx="5008">
                  <c:v>500.7</c:v>
                </c:pt>
                <c:pt idx="5009">
                  <c:v>500.8</c:v>
                </c:pt>
                <c:pt idx="5010">
                  <c:v>500.9</c:v>
                </c:pt>
                <c:pt idx="5011">
                  <c:v>501</c:v>
                </c:pt>
                <c:pt idx="5012">
                  <c:v>501.1</c:v>
                </c:pt>
                <c:pt idx="5013">
                  <c:v>501.2</c:v>
                </c:pt>
                <c:pt idx="5014">
                  <c:v>501.3</c:v>
                </c:pt>
                <c:pt idx="5015">
                  <c:v>501.4</c:v>
                </c:pt>
                <c:pt idx="5016">
                  <c:v>501.5</c:v>
                </c:pt>
                <c:pt idx="5017">
                  <c:v>501.609</c:v>
                </c:pt>
                <c:pt idx="5018">
                  <c:v>501.823</c:v>
                </c:pt>
                <c:pt idx="5019">
                  <c:v>501.824</c:v>
                </c:pt>
                <c:pt idx="5020">
                  <c:v>501.906</c:v>
                </c:pt>
                <c:pt idx="5021">
                  <c:v>502.015</c:v>
                </c:pt>
                <c:pt idx="5022">
                  <c:v>502.109</c:v>
                </c:pt>
                <c:pt idx="5023">
                  <c:v>502.202</c:v>
                </c:pt>
                <c:pt idx="5024">
                  <c:v>502.312</c:v>
                </c:pt>
                <c:pt idx="5025">
                  <c:v>502.407</c:v>
                </c:pt>
                <c:pt idx="5026">
                  <c:v>502.501</c:v>
                </c:pt>
                <c:pt idx="5027">
                  <c:v>502.644</c:v>
                </c:pt>
                <c:pt idx="5028">
                  <c:v>502.7</c:v>
                </c:pt>
                <c:pt idx="5029">
                  <c:v>502.8</c:v>
                </c:pt>
                <c:pt idx="5030">
                  <c:v>502.9</c:v>
                </c:pt>
                <c:pt idx="5031">
                  <c:v>503</c:v>
                </c:pt>
                <c:pt idx="5032">
                  <c:v>503.1</c:v>
                </c:pt>
                <c:pt idx="5033">
                  <c:v>503.2</c:v>
                </c:pt>
                <c:pt idx="5034">
                  <c:v>503.3</c:v>
                </c:pt>
                <c:pt idx="5035">
                  <c:v>503.4</c:v>
                </c:pt>
                <c:pt idx="5036">
                  <c:v>503.5</c:v>
                </c:pt>
                <c:pt idx="5037">
                  <c:v>503.6</c:v>
                </c:pt>
                <c:pt idx="5038">
                  <c:v>503.7</c:v>
                </c:pt>
                <c:pt idx="5039">
                  <c:v>503.801</c:v>
                </c:pt>
                <c:pt idx="5040">
                  <c:v>503.9</c:v>
                </c:pt>
                <c:pt idx="5041">
                  <c:v>504</c:v>
                </c:pt>
                <c:pt idx="5042">
                  <c:v>504.103</c:v>
                </c:pt>
                <c:pt idx="5043">
                  <c:v>504.2</c:v>
                </c:pt>
                <c:pt idx="5044">
                  <c:v>504.3</c:v>
                </c:pt>
                <c:pt idx="5045">
                  <c:v>504.4</c:v>
                </c:pt>
                <c:pt idx="5046">
                  <c:v>504.5</c:v>
                </c:pt>
                <c:pt idx="5047">
                  <c:v>504.6</c:v>
                </c:pt>
                <c:pt idx="5048">
                  <c:v>504.7</c:v>
                </c:pt>
                <c:pt idx="5049">
                  <c:v>504.802</c:v>
                </c:pt>
                <c:pt idx="5050">
                  <c:v>504.9</c:v>
                </c:pt>
                <c:pt idx="5051">
                  <c:v>505</c:v>
                </c:pt>
                <c:pt idx="5052">
                  <c:v>505.1</c:v>
                </c:pt>
                <c:pt idx="5053">
                  <c:v>505.2</c:v>
                </c:pt>
                <c:pt idx="5054">
                  <c:v>505.3</c:v>
                </c:pt>
                <c:pt idx="5055">
                  <c:v>505.4</c:v>
                </c:pt>
                <c:pt idx="5056">
                  <c:v>505.5</c:v>
                </c:pt>
                <c:pt idx="5057">
                  <c:v>505.6</c:v>
                </c:pt>
                <c:pt idx="5058">
                  <c:v>505.7</c:v>
                </c:pt>
                <c:pt idx="5059">
                  <c:v>505.8</c:v>
                </c:pt>
                <c:pt idx="5060">
                  <c:v>505.9</c:v>
                </c:pt>
                <c:pt idx="5061">
                  <c:v>506</c:v>
                </c:pt>
                <c:pt idx="5062">
                  <c:v>506.1</c:v>
                </c:pt>
                <c:pt idx="5063">
                  <c:v>506.2</c:v>
                </c:pt>
                <c:pt idx="5064">
                  <c:v>506.3</c:v>
                </c:pt>
                <c:pt idx="5065">
                  <c:v>506.4</c:v>
                </c:pt>
                <c:pt idx="5066">
                  <c:v>506.5</c:v>
                </c:pt>
                <c:pt idx="5067">
                  <c:v>506.6</c:v>
                </c:pt>
                <c:pt idx="5068">
                  <c:v>506.7</c:v>
                </c:pt>
                <c:pt idx="5069">
                  <c:v>506.8</c:v>
                </c:pt>
                <c:pt idx="5070">
                  <c:v>506.9</c:v>
                </c:pt>
                <c:pt idx="5071">
                  <c:v>507</c:v>
                </c:pt>
                <c:pt idx="5072">
                  <c:v>507.1</c:v>
                </c:pt>
                <c:pt idx="5073">
                  <c:v>507.2</c:v>
                </c:pt>
                <c:pt idx="5074">
                  <c:v>507.3</c:v>
                </c:pt>
                <c:pt idx="5075">
                  <c:v>507.4</c:v>
                </c:pt>
                <c:pt idx="5076">
                  <c:v>507.5</c:v>
                </c:pt>
                <c:pt idx="5077">
                  <c:v>507.6</c:v>
                </c:pt>
                <c:pt idx="5078">
                  <c:v>507.7</c:v>
                </c:pt>
                <c:pt idx="5079">
                  <c:v>507.8</c:v>
                </c:pt>
                <c:pt idx="5080">
                  <c:v>507.9</c:v>
                </c:pt>
                <c:pt idx="5081">
                  <c:v>508</c:v>
                </c:pt>
                <c:pt idx="5082">
                  <c:v>508.1</c:v>
                </c:pt>
                <c:pt idx="5083">
                  <c:v>508.201</c:v>
                </c:pt>
                <c:pt idx="5084">
                  <c:v>508.3</c:v>
                </c:pt>
                <c:pt idx="5085">
                  <c:v>508.4</c:v>
                </c:pt>
                <c:pt idx="5086">
                  <c:v>508.5</c:v>
                </c:pt>
                <c:pt idx="5087">
                  <c:v>508.6</c:v>
                </c:pt>
                <c:pt idx="5088">
                  <c:v>508.7</c:v>
                </c:pt>
                <c:pt idx="5089">
                  <c:v>508.8</c:v>
                </c:pt>
                <c:pt idx="5090">
                  <c:v>508.9</c:v>
                </c:pt>
                <c:pt idx="5091">
                  <c:v>509</c:v>
                </c:pt>
                <c:pt idx="5092">
                  <c:v>509.1</c:v>
                </c:pt>
                <c:pt idx="5093">
                  <c:v>509.2</c:v>
                </c:pt>
                <c:pt idx="5094">
                  <c:v>509.3</c:v>
                </c:pt>
                <c:pt idx="5095">
                  <c:v>509.4</c:v>
                </c:pt>
                <c:pt idx="5096">
                  <c:v>509.5</c:v>
                </c:pt>
                <c:pt idx="5097">
                  <c:v>509.6</c:v>
                </c:pt>
                <c:pt idx="5098">
                  <c:v>509.7</c:v>
                </c:pt>
                <c:pt idx="5099">
                  <c:v>509.8</c:v>
                </c:pt>
                <c:pt idx="5100">
                  <c:v>509.9</c:v>
                </c:pt>
                <c:pt idx="5101">
                  <c:v>510</c:v>
                </c:pt>
                <c:pt idx="5102">
                  <c:v>510.101</c:v>
                </c:pt>
                <c:pt idx="5103">
                  <c:v>510.2</c:v>
                </c:pt>
                <c:pt idx="5104">
                  <c:v>510.3</c:v>
                </c:pt>
                <c:pt idx="5105">
                  <c:v>510.4</c:v>
                </c:pt>
                <c:pt idx="5106">
                  <c:v>510.5</c:v>
                </c:pt>
                <c:pt idx="5107">
                  <c:v>510.6</c:v>
                </c:pt>
                <c:pt idx="5108">
                  <c:v>510.7</c:v>
                </c:pt>
                <c:pt idx="5109">
                  <c:v>510.8</c:v>
                </c:pt>
                <c:pt idx="5110">
                  <c:v>510.9</c:v>
                </c:pt>
                <c:pt idx="5111">
                  <c:v>511</c:v>
                </c:pt>
                <c:pt idx="5112">
                  <c:v>511.1</c:v>
                </c:pt>
                <c:pt idx="5113">
                  <c:v>511.2</c:v>
                </c:pt>
                <c:pt idx="5114">
                  <c:v>511.3</c:v>
                </c:pt>
                <c:pt idx="5115">
                  <c:v>511.4</c:v>
                </c:pt>
                <c:pt idx="5116">
                  <c:v>511.5</c:v>
                </c:pt>
                <c:pt idx="5117">
                  <c:v>511.6</c:v>
                </c:pt>
                <c:pt idx="5118">
                  <c:v>511.7</c:v>
                </c:pt>
                <c:pt idx="5119">
                  <c:v>511.8</c:v>
                </c:pt>
                <c:pt idx="5120">
                  <c:v>511.9</c:v>
                </c:pt>
                <c:pt idx="5121">
                  <c:v>512</c:v>
                </c:pt>
                <c:pt idx="5122">
                  <c:v>512.1</c:v>
                </c:pt>
                <c:pt idx="5123">
                  <c:v>512.2</c:v>
                </c:pt>
                <c:pt idx="5124">
                  <c:v>512.3</c:v>
                </c:pt>
                <c:pt idx="5125">
                  <c:v>512.4</c:v>
                </c:pt>
                <c:pt idx="5126">
                  <c:v>512.5</c:v>
                </c:pt>
                <c:pt idx="5127">
                  <c:v>512.6</c:v>
                </c:pt>
                <c:pt idx="5128">
                  <c:v>512.7</c:v>
                </c:pt>
                <c:pt idx="5129">
                  <c:v>512.8</c:v>
                </c:pt>
                <c:pt idx="5130">
                  <c:v>512.9</c:v>
                </c:pt>
                <c:pt idx="5131">
                  <c:v>513</c:v>
                </c:pt>
                <c:pt idx="5132">
                  <c:v>513.1</c:v>
                </c:pt>
                <c:pt idx="5133">
                  <c:v>513.2</c:v>
                </c:pt>
                <c:pt idx="5134">
                  <c:v>513.3</c:v>
                </c:pt>
                <c:pt idx="5135">
                  <c:v>513.4</c:v>
                </c:pt>
                <c:pt idx="5136">
                  <c:v>513.5</c:v>
                </c:pt>
                <c:pt idx="5137">
                  <c:v>513.6</c:v>
                </c:pt>
                <c:pt idx="5138">
                  <c:v>513.7</c:v>
                </c:pt>
                <c:pt idx="5139">
                  <c:v>513.8</c:v>
                </c:pt>
                <c:pt idx="5140">
                  <c:v>513.909</c:v>
                </c:pt>
                <c:pt idx="5141">
                  <c:v>514.046</c:v>
                </c:pt>
                <c:pt idx="5142">
                  <c:v>514.1</c:v>
                </c:pt>
                <c:pt idx="5143">
                  <c:v>514.2</c:v>
                </c:pt>
                <c:pt idx="5144">
                  <c:v>514.3</c:v>
                </c:pt>
                <c:pt idx="5145">
                  <c:v>514.4</c:v>
                </c:pt>
                <c:pt idx="5146">
                  <c:v>514.5</c:v>
                </c:pt>
                <c:pt idx="5147">
                  <c:v>514.601</c:v>
                </c:pt>
                <c:pt idx="5148">
                  <c:v>514.837</c:v>
                </c:pt>
                <c:pt idx="5149">
                  <c:v>514.837</c:v>
                </c:pt>
                <c:pt idx="5150">
                  <c:v>514.9</c:v>
                </c:pt>
                <c:pt idx="5151">
                  <c:v>515</c:v>
                </c:pt>
                <c:pt idx="5152">
                  <c:v>515.1</c:v>
                </c:pt>
                <c:pt idx="5153">
                  <c:v>515.2</c:v>
                </c:pt>
                <c:pt idx="5154">
                  <c:v>515.452</c:v>
                </c:pt>
                <c:pt idx="5155">
                  <c:v>515.452</c:v>
                </c:pt>
                <c:pt idx="5156">
                  <c:v>515.5</c:v>
                </c:pt>
                <c:pt idx="5157">
                  <c:v>515.6</c:v>
                </c:pt>
                <c:pt idx="5158">
                  <c:v>515.7</c:v>
                </c:pt>
                <c:pt idx="5159">
                  <c:v>515.8</c:v>
                </c:pt>
                <c:pt idx="5160">
                  <c:v>515.904</c:v>
                </c:pt>
                <c:pt idx="5161">
                  <c:v>516.052</c:v>
                </c:pt>
                <c:pt idx="5162">
                  <c:v>516.1</c:v>
                </c:pt>
                <c:pt idx="5163">
                  <c:v>516.2</c:v>
                </c:pt>
                <c:pt idx="5164">
                  <c:v>516.3</c:v>
                </c:pt>
                <c:pt idx="5165">
                  <c:v>516.4</c:v>
                </c:pt>
                <c:pt idx="5166">
                  <c:v>516.501</c:v>
                </c:pt>
                <c:pt idx="5167">
                  <c:v>516.648</c:v>
                </c:pt>
                <c:pt idx="5168">
                  <c:v>516.7</c:v>
                </c:pt>
                <c:pt idx="5169">
                  <c:v>516.8</c:v>
                </c:pt>
                <c:pt idx="5170">
                  <c:v>516.9</c:v>
                </c:pt>
                <c:pt idx="5171">
                  <c:v>517</c:v>
                </c:pt>
                <c:pt idx="5172">
                  <c:v>517.195</c:v>
                </c:pt>
                <c:pt idx="5173">
                  <c:v>517.251</c:v>
                </c:pt>
                <c:pt idx="5174">
                  <c:v>517.3</c:v>
                </c:pt>
                <c:pt idx="5175">
                  <c:v>517.4</c:v>
                </c:pt>
                <c:pt idx="5176">
                  <c:v>517.5</c:v>
                </c:pt>
                <c:pt idx="5177">
                  <c:v>517.6</c:v>
                </c:pt>
                <c:pt idx="5178">
                  <c:v>517.7</c:v>
                </c:pt>
                <c:pt idx="5179">
                  <c:v>517.8</c:v>
                </c:pt>
                <c:pt idx="5180">
                  <c:v>517.9</c:v>
                </c:pt>
                <c:pt idx="5181">
                  <c:v>518</c:v>
                </c:pt>
                <c:pt idx="5182">
                  <c:v>518.101</c:v>
                </c:pt>
                <c:pt idx="5183">
                  <c:v>518.2</c:v>
                </c:pt>
                <c:pt idx="5184">
                  <c:v>518.301</c:v>
                </c:pt>
                <c:pt idx="5185">
                  <c:v>518.4</c:v>
                </c:pt>
                <c:pt idx="5186">
                  <c:v>518.5</c:v>
                </c:pt>
                <c:pt idx="5187">
                  <c:v>518.6</c:v>
                </c:pt>
                <c:pt idx="5188">
                  <c:v>518.7</c:v>
                </c:pt>
                <c:pt idx="5189">
                  <c:v>518.8</c:v>
                </c:pt>
                <c:pt idx="5190">
                  <c:v>518.9</c:v>
                </c:pt>
                <c:pt idx="5191">
                  <c:v>519</c:v>
                </c:pt>
                <c:pt idx="5192">
                  <c:v>519.1</c:v>
                </c:pt>
                <c:pt idx="5193">
                  <c:v>519.2</c:v>
                </c:pt>
                <c:pt idx="5194">
                  <c:v>519.3</c:v>
                </c:pt>
                <c:pt idx="5195">
                  <c:v>519.4</c:v>
                </c:pt>
                <c:pt idx="5196">
                  <c:v>519.5</c:v>
                </c:pt>
                <c:pt idx="5197">
                  <c:v>519.6</c:v>
                </c:pt>
                <c:pt idx="5198">
                  <c:v>519.7</c:v>
                </c:pt>
                <c:pt idx="5199">
                  <c:v>519.8</c:v>
                </c:pt>
                <c:pt idx="5200">
                  <c:v>519.9</c:v>
                </c:pt>
                <c:pt idx="5201">
                  <c:v>520</c:v>
                </c:pt>
                <c:pt idx="5202">
                  <c:v>520.1</c:v>
                </c:pt>
                <c:pt idx="5203">
                  <c:v>520.2</c:v>
                </c:pt>
                <c:pt idx="5204">
                  <c:v>520.375</c:v>
                </c:pt>
                <c:pt idx="5205">
                  <c:v>520.431</c:v>
                </c:pt>
                <c:pt idx="5206">
                  <c:v>520.5</c:v>
                </c:pt>
                <c:pt idx="5207">
                  <c:v>520.6</c:v>
                </c:pt>
                <c:pt idx="5208">
                  <c:v>520.7</c:v>
                </c:pt>
                <c:pt idx="5209">
                  <c:v>520.8</c:v>
                </c:pt>
                <c:pt idx="5210">
                  <c:v>520.965</c:v>
                </c:pt>
                <c:pt idx="5211">
                  <c:v>521.056</c:v>
                </c:pt>
                <c:pt idx="5212">
                  <c:v>521.1</c:v>
                </c:pt>
                <c:pt idx="5213">
                  <c:v>521.2</c:v>
                </c:pt>
                <c:pt idx="5214">
                  <c:v>521.3</c:v>
                </c:pt>
                <c:pt idx="5215">
                  <c:v>521.4</c:v>
                </c:pt>
                <c:pt idx="5216">
                  <c:v>521.5</c:v>
                </c:pt>
                <c:pt idx="5217">
                  <c:v>521.6</c:v>
                </c:pt>
                <c:pt idx="5218">
                  <c:v>521.7</c:v>
                </c:pt>
                <c:pt idx="5219">
                  <c:v>521.8</c:v>
                </c:pt>
                <c:pt idx="5220">
                  <c:v>521.9</c:v>
                </c:pt>
                <c:pt idx="5221">
                  <c:v>522</c:v>
                </c:pt>
                <c:pt idx="5222">
                  <c:v>522.1</c:v>
                </c:pt>
                <c:pt idx="5223">
                  <c:v>522.2</c:v>
                </c:pt>
                <c:pt idx="5224">
                  <c:v>522.301</c:v>
                </c:pt>
                <c:pt idx="5225">
                  <c:v>522.401</c:v>
                </c:pt>
                <c:pt idx="5226">
                  <c:v>522.5</c:v>
                </c:pt>
                <c:pt idx="5227">
                  <c:v>522.6</c:v>
                </c:pt>
                <c:pt idx="5228">
                  <c:v>522.7</c:v>
                </c:pt>
                <c:pt idx="5229">
                  <c:v>522.8</c:v>
                </c:pt>
                <c:pt idx="5230">
                  <c:v>522.938</c:v>
                </c:pt>
                <c:pt idx="5231">
                  <c:v>523.048</c:v>
                </c:pt>
                <c:pt idx="5232">
                  <c:v>523.1</c:v>
                </c:pt>
                <c:pt idx="5233">
                  <c:v>523.2</c:v>
                </c:pt>
                <c:pt idx="5234">
                  <c:v>523.3</c:v>
                </c:pt>
                <c:pt idx="5235">
                  <c:v>523.4</c:v>
                </c:pt>
                <c:pt idx="5236">
                  <c:v>523.5</c:v>
                </c:pt>
                <c:pt idx="5237">
                  <c:v>523.601</c:v>
                </c:pt>
                <c:pt idx="5238">
                  <c:v>523.733</c:v>
                </c:pt>
                <c:pt idx="5239">
                  <c:v>523.8</c:v>
                </c:pt>
                <c:pt idx="5240">
                  <c:v>523.9</c:v>
                </c:pt>
                <c:pt idx="5241">
                  <c:v>524</c:v>
                </c:pt>
                <c:pt idx="5242">
                  <c:v>524.1</c:v>
                </c:pt>
                <c:pt idx="5243">
                  <c:v>524.2</c:v>
                </c:pt>
                <c:pt idx="5244">
                  <c:v>524.317</c:v>
                </c:pt>
                <c:pt idx="5245">
                  <c:v>524.401</c:v>
                </c:pt>
                <c:pt idx="5246">
                  <c:v>524.501</c:v>
                </c:pt>
                <c:pt idx="5247">
                  <c:v>524.602</c:v>
                </c:pt>
                <c:pt idx="5248">
                  <c:v>524.752</c:v>
                </c:pt>
                <c:pt idx="5249">
                  <c:v>524.8</c:v>
                </c:pt>
                <c:pt idx="5250">
                  <c:v>524.912</c:v>
                </c:pt>
                <c:pt idx="5251">
                  <c:v>525</c:v>
                </c:pt>
                <c:pt idx="5252">
                  <c:v>525.101</c:v>
                </c:pt>
                <c:pt idx="5253">
                  <c:v>525.2</c:v>
                </c:pt>
                <c:pt idx="5254">
                  <c:v>525.3</c:v>
                </c:pt>
                <c:pt idx="5255">
                  <c:v>525.4</c:v>
                </c:pt>
                <c:pt idx="5256">
                  <c:v>525.5</c:v>
                </c:pt>
                <c:pt idx="5257">
                  <c:v>525.6</c:v>
                </c:pt>
                <c:pt idx="5258">
                  <c:v>525.7</c:v>
                </c:pt>
                <c:pt idx="5259">
                  <c:v>525.8</c:v>
                </c:pt>
                <c:pt idx="5260">
                  <c:v>525.9</c:v>
                </c:pt>
                <c:pt idx="5261">
                  <c:v>526</c:v>
                </c:pt>
                <c:pt idx="5262">
                  <c:v>526.1</c:v>
                </c:pt>
                <c:pt idx="5263">
                  <c:v>526.2</c:v>
                </c:pt>
                <c:pt idx="5264">
                  <c:v>526.3</c:v>
                </c:pt>
                <c:pt idx="5265">
                  <c:v>526.4</c:v>
                </c:pt>
                <c:pt idx="5266">
                  <c:v>526.5</c:v>
                </c:pt>
                <c:pt idx="5267">
                  <c:v>526.6</c:v>
                </c:pt>
                <c:pt idx="5268">
                  <c:v>526.701</c:v>
                </c:pt>
                <c:pt idx="5269">
                  <c:v>526.8</c:v>
                </c:pt>
                <c:pt idx="5270">
                  <c:v>526.9</c:v>
                </c:pt>
                <c:pt idx="5271">
                  <c:v>527</c:v>
                </c:pt>
                <c:pt idx="5272">
                  <c:v>527.1</c:v>
                </c:pt>
                <c:pt idx="5273">
                  <c:v>527.2</c:v>
                </c:pt>
                <c:pt idx="5274">
                  <c:v>527.3</c:v>
                </c:pt>
                <c:pt idx="5275">
                  <c:v>527.4</c:v>
                </c:pt>
                <c:pt idx="5276">
                  <c:v>527.5</c:v>
                </c:pt>
                <c:pt idx="5277">
                  <c:v>527.6</c:v>
                </c:pt>
                <c:pt idx="5278">
                  <c:v>527.701</c:v>
                </c:pt>
                <c:pt idx="5279">
                  <c:v>527.8</c:v>
                </c:pt>
                <c:pt idx="5280">
                  <c:v>527.9</c:v>
                </c:pt>
                <c:pt idx="5281">
                  <c:v>528</c:v>
                </c:pt>
                <c:pt idx="5282">
                  <c:v>528.103</c:v>
                </c:pt>
                <c:pt idx="5283">
                  <c:v>528.201</c:v>
                </c:pt>
                <c:pt idx="5284">
                  <c:v>528.301</c:v>
                </c:pt>
                <c:pt idx="5285">
                  <c:v>528.4</c:v>
                </c:pt>
                <c:pt idx="5286">
                  <c:v>528.5</c:v>
                </c:pt>
                <c:pt idx="5287">
                  <c:v>528.6</c:v>
                </c:pt>
                <c:pt idx="5288">
                  <c:v>528.7</c:v>
                </c:pt>
                <c:pt idx="5289">
                  <c:v>528.8</c:v>
                </c:pt>
                <c:pt idx="5290">
                  <c:v>528.9</c:v>
                </c:pt>
                <c:pt idx="5291">
                  <c:v>529.001</c:v>
                </c:pt>
                <c:pt idx="5292">
                  <c:v>529.1</c:v>
                </c:pt>
                <c:pt idx="5293">
                  <c:v>529.2</c:v>
                </c:pt>
                <c:pt idx="5294">
                  <c:v>529.3</c:v>
                </c:pt>
                <c:pt idx="5295">
                  <c:v>529.4</c:v>
                </c:pt>
                <c:pt idx="5296">
                  <c:v>529.5</c:v>
                </c:pt>
                <c:pt idx="5297">
                  <c:v>529.6</c:v>
                </c:pt>
                <c:pt idx="5298">
                  <c:v>529.701</c:v>
                </c:pt>
                <c:pt idx="5299">
                  <c:v>529.8</c:v>
                </c:pt>
                <c:pt idx="5300">
                  <c:v>529.9</c:v>
                </c:pt>
                <c:pt idx="5301">
                  <c:v>530</c:v>
                </c:pt>
                <c:pt idx="5302">
                  <c:v>530.1</c:v>
                </c:pt>
                <c:pt idx="5303">
                  <c:v>530.2</c:v>
                </c:pt>
                <c:pt idx="5304">
                  <c:v>530.3</c:v>
                </c:pt>
                <c:pt idx="5305">
                  <c:v>530.4</c:v>
                </c:pt>
                <c:pt idx="5306">
                  <c:v>530.5</c:v>
                </c:pt>
                <c:pt idx="5307">
                  <c:v>530.6</c:v>
                </c:pt>
                <c:pt idx="5308">
                  <c:v>530.7</c:v>
                </c:pt>
                <c:pt idx="5309">
                  <c:v>530.8</c:v>
                </c:pt>
                <c:pt idx="5310">
                  <c:v>530.9</c:v>
                </c:pt>
                <c:pt idx="5311">
                  <c:v>531.001</c:v>
                </c:pt>
                <c:pt idx="5312">
                  <c:v>531.1</c:v>
                </c:pt>
                <c:pt idx="5313">
                  <c:v>531.2</c:v>
                </c:pt>
                <c:pt idx="5314">
                  <c:v>531.3</c:v>
                </c:pt>
                <c:pt idx="5315">
                  <c:v>531.4</c:v>
                </c:pt>
                <c:pt idx="5316">
                  <c:v>531.5</c:v>
                </c:pt>
                <c:pt idx="5317">
                  <c:v>531.6</c:v>
                </c:pt>
                <c:pt idx="5318">
                  <c:v>531.7</c:v>
                </c:pt>
                <c:pt idx="5319">
                  <c:v>531.8</c:v>
                </c:pt>
                <c:pt idx="5320">
                  <c:v>531.9</c:v>
                </c:pt>
                <c:pt idx="5321">
                  <c:v>532</c:v>
                </c:pt>
                <c:pt idx="5322">
                  <c:v>532.1</c:v>
                </c:pt>
                <c:pt idx="5323">
                  <c:v>532.2</c:v>
                </c:pt>
                <c:pt idx="5324">
                  <c:v>532.3</c:v>
                </c:pt>
                <c:pt idx="5325">
                  <c:v>532.4</c:v>
                </c:pt>
                <c:pt idx="5326">
                  <c:v>532.5</c:v>
                </c:pt>
                <c:pt idx="5327">
                  <c:v>532.6</c:v>
                </c:pt>
                <c:pt idx="5328">
                  <c:v>532.7</c:v>
                </c:pt>
                <c:pt idx="5329">
                  <c:v>532.8</c:v>
                </c:pt>
                <c:pt idx="5330">
                  <c:v>532.9</c:v>
                </c:pt>
                <c:pt idx="5331">
                  <c:v>533</c:v>
                </c:pt>
                <c:pt idx="5332">
                  <c:v>533.1</c:v>
                </c:pt>
                <c:pt idx="5333">
                  <c:v>533.2</c:v>
                </c:pt>
                <c:pt idx="5334">
                  <c:v>533.3</c:v>
                </c:pt>
                <c:pt idx="5335">
                  <c:v>533.4</c:v>
                </c:pt>
                <c:pt idx="5336">
                  <c:v>533.5</c:v>
                </c:pt>
                <c:pt idx="5337">
                  <c:v>533.6</c:v>
                </c:pt>
                <c:pt idx="5338">
                  <c:v>533.7</c:v>
                </c:pt>
                <c:pt idx="5339">
                  <c:v>533.8</c:v>
                </c:pt>
                <c:pt idx="5340">
                  <c:v>533.9</c:v>
                </c:pt>
                <c:pt idx="5341">
                  <c:v>534</c:v>
                </c:pt>
                <c:pt idx="5342">
                  <c:v>534.1</c:v>
                </c:pt>
                <c:pt idx="5343">
                  <c:v>534.2</c:v>
                </c:pt>
                <c:pt idx="5344">
                  <c:v>534.3</c:v>
                </c:pt>
                <c:pt idx="5345">
                  <c:v>534.4</c:v>
                </c:pt>
                <c:pt idx="5346">
                  <c:v>534.5</c:v>
                </c:pt>
                <c:pt idx="5347">
                  <c:v>534.6</c:v>
                </c:pt>
                <c:pt idx="5348">
                  <c:v>534.7</c:v>
                </c:pt>
                <c:pt idx="5349">
                  <c:v>534.8</c:v>
                </c:pt>
                <c:pt idx="5350">
                  <c:v>534.9</c:v>
                </c:pt>
                <c:pt idx="5351">
                  <c:v>535</c:v>
                </c:pt>
                <c:pt idx="5352">
                  <c:v>535.1</c:v>
                </c:pt>
                <c:pt idx="5353">
                  <c:v>535.2</c:v>
                </c:pt>
                <c:pt idx="5354">
                  <c:v>535.3</c:v>
                </c:pt>
                <c:pt idx="5355">
                  <c:v>535.4</c:v>
                </c:pt>
                <c:pt idx="5356">
                  <c:v>535.501</c:v>
                </c:pt>
                <c:pt idx="5357">
                  <c:v>535.6</c:v>
                </c:pt>
                <c:pt idx="5358">
                  <c:v>535.7</c:v>
                </c:pt>
                <c:pt idx="5359">
                  <c:v>535.8</c:v>
                </c:pt>
                <c:pt idx="5360">
                  <c:v>535.9</c:v>
                </c:pt>
                <c:pt idx="5361">
                  <c:v>536</c:v>
                </c:pt>
                <c:pt idx="5362">
                  <c:v>536.1</c:v>
                </c:pt>
                <c:pt idx="5363">
                  <c:v>536.2</c:v>
                </c:pt>
                <c:pt idx="5364">
                  <c:v>536.3</c:v>
                </c:pt>
                <c:pt idx="5365">
                  <c:v>536.4</c:v>
                </c:pt>
                <c:pt idx="5366">
                  <c:v>536.5</c:v>
                </c:pt>
                <c:pt idx="5367">
                  <c:v>536.6</c:v>
                </c:pt>
                <c:pt idx="5368">
                  <c:v>536.7</c:v>
                </c:pt>
                <c:pt idx="5369">
                  <c:v>536.8</c:v>
                </c:pt>
                <c:pt idx="5370">
                  <c:v>536.9</c:v>
                </c:pt>
                <c:pt idx="5371">
                  <c:v>537</c:v>
                </c:pt>
                <c:pt idx="5372">
                  <c:v>537.1</c:v>
                </c:pt>
                <c:pt idx="5373">
                  <c:v>537.2</c:v>
                </c:pt>
                <c:pt idx="5374">
                  <c:v>537.3</c:v>
                </c:pt>
                <c:pt idx="5375">
                  <c:v>537.4</c:v>
                </c:pt>
                <c:pt idx="5376">
                  <c:v>537.5</c:v>
                </c:pt>
                <c:pt idx="5377">
                  <c:v>537.6</c:v>
                </c:pt>
                <c:pt idx="5378">
                  <c:v>537.7</c:v>
                </c:pt>
                <c:pt idx="5379">
                  <c:v>537.8</c:v>
                </c:pt>
                <c:pt idx="5380">
                  <c:v>537.9</c:v>
                </c:pt>
                <c:pt idx="5381">
                  <c:v>538</c:v>
                </c:pt>
                <c:pt idx="5382">
                  <c:v>538.1</c:v>
                </c:pt>
                <c:pt idx="5383">
                  <c:v>538.2</c:v>
                </c:pt>
                <c:pt idx="5384">
                  <c:v>538.3</c:v>
                </c:pt>
                <c:pt idx="5385">
                  <c:v>538.4</c:v>
                </c:pt>
                <c:pt idx="5386">
                  <c:v>538.5</c:v>
                </c:pt>
                <c:pt idx="5387">
                  <c:v>538.6</c:v>
                </c:pt>
                <c:pt idx="5388">
                  <c:v>538.7</c:v>
                </c:pt>
                <c:pt idx="5389">
                  <c:v>538.8</c:v>
                </c:pt>
                <c:pt idx="5390">
                  <c:v>538.9</c:v>
                </c:pt>
                <c:pt idx="5391">
                  <c:v>539</c:v>
                </c:pt>
                <c:pt idx="5392">
                  <c:v>539.118</c:v>
                </c:pt>
                <c:pt idx="5393">
                  <c:v>539.213</c:v>
                </c:pt>
                <c:pt idx="5394">
                  <c:v>539.3</c:v>
                </c:pt>
                <c:pt idx="5395">
                  <c:v>539.4</c:v>
                </c:pt>
                <c:pt idx="5396">
                  <c:v>539.5</c:v>
                </c:pt>
                <c:pt idx="5397">
                  <c:v>539.6</c:v>
                </c:pt>
                <c:pt idx="5398">
                  <c:v>539.7</c:v>
                </c:pt>
                <c:pt idx="5399">
                  <c:v>539.8</c:v>
                </c:pt>
                <c:pt idx="5400">
                  <c:v>539.9</c:v>
                </c:pt>
                <c:pt idx="5401">
                  <c:v>540</c:v>
                </c:pt>
                <c:pt idx="5402">
                  <c:v>540.1</c:v>
                </c:pt>
                <c:pt idx="5403">
                  <c:v>540.2</c:v>
                </c:pt>
                <c:pt idx="5404">
                  <c:v>540.3</c:v>
                </c:pt>
                <c:pt idx="5405">
                  <c:v>540.4</c:v>
                </c:pt>
                <c:pt idx="5406">
                  <c:v>540.5</c:v>
                </c:pt>
                <c:pt idx="5407">
                  <c:v>540.6</c:v>
                </c:pt>
                <c:pt idx="5408">
                  <c:v>540.7</c:v>
                </c:pt>
                <c:pt idx="5409">
                  <c:v>540.8</c:v>
                </c:pt>
                <c:pt idx="5410">
                  <c:v>540.9</c:v>
                </c:pt>
                <c:pt idx="5411">
                  <c:v>541</c:v>
                </c:pt>
                <c:pt idx="5412">
                  <c:v>541.1</c:v>
                </c:pt>
                <c:pt idx="5413">
                  <c:v>541.2</c:v>
                </c:pt>
                <c:pt idx="5414">
                  <c:v>541.3</c:v>
                </c:pt>
                <c:pt idx="5415">
                  <c:v>541.4</c:v>
                </c:pt>
                <c:pt idx="5416">
                  <c:v>541.5</c:v>
                </c:pt>
                <c:pt idx="5417">
                  <c:v>541.6</c:v>
                </c:pt>
                <c:pt idx="5418">
                  <c:v>541.7</c:v>
                </c:pt>
                <c:pt idx="5419">
                  <c:v>541.8</c:v>
                </c:pt>
                <c:pt idx="5420">
                  <c:v>541.9</c:v>
                </c:pt>
                <c:pt idx="5421">
                  <c:v>542</c:v>
                </c:pt>
                <c:pt idx="5422">
                  <c:v>542.1</c:v>
                </c:pt>
                <c:pt idx="5423">
                  <c:v>542.2</c:v>
                </c:pt>
                <c:pt idx="5424">
                  <c:v>542.322</c:v>
                </c:pt>
                <c:pt idx="5425">
                  <c:v>542.429</c:v>
                </c:pt>
                <c:pt idx="5426">
                  <c:v>542.5</c:v>
                </c:pt>
                <c:pt idx="5427">
                  <c:v>542.6</c:v>
                </c:pt>
                <c:pt idx="5428">
                  <c:v>542.7</c:v>
                </c:pt>
                <c:pt idx="5429">
                  <c:v>542.8</c:v>
                </c:pt>
                <c:pt idx="5430">
                  <c:v>542.9</c:v>
                </c:pt>
                <c:pt idx="5431">
                  <c:v>543</c:v>
                </c:pt>
                <c:pt idx="5432">
                  <c:v>543.1</c:v>
                </c:pt>
                <c:pt idx="5433">
                  <c:v>543.2</c:v>
                </c:pt>
                <c:pt idx="5434">
                  <c:v>543.3</c:v>
                </c:pt>
                <c:pt idx="5435">
                  <c:v>543.4</c:v>
                </c:pt>
                <c:pt idx="5436">
                  <c:v>543.5</c:v>
                </c:pt>
                <c:pt idx="5437">
                  <c:v>543.6</c:v>
                </c:pt>
                <c:pt idx="5438">
                  <c:v>543.7</c:v>
                </c:pt>
                <c:pt idx="5439">
                  <c:v>543.848</c:v>
                </c:pt>
                <c:pt idx="5440">
                  <c:v>543.9</c:v>
                </c:pt>
                <c:pt idx="5441">
                  <c:v>544</c:v>
                </c:pt>
                <c:pt idx="5442">
                  <c:v>544.1</c:v>
                </c:pt>
                <c:pt idx="5443">
                  <c:v>544.2</c:v>
                </c:pt>
                <c:pt idx="5444">
                  <c:v>544.3</c:v>
                </c:pt>
                <c:pt idx="5445">
                  <c:v>544.4</c:v>
                </c:pt>
                <c:pt idx="5446">
                  <c:v>544.5</c:v>
                </c:pt>
                <c:pt idx="5447">
                  <c:v>544.621</c:v>
                </c:pt>
                <c:pt idx="5448">
                  <c:v>544.7</c:v>
                </c:pt>
                <c:pt idx="5449">
                  <c:v>544.8</c:v>
                </c:pt>
                <c:pt idx="5450">
                  <c:v>544.9</c:v>
                </c:pt>
                <c:pt idx="5451">
                  <c:v>545</c:v>
                </c:pt>
                <c:pt idx="5452">
                  <c:v>545.1</c:v>
                </c:pt>
                <c:pt idx="5453">
                  <c:v>545.2</c:v>
                </c:pt>
                <c:pt idx="5454">
                  <c:v>545.3</c:v>
                </c:pt>
                <c:pt idx="5455">
                  <c:v>545.4</c:v>
                </c:pt>
                <c:pt idx="5456">
                  <c:v>545.5</c:v>
                </c:pt>
                <c:pt idx="5457">
                  <c:v>545.6</c:v>
                </c:pt>
                <c:pt idx="5458">
                  <c:v>545.7</c:v>
                </c:pt>
                <c:pt idx="5459">
                  <c:v>545.8</c:v>
                </c:pt>
                <c:pt idx="5460">
                  <c:v>545.9</c:v>
                </c:pt>
                <c:pt idx="5461">
                  <c:v>546</c:v>
                </c:pt>
                <c:pt idx="5462">
                  <c:v>546.1</c:v>
                </c:pt>
                <c:pt idx="5463">
                  <c:v>546.2</c:v>
                </c:pt>
                <c:pt idx="5464">
                  <c:v>546.3</c:v>
                </c:pt>
                <c:pt idx="5465">
                  <c:v>546.4</c:v>
                </c:pt>
                <c:pt idx="5466">
                  <c:v>546.5</c:v>
                </c:pt>
                <c:pt idx="5467">
                  <c:v>546.6</c:v>
                </c:pt>
                <c:pt idx="5468">
                  <c:v>546.7</c:v>
                </c:pt>
                <c:pt idx="5469">
                  <c:v>546.8</c:v>
                </c:pt>
                <c:pt idx="5470">
                  <c:v>546.9</c:v>
                </c:pt>
                <c:pt idx="5471">
                  <c:v>547</c:v>
                </c:pt>
                <c:pt idx="5472">
                  <c:v>547.1</c:v>
                </c:pt>
                <c:pt idx="5473">
                  <c:v>547.2</c:v>
                </c:pt>
                <c:pt idx="5474">
                  <c:v>547.3</c:v>
                </c:pt>
                <c:pt idx="5475">
                  <c:v>547.4</c:v>
                </c:pt>
                <c:pt idx="5476">
                  <c:v>547.511</c:v>
                </c:pt>
                <c:pt idx="5477">
                  <c:v>547.604</c:v>
                </c:pt>
                <c:pt idx="5478">
                  <c:v>547.754</c:v>
                </c:pt>
                <c:pt idx="5479">
                  <c:v>547.87</c:v>
                </c:pt>
                <c:pt idx="5480">
                  <c:v>547.901</c:v>
                </c:pt>
                <c:pt idx="5481">
                  <c:v>548.01</c:v>
                </c:pt>
                <c:pt idx="5482">
                  <c:v>548.104</c:v>
                </c:pt>
                <c:pt idx="5483">
                  <c:v>548.213</c:v>
                </c:pt>
                <c:pt idx="5484">
                  <c:v>548.307</c:v>
                </c:pt>
                <c:pt idx="5485">
                  <c:v>548.4</c:v>
                </c:pt>
                <c:pt idx="5486">
                  <c:v>548.51</c:v>
                </c:pt>
                <c:pt idx="5487">
                  <c:v>548.601</c:v>
                </c:pt>
                <c:pt idx="5488">
                  <c:v>548.7</c:v>
                </c:pt>
                <c:pt idx="5489">
                  <c:v>548.8</c:v>
                </c:pt>
                <c:pt idx="5490">
                  <c:v>548.9</c:v>
                </c:pt>
                <c:pt idx="5491">
                  <c:v>549</c:v>
                </c:pt>
                <c:pt idx="5492">
                  <c:v>549.102</c:v>
                </c:pt>
                <c:pt idx="5493">
                  <c:v>549.201</c:v>
                </c:pt>
                <c:pt idx="5494">
                  <c:v>549.301</c:v>
                </c:pt>
                <c:pt idx="5495">
                  <c:v>549.453</c:v>
                </c:pt>
                <c:pt idx="5496">
                  <c:v>549.5</c:v>
                </c:pt>
                <c:pt idx="5497">
                  <c:v>549.61</c:v>
                </c:pt>
                <c:pt idx="5498">
                  <c:v>549.7</c:v>
                </c:pt>
                <c:pt idx="5499">
                  <c:v>549.8</c:v>
                </c:pt>
                <c:pt idx="5500">
                  <c:v>549.933</c:v>
                </c:pt>
                <c:pt idx="5501">
                  <c:v>550.001</c:v>
                </c:pt>
                <c:pt idx="5502">
                  <c:v>550.1</c:v>
                </c:pt>
                <c:pt idx="5503">
                  <c:v>550.2</c:v>
                </c:pt>
                <c:pt idx="5504">
                  <c:v>550.316</c:v>
                </c:pt>
                <c:pt idx="5505">
                  <c:v>550.401</c:v>
                </c:pt>
                <c:pt idx="5506">
                  <c:v>550.5</c:v>
                </c:pt>
                <c:pt idx="5507">
                  <c:v>550.601</c:v>
                </c:pt>
                <c:pt idx="5508">
                  <c:v>550.701</c:v>
                </c:pt>
                <c:pt idx="5509">
                  <c:v>550.8</c:v>
                </c:pt>
                <c:pt idx="5510">
                  <c:v>550.9</c:v>
                </c:pt>
                <c:pt idx="5511">
                  <c:v>551.047</c:v>
                </c:pt>
                <c:pt idx="5512">
                  <c:v>551.1</c:v>
                </c:pt>
                <c:pt idx="5513">
                  <c:v>551.2</c:v>
                </c:pt>
                <c:pt idx="5514">
                  <c:v>551.3</c:v>
                </c:pt>
                <c:pt idx="5515">
                  <c:v>551.4</c:v>
                </c:pt>
                <c:pt idx="5516">
                  <c:v>551.543</c:v>
                </c:pt>
                <c:pt idx="5517">
                  <c:v>551.601</c:v>
                </c:pt>
                <c:pt idx="5518">
                  <c:v>551.7</c:v>
                </c:pt>
                <c:pt idx="5519">
                  <c:v>551.8</c:v>
                </c:pt>
                <c:pt idx="5520">
                  <c:v>551.9</c:v>
                </c:pt>
                <c:pt idx="5521">
                  <c:v>552</c:v>
                </c:pt>
                <c:pt idx="5522">
                  <c:v>552.1</c:v>
                </c:pt>
                <c:pt idx="5523">
                  <c:v>552.2</c:v>
                </c:pt>
                <c:pt idx="5524">
                  <c:v>552.373</c:v>
                </c:pt>
                <c:pt idx="5525">
                  <c:v>552.4</c:v>
                </c:pt>
                <c:pt idx="5526">
                  <c:v>552.5</c:v>
                </c:pt>
                <c:pt idx="5527">
                  <c:v>552.6</c:v>
                </c:pt>
                <c:pt idx="5528">
                  <c:v>552.7</c:v>
                </c:pt>
                <c:pt idx="5529">
                  <c:v>552.8</c:v>
                </c:pt>
                <c:pt idx="5530">
                  <c:v>552.9</c:v>
                </c:pt>
                <c:pt idx="5531">
                  <c:v>553</c:v>
                </c:pt>
                <c:pt idx="5532">
                  <c:v>553.1</c:v>
                </c:pt>
                <c:pt idx="5533">
                  <c:v>553.2</c:v>
                </c:pt>
                <c:pt idx="5534">
                  <c:v>553.3</c:v>
                </c:pt>
                <c:pt idx="5535">
                  <c:v>553.4</c:v>
                </c:pt>
                <c:pt idx="5536">
                  <c:v>553.5</c:v>
                </c:pt>
                <c:pt idx="5537">
                  <c:v>553.6</c:v>
                </c:pt>
                <c:pt idx="5538">
                  <c:v>553.7</c:v>
                </c:pt>
                <c:pt idx="5539">
                  <c:v>553.8</c:v>
                </c:pt>
                <c:pt idx="5540">
                  <c:v>553.9</c:v>
                </c:pt>
                <c:pt idx="5541">
                  <c:v>554</c:v>
                </c:pt>
                <c:pt idx="5542">
                  <c:v>554.1</c:v>
                </c:pt>
                <c:pt idx="5543">
                  <c:v>554.2</c:v>
                </c:pt>
                <c:pt idx="5544">
                  <c:v>554.3</c:v>
                </c:pt>
                <c:pt idx="5545">
                  <c:v>554.4</c:v>
                </c:pt>
                <c:pt idx="5546">
                  <c:v>554.5</c:v>
                </c:pt>
                <c:pt idx="5547">
                  <c:v>554.6</c:v>
                </c:pt>
                <c:pt idx="5548">
                  <c:v>554.7</c:v>
                </c:pt>
                <c:pt idx="5549">
                  <c:v>554.8</c:v>
                </c:pt>
                <c:pt idx="5550">
                  <c:v>554.9</c:v>
                </c:pt>
                <c:pt idx="5551">
                  <c:v>555</c:v>
                </c:pt>
                <c:pt idx="5552">
                  <c:v>555.1</c:v>
                </c:pt>
                <c:pt idx="5553">
                  <c:v>555.2</c:v>
                </c:pt>
                <c:pt idx="5554">
                  <c:v>555.3</c:v>
                </c:pt>
                <c:pt idx="5555">
                  <c:v>555.4</c:v>
                </c:pt>
                <c:pt idx="5556">
                  <c:v>555.5</c:v>
                </c:pt>
                <c:pt idx="5557">
                  <c:v>555.6</c:v>
                </c:pt>
                <c:pt idx="5558">
                  <c:v>555.7</c:v>
                </c:pt>
                <c:pt idx="5559">
                  <c:v>555.8</c:v>
                </c:pt>
                <c:pt idx="5560">
                  <c:v>555.9</c:v>
                </c:pt>
                <c:pt idx="5561">
                  <c:v>556</c:v>
                </c:pt>
                <c:pt idx="5562">
                  <c:v>556.1</c:v>
                </c:pt>
                <c:pt idx="5563">
                  <c:v>556.2</c:v>
                </c:pt>
                <c:pt idx="5564">
                  <c:v>556.3</c:v>
                </c:pt>
                <c:pt idx="5565">
                  <c:v>556.4</c:v>
                </c:pt>
                <c:pt idx="5566">
                  <c:v>556.5</c:v>
                </c:pt>
                <c:pt idx="5567">
                  <c:v>556.6</c:v>
                </c:pt>
                <c:pt idx="5568">
                  <c:v>556.7</c:v>
                </c:pt>
                <c:pt idx="5569">
                  <c:v>556.8</c:v>
                </c:pt>
                <c:pt idx="5570">
                  <c:v>556.9</c:v>
                </c:pt>
                <c:pt idx="5571">
                  <c:v>557</c:v>
                </c:pt>
                <c:pt idx="5572">
                  <c:v>557.1</c:v>
                </c:pt>
                <c:pt idx="5573">
                  <c:v>557.2</c:v>
                </c:pt>
                <c:pt idx="5574">
                  <c:v>557.3</c:v>
                </c:pt>
                <c:pt idx="5575">
                  <c:v>557.4</c:v>
                </c:pt>
                <c:pt idx="5576">
                  <c:v>557.5</c:v>
                </c:pt>
                <c:pt idx="5577">
                  <c:v>557.6</c:v>
                </c:pt>
                <c:pt idx="5578">
                  <c:v>557.7</c:v>
                </c:pt>
                <c:pt idx="5579">
                  <c:v>557.8</c:v>
                </c:pt>
                <c:pt idx="5580">
                  <c:v>557.9</c:v>
                </c:pt>
                <c:pt idx="5581">
                  <c:v>558</c:v>
                </c:pt>
                <c:pt idx="5582">
                  <c:v>558.1</c:v>
                </c:pt>
                <c:pt idx="5583">
                  <c:v>558.2</c:v>
                </c:pt>
                <c:pt idx="5584">
                  <c:v>558.3</c:v>
                </c:pt>
                <c:pt idx="5585">
                  <c:v>558.4</c:v>
                </c:pt>
                <c:pt idx="5586">
                  <c:v>558.5</c:v>
                </c:pt>
                <c:pt idx="5587">
                  <c:v>558.6</c:v>
                </c:pt>
                <c:pt idx="5588">
                  <c:v>558.7</c:v>
                </c:pt>
                <c:pt idx="5589">
                  <c:v>558.8</c:v>
                </c:pt>
                <c:pt idx="5590">
                  <c:v>558.99</c:v>
                </c:pt>
                <c:pt idx="5591">
                  <c:v>559</c:v>
                </c:pt>
                <c:pt idx="5592">
                  <c:v>559.1</c:v>
                </c:pt>
                <c:pt idx="5593">
                  <c:v>559.2</c:v>
                </c:pt>
                <c:pt idx="5594">
                  <c:v>559.3</c:v>
                </c:pt>
                <c:pt idx="5595">
                  <c:v>559.4</c:v>
                </c:pt>
                <c:pt idx="5596">
                  <c:v>559.549</c:v>
                </c:pt>
                <c:pt idx="5597">
                  <c:v>559.601</c:v>
                </c:pt>
                <c:pt idx="5598">
                  <c:v>559.7</c:v>
                </c:pt>
                <c:pt idx="5599">
                  <c:v>559.8</c:v>
                </c:pt>
                <c:pt idx="5600">
                  <c:v>559.9</c:v>
                </c:pt>
                <c:pt idx="5601">
                  <c:v>560</c:v>
                </c:pt>
                <c:pt idx="5602">
                  <c:v>560.1</c:v>
                </c:pt>
                <c:pt idx="5603">
                  <c:v>560.2</c:v>
                </c:pt>
                <c:pt idx="5604">
                  <c:v>560.304</c:v>
                </c:pt>
                <c:pt idx="5605">
                  <c:v>560.401</c:v>
                </c:pt>
                <c:pt idx="5606">
                  <c:v>560.565</c:v>
                </c:pt>
                <c:pt idx="5607">
                  <c:v>560.6</c:v>
                </c:pt>
                <c:pt idx="5608">
                  <c:v>560.7</c:v>
                </c:pt>
                <c:pt idx="5609">
                  <c:v>560.8</c:v>
                </c:pt>
                <c:pt idx="5610">
                  <c:v>560.9</c:v>
                </c:pt>
                <c:pt idx="5611">
                  <c:v>561</c:v>
                </c:pt>
                <c:pt idx="5612">
                  <c:v>561.1</c:v>
                </c:pt>
                <c:pt idx="5613">
                  <c:v>561.2</c:v>
                </c:pt>
                <c:pt idx="5614">
                  <c:v>561.3</c:v>
                </c:pt>
                <c:pt idx="5615">
                  <c:v>561.401</c:v>
                </c:pt>
                <c:pt idx="5616">
                  <c:v>561.5</c:v>
                </c:pt>
                <c:pt idx="5617">
                  <c:v>561.6</c:v>
                </c:pt>
                <c:pt idx="5618">
                  <c:v>561.7</c:v>
                </c:pt>
                <c:pt idx="5619">
                  <c:v>561.801</c:v>
                </c:pt>
                <c:pt idx="5620">
                  <c:v>561.9</c:v>
                </c:pt>
                <c:pt idx="5621">
                  <c:v>562</c:v>
                </c:pt>
                <c:pt idx="5622">
                  <c:v>562.1</c:v>
                </c:pt>
                <c:pt idx="5623">
                  <c:v>562.2</c:v>
                </c:pt>
                <c:pt idx="5624">
                  <c:v>562.3</c:v>
                </c:pt>
                <c:pt idx="5625">
                  <c:v>562.4</c:v>
                </c:pt>
                <c:pt idx="5626">
                  <c:v>562.5</c:v>
                </c:pt>
                <c:pt idx="5627">
                  <c:v>562.6</c:v>
                </c:pt>
                <c:pt idx="5628">
                  <c:v>562.7</c:v>
                </c:pt>
                <c:pt idx="5629">
                  <c:v>562.8</c:v>
                </c:pt>
                <c:pt idx="5630">
                  <c:v>562.9</c:v>
                </c:pt>
                <c:pt idx="5631">
                  <c:v>563</c:v>
                </c:pt>
                <c:pt idx="5632">
                  <c:v>563.1</c:v>
                </c:pt>
                <c:pt idx="5633">
                  <c:v>563.2</c:v>
                </c:pt>
                <c:pt idx="5634">
                  <c:v>563.3</c:v>
                </c:pt>
                <c:pt idx="5635">
                  <c:v>563.4</c:v>
                </c:pt>
                <c:pt idx="5636">
                  <c:v>563.5</c:v>
                </c:pt>
                <c:pt idx="5637">
                  <c:v>563.6</c:v>
                </c:pt>
                <c:pt idx="5638">
                  <c:v>563.7</c:v>
                </c:pt>
                <c:pt idx="5639">
                  <c:v>563.8</c:v>
                </c:pt>
                <c:pt idx="5640">
                  <c:v>563.9</c:v>
                </c:pt>
                <c:pt idx="5641">
                  <c:v>564</c:v>
                </c:pt>
                <c:pt idx="5642">
                  <c:v>564.1</c:v>
                </c:pt>
                <c:pt idx="5643">
                  <c:v>564.2</c:v>
                </c:pt>
                <c:pt idx="5644">
                  <c:v>564.3</c:v>
                </c:pt>
                <c:pt idx="5645">
                  <c:v>564.4</c:v>
                </c:pt>
                <c:pt idx="5646">
                  <c:v>564.5</c:v>
                </c:pt>
                <c:pt idx="5647">
                  <c:v>564.6</c:v>
                </c:pt>
                <c:pt idx="5648">
                  <c:v>564.7</c:v>
                </c:pt>
                <c:pt idx="5649">
                  <c:v>564.8</c:v>
                </c:pt>
                <c:pt idx="5650">
                  <c:v>564.9</c:v>
                </c:pt>
                <c:pt idx="5651">
                  <c:v>565</c:v>
                </c:pt>
                <c:pt idx="5652">
                  <c:v>565.1</c:v>
                </c:pt>
                <c:pt idx="5653">
                  <c:v>565.2</c:v>
                </c:pt>
                <c:pt idx="5654">
                  <c:v>565.3</c:v>
                </c:pt>
                <c:pt idx="5655">
                  <c:v>565.4</c:v>
                </c:pt>
                <c:pt idx="5656">
                  <c:v>565.5</c:v>
                </c:pt>
                <c:pt idx="5657">
                  <c:v>565.6</c:v>
                </c:pt>
                <c:pt idx="5658">
                  <c:v>565.7</c:v>
                </c:pt>
                <c:pt idx="5659">
                  <c:v>565.8</c:v>
                </c:pt>
                <c:pt idx="5660">
                  <c:v>565.901</c:v>
                </c:pt>
                <c:pt idx="5661">
                  <c:v>566</c:v>
                </c:pt>
                <c:pt idx="5662">
                  <c:v>566.101</c:v>
                </c:pt>
                <c:pt idx="5663">
                  <c:v>566.2</c:v>
                </c:pt>
                <c:pt idx="5664">
                  <c:v>566.3</c:v>
                </c:pt>
                <c:pt idx="5665">
                  <c:v>566.4</c:v>
                </c:pt>
                <c:pt idx="5666">
                  <c:v>566.612</c:v>
                </c:pt>
                <c:pt idx="5667">
                  <c:v>566.613</c:v>
                </c:pt>
                <c:pt idx="5668">
                  <c:v>566.701</c:v>
                </c:pt>
                <c:pt idx="5669">
                  <c:v>566.8</c:v>
                </c:pt>
                <c:pt idx="5670">
                  <c:v>566.9</c:v>
                </c:pt>
                <c:pt idx="5671">
                  <c:v>567</c:v>
                </c:pt>
                <c:pt idx="5672">
                  <c:v>567.105</c:v>
                </c:pt>
                <c:pt idx="5673">
                  <c:v>567.201</c:v>
                </c:pt>
                <c:pt idx="5674">
                  <c:v>567.301</c:v>
                </c:pt>
                <c:pt idx="5675">
                  <c:v>567.401</c:v>
                </c:pt>
                <c:pt idx="5676">
                  <c:v>567.501</c:v>
                </c:pt>
                <c:pt idx="5677">
                  <c:v>567.6</c:v>
                </c:pt>
                <c:pt idx="5678">
                  <c:v>567.7</c:v>
                </c:pt>
                <c:pt idx="5679">
                  <c:v>567.8</c:v>
                </c:pt>
                <c:pt idx="5680">
                  <c:v>567.912</c:v>
                </c:pt>
                <c:pt idx="5681">
                  <c:v>568</c:v>
                </c:pt>
                <c:pt idx="5682">
                  <c:v>568.1</c:v>
                </c:pt>
                <c:pt idx="5683">
                  <c:v>568.2</c:v>
                </c:pt>
                <c:pt idx="5684">
                  <c:v>568.3</c:v>
                </c:pt>
                <c:pt idx="5685">
                  <c:v>568.4</c:v>
                </c:pt>
                <c:pt idx="5686">
                  <c:v>568.506</c:v>
                </c:pt>
                <c:pt idx="5687">
                  <c:v>568.6</c:v>
                </c:pt>
                <c:pt idx="5688">
                  <c:v>568.711</c:v>
                </c:pt>
                <c:pt idx="5689">
                  <c:v>568.8</c:v>
                </c:pt>
                <c:pt idx="5690">
                  <c:v>568.909</c:v>
                </c:pt>
                <c:pt idx="5691">
                  <c:v>569</c:v>
                </c:pt>
                <c:pt idx="5692">
                  <c:v>569.1</c:v>
                </c:pt>
                <c:pt idx="5693">
                  <c:v>569.213</c:v>
                </c:pt>
                <c:pt idx="5694">
                  <c:v>569.3</c:v>
                </c:pt>
                <c:pt idx="5695">
                  <c:v>569.431</c:v>
                </c:pt>
                <c:pt idx="5696">
                  <c:v>569.5</c:v>
                </c:pt>
                <c:pt idx="5697">
                  <c:v>569.6</c:v>
                </c:pt>
                <c:pt idx="5698">
                  <c:v>569.701</c:v>
                </c:pt>
                <c:pt idx="5699">
                  <c:v>569.8</c:v>
                </c:pt>
                <c:pt idx="5700">
                  <c:v>569.904</c:v>
                </c:pt>
                <c:pt idx="5701">
                  <c:v>570.036</c:v>
                </c:pt>
                <c:pt idx="5702">
                  <c:v>570.1</c:v>
                </c:pt>
                <c:pt idx="5703">
                  <c:v>570.2</c:v>
                </c:pt>
                <c:pt idx="5704">
                  <c:v>570.3</c:v>
                </c:pt>
                <c:pt idx="5705">
                  <c:v>570.4</c:v>
                </c:pt>
                <c:pt idx="5706">
                  <c:v>570.502</c:v>
                </c:pt>
                <c:pt idx="5707">
                  <c:v>570.621</c:v>
                </c:pt>
                <c:pt idx="5708">
                  <c:v>570.7</c:v>
                </c:pt>
                <c:pt idx="5709">
                  <c:v>570.8</c:v>
                </c:pt>
                <c:pt idx="5710">
                  <c:v>570.9</c:v>
                </c:pt>
                <c:pt idx="5711">
                  <c:v>571</c:v>
                </c:pt>
                <c:pt idx="5712">
                  <c:v>571.147</c:v>
                </c:pt>
                <c:pt idx="5713">
                  <c:v>571.2</c:v>
                </c:pt>
                <c:pt idx="5714">
                  <c:v>571.3</c:v>
                </c:pt>
                <c:pt idx="5715">
                  <c:v>571.405</c:v>
                </c:pt>
                <c:pt idx="5716">
                  <c:v>571.5</c:v>
                </c:pt>
                <c:pt idx="5717">
                  <c:v>571.61</c:v>
                </c:pt>
                <c:pt idx="5718">
                  <c:v>571.7</c:v>
                </c:pt>
                <c:pt idx="5719">
                  <c:v>571.8</c:v>
                </c:pt>
                <c:pt idx="5720">
                  <c:v>571.9</c:v>
                </c:pt>
                <c:pt idx="5721">
                  <c:v>572</c:v>
                </c:pt>
                <c:pt idx="5722">
                  <c:v>572.1</c:v>
                </c:pt>
                <c:pt idx="5723">
                  <c:v>572.283</c:v>
                </c:pt>
                <c:pt idx="5724">
                  <c:v>572.3</c:v>
                </c:pt>
                <c:pt idx="5725">
                  <c:v>572.4</c:v>
                </c:pt>
                <c:pt idx="5726">
                  <c:v>572.5</c:v>
                </c:pt>
                <c:pt idx="5727">
                  <c:v>572.6</c:v>
                </c:pt>
                <c:pt idx="5728">
                  <c:v>572.7</c:v>
                </c:pt>
                <c:pt idx="5729">
                  <c:v>572.8</c:v>
                </c:pt>
                <c:pt idx="5730">
                  <c:v>572.9</c:v>
                </c:pt>
                <c:pt idx="5731">
                  <c:v>573</c:v>
                </c:pt>
                <c:pt idx="5732">
                  <c:v>573.1</c:v>
                </c:pt>
                <c:pt idx="5733">
                  <c:v>573.2</c:v>
                </c:pt>
                <c:pt idx="5734">
                  <c:v>573.301</c:v>
                </c:pt>
                <c:pt idx="5735">
                  <c:v>573.401</c:v>
                </c:pt>
                <c:pt idx="5736">
                  <c:v>573.5</c:v>
                </c:pt>
                <c:pt idx="5737">
                  <c:v>573.6</c:v>
                </c:pt>
                <c:pt idx="5738">
                  <c:v>573.7</c:v>
                </c:pt>
                <c:pt idx="5739">
                  <c:v>573.8</c:v>
                </c:pt>
                <c:pt idx="5740">
                  <c:v>574.007</c:v>
                </c:pt>
                <c:pt idx="5741">
                  <c:v>574.009</c:v>
                </c:pt>
                <c:pt idx="5742">
                  <c:v>574.1</c:v>
                </c:pt>
                <c:pt idx="5743">
                  <c:v>574.2</c:v>
                </c:pt>
                <c:pt idx="5744">
                  <c:v>574.3</c:v>
                </c:pt>
                <c:pt idx="5745">
                  <c:v>574.4</c:v>
                </c:pt>
                <c:pt idx="5746">
                  <c:v>574.502</c:v>
                </c:pt>
                <c:pt idx="5747">
                  <c:v>574.601</c:v>
                </c:pt>
                <c:pt idx="5748">
                  <c:v>574.778</c:v>
                </c:pt>
                <c:pt idx="5749">
                  <c:v>574.8</c:v>
                </c:pt>
                <c:pt idx="5750">
                  <c:v>574.9</c:v>
                </c:pt>
                <c:pt idx="5751">
                  <c:v>575.001</c:v>
                </c:pt>
                <c:pt idx="5752">
                  <c:v>575.101</c:v>
                </c:pt>
                <c:pt idx="5753">
                  <c:v>575.2</c:v>
                </c:pt>
                <c:pt idx="5754">
                  <c:v>575.35</c:v>
                </c:pt>
                <c:pt idx="5755">
                  <c:v>575.426</c:v>
                </c:pt>
                <c:pt idx="5756">
                  <c:v>575.5</c:v>
                </c:pt>
                <c:pt idx="5757">
                  <c:v>575.6</c:v>
                </c:pt>
                <c:pt idx="5758">
                  <c:v>575.7</c:v>
                </c:pt>
                <c:pt idx="5759">
                  <c:v>575.8</c:v>
                </c:pt>
                <c:pt idx="5760">
                  <c:v>575.948</c:v>
                </c:pt>
                <c:pt idx="5761">
                  <c:v>576.01</c:v>
                </c:pt>
                <c:pt idx="5762">
                  <c:v>576.1</c:v>
                </c:pt>
                <c:pt idx="5763">
                  <c:v>576.2</c:v>
                </c:pt>
                <c:pt idx="5764">
                  <c:v>576.3</c:v>
                </c:pt>
                <c:pt idx="5765">
                  <c:v>576.4</c:v>
                </c:pt>
                <c:pt idx="5766">
                  <c:v>576.523</c:v>
                </c:pt>
                <c:pt idx="5767">
                  <c:v>576.6</c:v>
                </c:pt>
                <c:pt idx="5768">
                  <c:v>576.7</c:v>
                </c:pt>
                <c:pt idx="5769">
                  <c:v>576.8</c:v>
                </c:pt>
                <c:pt idx="5770">
                  <c:v>576.9</c:v>
                </c:pt>
                <c:pt idx="5771">
                  <c:v>577</c:v>
                </c:pt>
                <c:pt idx="5772">
                  <c:v>577.1</c:v>
                </c:pt>
                <c:pt idx="5773">
                  <c:v>577.2</c:v>
                </c:pt>
                <c:pt idx="5774">
                  <c:v>577.3</c:v>
                </c:pt>
                <c:pt idx="5775">
                  <c:v>577.4</c:v>
                </c:pt>
                <c:pt idx="5776">
                  <c:v>577.5</c:v>
                </c:pt>
                <c:pt idx="5777">
                  <c:v>577.6</c:v>
                </c:pt>
                <c:pt idx="5778">
                  <c:v>577.7</c:v>
                </c:pt>
                <c:pt idx="5779">
                  <c:v>577.8</c:v>
                </c:pt>
                <c:pt idx="5780">
                  <c:v>577.9</c:v>
                </c:pt>
                <c:pt idx="5781">
                  <c:v>578</c:v>
                </c:pt>
                <c:pt idx="5782">
                  <c:v>578.1</c:v>
                </c:pt>
                <c:pt idx="5783">
                  <c:v>578.2</c:v>
                </c:pt>
                <c:pt idx="5784">
                  <c:v>578.3</c:v>
                </c:pt>
                <c:pt idx="5785">
                  <c:v>578.436</c:v>
                </c:pt>
                <c:pt idx="5786">
                  <c:v>578.5</c:v>
                </c:pt>
                <c:pt idx="5787">
                  <c:v>578.6</c:v>
                </c:pt>
                <c:pt idx="5788">
                  <c:v>578.7</c:v>
                </c:pt>
                <c:pt idx="5789">
                  <c:v>578.8</c:v>
                </c:pt>
                <c:pt idx="5790">
                  <c:v>578.919</c:v>
                </c:pt>
                <c:pt idx="5791">
                  <c:v>579.028</c:v>
                </c:pt>
                <c:pt idx="5792">
                  <c:v>579.1</c:v>
                </c:pt>
                <c:pt idx="5793">
                  <c:v>579.2</c:v>
                </c:pt>
                <c:pt idx="5794">
                  <c:v>579.3</c:v>
                </c:pt>
                <c:pt idx="5795">
                  <c:v>579.4</c:v>
                </c:pt>
                <c:pt idx="5796">
                  <c:v>579.5</c:v>
                </c:pt>
                <c:pt idx="5797">
                  <c:v>579.6</c:v>
                </c:pt>
                <c:pt idx="5798">
                  <c:v>579.7</c:v>
                </c:pt>
                <c:pt idx="5799">
                  <c:v>579.8</c:v>
                </c:pt>
                <c:pt idx="5800">
                  <c:v>579.9</c:v>
                </c:pt>
                <c:pt idx="5801">
                  <c:v>580</c:v>
                </c:pt>
                <c:pt idx="5802">
                  <c:v>580.1</c:v>
                </c:pt>
                <c:pt idx="5803">
                  <c:v>580.2</c:v>
                </c:pt>
                <c:pt idx="5804">
                  <c:v>580.3</c:v>
                </c:pt>
                <c:pt idx="5805">
                  <c:v>580.4</c:v>
                </c:pt>
                <c:pt idx="5806">
                  <c:v>580.5</c:v>
                </c:pt>
                <c:pt idx="5807">
                  <c:v>580.6</c:v>
                </c:pt>
                <c:pt idx="5808">
                  <c:v>580.701</c:v>
                </c:pt>
                <c:pt idx="5809">
                  <c:v>580.8</c:v>
                </c:pt>
                <c:pt idx="5810">
                  <c:v>580.9</c:v>
                </c:pt>
                <c:pt idx="5811">
                  <c:v>581</c:v>
                </c:pt>
                <c:pt idx="5812">
                  <c:v>581.1</c:v>
                </c:pt>
                <c:pt idx="5813">
                  <c:v>581.2</c:v>
                </c:pt>
                <c:pt idx="5814">
                  <c:v>581.3</c:v>
                </c:pt>
                <c:pt idx="5815">
                  <c:v>581.4</c:v>
                </c:pt>
                <c:pt idx="5816">
                  <c:v>581.5</c:v>
                </c:pt>
                <c:pt idx="5817">
                  <c:v>581.6</c:v>
                </c:pt>
                <c:pt idx="5818">
                  <c:v>581.7</c:v>
                </c:pt>
                <c:pt idx="5819">
                  <c:v>581.8</c:v>
                </c:pt>
                <c:pt idx="5820">
                  <c:v>581.939</c:v>
                </c:pt>
                <c:pt idx="5821">
                  <c:v>582</c:v>
                </c:pt>
                <c:pt idx="5822">
                  <c:v>582.101</c:v>
                </c:pt>
                <c:pt idx="5823">
                  <c:v>582.2</c:v>
                </c:pt>
                <c:pt idx="5824">
                  <c:v>582.3</c:v>
                </c:pt>
                <c:pt idx="5825">
                  <c:v>582.4</c:v>
                </c:pt>
                <c:pt idx="5826">
                  <c:v>582.5</c:v>
                </c:pt>
                <c:pt idx="5827">
                  <c:v>582.6</c:v>
                </c:pt>
                <c:pt idx="5828">
                  <c:v>582.7</c:v>
                </c:pt>
                <c:pt idx="5829">
                  <c:v>582.8</c:v>
                </c:pt>
                <c:pt idx="5830">
                  <c:v>582.9</c:v>
                </c:pt>
                <c:pt idx="5831">
                  <c:v>583</c:v>
                </c:pt>
                <c:pt idx="5832">
                  <c:v>583.1</c:v>
                </c:pt>
                <c:pt idx="5833">
                  <c:v>583.2</c:v>
                </c:pt>
                <c:pt idx="5834">
                  <c:v>583.3</c:v>
                </c:pt>
                <c:pt idx="5835">
                  <c:v>583.4</c:v>
                </c:pt>
                <c:pt idx="5836">
                  <c:v>583.5</c:v>
                </c:pt>
                <c:pt idx="5837">
                  <c:v>583.6</c:v>
                </c:pt>
                <c:pt idx="5838">
                  <c:v>583.7</c:v>
                </c:pt>
                <c:pt idx="5839">
                  <c:v>583.8</c:v>
                </c:pt>
                <c:pt idx="5840">
                  <c:v>583.9</c:v>
                </c:pt>
                <c:pt idx="5841">
                  <c:v>584</c:v>
                </c:pt>
                <c:pt idx="5842">
                  <c:v>584.111</c:v>
                </c:pt>
                <c:pt idx="5843">
                  <c:v>584.2</c:v>
                </c:pt>
                <c:pt idx="5844">
                  <c:v>584.3</c:v>
                </c:pt>
                <c:pt idx="5845">
                  <c:v>584.4</c:v>
                </c:pt>
                <c:pt idx="5846">
                  <c:v>584.5</c:v>
                </c:pt>
                <c:pt idx="5847">
                  <c:v>584.6</c:v>
                </c:pt>
                <c:pt idx="5848">
                  <c:v>584.7</c:v>
                </c:pt>
                <c:pt idx="5849">
                  <c:v>584.8</c:v>
                </c:pt>
                <c:pt idx="5850">
                  <c:v>584.9</c:v>
                </c:pt>
                <c:pt idx="5851">
                  <c:v>585</c:v>
                </c:pt>
                <c:pt idx="5852">
                  <c:v>585.1</c:v>
                </c:pt>
                <c:pt idx="5853">
                  <c:v>585.2</c:v>
                </c:pt>
                <c:pt idx="5854">
                  <c:v>585.308</c:v>
                </c:pt>
                <c:pt idx="5855">
                  <c:v>585.4</c:v>
                </c:pt>
                <c:pt idx="5856">
                  <c:v>585.501</c:v>
                </c:pt>
                <c:pt idx="5857">
                  <c:v>585.601</c:v>
                </c:pt>
                <c:pt idx="5858">
                  <c:v>585.701</c:v>
                </c:pt>
                <c:pt idx="5859">
                  <c:v>585.801</c:v>
                </c:pt>
                <c:pt idx="5860">
                  <c:v>586.047</c:v>
                </c:pt>
                <c:pt idx="5861">
                  <c:v>586.048</c:v>
                </c:pt>
                <c:pt idx="5862">
                  <c:v>586.1</c:v>
                </c:pt>
                <c:pt idx="5863">
                  <c:v>586.2</c:v>
                </c:pt>
                <c:pt idx="5864">
                  <c:v>586.3</c:v>
                </c:pt>
                <c:pt idx="5865">
                  <c:v>586.4</c:v>
                </c:pt>
                <c:pt idx="5866">
                  <c:v>586.54</c:v>
                </c:pt>
                <c:pt idx="5867">
                  <c:v>586.633</c:v>
                </c:pt>
                <c:pt idx="5868">
                  <c:v>586.7</c:v>
                </c:pt>
                <c:pt idx="5869">
                  <c:v>586.8</c:v>
                </c:pt>
                <c:pt idx="5870">
                  <c:v>586.9</c:v>
                </c:pt>
                <c:pt idx="5871">
                  <c:v>587</c:v>
                </c:pt>
                <c:pt idx="5872">
                  <c:v>587.1</c:v>
                </c:pt>
                <c:pt idx="5873">
                  <c:v>587.2</c:v>
                </c:pt>
                <c:pt idx="5874">
                  <c:v>587.3</c:v>
                </c:pt>
                <c:pt idx="5875">
                  <c:v>587.4</c:v>
                </c:pt>
                <c:pt idx="5876">
                  <c:v>587.5</c:v>
                </c:pt>
                <c:pt idx="5877">
                  <c:v>587.6</c:v>
                </c:pt>
                <c:pt idx="5878">
                  <c:v>587.75</c:v>
                </c:pt>
                <c:pt idx="5879">
                  <c:v>587.801</c:v>
                </c:pt>
                <c:pt idx="5880">
                  <c:v>587.9</c:v>
                </c:pt>
                <c:pt idx="5881">
                  <c:v>588.001</c:v>
                </c:pt>
                <c:pt idx="5882">
                  <c:v>588.1</c:v>
                </c:pt>
                <c:pt idx="5883">
                  <c:v>588.2</c:v>
                </c:pt>
                <c:pt idx="5884">
                  <c:v>588.3</c:v>
                </c:pt>
                <c:pt idx="5885">
                  <c:v>588.401</c:v>
                </c:pt>
                <c:pt idx="5886">
                  <c:v>588.501</c:v>
                </c:pt>
                <c:pt idx="5887">
                  <c:v>588.601</c:v>
                </c:pt>
                <c:pt idx="5888">
                  <c:v>588.701</c:v>
                </c:pt>
                <c:pt idx="5889">
                  <c:v>588.801</c:v>
                </c:pt>
                <c:pt idx="5890">
                  <c:v>588.917</c:v>
                </c:pt>
                <c:pt idx="5891">
                  <c:v>589.031</c:v>
                </c:pt>
                <c:pt idx="5892">
                  <c:v>589.1</c:v>
                </c:pt>
                <c:pt idx="5893">
                  <c:v>589.2</c:v>
                </c:pt>
                <c:pt idx="5894">
                  <c:v>589.3</c:v>
                </c:pt>
                <c:pt idx="5895">
                  <c:v>589.4</c:v>
                </c:pt>
                <c:pt idx="5896">
                  <c:v>589.506</c:v>
                </c:pt>
                <c:pt idx="5897">
                  <c:v>589.678</c:v>
                </c:pt>
                <c:pt idx="5898">
                  <c:v>589.7</c:v>
                </c:pt>
                <c:pt idx="5899">
                  <c:v>589.8</c:v>
                </c:pt>
                <c:pt idx="5900">
                  <c:v>589.9</c:v>
                </c:pt>
                <c:pt idx="5901">
                  <c:v>590</c:v>
                </c:pt>
                <c:pt idx="5902">
                  <c:v>590.138</c:v>
                </c:pt>
                <c:pt idx="5903">
                  <c:v>590.2</c:v>
                </c:pt>
                <c:pt idx="5904">
                  <c:v>590.3</c:v>
                </c:pt>
                <c:pt idx="5905">
                  <c:v>590.4</c:v>
                </c:pt>
                <c:pt idx="5906">
                  <c:v>590.5</c:v>
                </c:pt>
                <c:pt idx="5907">
                  <c:v>590.6</c:v>
                </c:pt>
                <c:pt idx="5908">
                  <c:v>590.718</c:v>
                </c:pt>
                <c:pt idx="5909">
                  <c:v>590.8</c:v>
                </c:pt>
                <c:pt idx="5910">
                  <c:v>590.9</c:v>
                </c:pt>
                <c:pt idx="5911">
                  <c:v>591</c:v>
                </c:pt>
                <c:pt idx="5912">
                  <c:v>591.12</c:v>
                </c:pt>
                <c:pt idx="5913">
                  <c:v>591.2</c:v>
                </c:pt>
                <c:pt idx="5914">
                  <c:v>591.3</c:v>
                </c:pt>
                <c:pt idx="5915">
                  <c:v>591.4</c:v>
                </c:pt>
                <c:pt idx="5916">
                  <c:v>591.5</c:v>
                </c:pt>
                <c:pt idx="5917">
                  <c:v>591.631</c:v>
                </c:pt>
                <c:pt idx="5918">
                  <c:v>591.7</c:v>
                </c:pt>
                <c:pt idx="5919">
                  <c:v>591.818</c:v>
                </c:pt>
                <c:pt idx="5920">
                  <c:v>591.923</c:v>
                </c:pt>
                <c:pt idx="5921">
                  <c:v>592</c:v>
                </c:pt>
                <c:pt idx="5922">
                  <c:v>592.1</c:v>
                </c:pt>
                <c:pt idx="5923">
                  <c:v>592.2</c:v>
                </c:pt>
                <c:pt idx="5924">
                  <c:v>592.3</c:v>
                </c:pt>
                <c:pt idx="5925">
                  <c:v>592.4</c:v>
                </c:pt>
                <c:pt idx="5926">
                  <c:v>592.502</c:v>
                </c:pt>
                <c:pt idx="5927">
                  <c:v>592.607</c:v>
                </c:pt>
                <c:pt idx="5928">
                  <c:v>592.701</c:v>
                </c:pt>
                <c:pt idx="5929">
                  <c:v>592.801</c:v>
                </c:pt>
                <c:pt idx="5930">
                  <c:v>592.901</c:v>
                </c:pt>
                <c:pt idx="5931">
                  <c:v>593.001</c:v>
                </c:pt>
                <c:pt idx="5932">
                  <c:v>593.118</c:v>
                </c:pt>
                <c:pt idx="5933">
                  <c:v>593.239</c:v>
                </c:pt>
                <c:pt idx="5934">
                  <c:v>593.3</c:v>
                </c:pt>
                <c:pt idx="5935">
                  <c:v>593.4</c:v>
                </c:pt>
                <c:pt idx="5936">
                  <c:v>593.5</c:v>
                </c:pt>
                <c:pt idx="5937">
                  <c:v>593.6</c:v>
                </c:pt>
                <c:pt idx="5938">
                  <c:v>593.7</c:v>
                </c:pt>
                <c:pt idx="5939">
                  <c:v>593.8</c:v>
                </c:pt>
                <c:pt idx="5940">
                  <c:v>593.9</c:v>
                </c:pt>
                <c:pt idx="5941">
                  <c:v>594.081</c:v>
                </c:pt>
                <c:pt idx="5942">
                  <c:v>594.1</c:v>
                </c:pt>
                <c:pt idx="5943">
                  <c:v>594.2</c:v>
                </c:pt>
                <c:pt idx="5944">
                  <c:v>594.3</c:v>
                </c:pt>
                <c:pt idx="5945">
                  <c:v>594.4</c:v>
                </c:pt>
                <c:pt idx="5946">
                  <c:v>594.501</c:v>
                </c:pt>
                <c:pt idx="5947">
                  <c:v>594.6</c:v>
                </c:pt>
                <c:pt idx="5948">
                  <c:v>594.7</c:v>
                </c:pt>
                <c:pt idx="5949">
                  <c:v>594.8</c:v>
                </c:pt>
                <c:pt idx="5950">
                  <c:v>594.9</c:v>
                </c:pt>
                <c:pt idx="5951">
                  <c:v>595</c:v>
                </c:pt>
                <c:pt idx="5952">
                  <c:v>595.1</c:v>
                </c:pt>
                <c:pt idx="5953">
                  <c:v>595.2</c:v>
                </c:pt>
                <c:pt idx="5954">
                  <c:v>595.303</c:v>
                </c:pt>
                <c:pt idx="5955">
                  <c:v>595.4</c:v>
                </c:pt>
                <c:pt idx="5956">
                  <c:v>595.501</c:v>
                </c:pt>
                <c:pt idx="5957">
                  <c:v>595.613</c:v>
                </c:pt>
                <c:pt idx="5958">
                  <c:v>595.7</c:v>
                </c:pt>
                <c:pt idx="5959">
                  <c:v>595.8</c:v>
                </c:pt>
                <c:pt idx="5960">
                  <c:v>595.9</c:v>
                </c:pt>
                <c:pt idx="5961">
                  <c:v>596</c:v>
                </c:pt>
                <c:pt idx="5962">
                  <c:v>596.1</c:v>
                </c:pt>
                <c:pt idx="5963">
                  <c:v>596.2</c:v>
                </c:pt>
                <c:pt idx="5964">
                  <c:v>596.342</c:v>
                </c:pt>
                <c:pt idx="5965">
                  <c:v>596.454</c:v>
                </c:pt>
                <c:pt idx="5966">
                  <c:v>596.5</c:v>
                </c:pt>
                <c:pt idx="5967">
                  <c:v>596.6</c:v>
                </c:pt>
                <c:pt idx="5968">
                  <c:v>596.7</c:v>
                </c:pt>
                <c:pt idx="5969">
                  <c:v>596.8</c:v>
                </c:pt>
                <c:pt idx="5970">
                  <c:v>596.9</c:v>
                </c:pt>
                <c:pt idx="5971">
                  <c:v>597</c:v>
                </c:pt>
                <c:pt idx="5972">
                  <c:v>597.148</c:v>
                </c:pt>
                <c:pt idx="5973">
                  <c:v>597.223</c:v>
                </c:pt>
                <c:pt idx="5974">
                  <c:v>597.302</c:v>
                </c:pt>
                <c:pt idx="5975">
                  <c:v>597.4</c:v>
                </c:pt>
                <c:pt idx="5976">
                  <c:v>597.5</c:v>
                </c:pt>
                <c:pt idx="5977">
                  <c:v>597.6</c:v>
                </c:pt>
                <c:pt idx="5978">
                  <c:v>597.705</c:v>
                </c:pt>
                <c:pt idx="5979">
                  <c:v>597.8</c:v>
                </c:pt>
                <c:pt idx="5980">
                  <c:v>597.952</c:v>
                </c:pt>
                <c:pt idx="5981">
                  <c:v>598.021</c:v>
                </c:pt>
                <c:pt idx="5982">
                  <c:v>598.101</c:v>
                </c:pt>
                <c:pt idx="5983">
                  <c:v>598.2</c:v>
                </c:pt>
                <c:pt idx="5984">
                  <c:v>598.3</c:v>
                </c:pt>
                <c:pt idx="5985">
                  <c:v>598.4</c:v>
                </c:pt>
                <c:pt idx="5986">
                  <c:v>598.5</c:v>
                </c:pt>
                <c:pt idx="5987">
                  <c:v>598.6</c:v>
                </c:pt>
                <c:pt idx="5988">
                  <c:v>598.7</c:v>
                </c:pt>
                <c:pt idx="5989">
                  <c:v>598.825</c:v>
                </c:pt>
                <c:pt idx="5990">
                  <c:v>598.9</c:v>
                </c:pt>
                <c:pt idx="5991">
                  <c:v>599</c:v>
                </c:pt>
                <c:pt idx="5992">
                  <c:v>599.1</c:v>
                </c:pt>
                <c:pt idx="5993">
                  <c:v>599.2</c:v>
                </c:pt>
                <c:pt idx="5994">
                  <c:v>599.3</c:v>
                </c:pt>
                <c:pt idx="5995">
                  <c:v>599.4</c:v>
                </c:pt>
                <c:pt idx="5996">
                  <c:v>599.502</c:v>
                </c:pt>
                <c:pt idx="5997">
                  <c:v>599.67</c:v>
                </c:pt>
                <c:pt idx="5998">
                  <c:v>599.7</c:v>
                </c:pt>
                <c:pt idx="5999">
                  <c:v>599.8</c:v>
                </c:pt>
                <c:pt idx="6000">
                  <c:v>599.9</c:v>
                </c:pt>
              </c:strCache>
            </c:strRef>
          </c:xVal>
          <c:yVal>
            <c:numRef>
              <c:f>Log_Demo_Report_NA!$B:$B</c:f>
              <c:numCache>
                <c:formatCode>General</c:formatCode>
                <c:ptCount val="1048576"/>
                <c:pt idx="0">
                  <c:v>0</c:v>
                </c:pt>
                <c:pt idx="1">
                  <c:v>12150.00488</c:v>
                </c:pt>
                <c:pt idx="2">
                  <c:v>12150.00488</c:v>
                </c:pt>
                <c:pt idx="3">
                  <c:v>12150.00488</c:v>
                </c:pt>
                <c:pt idx="4">
                  <c:v>12150.00488</c:v>
                </c:pt>
                <c:pt idx="5">
                  <c:v>12150.00488</c:v>
                </c:pt>
                <c:pt idx="6">
                  <c:v>12150.00488</c:v>
                </c:pt>
                <c:pt idx="7">
                  <c:v>12150.00488</c:v>
                </c:pt>
                <c:pt idx="8">
                  <c:v>12150.00488</c:v>
                </c:pt>
                <c:pt idx="9">
                  <c:v>12150.00488</c:v>
                </c:pt>
                <c:pt idx="10">
                  <c:v>12150.00488</c:v>
                </c:pt>
                <c:pt idx="11">
                  <c:v>12150.00488</c:v>
                </c:pt>
                <c:pt idx="12">
                  <c:v>12150.00488</c:v>
                </c:pt>
                <c:pt idx="13">
                  <c:v>12150.00488</c:v>
                </c:pt>
                <c:pt idx="14">
                  <c:v>12150.00488</c:v>
                </c:pt>
                <c:pt idx="15">
                  <c:v>12150.00488</c:v>
                </c:pt>
                <c:pt idx="16">
                  <c:v>12150.00488</c:v>
                </c:pt>
                <c:pt idx="17">
                  <c:v>12150.00488</c:v>
                </c:pt>
                <c:pt idx="18">
                  <c:v>12150.00488</c:v>
                </c:pt>
                <c:pt idx="19">
                  <c:v>12150.00488</c:v>
                </c:pt>
                <c:pt idx="20">
                  <c:v>12150.00488</c:v>
                </c:pt>
                <c:pt idx="21">
                  <c:v>12150.00488</c:v>
                </c:pt>
                <c:pt idx="22">
                  <c:v>12150.00488</c:v>
                </c:pt>
                <c:pt idx="23">
                  <c:v>12150.00488</c:v>
                </c:pt>
                <c:pt idx="24">
                  <c:v>12150.00488</c:v>
                </c:pt>
                <c:pt idx="25">
                  <c:v>12150.00488</c:v>
                </c:pt>
                <c:pt idx="26">
                  <c:v>12150.00488</c:v>
                </c:pt>
                <c:pt idx="27">
                  <c:v>12150.00488</c:v>
                </c:pt>
                <c:pt idx="28">
                  <c:v>12150.00488</c:v>
                </c:pt>
                <c:pt idx="29">
                  <c:v>12150.00488</c:v>
                </c:pt>
                <c:pt idx="30">
                  <c:v>12150.00488</c:v>
                </c:pt>
                <c:pt idx="31">
                  <c:v>12150.00488</c:v>
                </c:pt>
                <c:pt idx="32">
                  <c:v>12150.00488</c:v>
                </c:pt>
                <c:pt idx="33">
                  <c:v>12150.00488</c:v>
                </c:pt>
                <c:pt idx="34">
                  <c:v>12150.00488</c:v>
                </c:pt>
                <c:pt idx="35">
                  <c:v>12150.00488</c:v>
                </c:pt>
                <c:pt idx="36">
                  <c:v>12150.00488</c:v>
                </c:pt>
                <c:pt idx="37">
                  <c:v>12150.00488</c:v>
                </c:pt>
                <c:pt idx="38">
                  <c:v>12150.00488</c:v>
                </c:pt>
                <c:pt idx="39">
                  <c:v>12150.00488</c:v>
                </c:pt>
                <c:pt idx="40">
                  <c:v>12150.00488</c:v>
                </c:pt>
                <c:pt idx="41">
                  <c:v>12100.043949999999</c:v>
                </c:pt>
                <c:pt idx="42">
                  <c:v>12054.837890000001</c:v>
                </c:pt>
                <c:pt idx="43">
                  <c:v>12013.933590000001</c:v>
                </c:pt>
                <c:pt idx="44">
                  <c:v>11976.92188</c:v>
                </c:pt>
                <c:pt idx="45">
                  <c:v>11943.431640000001</c:v>
                </c:pt>
                <c:pt idx="46">
                  <c:v>11913.128909999999</c:v>
                </c:pt>
                <c:pt idx="47">
                  <c:v>11885.70996</c:v>
                </c:pt>
                <c:pt idx="48">
                  <c:v>11860.900390000001</c:v>
                </c:pt>
                <c:pt idx="49">
                  <c:v>11838.45117</c:v>
                </c:pt>
                <c:pt idx="50">
                  <c:v>11818.13867</c:v>
                </c:pt>
                <c:pt idx="51">
                  <c:v>11799.75879</c:v>
                </c:pt>
                <c:pt idx="52">
                  <c:v>11783.127930000001</c:v>
                </c:pt>
                <c:pt idx="53">
                  <c:v>11768.08008</c:v>
                </c:pt>
                <c:pt idx="54">
                  <c:v>11754.46387</c:v>
                </c:pt>
                <c:pt idx="55">
                  <c:v>11742.143550000001</c:v>
                </c:pt>
                <c:pt idx="56">
                  <c:v>11730.996090000001</c:v>
                </c:pt>
                <c:pt idx="57">
                  <c:v>11720.909180000001</c:v>
                </c:pt>
                <c:pt idx="58">
                  <c:v>11711.782230000001</c:v>
                </c:pt>
                <c:pt idx="59">
                  <c:v>11703.523440000001</c:v>
                </c:pt>
                <c:pt idx="60">
                  <c:v>11696.05078</c:v>
                </c:pt>
                <c:pt idx="61">
                  <c:v>11689.289059999999</c:v>
                </c:pt>
                <c:pt idx="62">
                  <c:v>11683.170899999999</c:v>
                </c:pt>
                <c:pt idx="63">
                  <c:v>11677.634770000001</c:v>
                </c:pt>
                <c:pt idx="64">
                  <c:v>11672.625980000001</c:v>
                </c:pt>
                <c:pt idx="65">
                  <c:v>11668.09375</c:v>
                </c:pt>
                <c:pt idx="66">
                  <c:v>11663.99316</c:v>
                </c:pt>
                <c:pt idx="67">
                  <c:v>11660.282230000001</c:v>
                </c:pt>
                <c:pt idx="68">
                  <c:v>11656.924800000001</c:v>
                </c:pt>
                <c:pt idx="69">
                  <c:v>11653.88672</c:v>
                </c:pt>
                <c:pt idx="70">
                  <c:v>11651.137699999999</c:v>
                </c:pt>
                <c:pt idx="71">
                  <c:v>11648.650390000001</c:v>
                </c:pt>
                <c:pt idx="72">
                  <c:v>11646.39941</c:v>
                </c:pt>
                <c:pt idx="73">
                  <c:v>11644.36328</c:v>
                </c:pt>
                <c:pt idx="74">
                  <c:v>11642.52051</c:v>
                </c:pt>
                <c:pt idx="75">
                  <c:v>11640.853520000001</c:v>
                </c:pt>
                <c:pt idx="76">
                  <c:v>11639.344730000001</c:v>
                </c:pt>
                <c:pt idx="77">
                  <c:v>11637.97949</c:v>
                </c:pt>
                <c:pt idx="78">
                  <c:v>11636.744140000001</c:v>
                </c:pt>
                <c:pt idx="79">
                  <c:v>11635.62695</c:v>
                </c:pt>
                <c:pt idx="80">
                  <c:v>11634.615229999999</c:v>
                </c:pt>
                <c:pt idx="81">
                  <c:v>11633.700199999999</c:v>
                </c:pt>
                <c:pt idx="82">
                  <c:v>11632.872069999999</c:v>
                </c:pt>
                <c:pt idx="83">
                  <c:v>11632.12305</c:v>
                </c:pt>
                <c:pt idx="84">
                  <c:v>11631.445309999999</c:v>
                </c:pt>
                <c:pt idx="85">
                  <c:v>11630.83203</c:v>
                </c:pt>
                <c:pt idx="86">
                  <c:v>11630.277340000001</c:v>
                </c:pt>
                <c:pt idx="87">
                  <c:v>11629.775390000001</c:v>
                </c:pt>
                <c:pt idx="88">
                  <c:v>11629.32129</c:v>
                </c:pt>
                <c:pt idx="89">
                  <c:v>11628.910159999999</c:v>
                </c:pt>
                <c:pt idx="90">
                  <c:v>11628.53809</c:v>
                </c:pt>
                <c:pt idx="91">
                  <c:v>11628.20117</c:v>
                </c:pt>
                <c:pt idx="92">
                  <c:v>11627.896479999999</c:v>
                </c:pt>
                <c:pt idx="93">
                  <c:v>11627.621090000001</c:v>
                </c:pt>
                <c:pt idx="94">
                  <c:v>11627.372069999999</c:v>
                </c:pt>
                <c:pt idx="95">
                  <c:v>11627.146479999999</c:v>
                </c:pt>
                <c:pt idx="96">
                  <c:v>11626.94238</c:v>
                </c:pt>
                <c:pt idx="97">
                  <c:v>11626.757809999999</c:v>
                </c:pt>
                <c:pt idx="98">
                  <c:v>11626.590819999999</c:v>
                </c:pt>
                <c:pt idx="99">
                  <c:v>11626.43945</c:v>
                </c:pt>
                <c:pt idx="100">
                  <c:v>11626.302729999999</c:v>
                </c:pt>
                <c:pt idx="101">
                  <c:v>11626.17871</c:v>
                </c:pt>
                <c:pt idx="102">
                  <c:v>11626.066409999999</c:v>
                </c:pt>
                <c:pt idx="103">
                  <c:v>11625.964840000001</c:v>
                </c:pt>
                <c:pt idx="104">
                  <c:v>11625.87305</c:v>
                </c:pt>
                <c:pt idx="105">
                  <c:v>11625.79004</c:v>
                </c:pt>
                <c:pt idx="106">
                  <c:v>11625.714840000001</c:v>
                </c:pt>
                <c:pt idx="107">
                  <c:v>11625.646479999999</c:v>
                </c:pt>
                <c:pt idx="108">
                  <c:v>11625.58496</c:v>
                </c:pt>
                <c:pt idx="109">
                  <c:v>11625.5293</c:v>
                </c:pt>
                <c:pt idx="110">
                  <c:v>11625.478520000001</c:v>
                </c:pt>
                <c:pt idx="111">
                  <c:v>11625.43262</c:v>
                </c:pt>
                <c:pt idx="112">
                  <c:v>11625.391600000001</c:v>
                </c:pt>
                <c:pt idx="113">
                  <c:v>11625.35449</c:v>
                </c:pt>
                <c:pt idx="114">
                  <c:v>11625.320309999999</c:v>
                </c:pt>
                <c:pt idx="115">
                  <c:v>11625.29004</c:v>
                </c:pt>
                <c:pt idx="116">
                  <c:v>11625.262699999999</c:v>
                </c:pt>
                <c:pt idx="117">
                  <c:v>11625.237300000001</c:v>
                </c:pt>
                <c:pt idx="118">
                  <c:v>11625.214840000001</c:v>
                </c:pt>
                <c:pt idx="119">
                  <c:v>11625.19434</c:v>
                </c:pt>
                <c:pt idx="120">
                  <c:v>11625.17578</c:v>
                </c:pt>
                <c:pt idx="121">
                  <c:v>11625.159180000001</c:v>
                </c:pt>
                <c:pt idx="122">
                  <c:v>11625.143550000001</c:v>
                </c:pt>
                <c:pt idx="123">
                  <c:v>11625.12988</c:v>
                </c:pt>
                <c:pt idx="124">
                  <c:v>11625.117190000001</c:v>
                </c:pt>
                <c:pt idx="125">
                  <c:v>11625.106449999999</c:v>
                </c:pt>
                <c:pt idx="126">
                  <c:v>11625.096680000001</c:v>
                </c:pt>
                <c:pt idx="127">
                  <c:v>11625.087890000001</c:v>
                </c:pt>
                <c:pt idx="128">
                  <c:v>11625.079100000001</c:v>
                </c:pt>
                <c:pt idx="129">
                  <c:v>11625.07129</c:v>
                </c:pt>
                <c:pt idx="130">
                  <c:v>11625.06445</c:v>
                </c:pt>
                <c:pt idx="131">
                  <c:v>11625.058590000001</c:v>
                </c:pt>
                <c:pt idx="132">
                  <c:v>11625.052729999999</c:v>
                </c:pt>
                <c:pt idx="133">
                  <c:v>11625.047850000001</c:v>
                </c:pt>
                <c:pt idx="134">
                  <c:v>11625.04297</c:v>
                </c:pt>
                <c:pt idx="135">
                  <c:v>11625.039059999999</c:v>
                </c:pt>
                <c:pt idx="136">
                  <c:v>11625.035159999999</c:v>
                </c:pt>
                <c:pt idx="137">
                  <c:v>11625.032230000001</c:v>
                </c:pt>
                <c:pt idx="138">
                  <c:v>11625.0293</c:v>
                </c:pt>
                <c:pt idx="139">
                  <c:v>11625.02637</c:v>
                </c:pt>
                <c:pt idx="140">
                  <c:v>11625.023440000001</c:v>
                </c:pt>
                <c:pt idx="141">
                  <c:v>11625.021479999999</c:v>
                </c:pt>
                <c:pt idx="142">
                  <c:v>11625.01953</c:v>
                </c:pt>
                <c:pt idx="143">
                  <c:v>11625.01758</c:v>
                </c:pt>
                <c:pt idx="144">
                  <c:v>11625.01563</c:v>
                </c:pt>
                <c:pt idx="145">
                  <c:v>11625.01367</c:v>
                </c:pt>
                <c:pt idx="146">
                  <c:v>11625.012699999999</c:v>
                </c:pt>
                <c:pt idx="147">
                  <c:v>11625.01172</c:v>
                </c:pt>
                <c:pt idx="148">
                  <c:v>11625.01074</c:v>
                </c:pt>
                <c:pt idx="149">
                  <c:v>11625.009770000001</c:v>
                </c:pt>
                <c:pt idx="150">
                  <c:v>11625.00879</c:v>
                </c:pt>
                <c:pt idx="151">
                  <c:v>11625.007809999999</c:v>
                </c:pt>
                <c:pt idx="152">
                  <c:v>11625.00684</c:v>
                </c:pt>
                <c:pt idx="153">
                  <c:v>11625.005859999999</c:v>
                </c:pt>
                <c:pt idx="154">
                  <c:v>11625.00488</c:v>
                </c:pt>
                <c:pt idx="155">
                  <c:v>11625.00488</c:v>
                </c:pt>
                <c:pt idx="156">
                  <c:v>11625.00488</c:v>
                </c:pt>
                <c:pt idx="157">
                  <c:v>11625.00488</c:v>
                </c:pt>
                <c:pt idx="158">
                  <c:v>11625.00488</c:v>
                </c:pt>
                <c:pt idx="159">
                  <c:v>11625.00488</c:v>
                </c:pt>
                <c:pt idx="160">
                  <c:v>11625.00488</c:v>
                </c:pt>
                <c:pt idx="161">
                  <c:v>11625.00488</c:v>
                </c:pt>
                <c:pt idx="162">
                  <c:v>11625.00488</c:v>
                </c:pt>
                <c:pt idx="163">
                  <c:v>11625.00488</c:v>
                </c:pt>
                <c:pt idx="164">
                  <c:v>11625.00488</c:v>
                </c:pt>
                <c:pt idx="165">
                  <c:v>11625.00488</c:v>
                </c:pt>
                <c:pt idx="166">
                  <c:v>11625.00488</c:v>
                </c:pt>
                <c:pt idx="167">
                  <c:v>11625.00488</c:v>
                </c:pt>
                <c:pt idx="168">
                  <c:v>11625.00488</c:v>
                </c:pt>
                <c:pt idx="169">
                  <c:v>11625.00488</c:v>
                </c:pt>
                <c:pt idx="170">
                  <c:v>11625.00488</c:v>
                </c:pt>
                <c:pt idx="171">
                  <c:v>11625.00488</c:v>
                </c:pt>
                <c:pt idx="172">
                  <c:v>11625.00488</c:v>
                </c:pt>
                <c:pt idx="173">
                  <c:v>11625.00488</c:v>
                </c:pt>
                <c:pt idx="174">
                  <c:v>11625.00488</c:v>
                </c:pt>
                <c:pt idx="175">
                  <c:v>11625.00488</c:v>
                </c:pt>
                <c:pt idx="176">
                  <c:v>11625.00488</c:v>
                </c:pt>
                <c:pt idx="177">
                  <c:v>11625.00488</c:v>
                </c:pt>
                <c:pt idx="178">
                  <c:v>11625.00488</c:v>
                </c:pt>
                <c:pt idx="179">
                  <c:v>11625.00488</c:v>
                </c:pt>
                <c:pt idx="180">
                  <c:v>11625.00488</c:v>
                </c:pt>
                <c:pt idx="181">
                  <c:v>11625.00488</c:v>
                </c:pt>
                <c:pt idx="182">
                  <c:v>11625.00488</c:v>
                </c:pt>
                <c:pt idx="183">
                  <c:v>11625.00488</c:v>
                </c:pt>
                <c:pt idx="184">
                  <c:v>11625.00488</c:v>
                </c:pt>
                <c:pt idx="185">
                  <c:v>11625.00488</c:v>
                </c:pt>
                <c:pt idx="186">
                  <c:v>11625.00488</c:v>
                </c:pt>
                <c:pt idx="187">
                  <c:v>11625.00488</c:v>
                </c:pt>
                <c:pt idx="188">
                  <c:v>11625.00488</c:v>
                </c:pt>
                <c:pt idx="189">
                  <c:v>11625.00488</c:v>
                </c:pt>
                <c:pt idx="190">
                  <c:v>11625.00488</c:v>
                </c:pt>
                <c:pt idx="191">
                  <c:v>11625.00488</c:v>
                </c:pt>
                <c:pt idx="192">
                  <c:v>11625.00488</c:v>
                </c:pt>
                <c:pt idx="193">
                  <c:v>11625.00488</c:v>
                </c:pt>
                <c:pt idx="194">
                  <c:v>11625.00488</c:v>
                </c:pt>
                <c:pt idx="195">
                  <c:v>11625.00488</c:v>
                </c:pt>
                <c:pt idx="196">
                  <c:v>11625.00488</c:v>
                </c:pt>
                <c:pt idx="197">
                  <c:v>11625.00488</c:v>
                </c:pt>
                <c:pt idx="198">
                  <c:v>11625.00488</c:v>
                </c:pt>
                <c:pt idx="199">
                  <c:v>11625.00488</c:v>
                </c:pt>
                <c:pt idx="200">
                  <c:v>11625.00488</c:v>
                </c:pt>
                <c:pt idx="201">
                  <c:v>11625.00488</c:v>
                </c:pt>
                <c:pt idx="202">
                  <c:v>11625.00488</c:v>
                </c:pt>
                <c:pt idx="203">
                  <c:v>11625.00488</c:v>
                </c:pt>
                <c:pt idx="204">
                  <c:v>11625.00488</c:v>
                </c:pt>
                <c:pt idx="205">
                  <c:v>11625.00488</c:v>
                </c:pt>
                <c:pt idx="206">
                  <c:v>11625.00488</c:v>
                </c:pt>
                <c:pt idx="207">
                  <c:v>11625.00488</c:v>
                </c:pt>
                <c:pt idx="208">
                  <c:v>11625.00488</c:v>
                </c:pt>
                <c:pt idx="209">
                  <c:v>11625.00488</c:v>
                </c:pt>
                <c:pt idx="210">
                  <c:v>11625.00488</c:v>
                </c:pt>
                <c:pt idx="211">
                  <c:v>11625.00488</c:v>
                </c:pt>
                <c:pt idx="212">
                  <c:v>11625.00488</c:v>
                </c:pt>
                <c:pt idx="213">
                  <c:v>11625.00488</c:v>
                </c:pt>
                <c:pt idx="214">
                  <c:v>11625.00488</c:v>
                </c:pt>
                <c:pt idx="215">
                  <c:v>11625.00488</c:v>
                </c:pt>
                <c:pt idx="216">
                  <c:v>11625.00488</c:v>
                </c:pt>
                <c:pt idx="217">
                  <c:v>11625.00488</c:v>
                </c:pt>
                <c:pt idx="218">
                  <c:v>11625.00488</c:v>
                </c:pt>
                <c:pt idx="219">
                  <c:v>11625.00488</c:v>
                </c:pt>
                <c:pt idx="220">
                  <c:v>11625.00488</c:v>
                </c:pt>
                <c:pt idx="221">
                  <c:v>11625.00488</c:v>
                </c:pt>
                <c:pt idx="222">
                  <c:v>11625.00488</c:v>
                </c:pt>
                <c:pt idx="223">
                  <c:v>11625.00488</c:v>
                </c:pt>
                <c:pt idx="224">
                  <c:v>11625.00488</c:v>
                </c:pt>
                <c:pt idx="225">
                  <c:v>11625.00488</c:v>
                </c:pt>
                <c:pt idx="226">
                  <c:v>11625.00488</c:v>
                </c:pt>
                <c:pt idx="227">
                  <c:v>11625.00488</c:v>
                </c:pt>
                <c:pt idx="228">
                  <c:v>11625.00488</c:v>
                </c:pt>
                <c:pt idx="229">
                  <c:v>11625.00488</c:v>
                </c:pt>
                <c:pt idx="230">
                  <c:v>11625.00488</c:v>
                </c:pt>
                <c:pt idx="231">
                  <c:v>11625.00488</c:v>
                </c:pt>
                <c:pt idx="232">
                  <c:v>11625.00488</c:v>
                </c:pt>
                <c:pt idx="233">
                  <c:v>11625.00488</c:v>
                </c:pt>
                <c:pt idx="234">
                  <c:v>11625.00488</c:v>
                </c:pt>
                <c:pt idx="235">
                  <c:v>11625.00488</c:v>
                </c:pt>
                <c:pt idx="236">
                  <c:v>11625.00488</c:v>
                </c:pt>
                <c:pt idx="237">
                  <c:v>11625.00488</c:v>
                </c:pt>
                <c:pt idx="238">
                  <c:v>11625.00488</c:v>
                </c:pt>
                <c:pt idx="239">
                  <c:v>11625.00488</c:v>
                </c:pt>
                <c:pt idx="240">
                  <c:v>11625.00488</c:v>
                </c:pt>
                <c:pt idx="241">
                  <c:v>11625.00488</c:v>
                </c:pt>
                <c:pt idx="242">
                  <c:v>11625.00488</c:v>
                </c:pt>
                <c:pt idx="243">
                  <c:v>11625.00488</c:v>
                </c:pt>
                <c:pt idx="244">
                  <c:v>11625.00488</c:v>
                </c:pt>
                <c:pt idx="245">
                  <c:v>11625.00488</c:v>
                </c:pt>
                <c:pt idx="246">
                  <c:v>11625.00488</c:v>
                </c:pt>
                <c:pt idx="247">
                  <c:v>11625.00488</c:v>
                </c:pt>
                <c:pt idx="248">
                  <c:v>11625.00488</c:v>
                </c:pt>
                <c:pt idx="249">
                  <c:v>11625.00488</c:v>
                </c:pt>
                <c:pt idx="250">
                  <c:v>11625.00488</c:v>
                </c:pt>
                <c:pt idx="251">
                  <c:v>11625.00488</c:v>
                </c:pt>
                <c:pt idx="252">
                  <c:v>11625.00488</c:v>
                </c:pt>
                <c:pt idx="253">
                  <c:v>11625.00488</c:v>
                </c:pt>
                <c:pt idx="254">
                  <c:v>11625.00488</c:v>
                </c:pt>
                <c:pt idx="255">
                  <c:v>11625.00488</c:v>
                </c:pt>
                <c:pt idx="256">
                  <c:v>11625.00488</c:v>
                </c:pt>
                <c:pt idx="257">
                  <c:v>11625.00488</c:v>
                </c:pt>
                <c:pt idx="258">
                  <c:v>11625.00488</c:v>
                </c:pt>
                <c:pt idx="259">
                  <c:v>11625.00488</c:v>
                </c:pt>
                <c:pt idx="260">
                  <c:v>11625.00488</c:v>
                </c:pt>
                <c:pt idx="261">
                  <c:v>11625.00488</c:v>
                </c:pt>
                <c:pt idx="262">
                  <c:v>11625.00488</c:v>
                </c:pt>
                <c:pt idx="263">
                  <c:v>11625.00488</c:v>
                </c:pt>
                <c:pt idx="264">
                  <c:v>11625.00488</c:v>
                </c:pt>
                <c:pt idx="265">
                  <c:v>11625.00488</c:v>
                </c:pt>
                <c:pt idx="266">
                  <c:v>11625.00488</c:v>
                </c:pt>
                <c:pt idx="267">
                  <c:v>11625.00488</c:v>
                </c:pt>
                <c:pt idx="268">
                  <c:v>11625.00488</c:v>
                </c:pt>
                <c:pt idx="269">
                  <c:v>11625.00488</c:v>
                </c:pt>
                <c:pt idx="270">
                  <c:v>11625.00488</c:v>
                </c:pt>
                <c:pt idx="271">
                  <c:v>11625.00488</c:v>
                </c:pt>
                <c:pt idx="272">
                  <c:v>11625.00488</c:v>
                </c:pt>
                <c:pt idx="273">
                  <c:v>11625.00488</c:v>
                </c:pt>
                <c:pt idx="274">
                  <c:v>11625.00488</c:v>
                </c:pt>
                <c:pt idx="275">
                  <c:v>11625.00488</c:v>
                </c:pt>
                <c:pt idx="276">
                  <c:v>11625.00488</c:v>
                </c:pt>
                <c:pt idx="277">
                  <c:v>11625.00488</c:v>
                </c:pt>
                <c:pt idx="278">
                  <c:v>11625.00488</c:v>
                </c:pt>
                <c:pt idx="279">
                  <c:v>11625.00488</c:v>
                </c:pt>
                <c:pt idx="280">
                  <c:v>11625.00488</c:v>
                </c:pt>
                <c:pt idx="281">
                  <c:v>11625.00488</c:v>
                </c:pt>
                <c:pt idx="282">
                  <c:v>11625.00488</c:v>
                </c:pt>
                <c:pt idx="283">
                  <c:v>11625.00488</c:v>
                </c:pt>
                <c:pt idx="284">
                  <c:v>11625.00488</c:v>
                </c:pt>
                <c:pt idx="285">
                  <c:v>11625.00488</c:v>
                </c:pt>
                <c:pt idx="286">
                  <c:v>11625.00488</c:v>
                </c:pt>
                <c:pt idx="287">
                  <c:v>11625.00488</c:v>
                </c:pt>
                <c:pt idx="288">
                  <c:v>11625.00488</c:v>
                </c:pt>
                <c:pt idx="289">
                  <c:v>11625.00488</c:v>
                </c:pt>
                <c:pt idx="290">
                  <c:v>11625.00488</c:v>
                </c:pt>
                <c:pt idx="291">
                  <c:v>11625.00488</c:v>
                </c:pt>
                <c:pt idx="292">
                  <c:v>11625.00488</c:v>
                </c:pt>
                <c:pt idx="293">
                  <c:v>11625.00488</c:v>
                </c:pt>
                <c:pt idx="294">
                  <c:v>11625.00488</c:v>
                </c:pt>
                <c:pt idx="295">
                  <c:v>11625.00488</c:v>
                </c:pt>
                <c:pt idx="296">
                  <c:v>11625.00488</c:v>
                </c:pt>
                <c:pt idx="297">
                  <c:v>11625.00488</c:v>
                </c:pt>
                <c:pt idx="298">
                  <c:v>11625.00488</c:v>
                </c:pt>
                <c:pt idx="299">
                  <c:v>11625.099609999999</c:v>
                </c:pt>
                <c:pt idx="300">
                  <c:v>11625.18555</c:v>
                </c:pt>
                <c:pt idx="301">
                  <c:v>11625.262699999999</c:v>
                </c:pt>
                <c:pt idx="302">
                  <c:v>11625.33301</c:v>
                </c:pt>
                <c:pt idx="303">
                  <c:v>11625.396479999999</c:v>
                </c:pt>
                <c:pt idx="304">
                  <c:v>11625.454100000001</c:v>
                </c:pt>
                <c:pt idx="305">
                  <c:v>11625.505859999999</c:v>
                </c:pt>
                <c:pt idx="306">
                  <c:v>11625.552729999999</c:v>
                </c:pt>
                <c:pt idx="307">
                  <c:v>11625.5957</c:v>
                </c:pt>
                <c:pt idx="308">
                  <c:v>11625.63379</c:v>
                </c:pt>
                <c:pt idx="309">
                  <c:v>11625.668949999999</c:v>
                </c:pt>
                <c:pt idx="310">
                  <c:v>11625.700199999999</c:v>
                </c:pt>
                <c:pt idx="311">
                  <c:v>11625.728520000001</c:v>
                </c:pt>
                <c:pt idx="312">
                  <c:v>11625.753909999999</c:v>
                </c:pt>
                <c:pt idx="313">
                  <c:v>11625.777340000001</c:v>
                </c:pt>
                <c:pt idx="314">
                  <c:v>11625.79883</c:v>
                </c:pt>
                <c:pt idx="315">
                  <c:v>11625.818359999999</c:v>
                </c:pt>
                <c:pt idx="316">
                  <c:v>11625.835940000001</c:v>
                </c:pt>
                <c:pt idx="317">
                  <c:v>11625.851559999999</c:v>
                </c:pt>
                <c:pt idx="318">
                  <c:v>11625.865229999999</c:v>
                </c:pt>
                <c:pt idx="319">
                  <c:v>11625.877930000001</c:v>
                </c:pt>
                <c:pt idx="320">
                  <c:v>11625.889649999999</c:v>
                </c:pt>
                <c:pt idx="321">
                  <c:v>11625.900390000001</c:v>
                </c:pt>
                <c:pt idx="322">
                  <c:v>11625.910159999999</c:v>
                </c:pt>
                <c:pt idx="323">
                  <c:v>11625.918949999999</c:v>
                </c:pt>
                <c:pt idx="324">
                  <c:v>11625.92676</c:v>
                </c:pt>
                <c:pt idx="325">
                  <c:v>11625.933590000001</c:v>
                </c:pt>
                <c:pt idx="326">
                  <c:v>11625.93945</c:v>
                </c:pt>
                <c:pt idx="327">
                  <c:v>11625.945309999999</c:v>
                </c:pt>
                <c:pt idx="328">
                  <c:v>11625.950199999999</c:v>
                </c:pt>
                <c:pt idx="329">
                  <c:v>11625.95508</c:v>
                </c:pt>
                <c:pt idx="330">
                  <c:v>11625.958979999999</c:v>
                </c:pt>
                <c:pt idx="331">
                  <c:v>11625.962890000001</c:v>
                </c:pt>
                <c:pt idx="332">
                  <c:v>11625.9668</c:v>
                </c:pt>
                <c:pt idx="333">
                  <c:v>11625.969730000001</c:v>
                </c:pt>
                <c:pt idx="334">
                  <c:v>11625.972659999999</c:v>
                </c:pt>
                <c:pt idx="335">
                  <c:v>11625.97559</c:v>
                </c:pt>
                <c:pt idx="336">
                  <c:v>11625.97754</c:v>
                </c:pt>
                <c:pt idx="337">
                  <c:v>11625.97949</c:v>
                </c:pt>
                <c:pt idx="338">
                  <c:v>11625.981449999999</c:v>
                </c:pt>
                <c:pt idx="339">
                  <c:v>11625.983399999999</c:v>
                </c:pt>
                <c:pt idx="340">
                  <c:v>11625.985350000001</c:v>
                </c:pt>
                <c:pt idx="341">
                  <c:v>11625.98633</c:v>
                </c:pt>
                <c:pt idx="342">
                  <c:v>11625.987300000001</c:v>
                </c:pt>
                <c:pt idx="343">
                  <c:v>11625.98828</c:v>
                </c:pt>
                <c:pt idx="344">
                  <c:v>11625.98926</c:v>
                </c:pt>
                <c:pt idx="345">
                  <c:v>11625.990229999999</c:v>
                </c:pt>
                <c:pt idx="346">
                  <c:v>11625.99121</c:v>
                </c:pt>
                <c:pt idx="347">
                  <c:v>11625.992190000001</c:v>
                </c:pt>
                <c:pt idx="348">
                  <c:v>11625.99316</c:v>
                </c:pt>
                <c:pt idx="349">
                  <c:v>11625.994140000001</c:v>
                </c:pt>
                <c:pt idx="350">
                  <c:v>11625.99512</c:v>
                </c:pt>
                <c:pt idx="351">
                  <c:v>11625.99512</c:v>
                </c:pt>
                <c:pt idx="352">
                  <c:v>11625.99512</c:v>
                </c:pt>
                <c:pt idx="353">
                  <c:v>11625.99512</c:v>
                </c:pt>
                <c:pt idx="354">
                  <c:v>11625.99512</c:v>
                </c:pt>
                <c:pt idx="355">
                  <c:v>11625.99512</c:v>
                </c:pt>
                <c:pt idx="356">
                  <c:v>11625.99512</c:v>
                </c:pt>
                <c:pt idx="357">
                  <c:v>11625.99512</c:v>
                </c:pt>
                <c:pt idx="358">
                  <c:v>11625.99512</c:v>
                </c:pt>
                <c:pt idx="359">
                  <c:v>11625.99512</c:v>
                </c:pt>
                <c:pt idx="360">
                  <c:v>11625.99512</c:v>
                </c:pt>
                <c:pt idx="361">
                  <c:v>11625.99512</c:v>
                </c:pt>
                <c:pt idx="362">
                  <c:v>11625.99512</c:v>
                </c:pt>
                <c:pt idx="363">
                  <c:v>11625.99512</c:v>
                </c:pt>
                <c:pt idx="364">
                  <c:v>11625.99512</c:v>
                </c:pt>
                <c:pt idx="365">
                  <c:v>11625.99512</c:v>
                </c:pt>
                <c:pt idx="366">
                  <c:v>11625.99512</c:v>
                </c:pt>
                <c:pt idx="367">
                  <c:v>11625.99512</c:v>
                </c:pt>
                <c:pt idx="368">
                  <c:v>11625.99512</c:v>
                </c:pt>
                <c:pt idx="369">
                  <c:v>11625.99512</c:v>
                </c:pt>
                <c:pt idx="370">
                  <c:v>11625.99512</c:v>
                </c:pt>
                <c:pt idx="371">
                  <c:v>11625.99512</c:v>
                </c:pt>
                <c:pt idx="372">
                  <c:v>11625.99512</c:v>
                </c:pt>
                <c:pt idx="373">
                  <c:v>11625.99512</c:v>
                </c:pt>
                <c:pt idx="374">
                  <c:v>11625.99512</c:v>
                </c:pt>
                <c:pt idx="375">
                  <c:v>11625.99512</c:v>
                </c:pt>
                <c:pt idx="376">
                  <c:v>11625.99512</c:v>
                </c:pt>
                <c:pt idx="377">
                  <c:v>11625.99512</c:v>
                </c:pt>
                <c:pt idx="378">
                  <c:v>11625.99512</c:v>
                </c:pt>
                <c:pt idx="379">
                  <c:v>11625.99512</c:v>
                </c:pt>
                <c:pt idx="380">
                  <c:v>11625.99512</c:v>
                </c:pt>
                <c:pt idx="381">
                  <c:v>11625.99512</c:v>
                </c:pt>
                <c:pt idx="382">
                  <c:v>11625.99512</c:v>
                </c:pt>
                <c:pt idx="383">
                  <c:v>11625.99512</c:v>
                </c:pt>
                <c:pt idx="384">
                  <c:v>11625.99512</c:v>
                </c:pt>
                <c:pt idx="385">
                  <c:v>11625.99512</c:v>
                </c:pt>
                <c:pt idx="386">
                  <c:v>11625.99512</c:v>
                </c:pt>
                <c:pt idx="387">
                  <c:v>11625.99512</c:v>
                </c:pt>
                <c:pt idx="388">
                  <c:v>11625.99512</c:v>
                </c:pt>
                <c:pt idx="389">
                  <c:v>11625.99512</c:v>
                </c:pt>
                <c:pt idx="390">
                  <c:v>11625.99512</c:v>
                </c:pt>
                <c:pt idx="391">
                  <c:v>11625.99512</c:v>
                </c:pt>
                <c:pt idx="392">
                  <c:v>11625.99512</c:v>
                </c:pt>
                <c:pt idx="393">
                  <c:v>11625.99512</c:v>
                </c:pt>
                <c:pt idx="394">
                  <c:v>11625.99512</c:v>
                </c:pt>
                <c:pt idx="395">
                  <c:v>11625.99512</c:v>
                </c:pt>
                <c:pt idx="396">
                  <c:v>11625.99512</c:v>
                </c:pt>
                <c:pt idx="397">
                  <c:v>11625.99512</c:v>
                </c:pt>
                <c:pt idx="398">
                  <c:v>11625.99512</c:v>
                </c:pt>
                <c:pt idx="399">
                  <c:v>11625.99512</c:v>
                </c:pt>
                <c:pt idx="400">
                  <c:v>11625.99512</c:v>
                </c:pt>
                <c:pt idx="401">
                  <c:v>11625.99512</c:v>
                </c:pt>
                <c:pt idx="402">
                  <c:v>11625.99512</c:v>
                </c:pt>
                <c:pt idx="403">
                  <c:v>11625.99512</c:v>
                </c:pt>
                <c:pt idx="404">
                  <c:v>11625.99512</c:v>
                </c:pt>
                <c:pt idx="405">
                  <c:v>11625.99512</c:v>
                </c:pt>
                <c:pt idx="406">
                  <c:v>11625.99512</c:v>
                </c:pt>
                <c:pt idx="407">
                  <c:v>11625.99512</c:v>
                </c:pt>
                <c:pt idx="408">
                  <c:v>11625.99512</c:v>
                </c:pt>
                <c:pt idx="409">
                  <c:v>11625.99512</c:v>
                </c:pt>
                <c:pt idx="410">
                  <c:v>11625.99512</c:v>
                </c:pt>
                <c:pt idx="411">
                  <c:v>11625.99512</c:v>
                </c:pt>
                <c:pt idx="412">
                  <c:v>11625.99512</c:v>
                </c:pt>
                <c:pt idx="413">
                  <c:v>11625.99512</c:v>
                </c:pt>
                <c:pt idx="414">
                  <c:v>11625.99512</c:v>
                </c:pt>
                <c:pt idx="415">
                  <c:v>11625.99512</c:v>
                </c:pt>
                <c:pt idx="416">
                  <c:v>11625.99512</c:v>
                </c:pt>
                <c:pt idx="417">
                  <c:v>11625.99512</c:v>
                </c:pt>
                <c:pt idx="418">
                  <c:v>11625.99512</c:v>
                </c:pt>
                <c:pt idx="419">
                  <c:v>11625.99512</c:v>
                </c:pt>
                <c:pt idx="420">
                  <c:v>11625.99512</c:v>
                </c:pt>
                <c:pt idx="421">
                  <c:v>11625.99512</c:v>
                </c:pt>
                <c:pt idx="422">
                  <c:v>11625.99512</c:v>
                </c:pt>
                <c:pt idx="423">
                  <c:v>11625.99512</c:v>
                </c:pt>
                <c:pt idx="424">
                  <c:v>11625.99512</c:v>
                </c:pt>
                <c:pt idx="425">
                  <c:v>11625.99512</c:v>
                </c:pt>
                <c:pt idx="426">
                  <c:v>11625.99512</c:v>
                </c:pt>
                <c:pt idx="427">
                  <c:v>11625.99512</c:v>
                </c:pt>
                <c:pt idx="428">
                  <c:v>11625.99512</c:v>
                </c:pt>
                <c:pt idx="429">
                  <c:v>11625.99512</c:v>
                </c:pt>
                <c:pt idx="430">
                  <c:v>11625.99512</c:v>
                </c:pt>
                <c:pt idx="431">
                  <c:v>11625.99512</c:v>
                </c:pt>
                <c:pt idx="432">
                  <c:v>11625.99512</c:v>
                </c:pt>
                <c:pt idx="433">
                  <c:v>11625.99512</c:v>
                </c:pt>
                <c:pt idx="434">
                  <c:v>11625.99512</c:v>
                </c:pt>
                <c:pt idx="435">
                  <c:v>11625.900390000001</c:v>
                </c:pt>
                <c:pt idx="436">
                  <c:v>11625.81445</c:v>
                </c:pt>
                <c:pt idx="437">
                  <c:v>11625.737300000001</c:v>
                </c:pt>
                <c:pt idx="438">
                  <c:v>11625.66699</c:v>
                </c:pt>
                <c:pt idx="439">
                  <c:v>11625.603520000001</c:v>
                </c:pt>
                <c:pt idx="440">
                  <c:v>11625.545899999999</c:v>
                </c:pt>
                <c:pt idx="441">
                  <c:v>11625.494140000001</c:v>
                </c:pt>
                <c:pt idx="442">
                  <c:v>11625.447270000001</c:v>
                </c:pt>
                <c:pt idx="443">
                  <c:v>11625.4043</c:v>
                </c:pt>
                <c:pt idx="444">
                  <c:v>11625.36621</c:v>
                </c:pt>
                <c:pt idx="445">
                  <c:v>11625.331050000001</c:v>
                </c:pt>
                <c:pt idx="446">
                  <c:v>11625.299800000001</c:v>
                </c:pt>
                <c:pt idx="447">
                  <c:v>11625.271479999999</c:v>
                </c:pt>
                <c:pt idx="448">
                  <c:v>11625.246090000001</c:v>
                </c:pt>
                <c:pt idx="449">
                  <c:v>11625.222659999999</c:v>
                </c:pt>
                <c:pt idx="450">
                  <c:v>11625.20117</c:v>
                </c:pt>
                <c:pt idx="451">
                  <c:v>11625.181640000001</c:v>
                </c:pt>
                <c:pt idx="452">
                  <c:v>11625.164059999999</c:v>
                </c:pt>
                <c:pt idx="453">
                  <c:v>11625.148440000001</c:v>
                </c:pt>
                <c:pt idx="454">
                  <c:v>11625.134770000001</c:v>
                </c:pt>
                <c:pt idx="455">
                  <c:v>11625.122069999999</c:v>
                </c:pt>
                <c:pt idx="456">
                  <c:v>11625.110350000001</c:v>
                </c:pt>
                <c:pt idx="457">
                  <c:v>11625.099609999999</c:v>
                </c:pt>
                <c:pt idx="458">
                  <c:v>11625.089840000001</c:v>
                </c:pt>
                <c:pt idx="459">
                  <c:v>11625.081050000001</c:v>
                </c:pt>
                <c:pt idx="460">
                  <c:v>11625.07324</c:v>
                </c:pt>
                <c:pt idx="461">
                  <c:v>11625.066409999999</c:v>
                </c:pt>
                <c:pt idx="462">
                  <c:v>11625.06055</c:v>
                </c:pt>
                <c:pt idx="463">
                  <c:v>11625.054690000001</c:v>
                </c:pt>
                <c:pt idx="464">
                  <c:v>11625.049800000001</c:v>
                </c:pt>
                <c:pt idx="465">
                  <c:v>11625.04492</c:v>
                </c:pt>
                <c:pt idx="466">
                  <c:v>11625.041020000001</c:v>
                </c:pt>
                <c:pt idx="467">
                  <c:v>11625.037109999999</c:v>
                </c:pt>
                <c:pt idx="468">
                  <c:v>11625.0332</c:v>
                </c:pt>
                <c:pt idx="469">
                  <c:v>11625.030269999999</c:v>
                </c:pt>
                <c:pt idx="470">
                  <c:v>11625.027340000001</c:v>
                </c:pt>
                <c:pt idx="471">
                  <c:v>11625.02441</c:v>
                </c:pt>
                <c:pt idx="472">
                  <c:v>11625.02246</c:v>
                </c:pt>
                <c:pt idx="473">
                  <c:v>11625.02051</c:v>
                </c:pt>
                <c:pt idx="474">
                  <c:v>11625.018550000001</c:v>
                </c:pt>
                <c:pt idx="475">
                  <c:v>11625.016600000001</c:v>
                </c:pt>
                <c:pt idx="476">
                  <c:v>11625.014649999999</c:v>
                </c:pt>
                <c:pt idx="477">
                  <c:v>11625.01367</c:v>
                </c:pt>
                <c:pt idx="478">
                  <c:v>11625.012699999999</c:v>
                </c:pt>
                <c:pt idx="479">
                  <c:v>11625.01172</c:v>
                </c:pt>
                <c:pt idx="480">
                  <c:v>11625.01074</c:v>
                </c:pt>
                <c:pt idx="481">
                  <c:v>11625.009770000001</c:v>
                </c:pt>
                <c:pt idx="482">
                  <c:v>11625.00879</c:v>
                </c:pt>
                <c:pt idx="483">
                  <c:v>11625.007809999999</c:v>
                </c:pt>
                <c:pt idx="484">
                  <c:v>11625.00684</c:v>
                </c:pt>
                <c:pt idx="485">
                  <c:v>11625.005859999999</c:v>
                </c:pt>
                <c:pt idx="486">
                  <c:v>11625.00488</c:v>
                </c:pt>
                <c:pt idx="487">
                  <c:v>11625.00488</c:v>
                </c:pt>
                <c:pt idx="488">
                  <c:v>11625.00488</c:v>
                </c:pt>
                <c:pt idx="489">
                  <c:v>11625.00488</c:v>
                </c:pt>
                <c:pt idx="490">
                  <c:v>11625.00488</c:v>
                </c:pt>
                <c:pt idx="491">
                  <c:v>11625.00488</c:v>
                </c:pt>
                <c:pt idx="492">
                  <c:v>11625.00488</c:v>
                </c:pt>
                <c:pt idx="493">
                  <c:v>11625.00488</c:v>
                </c:pt>
                <c:pt idx="494">
                  <c:v>11625.00488</c:v>
                </c:pt>
                <c:pt idx="495">
                  <c:v>11625.00488</c:v>
                </c:pt>
                <c:pt idx="496">
                  <c:v>11625.00488</c:v>
                </c:pt>
                <c:pt idx="497">
                  <c:v>11625.00488</c:v>
                </c:pt>
                <c:pt idx="498">
                  <c:v>11625.00488</c:v>
                </c:pt>
                <c:pt idx="499">
                  <c:v>11625.00488</c:v>
                </c:pt>
                <c:pt idx="500">
                  <c:v>11625.00488</c:v>
                </c:pt>
                <c:pt idx="501">
                  <c:v>11625.00488</c:v>
                </c:pt>
                <c:pt idx="502">
                  <c:v>11625.00488</c:v>
                </c:pt>
                <c:pt idx="503">
                  <c:v>11625.00488</c:v>
                </c:pt>
                <c:pt idx="504">
                  <c:v>11625.00488</c:v>
                </c:pt>
                <c:pt idx="505">
                  <c:v>11625.00488</c:v>
                </c:pt>
                <c:pt idx="506">
                  <c:v>11625.00488</c:v>
                </c:pt>
                <c:pt idx="507">
                  <c:v>11625.00488</c:v>
                </c:pt>
                <c:pt idx="508">
                  <c:v>11625.00488</c:v>
                </c:pt>
                <c:pt idx="509">
                  <c:v>11625.00488</c:v>
                </c:pt>
                <c:pt idx="510">
                  <c:v>11625.00488</c:v>
                </c:pt>
                <c:pt idx="511">
                  <c:v>11625.00488</c:v>
                </c:pt>
                <c:pt idx="512">
                  <c:v>11625.00488</c:v>
                </c:pt>
                <c:pt idx="513">
                  <c:v>11625.00488</c:v>
                </c:pt>
                <c:pt idx="514">
                  <c:v>11625.00488</c:v>
                </c:pt>
                <c:pt idx="515">
                  <c:v>11625.00488</c:v>
                </c:pt>
                <c:pt idx="516">
                  <c:v>11625.00488</c:v>
                </c:pt>
                <c:pt idx="517">
                  <c:v>11625.00488</c:v>
                </c:pt>
                <c:pt idx="518">
                  <c:v>11625.00488</c:v>
                </c:pt>
                <c:pt idx="519">
                  <c:v>11625.00488</c:v>
                </c:pt>
                <c:pt idx="520">
                  <c:v>11625.00488</c:v>
                </c:pt>
                <c:pt idx="521">
                  <c:v>11625.00488</c:v>
                </c:pt>
                <c:pt idx="522">
                  <c:v>11625.00488</c:v>
                </c:pt>
                <c:pt idx="523">
                  <c:v>11625.00488</c:v>
                </c:pt>
                <c:pt idx="524">
                  <c:v>11625.00488</c:v>
                </c:pt>
                <c:pt idx="525">
                  <c:v>11625.00488</c:v>
                </c:pt>
                <c:pt idx="526">
                  <c:v>11625.00488</c:v>
                </c:pt>
                <c:pt idx="527">
                  <c:v>11625.00488</c:v>
                </c:pt>
                <c:pt idx="528">
                  <c:v>11625.00488</c:v>
                </c:pt>
                <c:pt idx="529">
                  <c:v>11625.00488</c:v>
                </c:pt>
                <c:pt idx="530">
                  <c:v>11625.00488</c:v>
                </c:pt>
                <c:pt idx="531">
                  <c:v>11625.00488</c:v>
                </c:pt>
                <c:pt idx="532">
                  <c:v>11625.00488</c:v>
                </c:pt>
                <c:pt idx="533">
                  <c:v>11625.00488</c:v>
                </c:pt>
                <c:pt idx="534">
                  <c:v>11625.00488</c:v>
                </c:pt>
                <c:pt idx="535">
                  <c:v>11625.00488</c:v>
                </c:pt>
                <c:pt idx="536">
                  <c:v>11625.00488</c:v>
                </c:pt>
                <c:pt idx="537">
                  <c:v>11625.00488</c:v>
                </c:pt>
                <c:pt idx="538">
                  <c:v>11625.00488</c:v>
                </c:pt>
                <c:pt idx="539">
                  <c:v>11625.00488</c:v>
                </c:pt>
                <c:pt idx="540">
                  <c:v>11625.00488</c:v>
                </c:pt>
                <c:pt idx="541">
                  <c:v>11625.00488</c:v>
                </c:pt>
                <c:pt idx="542">
                  <c:v>11625.00488</c:v>
                </c:pt>
                <c:pt idx="543">
                  <c:v>11625.00488</c:v>
                </c:pt>
                <c:pt idx="544">
                  <c:v>11625.00488</c:v>
                </c:pt>
                <c:pt idx="545">
                  <c:v>11625.00488</c:v>
                </c:pt>
                <c:pt idx="546">
                  <c:v>11625.00488</c:v>
                </c:pt>
                <c:pt idx="547">
                  <c:v>11625.00488</c:v>
                </c:pt>
                <c:pt idx="548">
                  <c:v>11625.00488</c:v>
                </c:pt>
                <c:pt idx="549">
                  <c:v>11625.00488</c:v>
                </c:pt>
                <c:pt idx="550">
                  <c:v>11625.00488</c:v>
                </c:pt>
                <c:pt idx="551">
                  <c:v>11625.00488</c:v>
                </c:pt>
                <c:pt idx="552">
                  <c:v>11625.00488</c:v>
                </c:pt>
                <c:pt idx="553">
                  <c:v>11625.00488</c:v>
                </c:pt>
                <c:pt idx="554">
                  <c:v>11625.00488</c:v>
                </c:pt>
                <c:pt idx="555">
                  <c:v>11625.00488</c:v>
                </c:pt>
                <c:pt idx="556">
                  <c:v>11625.00488</c:v>
                </c:pt>
                <c:pt idx="557">
                  <c:v>11625.00488</c:v>
                </c:pt>
                <c:pt idx="558">
                  <c:v>11625.00488</c:v>
                </c:pt>
                <c:pt idx="559">
                  <c:v>11625.00488</c:v>
                </c:pt>
                <c:pt idx="560">
                  <c:v>11625.00488</c:v>
                </c:pt>
                <c:pt idx="561">
                  <c:v>11625.00488</c:v>
                </c:pt>
                <c:pt idx="562">
                  <c:v>11625.00488</c:v>
                </c:pt>
                <c:pt idx="563">
                  <c:v>11625.00488</c:v>
                </c:pt>
                <c:pt idx="564">
                  <c:v>11625.00488</c:v>
                </c:pt>
                <c:pt idx="565">
                  <c:v>11625.00488</c:v>
                </c:pt>
                <c:pt idx="566">
                  <c:v>11625.00488</c:v>
                </c:pt>
                <c:pt idx="567">
                  <c:v>11625.00488</c:v>
                </c:pt>
                <c:pt idx="568">
                  <c:v>11625.00488</c:v>
                </c:pt>
                <c:pt idx="569">
                  <c:v>11625.00488</c:v>
                </c:pt>
                <c:pt idx="570">
                  <c:v>11625.00488</c:v>
                </c:pt>
                <c:pt idx="571">
                  <c:v>11625.00488</c:v>
                </c:pt>
                <c:pt idx="572">
                  <c:v>11625.00488</c:v>
                </c:pt>
                <c:pt idx="573">
                  <c:v>11625.00488</c:v>
                </c:pt>
                <c:pt idx="574">
                  <c:v>11625.00488</c:v>
                </c:pt>
                <c:pt idx="575">
                  <c:v>11625.0625</c:v>
                </c:pt>
                <c:pt idx="576">
                  <c:v>11625.117190000001</c:v>
                </c:pt>
                <c:pt idx="577">
                  <c:v>11625.168949999999</c:v>
                </c:pt>
                <c:pt idx="578">
                  <c:v>11625.217769999999</c:v>
                </c:pt>
                <c:pt idx="579">
                  <c:v>11625.26367</c:v>
                </c:pt>
                <c:pt idx="580">
                  <c:v>11625.306640000001</c:v>
                </c:pt>
                <c:pt idx="581">
                  <c:v>11625.346680000001</c:v>
                </c:pt>
                <c:pt idx="582">
                  <c:v>11625.384770000001</c:v>
                </c:pt>
                <c:pt idx="583">
                  <c:v>11625.420899999999</c:v>
                </c:pt>
                <c:pt idx="584">
                  <c:v>11625.45508</c:v>
                </c:pt>
                <c:pt idx="585">
                  <c:v>11625.48633</c:v>
                </c:pt>
                <c:pt idx="586">
                  <c:v>11625.516600000001</c:v>
                </c:pt>
                <c:pt idx="587">
                  <c:v>11625.54492</c:v>
                </c:pt>
                <c:pt idx="588">
                  <c:v>11625.57129</c:v>
                </c:pt>
                <c:pt idx="589">
                  <c:v>11625.596680000001</c:v>
                </c:pt>
                <c:pt idx="590">
                  <c:v>11625.62012</c:v>
                </c:pt>
                <c:pt idx="591">
                  <c:v>11625.64258</c:v>
                </c:pt>
                <c:pt idx="592">
                  <c:v>11625.66309</c:v>
                </c:pt>
                <c:pt idx="593">
                  <c:v>11625.68262</c:v>
                </c:pt>
                <c:pt idx="594">
                  <c:v>11625.70117</c:v>
                </c:pt>
                <c:pt idx="595">
                  <c:v>11625.71875</c:v>
                </c:pt>
                <c:pt idx="596">
                  <c:v>11625.735350000001</c:v>
                </c:pt>
                <c:pt idx="597">
                  <c:v>11625.750980000001</c:v>
                </c:pt>
                <c:pt idx="598">
                  <c:v>11625.76563</c:v>
                </c:pt>
                <c:pt idx="599">
                  <c:v>11625.7793</c:v>
                </c:pt>
                <c:pt idx="600">
                  <c:v>11625.79199</c:v>
                </c:pt>
                <c:pt idx="601">
                  <c:v>11625.80371</c:v>
                </c:pt>
                <c:pt idx="602">
                  <c:v>11625.815430000001</c:v>
                </c:pt>
                <c:pt idx="603">
                  <c:v>11625.82617</c:v>
                </c:pt>
                <c:pt idx="604">
                  <c:v>11625.835940000001</c:v>
                </c:pt>
                <c:pt idx="605">
                  <c:v>11625.8457</c:v>
                </c:pt>
                <c:pt idx="606">
                  <c:v>11625.85449</c:v>
                </c:pt>
                <c:pt idx="607">
                  <c:v>11625.86328</c:v>
                </c:pt>
                <c:pt idx="608">
                  <c:v>11625.871090000001</c:v>
                </c:pt>
                <c:pt idx="609">
                  <c:v>11625.878909999999</c:v>
                </c:pt>
                <c:pt idx="610">
                  <c:v>11625.88574</c:v>
                </c:pt>
                <c:pt idx="611">
                  <c:v>11625.89258</c:v>
                </c:pt>
                <c:pt idx="612">
                  <c:v>11625.898440000001</c:v>
                </c:pt>
                <c:pt idx="613">
                  <c:v>11625.9043</c:v>
                </c:pt>
                <c:pt idx="614">
                  <c:v>11625.910159999999</c:v>
                </c:pt>
                <c:pt idx="615">
                  <c:v>11625.91504</c:v>
                </c:pt>
                <c:pt idx="616">
                  <c:v>11625.91992</c:v>
                </c:pt>
                <c:pt idx="617">
                  <c:v>11625.924800000001</c:v>
                </c:pt>
                <c:pt idx="618">
                  <c:v>11625.92871</c:v>
                </c:pt>
                <c:pt idx="619">
                  <c:v>11625.93262</c:v>
                </c:pt>
                <c:pt idx="620">
                  <c:v>11625.936519999999</c:v>
                </c:pt>
                <c:pt idx="621">
                  <c:v>11625.940430000001</c:v>
                </c:pt>
                <c:pt idx="622">
                  <c:v>11625.94434</c:v>
                </c:pt>
                <c:pt idx="623">
                  <c:v>11625.947270000001</c:v>
                </c:pt>
                <c:pt idx="624">
                  <c:v>11625.950199999999</c:v>
                </c:pt>
                <c:pt idx="625">
                  <c:v>11625.95313</c:v>
                </c:pt>
                <c:pt idx="626">
                  <c:v>11625.956050000001</c:v>
                </c:pt>
                <c:pt idx="627">
                  <c:v>11625.958979999999</c:v>
                </c:pt>
                <c:pt idx="628">
                  <c:v>11625.960940000001</c:v>
                </c:pt>
                <c:pt idx="629">
                  <c:v>11625.962890000001</c:v>
                </c:pt>
                <c:pt idx="630">
                  <c:v>11625.964840000001</c:v>
                </c:pt>
                <c:pt idx="631">
                  <c:v>11625.9668</c:v>
                </c:pt>
                <c:pt idx="632">
                  <c:v>11625.96875</c:v>
                </c:pt>
                <c:pt idx="633">
                  <c:v>11625.9707</c:v>
                </c:pt>
                <c:pt idx="634">
                  <c:v>11625.972659999999</c:v>
                </c:pt>
                <c:pt idx="635">
                  <c:v>11625.974609999999</c:v>
                </c:pt>
                <c:pt idx="636">
                  <c:v>11625.976559999999</c:v>
                </c:pt>
                <c:pt idx="637">
                  <c:v>11625.97754</c:v>
                </c:pt>
                <c:pt idx="638">
                  <c:v>11625.978520000001</c:v>
                </c:pt>
                <c:pt idx="639">
                  <c:v>11625.97949</c:v>
                </c:pt>
                <c:pt idx="640">
                  <c:v>11625.98047</c:v>
                </c:pt>
                <c:pt idx="641">
                  <c:v>11625.981449999999</c:v>
                </c:pt>
                <c:pt idx="642">
                  <c:v>11625.98242</c:v>
                </c:pt>
                <c:pt idx="643">
                  <c:v>11625.983399999999</c:v>
                </c:pt>
                <c:pt idx="644">
                  <c:v>11625.98438</c:v>
                </c:pt>
                <c:pt idx="645">
                  <c:v>11625.985350000001</c:v>
                </c:pt>
                <c:pt idx="646">
                  <c:v>11625.98633</c:v>
                </c:pt>
                <c:pt idx="647">
                  <c:v>11625.987300000001</c:v>
                </c:pt>
                <c:pt idx="648">
                  <c:v>11625.98828</c:v>
                </c:pt>
                <c:pt idx="649">
                  <c:v>11625.98926</c:v>
                </c:pt>
                <c:pt idx="650">
                  <c:v>11625.990229999999</c:v>
                </c:pt>
                <c:pt idx="651">
                  <c:v>11625.99121</c:v>
                </c:pt>
                <c:pt idx="652">
                  <c:v>11625.992190000001</c:v>
                </c:pt>
                <c:pt idx="653">
                  <c:v>11625.992190000001</c:v>
                </c:pt>
                <c:pt idx="654">
                  <c:v>11625.992190000001</c:v>
                </c:pt>
                <c:pt idx="655">
                  <c:v>11625.992190000001</c:v>
                </c:pt>
                <c:pt idx="656">
                  <c:v>11625.992190000001</c:v>
                </c:pt>
                <c:pt idx="657">
                  <c:v>11625.992190000001</c:v>
                </c:pt>
                <c:pt idx="658">
                  <c:v>11625.992190000001</c:v>
                </c:pt>
                <c:pt idx="659">
                  <c:v>11625.992190000001</c:v>
                </c:pt>
                <c:pt idx="660">
                  <c:v>11625.992190000001</c:v>
                </c:pt>
                <c:pt idx="661">
                  <c:v>11625.992190000001</c:v>
                </c:pt>
                <c:pt idx="662">
                  <c:v>11625.992190000001</c:v>
                </c:pt>
                <c:pt idx="663">
                  <c:v>11625.992190000001</c:v>
                </c:pt>
                <c:pt idx="664">
                  <c:v>11625.992190000001</c:v>
                </c:pt>
                <c:pt idx="665">
                  <c:v>11625.992190000001</c:v>
                </c:pt>
                <c:pt idx="666">
                  <c:v>11625.992190000001</c:v>
                </c:pt>
                <c:pt idx="667">
                  <c:v>11625.992190000001</c:v>
                </c:pt>
                <c:pt idx="668">
                  <c:v>11625.992190000001</c:v>
                </c:pt>
                <c:pt idx="669">
                  <c:v>11625.992190000001</c:v>
                </c:pt>
                <c:pt idx="670">
                  <c:v>11625.992190000001</c:v>
                </c:pt>
                <c:pt idx="671">
                  <c:v>11625.992190000001</c:v>
                </c:pt>
                <c:pt idx="672">
                  <c:v>11625.992190000001</c:v>
                </c:pt>
                <c:pt idx="673">
                  <c:v>11625.992190000001</c:v>
                </c:pt>
                <c:pt idx="674">
                  <c:v>11625.992190000001</c:v>
                </c:pt>
                <c:pt idx="675">
                  <c:v>11625.992190000001</c:v>
                </c:pt>
                <c:pt idx="676">
                  <c:v>11625.992190000001</c:v>
                </c:pt>
                <c:pt idx="677">
                  <c:v>11625.992190000001</c:v>
                </c:pt>
                <c:pt idx="678">
                  <c:v>11625.992190000001</c:v>
                </c:pt>
                <c:pt idx="679">
                  <c:v>11625.992190000001</c:v>
                </c:pt>
                <c:pt idx="680">
                  <c:v>11625.992190000001</c:v>
                </c:pt>
                <c:pt idx="681">
                  <c:v>11625.992190000001</c:v>
                </c:pt>
                <c:pt idx="682">
                  <c:v>11625.992190000001</c:v>
                </c:pt>
                <c:pt idx="683">
                  <c:v>11625.992190000001</c:v>
                </c:pt>
                <c:pt idx="684">
                  <c:v>11625.992190000001</c:v>
                </c:pt>
                <c:pt idx="685">
                  <c:v>11625.992190000001</c:v>
                </c:pt>
                <c:pt idx="686">
                  <c:v>11625.992190000001</c:v>
                </c:pt>
                <c:pt idx="687">
                  <c:v>11625.992190000001</c:v>
                </c:pt>
                <c:pt idx="688">
                  <c:v>11625.992190000001</c:v>
                </c:pt>
                <c:pt idx="689">
                  <c:v>11625.992190000001</c:v>
                </c:pt>
                <c:pt idx="690">
                  <c:v>11625.992190000001</c:v>
                </c:pt>
                <c:pt idx="691">
                  <c:v>11625.992190000001</c:v>
                </c:pt>
                <c:pt idx="692">
                  <c:v>11625.992190000001</c:v>
                </c:pt>
                <c:pt idx="693">
                  <c:v>11625.992190000001</c:v>
                </c:pt>
                <c:pt idx="694">
                  <c:v>11625.992190000001</c:v>
                </c:pt>
                <c:pt idx="695">
                  <c:v>11625.992190000001</c:v>
                </c:pt>
                <c:pt idx="696">
                  <c:v>11625.992190000001</c:v>
                </c:pt>
                <c:pt idx="697">
                  <c:v>11625.992190000001</c:v>
                </c:pt>
                <c:pt idx="698">
                  <c:v>11625.992190000001</c:v>
                </c:pt>
                <c:pt idx="699">
                  <c:v>11625.992190000001</c:v>
                </c:pt>
                <c:pt idx="700">
                  <c:v>11625.992190000001</c:v>
                </c:pt>
                <c:pt idx="701">
                  <c:v>11625.992190000001</c:v>
                </c:pt>
                <c:pt idx="702">
                  <c:v>11625.992190000001</c:v>
                </c:pt>
                <c:pt idx="703">
                  <c:v>11625.992190000001</c:v>
                </c:pt>
                <c:pt idx="704">
                  <c:v>11625.992190000001</c:v>
                </c:pt>
                <c:pt idx="705">
                  <c:v>11625.992190000001</c:v>
                </c:pt>
                <c:pt idx="706">
                  <c:v>11625.992190000001</c:v>
                </c:pt>
                <c:pt idx="707">
                  <c:v>11625.992190000001</c:v>
                </c:pt>
                <c:pt idx="708">
                  <c:v>11625.992190000001</c:v>
                </c:pt>
                <c:pt idx="709">
                  <c:v>11625.992190000001</c:v>
                </c:pt>
                <c:pt idx="710">
                  <c:v>11625.992190000001</c:v>
                </c:pt>
                <c:pt idx="711">
                  <c:v>11625.992190000001</c:v>
                </c:pt>
                <c:pt idx="712">
                  <c:v>11625.992190000001</c:v>
                </c:pt>
                <c:pt idx="713">
                  <c:v>11625.992190000001</c:v>
                </c:pt>
                <c:pt idx="714">
                  <c:v>11625.992190000001</c:v>
                </c:pt>
                <c:pt idx="715">
                  <c:v>11625.992190000001</c:v>
                </c:pt>
                <c:pt idx="716">
                  <c:v>11625.992190000001</c:v>
                </c:pt>
                <c:pt idx="717">
                  <c:v>11625.992190000001</c:v>
                </c:pt>
                <c:pt idx="718">
                  <c:v>11625.992190000001</c:v>
                </c:pt>
                <c:pt idx="719">
                  <c:v>11625.992190000001</c:v>
                </c:pt>
                <c:pt idx="720">
                  <c:v>11625.992190000001</c:v>
                </c:pt>
                <c:pt idx="721">
                  <c:v>11625.992190000001</c:v>
                </c:pt>
                <c:pt idx="722">
                  <c:v>11625.992190000001</c:v>
                </c:pt>
                <c:pt idx="723">
                  <c:v>11625.992190000001</c:v>
                </c:pt>
                <c:pt idx="724">
                  <c:v>11625.992190000001</c:v>
                </c:pt>
                <c:pt idx="725">
                  <c:v>11625.992190000001</c:v>
                </c:pt>
                <c:pt idx="726">
                  <c:v>11625.992190000001</c:v>
                </c:pt>
                <c:pt idx="727">
                  <c:v>11625.992190000001</c:v>
                </c:pt>
                <c:pt idx="728">
                  <c:v>11625.992190000001</c:v>
                </c:pt>
                <c:pt idx="729">
                  <c:v>11625.992190000001</c:v>
                </c:pt>
                <c:pt idx="730">
                  <c:v>11625.992190000001</c:v>
                </c:pt>
                <c:pt idx="731">
                  <c:v>11625.992190000001</c:v>
                </c:pt>
                <c:pt idx="732">
                  <c:v>11625.992190000001</c:v>
                </c:pt>
                <c:pt idx="733">
                  <c:v>11625.992190000001</c:v>
                </c:pt>
                <c:pt idx="734">
                  <c:v>11625.992190000001</c:v>
                </c:pt>
                <c:pt idx="735">
                  <c:v>11625.992190000001</c:v>
                </c:pt>
                <c:pt idx="736">
                  <c:v>11625.992190000001</c:v>
                </c:pt>
                <c:pt idx="737">
                  <c:v>11625.992190000001</c:v>
                </c:pt>
                <c:pt idx="738">
                  <c:v>11625.992190000001</c:v>
                </c:pt>
                <c:pt idx="739">
                  <c:v>11625.992190000001</c:v>
                </c:pt>
                <c:pt idx="740">
                  <c:v>11625.992190000001</c:v>
                </c:pt>
                <c:pt idx="741">
                  <c:v>11625.992190000001</c:v>
                </c:pt>
                <c:pt idx="742">
                  <c:v>11625.992190000001</c:v>
                </c:pt>
                <c:pt idx="743">
                  <c:v>11625.992190000001</c:v>
                </c:pt>
                <c:pt idx="744">
                  <c:v>11625.992190000001</c:v>
                </c:pt>
                <c:pt idx="745">
                  <c:v>11625.992190000001</c:v>
                </c:pt>
                <c:pt idx="746">
                  <c:v>11625.992190000001</c:v>
                </c:pt>
                <c:pt idx="747">
                  <c:v>11625.992190000001</c:v>
                </c:pt>
                <c:pt idx="748">
                  <c:v>11625.992190000001</c:v>
                </c:pt>
                <c:pt idx="749">
                  <c:v>11625.992190000001</c:v>
                </c:pt>
                <c:pt idx="750">
                  <c:v>11625.992190000001</c:v>
                </c:pt>
                <c:pt idx="751">
                  <c:v>11625.992190000001</c:v>
                </c:pt>
                <c:pt idx="752">
                  <c:v>11625.992190000001</c:v>
                </c:pt>
                <c:pt idx="753">
                  <c:v>11625.992190000001</c:v>
                </c:pt>
                <c:pt idx="754">
                  <c:v>11625.992190000001</c:v>
                </c:pt>
                <c:pt idx="755">
                  <c:v>11625.992190000001</c:v>
                </c:pt>
                <c:pt idx="756">
                  <c:v>11625.992190000001</c:v>
                </c:pt>
                <c:pt idx="757">
                  <c:v>11625.992190000001</c:v>
                </c:pt>
                <c:pt idx="758">
                  <c:v>11625.992190000001</c:v>
                </c:pt>
                <c:pt idx="759">
                  <c:v>11625.992190000001</c:v>
                </c:pt>
                <c:pt idx="760">
                  <c:v>11625.992190000001</c:v>
                </c:pt>
                <c:pt idx="761">
                  <c:v>11625.992190000001</c:v>
                </c:pt>
                <c:pt idx="762">
                  <c:v>11625.992190000001</c:v>
                </c:pt>
                <c:pt idx="763">
                  <c:v>11625.992190000001</c:v>
                </c:pt>
                <c:pt idx="764">
                  <c:v>11625.992190000001</c:v>
                </c:pt>
                <c:pt idx="765">
                  <c:v>11656.507809999999</c:v>
                </c:pt>
                <c:pt idx="766">
                  <c:v>11685.246090000001</c:v>
                </c:pt>
                <c:pt idx="767">
                  <c:v>11712.311519999999</c:v>
                </c:pt>
                <c:pt idx="768">
                  <c:v>11737.80078</c:v>
                </c:pt>
                <c:pt idx="769">
                  <c:v>11761.80566</c:v>
                </c:pt>
                <c:pt idx="770">
                  <c:v>11784.412109999999</c:v>
                </c:pt>
                <c:pt idx="771">
                  <c:v>11805.702149999999</c:v>
                </c:pt>
                <c:pt idx="772">
                  <c:v>11825.752930000001</c:v>
                </c:pt>
                <c:pt idx="773">
                  <c:v>11844.63574</c:v>
                </c:pt>
                <c:pt idx="774">
                  <c:v>11862.418949999999</c:v>
                </c:pt>
                <c:pt idx="775">
                  <c:v>11879.166020000001</c:v>
                </c:pt>
                <c:pt idx="776">
                  <c:v>11894.938480000001</c:v>
                </c:pt>
                <c:pt idx="777">
                  <c:v>11909.79199</c:v>
                </c:pt>
                <c:pt idx="778">
                  <c:v>11923.780269999999</c:v>
                </c:pt>
                <c:pt idx="779">
                  <c:v>11936.954100000001</c:v>
                </c:pt>
                <c:pt idx="780">
                  <c:v>11949.36133</c:v>
                </c:pt>
                <c:pt idx="781">
                  <c:v>11961.045899999999</c:v>
                </c:pt>
                <c:pt idx="782">
                  <c:v>11972.049800000001</c:v>
                </c:pt>
                <c:pt idx="783">
                  <c:v>11982.41309</c:v>
                </c:pt>
                <c:pt idx="784">
                  <c:v>11992.172850000001</c:v>
                </c:pt>
                <c:pt idx="785">
                  <c:v>12001.36426</c:v>
                </c:pt>
                <c:pt idx="786">
                  <c:v>12010.02051</c:v>
                </c:pt>
                <c:pt idx="787">
                  <c:v>12018.17188</c:v>
                </c:pt>
                <c:pt idx="788">
                  <c:v>12025.84863</c:v>
                </c:pt>
                <c:pt idx="789">
                  <c:v>12033.079100000001</c:v>
                </c:pt>
                <c:pt idx="790">
                  <c:v>12039.887699999999</c:v>
                </c:pt>
                <c:pt idx="791">
                  <c:v>12046.299800000001</c:v>
                </c:pt>
                <c:pt idx="792">
                  <c:v>12052.33887</c:v>
                </c:pt>
                <c:pt idx="793">
                  <c:v>12058.02637</c:v>
                </c:pt>
                <c:pt idx="794">
                  <c:v>12063.382809999999</c:v>
                </c:pt>
                <c:pt idx="795">
                  <c:v>12068.42676</c:v>
                </c:pt>
                <c:pt idx="796">
                  <c:v>12073.17676</c:v>
                </c:pt>
                <c:pt idx="797">
                  <c:v>12077.650390000001</c:v>
                </c:pt>
                <c:pt idx="798">
                  <c:v>12081.86328</c:v>
                </c:pt>
                <c:pt idx="799">
                  <c:v>12085.831050000001</c:v>
                </c:pt>
                <c:pt idx="800">
                  <c:v>12089.568359999999</c:v>
                </c:pt>
                <c:pt idx="801">
                  <c:v>12093.087890000001</c:v>
                </c:pt>
                <c:pt idx="802">
                  <c:v>12096.402340000001</c:v>
                </c:pt>
                <c:pt idx="803">
                  <c:v>12099.523440000001</c:v>
                </c:pt>
                <c:pt idx="804">
                  <c:v>12102.462890000001</c:v>
                </c:pt>
                <c:pt idx="805">
                  <c:v>12105.231449999999</c:v>
                </c:pt>
                <c:pt idx="806">
                  <c:v>12107.83887</c:v>
                </c:pt>
                <c:pt idx="807">
                  <c:v>12110.293949999999</c:v>
                </c:pt>
                <c:pt idx="808">
                  <c:v>12112.606449999999</c:v>
                </c:pt>
                <c:pt idx="809">
                  <c:v>12114.784180000001</c:v>
                </c:pt>
                <c:pt idx="810">
                  <c:v>12116.83496</c:v>
                </c:pt>
                <c:pt idx="811">
                  <c:v>12118.766600000001</c:v>
                </c:pt>
                <c:pt idx="812">
                  <c:v>12120.585940000001</c:v>
                </c:pt>
                <c:pt idx="813">
                  <c:v>12122.29883</c:v>
                </c:pt>
                <c:pt idx="814">
                  <c:v>12123.912109999999</c:v>
                </c:pt>
                <c:pt idx="815">
                  <c:v>12125.431640000001</c:v>
                </c:pt>
                <c:pt idx="816">
                  <c:v>12126.862300000001</c:v>
                </c:pt>
                <c:pt idx="817">
                  <c:v>12128.20996</c:v>
                </c:pt>
                <c:pt idx="818">
                  <c:v>12129.478520000001</c:v>
                </c:pt>
                <c:pt idx="819">
                  <c:v>12130.67383</c:v>
                </c:pt>
                <c:pt idx="820">
                  <c:v>12131.79883</c:v>
                </c:pt>
                <c:pt idx="821">
                  <c:v>12132.858399999999</c:v>
                </c:pt>
                <c:pt idx="822">
                  <c:v>12133.856449999999</c:v>
                </c:pt>
                <c:pt idx="823">
                  <c:v>12134.79688</c:v>
                </c:pt>
                <c:pt idx="824">
                  <c:v>12135.68262</c:v>
                </c:pt>
                <c:pt idx="825">
                  <c:v>12136.516600000001</c:v>
                </c:pt>
                <c:pt idx="826">
                  <c:v>12137.30176</c:v>
                </c:pt>
                <c:pt idx="827">
                  <c:v>12138.041020000001</c:v>
                </c:pt>
                <c:pt idx="828">
                  <c:v>12138.737300000001</c:v>
                </c:pt>
                <c:pt idx="829">
                  <c:v>12139.393550000001</c:v>
                </c:pt>
                <c:pt idx="830">
                  <c:v>12140.01074</c:v>
                </c:pt>
                <c:pt idx="831">
                  <c:v>12140.592769999999</c:v>
                </c:pt>
                <c:pt idx="832">
                  <c:v>12141.14063</c:v>
                </c:pt>
                <c:pt idx="833">
                  <c:v>12141.65625</c:v>
                </c:pt>
                <c:pt idx="834">
                  <c:v>12142.14258</c:v>
                </c:pt>
                <c:pt idx="835">
                  <c:v>12142.60059</c:v>
                </c:pt>
                <c:pt idx="836">
                  <c:v>12143.03125</c:v>
                </c:pt>
                <c:pt idx="837">
                  <c:v>12143.4375</c:v>
                </c:pt>
                <c:pt idx="838">
                  <c:v>12143.81934</c:v>
                </c:pt>
                <c:pt idx="839">
                  <c:v>12144.179690000001</c:v>
                </c:pt>
                <c:pt idx="840">
                  <c:v>12144.518550000001</c:v>
                </c:pt>
                <c:pt idx="841">
                  <c:v>12144.837890000001</c:v>
                </c:pt>
                <c:pt idx="842">
                  <c:v>12145.13867</c:v>
                </c:pt>
                <c:pt idx="843">
                  <c:v>12145.42188</c:v>
                </c:pt>
                <c:pt idx="844">
                  <c:v>12145.688480000001</c:v>
                </c:pt>
                <c:pt idx="845">
                  <c:v>12145.93945</c:v>
                </c:pt>
                <c:pt idx="846">
                  <c:v>12146.17578</c:v>
                </c:pt>
                <c:pt idx="847">
                  <c:v>12146.398440000001</c:v>
                </c:pt>
                <c:pt idx="848">
                  <c:v>12146.608399999999</c:v>
                </c:pt>
                <c:pt idx="849">
                  <c:v>12146.80566</c:v>
                </c:pt>
                <c:pt idx="850">
                  <c:v>12146.99121</c:v>
                </c:pt>
                <c:pt idx="851">
                  <c:v>12147.166020000001</c:v>
                </c:pt>
                <c:pt idx="852">
                  <c:v>12147.331050000001</c:v>
                </c:pt>
                <c:pt idx="853">
                  <c:v>12147.48633</c:v>
                </c:pt>
                <c:pt idx="854">
                  <c:v>12147.632809999999</c:v>
                </c:pt>
                <c:pt idx="855">
                  <c:v>12147.77051</c:v>
                </c:pt>
                <c:pt idx="856">
                  <c:v>12147.900390000001</c:v>
                </c:pt>
                <c:pt idx="857">
                  <c:v>12148.081050000001</c:v>
                </c:pt>
                <c:pt idx="858">
                  <c:v>12148.246090000001</c:v>
                </c:pt>
                <c:pt idx="859">
                  <c:v>12148.39746</c:v>
                </c:pt>
                <c:pt idx="860">
                  <c:v>12148.535159999999</c:v>
                </c:pt>
                <c:pt idx="861">
                  <c:v>12148.66113</c:v>
                </c:pt>
                <c:pt idx="862">
                  <c:v>12148.77637</c:v>
                </c:pt>
                <c:pt idx="863">
                  <c:v>12148.88184</c:v>
                </c:pt>
                <c:pt idx="864">
                  <c:v>12148.978520000001</c:v>
                </c:pt>
                <c:pt idx="865">
                  <c:v>12149.066409999999</c:v>
                </c:pt>
                <c:pt idx="866">
                  <c:v>12149.146479999999</c:v>
                </c:pt>
                <c:pt idx="867">
                  <c:v>12149.219730000001</c:v>
                </c:pt>
                <c:pt idx="868">
                  <c:v>12149.287109999999</c:v>
                </c:pt>
                <c:pt idx="869">
                  <c:v>12149.34863</c:v>
                </c:pt>
                <c:pt idx="870">
                  <c:v>12149.4043</c:v>
                </c:pt>
                <c:pt idx="871">
                  <c:v>12149.456050000001</c:v>
                </c:pt>
                <c:pt idx="872">
                  <c:v>12149.502930000001</c:v>
                </c:pt>
                <c:pt idx="873">
                  <c:v>12149.545899999999</c:v>
                </c:pt>
                <c:pt idx="874">
                  <c:v>12149.58496</c:v>
                </c:pt>
                <c:pt idx="875">
                  <c:v>12149.621090000001</c:v>
                </c:pt>
                <c:pt idx="876">
                  <c:v>12149.653319999999</c:v>
                </c:pt>
                <c:pt idx="877">
                  <c:v>12149.683590000001</c:v>
                </c:pt>
                <c:pt idx="878">
                  <c:v>12149.710940000001</c:v>
                </c:pt>
                <c:pt idx="879">
                  <c:v>12149.735350000001</c:v>
                </c:pt>
                <c:pt idx="880">
                  <c:v>12149.757809999999</c:v>
                </c:pt>
                <c:pt idx="881">
                  <c:v>12149.778319999999</c:v>
                </c:pt>
                <c:pt idx="882">
                  <c:v>12149.797850000001</c:v>
                </c:pt>
                <c:pt idx="883">
                  <c:v>12149.815430000001</c:v>
                </c:pt>
                <c:pt idx="884">
                  <c:v>12149.831050000001</c:v>
                </c:pt>
                <c:pt idx="885">
                  <c:v>12149.8457</c:v>
                </c:pt>
                <c:pt idx="886">
                  <c:v>12149.85938</c:v>
                </c:pt>
                <c:pt idx="887">
                  <c:v>12149.871090000001</c:v>
                </c:pt>
                <c:pt idx="888">
                  <c:v>12149.88184</c:v>
                </c:pt>
                <c:pt idx="889">
                  <c:v>12149.891600000001</c:v>
                </c:pt>
                <c:pt idx="890">
                  <c:v>12149.90137</c:v>
                </c:pt>
                <c:pt idx="891">
                  <c:v>12149.910159999999</c:v>
                </c:pt>
                <c:pt idx="892">
                  <c:v>12149.91797</c:v>
                </c:pt>
                <c:pt idx="893">
                  <c:v>12149.924800000001</c:v>
                </c:pt>
                <c:pt idx="894">
                  <c:v>12149.931640000001</c:v>
                </c:pt>
                <c:pt idx="895">
                  <c:v>12149.9375</c:v>
                </c:pt>
                <c:pt idx="896">
                  <c:v>12149.943359999999</c:v>
                </c:pt>
                <c:pt idx="897">
                  <c:v>12149.94824</c:v>
                </c:pt>
                <c:pt idx="898">
                  <c:v>12149.95313</c:v>
                </c:pt>
                <c:pt idx="899">
                  <c:v>12149.95703</c:v>
                </c:pt>
                <c:pt idx="900">
                  <c:v>12149.960940000001</c:v>
                </c:pt>
                <c:pt idx="901">
                  <c:v>12149.96387</c:v>
                </c:pt>
                <c:pt idx="902">
                  <c:v>12149.9668</c:v>
                </c:pt>
                <c:pt idx="903">
                  <c:v>12149.969730000001</c:v>
                </c:pt>
                <c:pt idx="904">
                  <c:v>12149.972659999999</c:v>
                </c:pt>
                <c:pt idx="905">
                  <c:v>12149.974609999999</c:v>
                </c:pt>
                <c:pt idx="906">
                  <c:v>12149.976559999999</c:v>
                </c:pt>
                <c:pt idx="907">
                  <c:v>12149.978520000001</c:v>
                </c:pt>
                <c:pt idx="908">
                  <c:v>12149.98047</c:v>
                </c:pt>
                <c:pt idx="909">
                  <c:v>12149.98242</c:v>
                </c:pt>
                <c:pt idx="910">
                  <c:v>12149.98438</c:v>
                </c:pt>
                <c:pt idx="911">
                  <c:v>12149.985350000001</c:v>
                </c:pt>
                <c:pt idx="912">
                  <c:v>12149.98633</c:v>
                </c:pt>
                <c:pt idx="913">
                  <c:v>12149.987300000001</c:v>
                </c:pt>
                <c:pt idx="914">
                  <c:v>12149.98828</c:v>
                </c:pt>
                <c:pt idx="915">
                  <c:v>12149.98926</c:v>
                </c:pt>
                <c:pt idx="916">
                  <c:v>12149.990229999999</c:v>
                </c:pt>
                <c:pt idx="917">
                  <c:v>12149.99121</c:v>
                </c:pt>
                <c:pt idx="918">
                  <c:v>12149.992190000001</c:v>
                </c:pt>
                <c:pt idx="919">
                  <c:v>12149.99316</c:v>
                </c:pt>
                <c:pt idx="920">
                  <c:v>12149.994140000001</c:v>
                </c:pt>
                <c:pt idx="921">
                  <c:v>12149.99512</c:v>
                </c:pt>
                <c:pt idx="922">
                  <c:v>12149.99512</c:v>
                </c:pt>
                <c:pt idx="923">
                  <c:v>12149.99512</c:v>
                </c:pt>
                <c:pt idx="924">
                  <c:v>12149.99512</c:v>
                </c:pt>
                <c:pt idx="925">
                  <c:v>12149.99512</c:v>
                </c:pt>
                <c:pt idx="926">
                  <c:v>12149.99512</c:v>
                </c:pt>
                <c:pt idx="927">
                  <c:v>12149.99512</c:v>
                </c:pt>
                <c:pt idx="928">
                  <c:v>12149.99512</c:v>
                </c:pt>
                <c:pt idx="929">
                  <c:v>12149.99512</c:v>
                </c:pt>
                <c:pt idx="930">
                  <c:v>12149.99512</c:v>
                </c:pt>
                <c:pt idx="931">
                  <c:v>12149.99512</c:v>
                </c:pt>
                <c:pt idx="932">
                  <c:v>12149.99512</c:v>
                </c:pt>
                <c:pt idx="933">
                  <c:v>12149.99512</c:v>
                </c:pt>
                <c:pt idx="934">
                  <c:v>12149.99512</c:v>
                </c:pt>
                <c:pt idx="935">
                  <c:v>12149.99512</c:v>
                </c:pt>
                <c:pt idx="936">
                  <c:v>12149.99512</c:v>
                </c:pt>
                <c:pt idx="937">
                  <c:v>12149.99512</c:v>
                </c:pt>
                <c:pt idx="938">
                  <c:v>12149.99512</c:v>
                </c:pt>
                <c:pt idx="939">
                  <c:v>12149.99512</c:v>
                </c:pt>
                <c:pt idx="940">
                  <c:v>12149.99512</c:v>
                </c:pt>
                <c:pt idx="941">
                  <c:v>12149.99512</c:v>
                </c:pt>
                <c:pt idx="942">
                  <c:v>12149.99512</c:v>
                </c:pt>
                <c:pt idx="943">
                  <c:v>12149.99512</c:v>
                </c:pt>
                <c:pt idx="944">
                  <c:v>12149.99512</c:v>
                </c:pt>
                <c:pt idx="945">
                  <c:v>12149.99512</c:v>
                </c:pt>
                <c:pt idx="946">
                  <c:v>12149.99512</c:v>
                </c:pt>
                <c:pt idx="947">
                  <c:v>12149.99512</c:v>
                </c:pt>
                <c:pt idx="948">
                  <c:v>12149.99512</c:v>
                </c:pt>
                <c:pt idx="949">
                  <c:v>12149.99512</c:v>
                </c:pt>
                <c:pt idx="950">
                  <c:v>12149.99512</c:v>
                </c:pt>
                <c:pt idx="951">
                  <c:v>12149.99512</c:v>
                </c:pt>
                <c:pt idx="952">
                  <c:v>12149.99512</c:v>
                </c:pt>
                <c:pt idx="953">
                  <c:v>12149.99512</c:v>
                </c:pt>
                <c:pt idx="954">
                  <c:v>12149.99512</c:v>
                </c:pt>
                <c:pt idx="955">
                  <c:v>12149.99512</c:v>
                </c:pt>
                <c:pt idx="956">
                  <c:v>12149.99512</c:v>
                </c:pt>
                <c:pt idx="957">
                  <c:v>12149.99512</c:v>
                </c:pt>
                <c:pt idx="958">
                  <c:v>12149.99512</c:v>
                </c:pt>
                <c:pt idx="959">
                  <c:v>12149.99512</c:v>
                </c:pt>
                <c:pt idx="960">
                  <c:v>12149.99512</c:v>
                </c:pt>
                <c:pt idx="961">
                  <c:v>12149.99512</c:v>
                </c:pt>
                <c:pt idx="962">
                  <c:v>12149.99512</c:v>
                </c:pt>
                <c:pt idx="963">
                  <c:v>12149.99512</c:v>
                </c:pt>
                <c:pt idx="964">
                  <c:v>12149.99512</c:v>
                </c:pt>
                <c:pt idx="965">
                  <c:v>12149.99512</c:v>
                </c:pt>
                <c:pt idx="966">
                  <c:v>12149.99512</c:v>
                </c:pt>
                <c:pt idx="967">
                  <c:v>12149.99512</c:v>
                </c:pt>
                <c:pt idx="968">
                  <c:v>12149.99512</c:v>
                </c:pt>
                <c:pt idx="969">
                  <c:v>12149.99512</c:v>
                </c:pt>
                <c:pt idx="970">
                  <c:v>12149.99512</c:v>
                </c:pt>
                <c:pt idx="971">
                  <c:v>12149.99512</c:v>
                </c:pt>
                <c:pt idx="972">
                  <c:v>12149.99512</c:v>
                </c:pt>
                <c:pt idx="973">
                  <c:v>12149.99512</c:v>
                </c:pt>
                <c:pt idx="974">
                  <c:v>12149.99512</c:v>
                </c:pt>
                <c:pt idx="975">
                  <c:v>12149.99512</c:v>
                </c:pt>
                <c:pt idx="976">
                  <c:v>12149.99512</c:v>
                </c:pt>
                <c:pt idx="977">
                  <c:v>12149.99512</c:v>
                </c:pt>
                <c:pt idx="978">
                  <c:v>12149.99512</c:v>
                </c:pt>
                <c:pt idx="979">
                  <c:v>12149.99512</c:v>
                </c:pt>
                <c:pt idx="980">
                  <c:v>12149.99512</c:v>
                </c:pt>
                <c:pt idx="981">
                  <c:v>12149.99512</c:v>
                </c:pt>
                <c:pt idx="982">
                  <c:v>12149.99512</c:v>
                </c:pt>
                <c:pt idx="983">
                  <c:v>12149.99512</c:v>
                </c:pt>
                <c:pt idx="984">
                  <c:v>12149.99512</c:v>
                </c:pt>
                <c:pt idx="985">
                  <c:v>12149.99512</c:v>
                </c:pt>
                <c:pt idx="986">
                  <c:v>12149.99512</c:v>
                </c:pt>
                <c:pt idx="987">
                  <c:v>12149.99512</c:v>
                </c:pt>
                <c:pt idx="988">
                  <c:v>12149.99512</c:v>
                </c:pt>
                <c:pt idx="989">
                  <c:v>12149.99512</c:v>
                </c:pt>
                <c:pt idx="990">
                  <c:v>12149.99512</c:v>
                </c:pt>
                <c:pt idx="991">
                  <c:v>12149.99512</c:v>
                </c:pt>
                <c:pt idx="992">
                  <c:v>12149.99512</c:v>
                </c:pt>
                <c:pt idx="993">
                  <c:v>12149.99512</c:v>
                </c:pt>
                <c:pt idx="994">
                  <c:v>12149.99512</c:v>
                </c:pt>
                <c:pt idx="995">
                  <c:v>12149.99512</c:v>
                </c:pt>
                <c:pt idx="996">
                  <c:v>12149.99512</c:v>
                </c:pt>
                <c:pt idx="997">
                  <c:v>12149.99512</c:v>
                </c:pt>
                <c:pt idx="998">
                  <c:v>12149.99512</c:v>
                </c:pt>
                <c:pt idx="999">
                  <c:v>12149.99512</c:v>
                </c:pt>
                <c:pt idx="1000">
                  <c:v>12149.99512</c:v>
                </c:pt>
                <c:pt idx="1001">
                  <c:v>12149.99512</c:v>
                </c:pt>
                <c:pt idx="1002">
                  <c:v>12149.99512</c:v>
                </c:pt>
                <c:pt idx="1003">
                  <c:v>12149.99512</c:v>
                </c:pt>
                <c:pt idx="1004">
                  <c:v>12149.99512</c:v>
                </c:pt>
                <c:pt idx="1005">
                  <c:v>12149.99512</c:v>
                </c:pt>
                <c:pt idx="1006">
                  <c:v>12149.99512</c:v>
                </c:pt>
                <c:pt idx="1007">
                  <c:v>12149.99512</c:v>
                </c:pt>
                <c:pt idx="1008">
                  <c:v>12149.99512</c:v>
                </c:pt>
                <c:pt idx="1009">
                  <c:v>12149.99512</c:v>
                </c:pt>
                <c:pt idx="1010">
                  <c:v>12149.99512</c:v>
                </c:pt>
                <c:pt idx="1011">
                  <c:v>12149.99512</c:v>
                </c:pt>
                <c:pt idx="1012">
                  <c:v>12149.99512</c:v>
                </c:pt>
                <c:pt idx="1013">
                  <c:v>12149.99512</c:v>
                </c:pt>
                <c:pt idx="1014">
                  <c:v>12149.99512</c:v>
                </c:pt>
                <c:pt idx="1015">
                  <c:v>12149.99512</c:v>
                </c:pt>
                <c:pt idx="1016">
                  <c:v>12149.99512</c:v>
                </c:pt>
                <c:pt idx="1017">
                  <c:v>12149.99512</c:v>
                </c:pt>
                <c:pt idx="1018">
                  <c:v>12149.99512</c:v>
                </c:pt>
                <c:pt idx="1019">
                  <c:v>12149.99512</c:v>
                </c:pt>
                <c:pt idx="1020">
                  <c:v>12149.99512</c:v>
                </c:pt>
                <c:pt idx="1021">
                  <c:v>12149.99512</c:v>
                </c:pt>
                <c:pt idx="1022">
                  <c:v>12149.99512</c:v>
                </c:pt>
                <c:pt idx="1023">
                  <c:v>12149.99512</c:v>
                </c:pt>
                <c:pt idx="1024">
                  <c:v>12149.99512</c:v>
                </c:pt>
                <c:pt idx="1025">
                  <c:v>12149.99512</c:v>
                </c:pt>
                <c:pt idx="1026">
                  <c:v>12149.99512</c:v>
                </c:pt>
                <c:pt idx="1027">
                  <c:v>12149.99512</c:v>
                </c:pt>
                <c:pt idx="1028">
                  <c:v>12149.99512</c:v>
                </c:pt>
                <c:pt idx="1029">
                  <c:v>12149.99512</c:v>
                </c:pt>
                <c:pt idx="1030">
                  <c:v>12149.99512</c:v>
                </c:pt>
                <c:pt idx="1031">
                  <c:v>12149.99512</c:v>
                </c:pt>
                <c:pt idx="1032">
                  <c:v>12149.99512</c:v>
                </c:pt>
                <c:pt idx="1033">
                  <c:v>12149.99512</c:v>
                </c:pt>
                <c:pt idx="1034">
                  <c:v>12149.99512</c:v>
                </c:pt>
                <c:pt idx="1035">
                  <c:v>12149.99512</c:v>
                </c:pt>
                <c:pt idx="1036">
                  <c:v>12149.99512</c:v>
                </c:pt>
                <c:pt idx="1037">
                  <c:v>12149.99512</c:v>
                </c:pt>
                <c:pt idx="1038">
                  <c:v>12149.99512</c:v>
                </c:pt>
                <c:pt idx="1039">
                  <c:v>12149.99512</c:v>
                </c:pt>
                <c:pt idx="1040">
                  <c:v>12149.99512</c:v>
                </c:pt>
                <c:pt idx="1041">
                  <c:v>12149.99512</c:v>
                </c:pt>
                <c:pt idx="1042">
                  <c:v>12149.99512</c:v>
                </c:pt>
                <c:pt idx="1043">
                  <c:v>12149.99512</c:v>
                </c:pt>
                <c:pt idx="1044">
                  <c:v>12149.99512</c:v>
                </c:pt>
                <c:pt idx="1045">
                  <c:v>12149.99512</c:v>
                </c:pt>
                <c:pt idx="1046">
                  <c:v>12149.99512</c:v>
                </c:pt>
                <c:pt idx="1047">
                  <c:v>12149.99512</c:v>
                </c:pt>
                <c:pt idx="1048">
                  <c:v>12149.99512</c:v>
                </c:pt>
                <c:pt idx="1049">
                  <c:v>12149.99512</c:v>
                </c:pt>
                <c:pt idx="1050">
                  <c:v>12149.99512</c:v>
                </c:pt>
                <c:pt idx="1051">
                  <c:v>12149.99512</c:v>
                </c:pt>
                <c:pt idx="1052">
                  <c:v>12149.99512</c:v>
                </c:pt>
                <c:pt idx="1053">
                  <c:v>12149.99512</c:v>
                </c:pt>
                <c:pt idx="1054">
                  <c:v>12149.99512</c:v>
                </c:pt>
                <c:pt idx="1055">
                  <c:v>12149.99512</c:v>
                </c:pt>
                <c:pt idx="1056">
                  <c:v>12149.99512</c:v>
                </c:pt>
                <c:pt idx="1057">
                  <c:v>12149.99512</c:v>
                </c:pt>
                <c:pt idx="1058">
                  <c:v>12149.99512</c:v>
                </c:pt>
                <c:pt idx="1059">
                  <c:v>12149.99512</c:v>
                </c:pt>
                <c:pt idx="1060">
                  <c:v>12149.99512</c:v>
                </c:pt>
                <c:pt idx="1061">
                  <c:v>12149.99512</c:v>
                </c:pt>
                <c:pt idx="1062">
                  <c:v>12149.99512</c:v>
                </c:pt>
                <c:pt idx="1063">
                  <c:v>12149.99512</c:v>
                </c:pt>
                <c:pt idx="1064">
                  <c:v>12149.99512</c:v>
                </c:pt>
                <c:pt idx="1065">
                  <c:v>12149.99512</c:v>
                </c:pt>
                <c:pt idx="1066">
                  <c:v>12149.99512</c:v>
                </c:pt>
                <c:pt idx="1067">
                  <c:v>12149.99512</c:v>
                </c:pt>
                <c:pt idx="1068">
                  <c:v>12149.99512</c:v>
                </c:pt>
                <c:pt idx="1069">
                  <c:v>12149.99512</c:v>
                </c:pt>
                <c:pt idx="1070">
                  <c:v>12149.99512</c:v>
                </c:pt>
                <c:pt idx="1071">
                  <c:v>12149.99512</c:v>
                </c:pt>
                <c:pt idx="1072">
                  <c:v>12149.99512</c:v>
                </c:pt>
                <c:pt idx="1073">
                  <c:v>12149.99512</c:v>
                </c:pt>
                <c:pt idx="1074">
                  <c:v>12149.99512</c:v>
                </c:pt>
                <c:pt idx="1075">
                  <c:v>12149.99512</c:v>
                </c:pt>
                <c:pt idx="1076">
                  <c:v>12149.99512</c:v>
                </c:pt>
                <c:pt idx="1077">
                  <c:v>12149.99512</c:v>
                </c:pt>
                <c:pt idx="1078">
                  <c:v>12149.99512</c:v>
                </c:pt>
                <c:pt idx="1079">
                  <c:v>12149.99512</c:v>
                </c:pt>
                <c:pt idx="1080">
                  <c:v>12149.99512</c:v>
                </c:pt>
                <c:pt idx="1081">
                  <c:v>12149.99512</c:v>
                </c:pt>
                <c:pt idx="1082">
                  <c:v>12149.99512</c:v>
                </c:pt>
                <c:pt idx="1083">
                  <c:v>12149.99512</c:v>
                </c:pt>
                <c:pt idx="1084">
                  <c:v>12149.99512</c:v>
                </c:pt>
                <c:pt idx="1085">
                  <c:v>12149.99512</c:v>
                </c:pt>
                <c:pt idx="1086">
                  <c:v>12149.99512</c:v>
                </c:pt>
                <c:pt idx="1087">
                  <c:v>12149.99512</c:v>
                </c:pt>
                <c:pt idx="1088">
                  <c:v>12149.99512</c:v>
                </c:pt>
                <c:pt idx="1089">
                  <c:v>12149.99512</c:v>
                </c:pt>
                <c:pt idx="1090">
                  <c:v>12149.99512</c:v>
                </c:pt>
                <c:pt idx="1091">
                  <c:v>12149.99512</c:v>
                </c:pt>
                <c:pt idx="1092">
                  <c:v>12149.99512</c:v>
                </c:pt>
                <c:pt idx="1093">
                  <c:v>12149.99512</c:v>
                </c:pt>
                <c:pt idx="1094">
                  <c:v>12149.99512</c:v>
                </c:pt>
                <c:pt idx="1095">
                  <c:v>12149.99512</c:v>
                </c:pt>
                <c:pt idx="1096">
                  <c:v>12149.99512</c:v>
                </c:pt>
                <c:pt idx="1097">
                  <c:v>12149.99512</c:v>
                </c:pt>
                <c:pt idx="1098">
                  <c:v>12149.99512</c:v>
                </c:pt>
                <c:pt idx="1099">
                  <c:v>12149.99512</c:v>
                </c:pt>
                <c:pt idx="1100">
                  <c:v>12149.99512</c:v>
                </c:pt>
                <c:pt idx="1101">
                  <c:v>12149.99512</c:v>
                </c:pt>
                <c:pt idx="1102">
                  <c:v>12149.99512</c:v>
                </c:pt>
                <c:pt idx="1103">
                  <c:v>12149.99512</c:v>
                </c:pt>
                <c:pt idx="1104">
                  <c:v>12149.99512</c:v>
                </c:pt>
                <c:pt idx="1105">
                  <c:v>12149.99512</c:v>
                </c:pt>
                <c:pt idx="1106">
                  <c:v>12149.99512</c:v>
                </c:pt>
                <c:pt idx="1107">
                  <c:v>12149.99512</c:v>
                </c:pt>
                <c:pt idx="1108">
                  <c:v>12149.99512</c:v>
                </c:pt>
                <c:pt idx="1109">
                  <c:v>12149.99512</c:v>
                </c:pt>
                <c:pt idx="1110">
                  <c:v>12149.99512</c:v>
                </c:pt>
                <c:pt idx="1111">
                  <c:v>12149.99512</c:v>
                </c:pt>
                <c:pt idx="1112">
                  <c:v>12149.99512</c:v>
                </c:pt>
                <c:pt idx="1113">
                  <c:v>12149.99512</c:v>
                </c:pt>
                <c:pt idx="1114">
                  <c:v>12149.99512</c:v>
                </c:pt>
                <c:pt idx="1115">
                  <c:v>12149.99512</c:v>
                </c:pt>
                <c:pt idx="1116">
                  <c:v>12149.99512</c:v>
                </c:pt>
                <c:pt idx="1117">
                  <c:v>12149.99512</c:v>
                </c:pt>
                <c:pt idx="1118">
                  <c:v>12149.99512</c:v>
                </c:pt>
                <c:pt idx="1119">
                  <c:v>12149.99512</c:v>
                </c:pt>
                <c:pt idx="1120">
                  <c:v>12149.99512</c:v>
                </c:pt>
                <c:pt idx="1121">
                  <c:v>12149.99512</c:v>
                </c:pt>
                <c:pt idx="1122">
                  <c:v>12149.99512</c:v>
                </c:pt>
                <c:pt idx="1123">
                  <c:v>12149.99512</c:v>
                </c:pt>
                <c:pt idx="1124">
                  <c:v>12149.99512</c:v>
                </c:pt>
                <c:pt idx="1125">
                  <c:v>12149.99512</c:v>
                </c:pt>
                <c:pt idx="1126">
                  <c:v>12149.99512</c:v>
                </c:pt>
                <c:pt idx="1127">
                  <c:v>12149.99512</c:v>
                </c:pt>
                <c:pt idx="1128">
                  <c:v>12149.99512</c:v>
                </c:pt>
                <c:pt idx="1129">
                  <c:v>12149.99512</c:v>
                </c:pt>
                <c:pt idx="1130">
                  <c:v>12149.99512</c:v>
                </c:pt>
                <c:pt idx="1131">
                  <c:v>12149.99512</c:v>
                </c:pt>
                <c:pt idx="1132">
                  <c:v>12149.99512</c:v>
                </c:pt>
                <c:pt idx="1133">
                  <c:v>12149.99512</c:v>
                </c:pt>
                <c:pt idx="1134">
                  <c:v>12149.99512</c:v>
                </c:pt>
                <c:pt idx="1135">
                  <c:v>12149.99512</c:v>
                </c:pt>
                <c:pt idx="1136">
                  <c:v>12149.99512</c:v>
                </c:pt>
                <c:pt idx="1137">
                  <c:v>12149.99512</c:v>
                </c:pt>
                <c:pt idx="1138">
                  <c:v>12149.99512</c:v>
                </c:pt>
                <c:pt idx="1139">
                  <c:v>12149.99512</c:v>
                </c:pt>
                <c:pt idx="1140">
                  <c:v>12149.99512</c:v>
                </c:pt>
                <c:pt idx="1141">
                  <c:v>12149.99512</c:v>
                </c:pt>
                <c:pt idx="1142">
                  <c:v>12149.99512</c:v>
                </c:pt>
                <c:pt idx="1143">
                  <c:v>12149.99512</c:v>
                </c:pt>
                <c:pt idx="1144">
                  <c:v>12149.99512</c:v>
                </c:pt>
                <c:pt idx="1145">
                  <c:v>12149.99512</c:v>
                </c:pt>
                <c:pt idx="1146">
                  <c:v>12149.99512</c:v>
                </c:pt>
                <c:pt idx="1147">
                  <c:v>12149.99512</c:v>
                </c:pt>
                <c:pt idx="1148">
                  <c:v>12149.99512</c:v>
                </c:pt>
                <c:pt idx="1149">
                  <c:v>12149.99512</c:v>
                </c:pt>
                <c:pt idx="1150">
                  <c:v>12149.99512</c:v>
                </c:pt>
                <c:pt idx="1151">
                  <c:v>12149.99512</c:v>
                </c:pt>
                <c:pt idx="1152">
                  <c:v>12149.99512</c:v>
                </c:pt>
                <c:pt idx="1153">
                  <c:v>12149.99512</c:v>
                </c:pt>
                <c:pt idx="1154">
                  <c:v>12149.99512</c:v>
                </c:pt>
                <c:pt idx="1155">
                  <c:v>12149.99512</c:v>
                </c:pt>
                <c:pt idx="1156">
                  <c:v>12149.99512</c:v>
                </c:pt>
                <c:pt idx="1157">
                  <c:v>12149.99512</c:v>
                </c:pt>
                <c:pt idx="1158">
                  <c:v>12149.99512</c:v>
                </c:pt>
                <c:pt idx="1159">
                  <c:v>12149.99512</c:v>
                </c:pt>
                <c:pt idx="1160">
                  <c:v>12149.99512</c:v>
                </c:pt>
                <c:pt idx="1161">
                  <c:v>12149.99512</c:v>
                </c:pt>
                <c:pt idx="1162">
                  <c:v>12149.99512</c:v>
                </c:pt>
                <c:pt idx="1163">
                  <c:v>12149.99512</c:v>
                </c:pt>
                <c:pt idx="1164">
                  <c:v>12149.99512</c:v>
                </c:pt>
                <c:pt idx="1165">
                  <c:v>12149.99512</c:v>
                </c:pt>
                <c:pt idx="1166">
                  <c:v>12149.99512</c:v>
                </c:pt>
                <c:pt idx="1167">
                  <c:v>12149.99512</c:v>
                </c:pt>
                <c:pt idx="1168">
                  <c:v>12149.99512</c:v>
                </c:pt>
                <c:pt idx="1169">
                  <c:v>12149.99512</c:v>
                </c:pt>
                <c:pt idx="1170">
                  <c:v>12149.99512</c:v>
                </c:pt>
                <c:pt idx="1171">
                  <c:v>12149.99512</c:v>
                </c:pt>
                <c:pt idx="1172">
                  <c:v>12149.99512</c:v>
                </c:pt>
                <c:pt idx="1173">
                  <c:v>12149.99512</c:v>
                </c:pt>
                <c:pt idx="1174">
                  <c:v>12149.99512</c:v>
                </c:pt>
                <c:pt idx="1175">
                  <c:v>12193.45996</c:v>
                </c:pt>
                <c:pt idx="1176">
                  <c:v>12233.184569999999</c:v>
                </c:pt>
                <c:pt idx="1177">
                  <c:v>12269.48926</c:v>
                </c:pt>
                <c:pt idx="1178">
                  <c:v>12302.66992</c:v>
                </c:pt>
                <c:pt idx="1179">
                  <c:v>12332.994140000001</c:v>
                </c:pt>
                <c:pt idx="1180">
                  <c:v>12360.708979999999</c:v>
                </c:pt>
                <c:pt idx="1181">
                  <c:v>12386.03809</c:v>
                </c:pt>
                <c:pt idx="1182">
                  <c:v>12409.1875</c:v>
                </c:pt>
                <c:pt idx="1183">
                  <c:v>12430.344730000001</c:v>
                </c:pt>
                <c:pt idx="1184">
                  <c:v>12449.68066</c:v>
                </c:pt>
                <c:pt idx="1185">
                  <c:v>12467.35254</c:v>
                </c:pt>
                <c:pt idx="1186">
                  <c:v>12483.502930000001</c:v>
                </c:pt>
                <c:pt idx="1187">
                  <c:v>12498.26367</c:v>
                </c:pt>
                <c:pt idx="1188">
                  <c:v>12511.753909999999</c:v>
                </c:pt>
                <c:pt idx="1189">
                  <c:v>12524.08301</c:v>
                </c:pt>
                <c:pt idx="1190">
                  <c:v>12535.35059</c:v>
                </c:pt>
                <c:pt idx="1191">
                  <c:v>12545.648440000001</c:v>
                </c:pt>
                <c:pt idx="1192">
                  <c:v>12555.06055</c:v>
                </c:pt>
                <c:pt idx="1193">
                  <c:v>12563.662109999999</c:v>
                </c:pt>
                <c:pt idx="1194">
                  <c:v>12571.523440000001</c:v>
                </c:pt>
                <c:pt idx="1195">
                  <c:v>12578.70801</c:v>
                </c:pt>
                <c:pt idx="1196">
                  <c:v>12585.27441</c:v>
                </c:pt>
                <c:pt idx="1197">
                  <c:v>12591.275390000001</c:v>
                </c:pt>
                <c:pt idx="1198">
                  <c:v>12596.759770000001</c:v>
                </c:pt>
                <c:pt idx="1199">
                  <c:v>12601.77246</c:v>
                </c:pt>
                <c:pt idx="1200">
                  <c:v>12606.353520000001</c:v>
                </c:pt>
                <c:pt idx="1201">
                  <c:v>12610.54004</c:v>
                </c:pt>
                <c:pt idx="1202">
                  <c:v>12614.36621</c:v>
                </c:pt>
                <c:pt idx="1203">
                  <c:v>12617.86328</c:v>
                </c:pt>
                <c:pt idx="1204">
                  <c:v>12621.059569999999</c:v>
                </c:pt>
                <c:pt idx="1205">
                  <c:v>12623.98047</c:v>
                </c:pt>
                <c:pt idx="1206">
                  <c:v>12626.650390000001</c:v>
                </c:pt>
                <c:pt idx="1207">
                  <c:v>12629.090819999999</c:v>
                </c:pt>
                <c:pt idx="1208">
                  <c:v>12631.320309999999</c:v>
                </c:pt>
                <c:pt idx="1209">
                  <c:v>12633.358399999999</c:v>
                </c:pt>
                <c:pt idx="1210">
                  <c:v>12635.2207</c:v>
                </c:pt>
                <c:pt idx="1211">
                  <c:v>12636.922850000001</c:v>
                </c:pt>
                <c:pt idx="1212">
                  <c:v>12638.478520000001</c:v>
                </c:pt>
                <c:pt idx="1213">
                  <c:v>12639.900390000001</c:v>
                </c:pt>
                <c:pt idx="1214">
                  <c:v>12641.200199999999</c:v>
                </c:pt>
                <c:pt idx="1215">
                  <c:v>12642.387699999999</c:v>
                </c:pt>
                <c:pt idx="1216">
                  <c:v>12643.47363</c:v>
                </c:pt>
                <c:pt idx="1217">
                  <c:v>12644.465819999999</c:v>
                </c:pt>
                <c:pt idx="1218">
                  <c:v>12645.372069999999</c:v>
                </c:pt>
                <c:pt idx="1219">
                  <c:v>12646.20117</c:v>
                </c:pt>
                <c:pt idx="1220">
                  <c:v>12646.95801</c:v>
                </c:pt>
                <c:pt idx="1221">
                  <c:v>12647.650390000001</c:v>
                </c:pt>
                <c:pt idx="1222">
                  <c:v>12648.2832</c:v>
                </c:pt>
                <c:pt idx="1223">
                  <c:v>12648.86133</c:v>
                </c:pt>
                <c:pt idx="1224">
                  <c:v>12649.389649999999</c:v>
                </c:pt>
                <c:pt idx="1225">
                  <c:v>12649.872069999999</c:v>
                </c:pt>
                <c:pt idx="1226">
                  <c:v>12650.313480000001</c:v>
                </c:pt>
                <c:pt idx="1227">
                  <c:v>12650.7168</c:v>
                </c:pt>
                <c:pt idx="1228">
                  <c:v>12651.08496</c:v>
                </c:pt>
                <c:pt idx="1229">
                  <c:v>12651.42188</c:v>
                </c:pt>
                <c:pt idx="1230">
                  <c:v>12651.72949</c:v>
                </c:pt>
                <c:pt idx="1231">
                  <c:v>12652.01074</c:v>
                </c:pt>
                <c:pt idx="1232">
                  <c:v>12652.26758</c:v>
                </c:pt>
                <c:pt idx="1233">
                  <c:v>12652.502930000001</c:v>
                </c:pt>
                <c:pt idx="1234">
                  <c:v>12652.717769999999</c:v>
                </c:pt>
                <c:pt idx="1235">
                  <c:v>12652.914059999999</c:v>
                </c:pt>
                <c:pt idx="1236">
                  <c:v>12653.09375</c:v>
                </c:pt>
                <c:pt idx="1237">
                  <c:v>12653.257809999999</c:v>
                </c:pt>
                <c:pt idx="1238">
                  <c:v>12653.4082</c:v>
                </c:pt>
                <c:pt idx="1239">
                  <c:v>12653.54492</c:v>
                </c:pt>
                <c:pt idx="1240">
                  <c:v>12653.66992</c:v>
                </c:pt>
                <c:pt idx="1241">
                  <c:v>12653.784180000001</c:v>
                </c:pt>
                <c:pt idx="1242">
                  <c:v>12653.88867</c:v>
                </c:pt>
                <c:pt idx="1243">
                  <c:v>12653.98438</c:v>
                </c:pt>
                <c:pt idx="1244">
                  <c:v>12654.072270000001</c:v>
                </c:pt>
                <c:pt idx="1245">
                  <c:v>12654.152340000001</c:v>
                </c:pt>
                <c:pt idx="1246">
                  <c:v>12654.22559</c:v>
                </c:pt>
                <c:pt idx="1247">
                  <c:v>12654.29199</c:v>
                </c:pt>
                <c:pt idx="1248">
                  <c:v>12654.35254</c:v>
                </c:pt>
                <c:pt idx="1249">
                  <c:v>12654.4082</c:v>
                </c:pt>
                <c:pt idx="1250">
                  <c:v>12654.458979999999</c:v>
                </c:pt>
                <c:pt idx="1251">
                  <c:v>12654.505859999999</c:v>
                </c:pt>
                <c:pt idx="1252">
                  <c:v>12654.54883</c:v>
                </c:pt>
                <c:pt idx="1253">
                  <c:v>12654.587890000001</c:v>
                </c:pt>
                <c:pt idx="1254">
                  <c:v>12654.62305</c:v>
                </c:pt>
                <c:pt idx="1255">
                  <c:v>12654.655269999999</c:v>
                </c:pt>
                <c:pt idx="1256">
                  <c:v>12654.684569999999</c:v>
                </c:pt>
                <c:pt idx="1257">
                  <c:v>12654.71191</c:v>
                </c:pt>
                <c:pt idx="1258">
                  <c:v>12654.73633</c:v>
                </c:pt>
                <c:pt idx="1259">
                  <c:v>12654.75879</c:v>
                </c:pt>
                <c:pt idx="1260">
                  <c:v>12654.7793</c:v>
                </c:pt>
                <c:pt idx="1261">
                  <c:v>12654.797850000001</c:v>
                </c:pt>
                <c:pt idx="1262">
                  <c:v>12654.815430000001</c:v>
                </c:pt>
                <c:pt idx="1263">
                  <c:v>12654.831050000001</c:v>
                </c:pt>
                <c:pt idx="1264">
                  <c:v>12654.8457</c:v>
                </c:pt>
                <c:pt idx="1265">
                  <c:v>12654.85938</c:v>
                </c:pt>
                <c:pt idx="1266">
                  <c:v>12654.871090000001</c:v>
                </c:pt>
                <c:pt idx="1267">
                  <c:v>12654.88184</c:v>
                </c:pt>
                <c:pt idx="1268">
                  <c:v>12654.891600000001</c:v>
                </c:pt>
                <c:pt idx="1269">
                  <c:v>12654.90137</c:v>
                </c:pt>
                <c:pt idx="1270">
                  <c:v>12654.910159999999</c:v>
                </c:pt>
                <c:pt idx="1271">
                  <c:v>12654.91797</c:v>
                </c:pt>
                <c:pt idx="1272">
                  <c:v>12654.924800000001</c:v>
                </c:pt>
                <c:pt idx="1273">
                  <c:v>12654.931640000001</c:v>
                </c:pt>
                <c:pt idx="1274">
                  <c:v>12654.9375</c:v>
                </c:pt>
                <c:pt idx="1275">
                  <c:v>12654.943359999999</c:v>
                </c:pt>
                <c:pt idx="1276">
                  <c:v>12654.94824</c:v>
                </c:pt>
                <c:pt idx="1277">
                  <c:v>12654.95313</c:v>
                </c:pt>
                <c:pt idx="1278">
                  <c:v>12654.95703</c:v>
                </c:pt>
                <c:pt idx="1279">
                  <c:v>12654.960940000001</c:v>
                </c:pt>
                <c:pt idx="1280">
                  <c:v>12654.96387</c:v>
                </c:pt>
                <c:pt idx="1281">
                  <c:v>12654.9668</c:v>
                </c:pt>
                <c:pt idx="1282">
                  <c:v>12654.969730000001</c:v>
                </c:pt>
                <c:pt idx="1283">
                  <c:v>12654.972659999999</c:v>
                </c:pt>
                <c:pt idx="1284">
                  <c:v>12654.974609999999</c:v>
                </c:pt>
                <c:pt idx="1285">
                  <c:v>12654.976559999999</c:v>
                </c:pt>
                <c:pt idx="1286">
                  <c:v>12654.978520000001</c:v>
                </c:pt>
                <c:pt idx="1287">
                  <c:v>12654.98047</c:v>
                </c:pt>
                <c:pt idx="1288">
                  <c:v>12654.98242</c:v>
                </c:pt>
                <c:pt idx="1289">
                  <c:v>12654.98438</c:v>
                </c:pt>
                <c:pt idx="1290">
                  <c:v>12654.985350000001</c:v>
                </c:pt>
                <c:pt idx="1291">
                  <c:v>12654.98633</c:v>
                </c:pt>
                <c:pt idx="1292">
                  <c:v>12654.987300000001</c:v>
                </c:pt>
                <c:pt idx="1293">
                  <c:v>12654.98828</c:v>
                </c:pt>
                <c:pt idx="1294">
                  <c:v>12654.98926</c:v>
                </c:pt>
                <c:pt idx="1295">
                  <c:v>12654.990229999999</c:v>
                </c:pt>
                <c:pt idx="1296">
                  <c:v>12654.99121</c:v>
                </c:pt>
                <c:pt idx="1297">
                  <c:v>12654.992190000001</c:v>
                </c:pt>
                <c:pt idx="1298">
                  <c:v>12654.99316</c:v>
                </c:pt>
                <c:pt idx="1299">
                  <c:v>12654.994140000001</c:v>
                </c:pt>
                <c:pt idx="1300">
                  <c:v>12654.99512</c:v>
                </c:pt>
                <c:pt idx="1301">
                  <c:v>12654.99512</c:v>
                </c:pt>
                <c:pt idx="1302">
                  <c:v>12654.99512</c:v>
                </c:pt>
                <c:pt idx="1303">
                  <c:v>12654.99512</c:v>
                </c:pt>
                <c:pt idx="1304">
                  <c:v>12654.99512</c:v>
                </c:pt>
                <c:pt idx="1305">
                  <c:v>12654.99512</c:v>
                </c:pt>
                <c:pt idx="1306">
                  <c:v>12654.99512</c:v>
                </c:pt>
                <c:pt idx="1307">
                  <c:v>12654.99512</c:v>
                </c:pt>
                <c:pt idx="1308">
                  <c:v>12654.99512</c:v>
                </c:pt>
                <c:pt idx="1309">
                  <c:v>12654.99512</c:v>
                </c:pt>
                <c:pt idx="1310">
                  <c:v>12654.99512</c:v>
                </c:pt>
                <c:pt idx="1311">
                  <c:v>12654.99512</c:v>
                </c:pt>
                <c:pt idx="1312">
                  <c:v>12654.99512</c:v>
                </c:pt>
                <c:pt idx="1313">
                  <c:v>12654.99512</c:v>
                </c:pt>
                <c:pt idx="1314">
                  <c:v>12654.99512</c:v>
                </c:pt>
                <c:pt idx="1315">
                  <c:v>12654.99512</c:v>
                </c:pt>
                <c:pt idx="1316">
                  <c:v>12654.99512</c:v>
                </c:pt>
                <c:pt idx="1317">
                  <c:v>12654.99512</c:v>
                </c:pt>
                <c:pt idx="1318">
                  <c:v>12654.99512</c:v>
                </c:pt>
                <c:pt idx="1319">
                  <c:v>12654.99512</c:v>
                </c:pt>
                <c:pt idx="1320">
                  <c:v>12654.99512</c:v>
                </c:pt>
                <c:pt idx="1321">
                  <c:v>12654.99512</c:v>
                </c:pt>
                <c:pt idx="1322">
                  <c:v>12654.99512</c:v>
                </c:pt>
                <c:pt idx="1323">
                  <c:v>12654.99512</c:v>
                </c:pt>
                <c:pt idx="1324">
                  <c:v>12654.99512</c:v>
                </c:pt>
                <c:pt idx="1325">
                  <c:v>12654.99512</c:v>
                </c:pt>
                <c:pt idx="1326">
                  <c:v>12654.99512</c:v>
                </c:pt>
                <c:pt idx="1327">
                  <c:v>12654.99512</c:v>
                </c:pt>
                <c:pt idx="1328">
                  <c:v>12654.99512</c:v>
                </c:pt>
                <c:pt idx="1329">
                  <c:v>12654.99512</c:v>
                </c:pt>
                <c:pt idx="1330">
                  <c:v>12654.99512</c:v>
                </c:pt>
                <c:pt idx="1331">
                  <c:v>12654.99512</c:v>
                </c:pt>
                <c:pt idx="1332">
                  <c:v>12654.99512</c:v>
                </c:pt>
                <c:pt idx="1333">
                  <c:v>12654.99512</c:v>
                </c:pt>
                <c:pt idx="1334">
                  <c:v>12654.99512</c:v>
                </c:pt>
                <c:pt idx="1335">
                  <c:v>12654.99512</c:v>
                </c:pt>
                <c:pt idx="1336">
                  <c:v>12654.99512</c:v>
                </c:pt>
                <c:pt idx="1337">
                  <c:v>12654.99512</c:v>
                </c:pt>
                <c:pt idx="1338">
                  <c:v>12654.99512</c:v>
                </c:pt>
                <c:pt idx="1339">
                  <c:v>12654.99512</c:v>
                </c:pt>
                <c:pt idx="1340">
                  <c:v>12654.99512</c:v>
                </c:pt>
                <c:pt idx="1341">
                  <c:v>12654.99512</c:v>
                </c:pt>
                <c:pt idx="1342">
                  <c:v>12654.99512</c:v>
                </c:pt>
                <c:pt idx="1343">
                  <c:v>12654.99512</c:v>
                </c:pt>
                <c:pt idx="1344">
                  <c:v>12654.99512</c:v>
                </c:pt>
                <c:pt idx="1345">
                  <c:v>12654.99512</c:v>
                </c:pt>
                <c:pt idx="1346">
                  <c:v>12654.99512</c:v>
                </c:pt>
                <c:pt idx="1347">
                  <c:v>12654.99512</c:v>
                </c:pt>
                <c:pt idx="1348">
                  <c:v>12654.99512</c:v>
                </c:pt>
                <c:pt idx="1349">
                  <c:v>12654.99512</c:v>
                </c:pt>
                <c:pt idx="1350">
                  <c:v>12654.99512</c:v>
                </c:pt>
                <c:pt idx="1351">
                  <c:v>12654.99512</c:v>
                </c:pt>
                <c:pt idx="1352">
                  <c:v>12654.99512</c:v>
                </c:pt>
                <c:pt idx="1353">
                  <c:v>12654.99512</c:v>
                </c:pt>
                <c:pt idx="1354">
                  <c:v>12654.99512</c:v>
                </c:pt>
                <c:pt idx="1355">
                  <c:v>12654.99512</c:v>
                </c:pt>
                <c:pt idx="1356">
                  <c:v>12654.99512</c:v>
                </c:pt>
                <c:pt idx="1357">
                  <c:v>12654.99512</c:v>
                </c:pt>
                <c:pt idx="1358">
                  <c:v>12654.99512</c:v>
                </c:pt>
                <c:pt idx="1359">
                  <c:v>12654.99512</c:v>
                </c:pt>
                <c:pt idx="1360">
                  <c:v>12654.99512</c:v>
                </c:pt>
                <c:pt idx="1361">
                  <c:v>12654.99512</c:v>
                </c:pt>
                <c:pt idx="1362">
                  <c:v>12654.99512</c:v>
                </c:pt>
                <c:pt idx="1363">
                  <c:v>12654.99512</c:v>
                </c:pt>
                <c:pt idx="1364">
                  <c:v>12654.99512</c:v>
                </c:pt>
                <c:pt idx="1365">
                  <c:v>12654.99512</c:v>
                </c:pt>
                <c:pt idx="1366">
                  <c:v>12654.99512</c:v>
                </c:pt>
                <c:pt idx="1367">
                  <c:v>12654.99512</c:v>
                </c:pt>
                <c:pt idx="1368">
                  <c:v>12654.99512</c:v>
                </c:pt>
                <c:pt idx="1369">
                  <c:v>12654.99512</c:v>
                </c:pt>
                <c:pt idx="1370">
                  <c:v>12654.99512</c:v>
                </c:pt>
                <c:pt idx="1371">
                  <c:v>12654.99512</c:v>
                </c:pt>
                <c:pt idx="1372">
                  <c:v>12654.99512</c:v>
                </c:pt>
                <c:pt idx="1373">
                  <c:v>12654.99512</c:v>
                </c:pt>
                <c:pt idx="1374">
                  <c:v>12654.99512</c:v>
                </c:pt>
                <c:pt idx="1375">
                  <c:v>12654.99512</c:v>
                </c:pt>
                <c:pt idx="1376">
                  <c:v>12654.99512</c:v>
                </c:pt>
                <c:pt idx="1377">
                  <c:v>12654.99512</c:v>
                </c:pt>
                <c:pt idx="1378">
                  <c:v>12654.99512</c:v>
                </c:pt>
                <c:pt idx="1379">
                  <c:v>12654.99512</c:v>
                </c:pt>
                <c:pt idx="1380">
                  <c:v>12654.99512</c:v>
                </c:pt>
                <c:pt idx="1381">
                  <c:v>12654.99512</c:v>
                </c:pt>
                <c:pt idx="1382">
                  <c:v>12654.99512</c:v>
                </c:pt>
                <c:pt idx="1383">
                  <c:v>12654.99512</c:v>
                </c:pt>
                <c:pt idx="1384">
                  <c:v>12654.99512</c:v>
                </c:pt>
                <c:pt idx="1385">
                  <c:v>12654.99512</c:v>
                </c:pt>
                <c:pt idx="1386">
                  <c:v>12654.99512</c:v>
                </c:pt>
                <c:pt idx="1387">
                  <c:v>12654.99512</c:v>
                </c:pt>
                <c:pt idx="1388">
                  <c:v>12654.99512</c:v>
                </c:pt>
                <c:pt idx="1389">
                  <c:v>12654.99512</c:v>
                </c:pt>
                <c:pt idx="1390">
                  <c:v>12654.99512</c:v>
                </c:pt>
                <c:pt idx="1391">
                  <c:v>12654.99512</c:v>
                </c:pt>
                <c:pt idx="1392">
                  <c:v>12654.99512</c:v>
                </c:pt>
                <c:pt idx="1393">
                  <c:v>12654.99512</c:v>
                </c:pt>
                <c:pt idx="1394">
                  <c:v>12654.99512</c:v>
                </c:pt>
                <c:pt idx="1395">
                  <c:v>12654.99512</c:v>
                </c:pt>
                <c:pt idx="1396">
                  <c:v>12654.99512</c:v>
                </c:pt>
                <c:pt idx="1397">
                  <c:v>12654.99512</c:v>
                </c:pt>
                <c:pt idx="1398">
                  <c:v>12654.99512</c:v>
                </c:pt>
                <c:pt idx="1399">
                  <c:v>12654.99512</c:v>
                </c:pt>
                <c:pt idx="1400">
                  <c:v>12654.99512</c:v>
                </c:pt>
                <c:pt idx="1401">
                  <c:v>12654.99512</c:v>
                </c:pt>
                <c:pt idx="1402">
                  <c:v>12654.99512</c:v>
                </c:pt>
                <c:pt idx="1403">
                  <c:v>12654.99512</c:v>
                </c:pt>
                <c:pt idx="1404">
                  <c:v>12654.99512</c:v>
                </c:pt>
                <c:pt idx="1405">
                  <c:v>12654.99512</c:v>
                </c:pt>
                <c:pt idx="1406">
                  <c:v>12654.99512</c:v>
                </c:pt>
                <c:pt idx="1407">
                  <c:v>12654.99512</c:v>
                </c:pt>
                <c:pt idx="1408">
                  <c:v>12654.99512</c:v>
                </c:pt>
                <c:pt idx="1409">
                  <c:v>12654.99512</c:v>
                </c:pt>
                <c:pt idx="1410">
                  <c:v>12654.99512</c:v>
                </c:pt>
                <c:pt idx="1411">
                  <c:v>12654.99512</c:v>
                </c:pt>
                <c:pt idx="1412">
                  <c:v>12654.99512</c:v>
                </c:pt>
                <c:pt idx="1413">
                  <c:v>12654.99512</c:v>
                </c:pt>
                <c:pt idx="1414">
                  <c:v>12654.99512</c:v>
                </c:pt>
                <c:pt idx="1415">
                  <c:v>12654.99512</c:v>
                </c:pt>
                <c:pt idx="1416">
                  <c:v>12654.99512</c:v>
                </c:pt>
                <c:pt idx="1417">
                  <c:v>12654.99512</c:v>
                </c:pt>
                <c:pt idx="1418">
                  <c:v>12654.99512</c:v>
                </c:pt>
                <c:pt idx="1419">
                  <c:v>12654.99512</c:v>
                </c:pt>
                <c:pt idx="1420">
                  <c:v>12654.99512</c:v>
                </c:pt>
                <c:pt idx="1421">
                  <c:v>12654.99512</c:v>
                </c:pt>
                <c:pt idx="1422">
                  <c:v>12654.99512</c:v>
                </c:pt>
                <c:pt idx="1423">
                  <c:v>12654.99512</c:v>
                </c:pt>
                <c:pt idx="1424">
                  <c:v>12654.99512</c:v>
                </c:pt>
                <c:pt idx="1425">
                  <c:v>12654.99512</c:v>
                </c:pt>
                <c:pt idx="1426">
                  <c:v>12654.99512</c:v>
                </c:pt>
                <c:pt idx="1427">
                  <c:v>12654.99512</c:v>
                </c:pt>
                <c:pt idx="1428">
                  <c:v>12654.99512</c:v>
                </c:pt>
                <c:pt idx="1429">
                  <c:v>12654.99512</c:v>
                </c:pt>
                <c:pt idx="1430">
                  <c:v>12654.99512</c:v>
                </c:pt>
                <c:pt idx="1431">
                  <c:v>12654.99512</c:v>
                </c:pt>
                <c:pt idx="1432">
                  <c:v>12654.99512</c:v>
                </c:pt>
                <c:pt idx="1433">
                  <c:v>12654.99512</c:v>
                </c:pt>
                <c:pt idx="1434">
                  <c:v>12654.99512</c:v>
                </c:pt>
                <c:pt idx="1435">
                  <c:v>12654.99512</c:v>
                </c:pt>
                <c:pt idx="1436">
                  <c:v>12654.99512</c:v>
                </c:pt>
                <c:pt idx="1437">
                  <c:v>12654.99512</c:v>
                </c:pt>
                <c:pt idx="1438">
                  <c:v>12654.99512</c:v>
                </c:pt>
                <c:pt idx="1439">
                  <c:v>12654.99512</c:v>
                </c:pt>
                <c:pt idx="1440">
                  <c:v>12654.99512</c:v>
                </c:pt>
                <c:pt idx="1441">
                  <c:v>12654.99512</c:v>
                </c:pt>
                <c:pt idx="1442">
                  <c:v>12654.99512</c:v>
                </c:pt>
                <c:pt idx="1443">
                  <c:v>12654.99512</c:v>
                </c:pt>
                <c:pt idx="1444">
                  <c:v>12654.99512</c:v>
                </c:pt>
                <c:pt idx="1445">
                  <c:v>12654.99512</c:v>
                </c:pt>
                <c:pt idx="1446">
                  <c:v>12654.99512</c:v>
                </c:pt>
                <c:pt idx="1447">
                  <c:v>12654.99512</c:v>
                </c:pt>
                <c:pt idx="1448">
                  <c:v>12654.99512</c:v>
                </c:pt>
                <c:pt idx="1449">
                  <c:v>12654.99512</c:v>
                </c:pt>
                <c:pt idx="1450">
                  <c:v>12654.99512</c:v>
                </c:pt>
                <c:pt idx="1451">
                  <c:v>12654.99512</c:v>
                </c:pt>
                <c:pt idx="1452">
                  <c:v>12654.99512</c:v>
                </c:pt>
                <c:pt idx="1453">
                  <c:v>12654.99512</c:v>
                </c:pt>
                <c:pt idx="1454">
                  <c:v>12654.909180000001</c:v>
                </c:pt>
                <c:pt idx="1455">
                  <c:v>12654.831050000001</c:v>
                </c:pt>
                <c:pt idx="1456">
                  <c:v>12654.759770000001</c:v>
                </c:pt>
                <c:pt idx="1457">
                  <c:v>12654.69434</c:v>
                </c:pt>
                <c:pt idx="1458">
                  <c:v>12654.634770000001</c:v>
                </c:pt>
                <c:pt idx="1459">
                  <c:v>12654.58008</c:v>
                </c:pt>
                <c:pt idx="1460">
                  <c:v>12654.530269999999</c:v>
                </c:pt>
                <c:pt idx="1461">
                  <c:v>12654.48438</c:v>
                </c:pt>
                <c:pt idx="1462">
                  <c:v>12654.44238</c:v>
                </c:pt>
                <c:pt idx="1463">
                  <c:v>12654.4043</c:v>
                </c:pt>
                <c:pt idx="1464">
                  <c:v>12654.369140000001</c:v>
                </c:pt>
                <c:pt idx="1465">
                  <c:v>12654.33691</c:v>
                </c:pt>
                <c:pt idx="1466">
                  <c:v>12654.30762</c:v>
                </c:pt>
                <c:pt idx="1467">
                  <c:v>12654.28125</c:v>
                </c:pt>
                <c:pt idx="1468">
                  <c:v>12654.25684</c:v>
                </c:pt>
                <c:pt idx="1469">
                  <c:v>12654.23438</c:v>
                </c:pt>
                <c:pt idx="1470">
                  <c:v>12654.21387</c:v>
                </c:pt>
                <c:pt idx="1471">
                  <c:v>12654.195309999999</c:v>
                </c:pt>
                <c:pt idx="1472">
                  <c:v>12654.17871</c:v>
                </c:pt>
                <c:pt idx="1473">
                  <c:v>12654.16309</c:v>
                </c:pt>
                <c:pt idx="1474">
                  <c:v>12654.14941</c:v>
                </c:pt>
                <c:pt idx="1475">
                  <c:v>12654.13672</c:v>
                </c:pt>
                <c:pt idx="1476">
                  <c:v>12654.125</c:v>
                </c:pt>
                <c:pt idx="1477">
                  <c:v>12654.11426</c:v>
                </c:pt>
                <c:pt idx="1478">
                  <c:v>12654.10449</c:v>
                </c:pt>
                <c:pt idx="1479">
                  <c:v>12654.0957</c:v>
                </c:pt>
                <c:pt idx="1480">
                  <c:v>12654.087890000001</c:v>
                </c:pt>
                <c:pt idx="1481">
                  <c:v>12654.08008</c:v>
                </c:pt>
                <c:pt idx="1482">
                  <c:v>12654.07324</c:v>
                </c:pt>
                <c:pt idx="1483">
                  <c:v>12654.06738</c:v>
                </c:pt>
                <c:pt idx="1484">
                  <c:v>12654.061519999999</c:v>
                </c:pt>
                <c:pt idx="1485">
                  <c:v>12654.056640000001</c:v>
                </c:pt>
                <c:pt idx="1486">
                  <c:v>12654.05176</c:v>
                </c:pt>
                <c:pt idx="1487">
                  <c:v>12654.04688</c:v>
                </c:pt>
                <c:pt idx="1488">
                  <c:v>12654.04297</c:v>
                </c:pt>
                <c:pt idx="1489">
                  <c:v>12654.039059999999</c:v>
                </c:pt>
                <c:pt idx="1490">
                  <c:v>12654.03613</c:v>
                </c:pt>
                <c:pt idx="1491">
                  <c:v>12654.0332</c:v>
                </c:pt>
                <c:pt idx="1492">
                  <c:v>12654.030269999999</c:v>
                </c:pt>
                <c:pt idx="1493">
                  <c:v>12654.027340000001</c:v>
                </c:pt>
                <c:pt idx="1494">
                  <c:v>12654.025390000001</c:v>
                </c:pt>
                <c:pt idx="1495">
                  <c:v>12654.023440000001</c:v>
                </c:pt>
                <c:pt idx="1496">
                  <c:v>12654.021479999999</c:v>
                </c:pt>
                <c:pt idx="1497">
                  <c:v>12654.01953</c:v>
                </c:pt>
                <c:pt idx="1498">
                  <c:v>12654.01758</c:v>
                </c:pt>
                <c:pt idx="1499">
                  <c:v>12654.01563</c:v>
                </c:pt>
                <c:pt idx="1500">
                  <c:v>12654.014649999999</c:v>
                </c:pt>
                <c:pt idx="1501">
                  <c:v>12654.01367</c:v>
                </c:pt>
                <c:pt idx="1502">
                  <c:v>12654.012699999999</c:v>
                </c:pt>
                <c:pt idx="1503">
                  <c:v>12654.01172</c:v>
                </c:pt>
                <c:pt idx="1504">
                  <c:v>12654.01074</c:v>
                </c:pt>
                <c:pt idx="1505">
                  <c:v>12654.009770000001</c:v>
                </c:pt>
                <c:pt idx="1506">
                  <c:v>12654.00879</c:v>
                </c:pt>
                <c:pt idx="1507">
                  <c:v>12654.007809999999</c:v>
                </c:pt>
                <c:pt idx="1508">
                  <c:v>12654.00684</c:v>
                </c:pt>
                <c:pt idx="1509">
                  <c:v>12654.005859999999</c:v>
                </c:pt>
                <c:pt idx="1510">
                  <c:v>12654.00488</c:v>
                </c:pt>
                <c:pt idx="1511">
                  <c:v>12654.00488</c:v>
                </c:pt>
                <c:pt idx="1512">
                  <c:v>12654.00488</c:v>
                </c:pt>
                <c:pt idx="1513">
                  <c:v>12654.00488</c:v>
                </c:pt>
                <c:pt idx="1514">
                  <c:v>12654.00488</c:v>
                </c:pt>
                <c:pt idx="1515">
                  <c:v>12654.00488</c:v>
                </c:pt>
                <c:pt idx="1516">
                  <c:v>12654.00488</c:v>
                </c:pt>
                <c:pt idx="1517">
                  <c:v>12654.00488</c:v>
                </c:pt>
                <c:pt idx="1518">
                  <c:v>12654.00488</c:v>
                </c:pt>
                <c:pt idx="1519">
                  <c:v>12654.00488</c:v>
                </c:pt>
                <c:pt idx="1520">
                  <c:v>12654.00488</c:v>
                </c:pt>
                <c:pt idx="1521">
                  <c:v>12654.00488</c:v>
                </c:pt>
                <c:pt idx="1522">
                  <c:v>12654.00488</c:v>
                </c:pt>
                <c:pt idx="1523">
                  <c:v>12654.00488</c:v>
                </c:pt>
                <c:pt idx="1524">
                  <c:v>12654.00488</c:v>
                </c:pt>
                <c:pt idx="1525">
                  <c:v>12654.00488</c:v>
                </c:pt>
                <c:pt idx="1526">
                  <c:v>12654.00488</c:v>
                </c:pt>
                <c:pt idx="1527">
                  <c:v>12654.00488</c:v>
                </c:pt>
                <c:pt idx="1528">
                  <c:v>12654.00488</c:v>
                </c:pt>
                <c:pt idx="1529">
                  <c:v>12654.00488</c:v>
                </c:pt>
                <c:pt idx="1530">
                  <c:v>12654.00488</c:v>
                </c:pt>
                <c:pt idx="1531">
                  <c:v>12654.00488</c:v>
                </c:pt>
                <c:pt idx="1532">
                  <c:v>12654.00488</c:v>
                </c:pt>
                <c:pt idx="1533">
                  <c:v>12654.00488</c:v>
                </c:pt>
                <c:pt idx="1534">
                  <c:v>12654.00488</c:v>
                </c:pt>
                <c:pt idx="1535">
                  <c:v>12654.00488</c:v>
                </c:pt>
                <c:pt idx="1536">
                  <c:v>12654.00488</c:v>
                </c:pt>
                <c:pt idx="1537">
                  <c:v>12654.00488</c:v>
                </c:pt>
                <c:pt idx="1538">
                  <c:v>12654.00488</c:v>
                </c:pt>
                <c:pt idx="1539">
                  <c:v>12654.00488</c:v>
                </c:pt>
                <c:pt idx="1540">
                  <c:v>12654.00488</c:v>
                </c:pt>
                <c:pt idx="1541">
                  <c:v>12654.00488</c:v>
                </c:pt>
                <c:pt idx="1542">
                  <c:v>12654.00488</c:v>
                </c:pt>
                <c:pt idx="1543">
                  <c:v>12654.00488</c:v>
                </c:pt>
                <c:pt idx="1544">
                  <c:v>12654.00488</c:v>
                </c:pt>
                <c:pt idx="1545">
                  <c:v>12654.00488</c:v>
                </c:pt>
                <c:pt idx="1546">
                  <c:v>12654.00488</c:v>
                </c:pt>
                <c:pt idx="1547">
                  <c:v>12654.00488</c:v>
                </c:pt>
                <c:pt idx="1548">
                  <c:v>12654.00488</c:v>
                </c:pt>
                <c:pt idx="1549">
                  <c:v>12654.00488</c:v>
                </c:pt>
                <c:pt idx="1550">
                  <c:v>12654.00488</c:v>
                </c:pt>
                <c:pt idx="1551">
                  <c:v>12654.00488</c:v>
                </c:pt>
                <c:pt idx="1552">
                  <c:v>12654.00488</c:v>
                </c:pt>
                <c:pt idx="1553">
                  <c:v>12654.00488</c:v>
                </c:pt>
                <c:pt idx="1554">
                  <c:v>12654.00488</c:v>
                </c:pt>
                <c:pt idx="1555">
                  <c:v>12654.00488</c:v>
                </c:pt>
                <c:pt idx="1556">
                  <c:v>12654.00488</c:v>
                </c:pt>
                <c:pt idx="1557">
                  <c:v>12654.00488</c:v>
                </c:pt>
                <c:pt idx="1558">
                  <c:v>12654.00488</c:v>
                </c:pt>
                <c:pt idx="1559">
                  <c:v>12654.00488</c:v>
                </c:pt>
                <c:pt idx="1560">
                  <c:v>12654.00488</c:v>
                </c:pt>
                <c:pt idx="1561">
                  <c:v>12654.00488</c:v>
                </c:pt>
                <c:pt idx="1562">
                  <c:v>12654.00488</c:v>
                </c:pt>
                <c:pt idx="1563">
                  <c:v>12654.00488</c:v>
                </c:pt>
                <c:pt idx="1564">
                  <c:v>12654.00488</c:v>
                </c:pt>
                <c:pt idx="1565">
                  <c:v>12654.00488</c:v>
                </c:pt>
                <c:pt idx="1566">
                  <c:v>12654.00488</c:v>
                </c:pt>
                <c:pt idx="1567">
                  <c:v>12654.00488</c:v>
                </c:pt>
                <c:pt idx="1568">
                  <c:v>12654.00488</c:v>
                </c:pt>
                <c:pt idx="1569">
                  <c:v>12654.00488</c:v>
                </c:pt>
                <c:pt idx="1570">
                  <c:v>12654.00488</c:v>
                </c:pt>
                <c:pt idx="1571">
                  <c:v>12654.00488</c:v>
                </c:pt>
                <c:pt idx="1572">
                  <c:v>12654.00488</c:v>
                </c:pt>
                <c:pt idx="1573">
                  <c:v>12654.00488</c:v>
                </c:pt>
                <c:pt idx="1574">
                  <c:v>12654.00488</c:v>
                </c:pt>
                <c:pt idx="1575">
                  <c:v>12654.00488</c:v>
                </c:pt>
                <c:pt idx="1576">
                  <c:v>12654.00488</c:v>
                </c:pt>
                <c:pt idx="1577">
                  <c:v>12654.00488</c:v>
                </c:pt>
                <c:pt idx="1578">
                  <c:v>12654.00488</c:v>
                </c:pt>
                <c:pt idx="1579">
                  <c:v>12654.00488</c:v>
                </c:pt>
                <c:pt idx="1580">
                  <c:v>12654.00488</c:v>
                </c:pt>
                <c:pt idx="1581">
                  <c:v>12654.090819999999</c:v>
                </c:pt>
                <c:pt idx="1582">
                  <c:v>12654.168949999999</c:v>
                </c:pt>
                <c:pt idx="1583">
                  <c:v>12654.240229999999</c:v>
                </c:pt>
                <c:pt idx="1584">
                  <c:v>12654.30566</c:v>
                </c:pt>
                <c:pt idx="1585">
                  <c:v>12654.365229999999</c:v>
                </c:pt>
                <c:pt idx="1586">
                  <c:v>12654.41992</c:v>
                </c:pt>
                <c:pt idx="1587">
                  <c:v>12654.469730000001</c:v>
                </c:pt>
                <c:pt idx="1588">
                  <c:v>12654.51563</c:v>
                </c:pt>
                <c:pt idx="1589">
                  <c:v>12654.55762</c:v>
                </c:pt>
                <c:pt idx="1590">
                  <c:v>12654.5957</c:v>
                </c:pt>
                <c:pt idx="1591">
                  <c:v>12654.630859999999</c:v>
                </c:pt>
                <c:pt idx="1592">
                  <c:v>12654.66309</c:v>
                </c:pt>
                <c:pt idx="1593">
                  <c:v>12654.69238</c:v>
                </c:pt>
                <c:pt idx="1594">
                  <c:v>12654.71875</c:v>
                </c:pt>
                <c:pt idx="1595">
                  <c:v>12654.74316</c:v>
                </c:pt>
                <c:pt idx="1596">
                  <c:v>12654.76563</c:v>
                </c:pt>
                <c:pt idx="1597">
                  <c:v>12654.78613</c:v>
                </c:pt>
                <c:pt idx="1598">
                  <c:v>12654.804690000001</c:v>
                </c:pt>
                <c:pt idx="1599">
                  <c:v>12654.82129</c:v>
                </c:pt>
                <c:pt idx="1600">
                  <c:v>12654.83691</c:v>
                </c:pt>
                <c:pt idx="1601">
                  <c:v>12654.85059</c:v>
                </c:pt>
                <c:pt idx="1602">
                  <c:v>12654.86328</c:v>
                </c:pt>
                <c:pt idx="1603">
                  <c:v>12654.875</c:v>
                </c:pt>
                <c:pt idx="1604">
                  <c:v>12654.88574</c:v>
                </c:pt>
                <c:pt idx="1605">
                  <c:v>12654.89551</c:v>
                </c:pt>
                <c:pt idx="1606">
                  <c:v>12654.9043</c:v>
                </c:pt>
                <c:pt idx="1607">
                  <c:v>12654.912109999999</c:v>
                </c:pt>
                <c:pt idx="1608">
                  <c:v>12654.91992</c:v>
                </c:pt>
                <c:pt idx="1609">
                  <c:v>12654.92676</c:v>
                </c:pt>
                <c:pt idx="1610">
                  <c:v>12654.93262</c:v>
                </c:pt>
                <c:pt idx="1611">
                  <c:v>12654.938480000001</c:v>
                </c:pt>
                <c:pt idx="1612">
                  <c:v>12654.943359999999</c:v>
                </c:pt>
                <c:pt idx="1613">
                  <c:v>12654.94824</c:v>
                </c:pt>
                <c:pt idx="1614">
                  <c:v>12654.95313</c:v>
                </c:pt>
                <c:pt idx="1615">
                  <c:v>12654.95703</c:v>
                </c:pt>
                <c:pt idx="1616">
                  <c:v>12654.960940000001</c:v>
                </c:pt>
                <c:pt idx="1617">
                  <c:v>12654.96387</c:v>
                </c:pt>
                <c:pt idx="1618">
                  <c:v>12654.9668</c:v>
                </c:pt>
                <c:pt idx="1619">
                  <c:v>12654.969730000001</c:v>
                </c:pt>
                <c:pt idx="1620">
                  <c:v>12654.972659999999</c:v>
                </c:pt>
                <c:pt idx="1621">
                  <c:v>12654.974609999999</c:v>
                </c:pt>
                <c:pt idx="1622">
                  <c:v>12654.976559999999</c:v>
                </c:pt>
                <c:pt idx="1623">
                  <c:v>12654.978520000001</c:v>
                </c:pt>
                <c:pt idx="1624">
                  <c:v>12654.98047</c:v>
                </c:pt>
                <c:pt idx="1625">
                  <c:v>12654.98242</c:v>
                </c:pt>
                <c:pt idx="1626">
                  <c:v>12654.98438</c:v>
                </c:pt>
                <c:pt idx="1627">
                  <c:v>12654.985350000001</c:v>
                </c:pt>
                <c:pt idx="1628">
                  <c:v>12654.98633</c:v>
                </c:pt>
                <c:pt idx="1629">
                  <c:v>12654.987300000001</c:v>
                </c:pt>
                <c:pt idx="1630">
                  <c:v>12654.98828</c:v>
                </c:pt>
                <c:pt idx="1631">
                  <c:v>12654.98926</c:v>
                </c:pt>
                <c:pt idx="1632">
                  <c:v>12654.990229999999</c:v>
                </c:pt>
                <c:pt idx="1633">
                  <c:v>12654.99121</c:v>
                </c:pt>
                <c:pt idx="1634">
                  <c:v>12654.992190000001</c:v>
                </c:pt>
                <c:pt idx="1635">
                  <c:v>12654.99316</c:v>
                </c:pt>
                <c:pt idx="1636">
                  <c:v>12654.994140000001</c:v>
                </c:pt>
                <c:pt idx="1637">
                  <c:v>12654.99512</c:v>
                </c:pt>
                <c:pt idx="1638">
                  <c:v>12654.99512</c:v>
                </c:pt>
                <c:pt idx="1639">
                  <c:v>12654.99512</c:v>
                </c:pt>
                <c:pt idx="1640">
                  <c:v>12654.99512</c:v>
                </c:pt>
                <c:pt idx="1641">
                  <c:v>12654.99512</c:v>
                </c:pt>
                <c:pt idx="1642">
                  <c:v>12654.99512</c:v>
                </c:pt>
                <c:pt idx="1643">
                  <c:v>12654.99512</c:v>
                </c:pt>
                <c:pt idx="1644">
                  <c:v>12654.99512</c:v>
                </c:pt>
                <c:pt idx="1645">
                  <c:v>12654.99512</c:v>
                </c:pt>
                <c:pt idx="1646">
                  <c:v>12654.99512</c:v>
                </c:pt>
                <c:pt idx="1647">
                  <c:v>12654.99512</c:v>
                </c:pt>
                <c:pt idx="1648">
                  <c:v>12654.99512</c:v>
                </c:pt>
                <c:pt idx="1649">
                  <c:v>12654.99512</c:v>
                </c:pt>
                <c:pt idx="1650">
                  <c:v>12654.99512</c:v>
                </c:pt>
                <c:pt idx="1651">
                  <c:v>12654.99512</c:v>
                </c:pt>
                <c:pt idx="1652">
                  <c:v>12654.99512</c:v>
                </c:pt>
                <c:pt idx="1653">
                  <c:v>12654.99512</c:v>
                </c:pt>
                <c:pt idx="1654">
                  <c:v>12654.99512</c:v>
                </c:pt>
                <c:pt idx="1655">
                  <c:v>12654.99512</c:v>
                </c:pt>
                <c:pt idx="1656">
                  <c:v>12654.99512</c:v>
                </c:pt>
                <c:pt idx="1657">
                  <c:v>12654.99512</c:v>
                </c:pt>
                <c:pt idx="1658">
                  <c:v>12654.99512</c:v>
                </c:pt>
                <c:pt idx="1659">
                  <c:v>12654.99512</c:v>
                </c:pt>
                <c:pt idx="1660">
                  <c:v>12654.99512</c:v>
                </c:pt>
                <c:pt idx="1661">
                  <c:v>12654.99512</c:v>
                </c:pt>
                <c:pt idx="1662">
                  <c:v>12654.99512</c:v>
                </c:pt>
                <c:pt idx="1663">
                  <c:v>12654.99512</c:v>
                </c:pt>
                <c:pt idx="1664">
                  <c:v>12654.99512</c:v>
                </c:pt>
                <c:pt idx="1665">
                  <c:v>12654.99512</c:v>
                </c:pt>
                <c:pt idx="1666">
                  <c:v>12654.99512</c:v>
                </c:pt>
                <c:pt idx="1667">
                  <c:v>12654.99512</c:v>
                </c:pt>
                <c:pt idx="1668">
                  <c:v>12654.99512</c:v>
                </c:pt>
                <c:pt idx="1669">
                  <c:v>12654.99512</c:v>
                </c:pt>
                <c:pt idx="1670">
                  <c:v>12654.99512</c:v>
                </c:pt>
                <c:pt idx="1671">
                  <c:v>12654.99512</c:v>
                </c:pt>
                <c:pt idx="1672">
                  <c:v>12654.99512</c:v>
                </c:pt>
                <c:pt idx="1673">
                  <c:v>12654.99512</c:v>
                </c:pt>
                <c:pt idx="1674">
                  <c:v>12654.99512</c:v>
                </c:pt>
                <c:pt idx="1675">
                  <c:v>12654.99512</c:v>
                </c:pt>
                <c:pt idx="1676">
                  <c:v>12654.99512</c:v>
                </c:pt>
                <c:pt idx="1677">
                  <c:v>12654.99512</c:v>
                </c:pt>
                <c:pt idx="1678">
                  <c:v>12654.99512</c:v>
                </c:pt>
                <c:pt idx="1679">
                  <c:v>12654.99512</c:v>
                </c:pt>
                <c:pt idx="1680">
                  <c:v>12654.99512</c:v>
                </c:pt>
                <c:pt idx="1681">
                  <c:v>12654.99512</c:v>
                </c:pt>
                <c:pt idx="1682">
                  <c:v>12654.99512</c:v>
                </c:pt>
                <c:pt idx="1683">
                  <c:v>12654.99512</c:v>
                </c:pt>
                <c:pt idx="1684">
                  <c:v>12654.99512</c:v>
                </c:pt>
                <c:pt idx="1685">
                  <c:v>12654.99512</c:v>
                </c:pt>
                <c:pt idx="1686">
                  <c:v>12654.99512</c:v>
                </c:pt>
                <c:pt idx="1687">
                  <c:v>12654.99512</c:v>
                </c:pt>
                <c:pt idx="1688">
                  <c:v>12654.99512</c:v>
                </c:pt>
                <c:pt idx="1689">
                  <c:v>12654.99512</c:v>
                </c:pt>
                <c:pt idx="1690">
                  <c:v>12654.99512</c:v>
                </c:pt>
                <c:pt idx="1691">
                  <c:v>12654.99512</c:v>
                </c:pt>
                <c:pt idx="1692">
                  <c:v>12654.99512</c:v>
                </c:pt>
                <c:pt idx="1693">
                  <c:v>12654.99512</c:v>
                </c:pt>
                <c:pt idx="1694">
                  <c:v>12654.99512</c:v>
                </c:pt>
                <c:pt idx="1695">
                  <c:v>12654.99512</c:v>
                </c:pt>
                <c:pt idx="1696">
                  <c:v>12654.99512</c:v>
                </c:pt>
                <c:pt idx="1697">
                  <c:v>12654.99512</c:v>
                </c:pt>
                <c:pt idx="1698">
                  <c:v>12654.99512</c:v>
                </c:pt>
                <c:pt idx="1699">
                  <c:v>12654.99512</c:v>
                </c:pt>
                <c:pt idx="1700">
                  <c:v>12654.99512</c:v>
                </c:pt>
                <c:pt idx="1701">
                  <c:v>12654.99512</c:v>
                </c:pt>
                <c:pt idx="1702">
                  <c:v>12654.99512</c:v>
                </c:pt>
                <c:pt idx="1703">
                  <c:v>12654.99512</c:v>
                </c:pt>
                <c:pt idx="1704">
                  <c:v>12654.99512</c:v>
                </c:pt>
                <c:pt idx="1705">
                  <c:v>12654.99512</c:v>
                </c:pt>
                <c:pt idx="1706">
                  <c:v>12654.99512</c:v>
                </c:pt>
                <c:pt idx="1707">
                  <c:v>12654.99512</c:v>
                </c:pt>
                <c:pt idx="1708">
                  <c:v>12654.99512</c:v>
                </c:pt>
                <c:pt idx="1709">
                  <c:v>12654.99512</c:v>
                </c:pt>
                <c:pt idx="1710">
                  <c:v>12654.99512</c:v>
                </c:pt>
                <c:pt idx="1711">
                  <c:v>12654.99512</c:v>
                </c:pt>
                <c:pt idx="1712">
                  <c:v>12654.99512</c:v>
                </c:pt>
                <c:pt idx="1713">
                  <c:v>12654.99512</c:v>
                </c:pt>
                <c:pt idx="1714">
                  <c:v>12654.99512</c:v>
                </c:pt>
                <c:pt idx="1715">
                  <c:v>12654.99512</c:v>
                </c:pt>
                <c:pt idx="1716">
                  <c:v>12654.99512</c:v>
                </c:pt>
                <c:pt idx="1717">
                  <c:v>12654.99512</c:v>
                </c:pt>
                <c:pt idx="1718">
                  <c:v>12654.99512</c:v>
                </c:pt>
                <c:pt idx="1719">
                  <c:v>12654.99512</c:v>
                </c:pt>
                <c:pt idx="1720">
                  <c:v>12654.99512</c:v>
                </c:pt>
                <c:pt idx="1721">
                  <c:v>12654.99512</c:v>
                </c:pt>
                <c:pt idx="1722">
                  <c:v>12654.99512</c:v>
                </c:pt>
                <c:pt idx="1723">
                  <c:v>12654.99512</c:v>
                </c:pt>
                <c:pt idx="1724">
                  <c:v>12654.99512</c:v>
                </c:pt>
                <c:pt idx="1725">
                  <c:v>12654.99512</c:v>
                </c:pt>
                <c:pt idx="1726">
                  <c:v>12654.99512</c:v>
                </c:pt>
                <c:pt idx="1727">
                  <c:v>12654.99512</c:v>
                </c:pt>
                <c:pt idx="1728">
                  <c:v>12654.99512</c:v>
                </c:pt>
                <c:pt idx="1729">
                  <c:v>12654.99512</c:v>
                </c:pt>
                <c:pt idx="1730">
                  <c:v>12654.99512</c:v>
                </c:pt>
                <c:pt idx="1731">
                  <c:v>12654.99512</c:v>
                </c:pt>
                <c:pt idx="1732">
                  <c:v>12654.99512</c:v>
                </c:pt>
                <c:pt idx="1733">
                  <c:v>12654.99512</c:v>
                </c:pt>
                <c:pt idx="1734">
                  <c:v>12654.99512</c:v>
                </c:pt>
                <c:pt idx="1735">
                  <c:v>12654.99512</c:v>
                </c:pt>
                <c:pt idx="1736">
                  <c:v>12679.95508</c:v>
                </c:pt>
                <c:pt idx="1737">
                  <c:v>12702.76758</c:v>
                </c:pt>
                <c:pt idx="1738">
                  <c:v>12723.61621</c:v>
                </c:pt>
                <c:pt idx="1739">
                  <c:v>12742.670899999999</c:v>
                </c:pt>
                <c:pt idx="1740">
                  <c:v>12760.08496</c:v>
                </c:pt>
                <c:pt idx="1741">
                  <c:v>12776</c:v>
                </c:pt>
                <c:pt idx="1742">
                  <c:v>12790.545899999999</c:v>
                </c:pt>
                <c:pt idx="1743">
                  <c:v>12803.839840000001</c:v>
                </c:pt>
                <c:pt idx="1744">
                  <c:v>12815.98926</c:v>
                </c:pt>
                <c:pt idx="1745">
                  <c:v>12827.092769999999</c:v>
                </c:pt>
                <c:pt idx="1746">
                  <c:v>12837.24121</c:v>
                </c:pt>
                <c:pt idx="1747">
                  <c:v>12846.51563</c:v>
                </c:pt>
                <c:pt idx="1748">
                  <c:v>12854.992190000001</c:v>
                </c:pt>
                <c:pt idx="1749">
                  <c:v>12862.73926</c:v>
                </c:pt>
                <c:pt idx="1750">
                  <c:v>12869.81934</c:v>
                </c:pt>
                <c:pt idx="1751">
                  <c:v>12876.29004</c:v>
                </c:pt>
                <c:pt idx="1752">
                  <c:v>12882.204100000001</c:v>
                </c:pt>
                <c:pt idx="1753">
                  <c:v>12887.608399999999</c:v>
                </c:pt>
                <c:pt idx="1754">
                  <c:v>12892.547850000001</c:v>
                </c:pt>
                <c:pt idx="1755">
                  <c:v>12897.0625</c:v>
                </c:pt>
                <c:pt idx="1756">
                  <c:v>12901.188480000001</c:v>
                </c:pt>
                <c:pt idx="1757">
                  <c:v>12904.958979999999</c:v>
                </c:pt>
                <c:pt idx="1758">
                  <c:v>12908.405269999999</c:v>
                </c:pt>
                <c:pt idx="1759">
                  <c:v>12911.554690000001</c:v>
                </c:pt>
                <c:pt idx="1760">
                  <c:v>12914.433590000001</c:v>
                </c:pt>
                <c:pt idx="1761">
                  <c:v>12917.06445</c:v>
                </c:pt>
                <c:pt idx="1762">
                  <c:v>12919.46875</c:v>
                </c:pt>
                <c:pt idx="1763">
                  <c:v>12921.666020000001</c:v>
                </c:pt>
                <c:pt idx="1764">
                  <c:v>12923.674800000001</c:v>
                </c:pt>
                <c:pt idx="1765">
                  <c:v>12925.509770000001</c:v>
                </c:pt>
                <c:pt idx="1766">
                  <c:v>12927.1875</c:v>
                </c:pt>
                <c:pt idx="1767">
                  <c:v>12928.7207</c:v>
                </c:pt>
                <c:pt idx="1768">
                  <c:v>12930.122069999999</c:v>
                </c:pt>
                <c:pt idx="1769">
                  <c:v>12931.402340000001</c:v>
                </c:pt>
                <c:pt idx="1770">
                  <c:v>12932.572270000001</c:v>
                </c:pt>
                <c:pt idx="1771">
                  <c:v>12933.641600000001</c:v>
                </c:pt>
                <c:pt idx="1772">
                  <c:v>12934.619140000001</c:v>
                </c:pt>
                <c:pt idx="1773">
                  <c:v>12935.512699999999</c:v>
                </c:pt>
                <c:pt idx="1774">
                  <c:v>12936.329100000001</c:v>
                </c:pt>
                <c:pt idx="1775">
                  <c:v>12937.075199999999</c:v>
                </c:pt>
                <c:pt idx="1776">
                  <c:v>12937.75684</c:v>
                </c:pt>
                <c:pt idx="1777">
                  <c:v>12938.37988</c:v>
                </c:pt>
                <c:pt idx="1778">
                  <c:v>12938.94922</c:v>
                </c:pt>
                <c:pt idx="1779">
                  <c:v>12939.469730000001</c:v>
                </c:pt>
                <c:pt idx="1780">
                  <c:v>12939.945309999999</c:v>
                </c:pt>
                <c:pt idx="1781">
                  <c:v>12940.37988</c:v>
                </c:pt>
                <c:pt idx="1782">
                  <c:v>12940.777340000001</c:v>
                </c:pt>
                <c:pt idx="1783">
                  <c:v>12941.14063</c:v>
                </c:pt>
                <c:pt idx="1784">
                  <c:v>12941.472659999999</c:v>
                </c:pt>
                <c:pt idx="1785">
                  <c:v>12941.77637</c:v>
                </c:pt>
                <c:pt idx="1786">
                  <c:v>12942.05371</c:v>
                </c:pt>
                <c:pt idx="1787">
                  <c:v>12942.30762</c:v>
                </c:pt>
                <c:pt idx="1788">
                  <c:v>12942.539059999999</c:v>
                </c:pt>
                <c:pt idx="1789">
                  <c:v>12942.750980000001</c:v>
                </c:pt>
                <c:pt idx="1790">
                  <c:v>12942.94434</c:v>
                </c:pt>
                <c:pt idx="1791">
                  <c:v>12943.121090000001</c:v>
                </c:pt>
                <c:pt idx="1792">
                  <c:v>12943.2832</c:v>
                </c:pt>
                <c:pt idx="1793">
                  <c:v>12943.43066</c:v>
                </c:pt>
                <c:pt idx="1794">
                  <c:v>12943.565430000001</c:v>
                </c:pt>
                <c:pt idx="1795">
                  <c:v>12943.688480000001</c:v>
                </c:pt>
                <c:pt idx="1796">
                  <c:v>12943.80176</c:v>
                </c:pt>
                <c:pt idx="1797">
                  <c:v>12943.905269999999</c:v>
                </c:pt>
                <c:pt idx="1798">
                  <c:v>12943.999019999999</c:v>
                </c:pt>
                <c:pt idx="1799">
                  <c:v>12944.08496</c:v>
                </c:pt>
                <c:pt idx="1800">
                  <c:v>12944.164059999999</c:v>
                </c:pt>
                <c:pt idx="1801">
                  <c:v>12944.23633</c:v>
                </c:pt>
                <c:pt idx="1802">
                  <c:v>12944.30176</c:v>
                </c:pt>
                <c:pt idx="1803">
                  <c:v>12944.362300000001</c:v>
                </c:pt>
                <c:pt idx="1804">
                  <c:v>12944.41699</c:v>
                </c:pt>
                <c:pt idx="1805">
                  <c:v>12944.4668</c:v>
                </c:pt>
                <c:pt idx="1806">
                  <c:v>12944.512699999999</c:v>
                </c:pt>
                <c:pt idx="1807">
                  <c:v>12944.554690000001</c:v>
                </c:pt>
                <c:pt idx="1808">
                  <c:v>12944.592769999999</c:v>
                </c:pt>
                <c:pt idx="1809">
                  <c:v>12944.627930000001</c:v>
                </c:pt>
                <c:pt idx="1810">
                  <c:v>12944.660159999999</c:v>
                </c:pt>
                <c:pt idx="1811">
                  <c:v>12944.68945</c:v>
                </c:pt>
                <c:pt idx="1812">
                  <c:v>12944.715819999999</c:v>
                </c:pt>
                <c:pt idx="1813">
                  <c:v>12944.740229999999</c:v>
                </c:pt>
                <c:pt idx="1814">
                  <c:v>12944.762699999999</c:v>
                </c:pt>
                <c:pt idx="1815">
                  <c:v>12944.7832</c:v>
                </c:pt>
                <c:pt idx="1816">
                  <c:v>12944.80176</c:v>
                </c:pt>
                <c:pt idx="1817">
                  <c:v>12944.818359999999</c:v>
                </c:pt>
                <c:pt idx="1818">
                  <c:v>12944.833979999999</c:v>
                </c:pt>
                <c:pt idx="1819">
                  <c:v>12944.84863</c:v>
                </c:pt>
                <c:pt idx="1820">
                  <c:v>12944.86133</c:v>
                </c:pt>
                <c:pt idx="1821">
                  <c:v>12944.87305</c:v>
                </c:pt>
                <c:pt idx="1822">
                  <c:v>12944.88379</c:v>
                </c:pt>
                <c:pt idx="1823">
                  <c:v>12944.893550000001</c:v>
                </c:pt>
                <c:pt idx="1824">
                  <c:v>12944.902340000001</c:v>
                </c:pt>
                <c:pt idx="1825">
                  <c:v>12944.91113</c:v>
                </c:pt>
                <c:pt idx="1826">
                  <c:v>12944.918949999999</c:v>
                </c:pt>
                <c:pt idx="1827">
                  <c:v>12944.92578</c:v>
                </c:pt>
                <c:pt idx="1828">
                  <c:v>12944.93262</c:v>
                </c:pt>
                <c:pt idx="1829">
                  <c:v>12944.938480000001</c:v>
                </c:pt>
                <c:pt idx="1830">
                  <c:v>12944.943359999999</c:v>
                </c:pt>
                <c:pt idx="1831">
                  <c:v>12944.94824</c:v>
                </c:pt>
                <c:pt idx="1832">
                  <c:v>12944.95313</c:v>
                </c:pt>
                <c:pt idx="1833">
                  <c:v>12944.95703</c:v>
                </c:pt>
                <c:pt idx="1834">
                  <c:v>12944.960940000001</c:v>
                </c:pt>
                <c:pt idx="1835">
                  <c:v>12944.96387</c:v>
                </c:pt>
                <c:pt idx="1836">
                  <c:v>12944.9668</c:v>
                </c:pt>
                <c:pt idx="1837">
                  <c:v>12944.969730000001</c:v>
                </c:pt>
                <c:pt idx="1838">
                  <c:v>12944.972659999999</c:v>
                </c:pt>
                <c:pt idx="1839">
                  <c:v>12944.974609999999</c:v>
                </c:pt>
                <c:pt idx="1840">
                  <c:v>12944.976559999999</c:v>
                </c:pt>
                <c:pt idx="1841">
                  <c:v>12944.978520000001</c:v>
                </c:pt>
                <c:pt idx="1842">
                  <c:v>12944.98047</c:v>
                </c:pt>
                <c:pt idx="1843">
                  <c:v>12944.98242</c:v>
                </c:pt>
                <c:pt idx="1844">
                  <c:v>12944.98438</c:v>
                </c:pt>
                <c:pt idx="1845">
                  <c:v>12944.985350000001</c:v>
                </c:pt>
                <c:pt idx="1846">
                  <c:v>12944.98633</c:v>
                </c:pt>
                <c:pt idx="1847">
                  <c:v>12944.987300000001</c:v>
                </c:pt>
                <c:pt idx="1848">
                  <c:v>12944.98828</c:v>
                </c:pt>
                <c:pt idx="1849">
                  <c:v>12944.98926</c:v>
                </c:pt>
                <c:pt idx="1850">
                  <c:v>12944.990229999999</c:v>
                </c:pt>
                <c:pt idx="1851">
                  <c:v>12944.99121</c:v>
                </c:pt>
                <c:pt idx="1852">
                  <c:v>12944.992190000001</c:v>
                </c:pt>
                <c:pt idx="1853">
                  <c:v>12944.99316</c:v>
                </c:pt>
                <c:pt idx="1854">
                  <c:v>12944.994140000001</c:v>
                </c:pt>
                <c:pt idx="1855">
                  <c:v>12944.99512</c:v>
                </c:pt>
                <c:pt idx="1856">
                  <c:v>12944.99512</c:v>
                </c:pt>
                <c:pt idx="1857">
                  <c:v>12944.99512</c:v>
                </c:pt>
                <c:pt idx="1858">
                  <c:v>12944.99512</c:v>
                </c:pt>
                <c:pt idx="1859">
                  <c:v>12944.99512</c:v>
                </c:pt>
                <c:pt idx="1860">
                  <c:v>12944.99512</c:v>
                </c:pt>
                <c:pt idx="1861">
                  <c:v>12944.99512</c:v>
                </c:pt>
                <c:pt idx="1862">
                  <c:v>12944.99512</c:v>
                </c:pt>
                <c:pt idx="1863">
                  <c:v>12944.99512</c:v>
                </c:pt>
                <c:pt idx="1864">
                  <c:v>12944.99512</c:v>
                </c:pt>
                <c:pt idx="1865">
                  <c:v>12944.99512</c:v>
                </c:pt>
                <c:pt idx="1866">
                  <c:v>12944.99512</c:v>
                </c:pt>
                <c:pt idx="1867">
                  <c:v>12944.99512</c:v>
                </c:pt>
                <c:pt idx="1868">
                  <c:v>12944.99512</c:v>
                </c:pt>
                <c:pt idx="1869">
                  <c:v>12944.99512</c:v>
                </c:pt>
                <c:pt idx="1870">
                  <c:v>12944.99512</c:v>
                </c:pt>
                <c:pt idx="1871">
                  <c:v>12944.99512</c:v>
                </c:pt>
                <c:pt idx="1872">
                  <c:v>12944.99512</c:v>
                </c:pt>
                <c:pt idx="1873">
                  <c:v>12944.99512</c:v>
                </c:pt>
                <c:pt idx="1874">
                  <c:v>12944.99512</c:v>
                </c:pt>
                <c:pt idx="1875">
                  <c:v>12944.99512</c:v>
                </c:pt>
                <c:pt idx="1876">
                  <c:v>12944.99512</c:v>
                </c:pt>
                <c:pt idx="1877">
                  <c:v>12944.99512</c:v>
                </c:pt>
                <c:pt idx="1878">
                  <c:v>12944.99512</c:v>
                </c:pt>
                <c:pt idx="1879">
                  <c:v>12944.99512</c:v>
                </c:pt>
                <c:pt idx="1880">
                  <c:v>12944.99512</c:v>
                </c:pt>
                <c:pt idx="1881">
                  <c:v>12944.99512</c:v>
                </c:pt>
                <c:pt idx="1882">
                  <c:v>12944.99512</c:v>
                </c:pt>
                <c:pt idx="1883">
                  <c:v>12944.99512</c:v>
                </c:pt>
                <c:pt idx="1884">
                  <c:v>12944.99512</c:v>
                </c:pt>
                <c:pt idx="1885">
                  <c:v>12944.99512</c:v>
                </c:pt>
                <c:pt idx="1886">
                  <c:v>12944.99512</c:v>
                </c:pt>
                <c:pt idx="1887">
                  <c:v>12944.99512</c:v>
                </c:pt>
                <c:pt idx="1888">
                  <c:v>12944.99512</c:v>
                </c:pt>
                <c:pt idx="1889">
                  <c:v>12944.99512</c:v>
                </c:pt>
                <c:pt idx="1890">
                  <c:v>12944.99512</c:v>
                </c:pt>
                <c:pt idx="1891">
                  <c:v>12944.99512</c:v>
                </c:pt>
                <c:pt idx="1892">
                  <c:v>12944.99512</c:v>
                </c:pt>
                <c:pt idx="1893">
                  <c:v>12944.99512</c:v>
                </c:pt>
                <c:pt idx="1894">
                  <c:v>12944.99512</c:v>
                </c:pt>
                <c:pt idx="1895">
                  <c:v>12944.99512</c:v>
                </c:pt>
                <c:pt idx="1896">
                  <c:v>12944.99512</c:v>
                </c:pt>
                <c:pt idx="1897">
                  <c:v>12944.99512</c:v>
                </c:pt>
                <c:pt idx="1898">
                  <c:v>12944.99512</c:v>
                </c:pt>
                <c:pt idx="1899">
                  <c:v>12944.99512</c:v>
                </c:pt>
                <c:pt idx="1900">
                  <c:v>12944.99512</c:v>
                </c:pt>
                <c:pt idx="1901">
                  <c:v>12944.99512</c:v>
                </c:pt>
                <c:pt idx="1902">
                  <c:v>12944.99512</c:v>
                </c:pt>
                <c:pt idx="1903">
                  <c:v>12944.99512</c:v>
                </c:pt>
                <c:pt idx="1904">
                  <c:v>12944.99512</c:v>
                </c:pt>
                <c:pt idx="1905">
                  <c:v>12944.99512</c:v>
                </c:pt>
                <c:pt idx="1906">
                  <c:v>12944.99512</c:v>
                </c:pt>
                <c:pt idx="1907">
                  <c:v>12944.99512</c:v>
                </c:pt>
                <c:pt idx="1908">
                  <c:v>12944.99512</c:v>
                </c:pt>
                <c:pt idx="1909">
                  <c:v>12944.99512</c:v>
                </c:pt>
                <c:pt idx="1910">
                  <c:v>12944.99512</c:v>
                </c:pt>
                <c:pt idx="1911">
                  <c:v>12944.99512</c:v>
                </c:pt>
                <c:pt idx="1912">
                  <c:v>12944.99512</c:v>
                </c:pt>
                <c:pt idx="1913">
                  <c:v>12944.99512</c:v>
                </c:pt>
                <c:pt idx="1914">
                  <c:v>12944.99512</c:v>
                </c:pt>
                <c:pt idx="1915">
                  <c:v>12944.99512</c:v>
                </c:pt>
                <c:pt idx="1916">
                  <c:v>12944.99512</c:v>
                </c:pt>
                <c:pt idx="1917">
                  <c:v>12944.99512</c:v>
                </c:pt>
                <c:pt idx="1918">
                  <c:v>12944.99512</c:v>
                </c:pt>
                <c:pt idx="1919">
                  <c:v>12944.99512</c:v>
                </c:pt>
                <c:pt idx="1920">
                  <c:v>12944.99512</c:v>
                </c:pt>
                <c:pt idx="1921">
                  <c:v>12944.99512</c:v>
                </c:pt>
                <c:pt idx="1922">
                  <c:v>12944.99512</c:v>
                </c:pt>
                <c:pt idx="1923">
                  <c:v>12944.99512</c:v>
                </c:pt>
                <c:pt idx="1924">
                  <c:v>12944.99512</c:v>
                </c:pt>
                <c:pt idx="1925">
                  <c:v>12944.99512</c:v>
                </c:pt>
                <c:pt idx="1926">
                  <c:v>12944.99512</c:v>
                </c:pt>
                <c:pt idx="1927">
                  <c:v>12944.99512</c:v>
                </c:pt>
                <c:pt idx="1928">
                  <c:v>12944.99512</c:v>
                </c:pt>
                <c:pt idx="1929">
                  <c:v>12944.99512</c:v>
                </c:pt>
                <c:pt idx="1930">
                  <c:v>12944.99512</c:v>
                </c:pt>
                <c:pt idx="1931">
                  <c:v>12944.99512</c:v>
                </c:pt>
                <c:pt idx="1932">
                  <c:v>12944.99512</c:v>
                </c:pt>
                <c:pt idx="1933">
                  <c:v>12944.99512</c:v>
                </c:pt>
                <c:pt idx="1934">
                  <c:v>12944.99512</c:v>
                </c:pt>
                <c:pt idx="1935">
                  <c:v>12944.99512</c:v>
                </c:pt>
                <c:pt idx="1936">
                  <c:v>12944.99512</c:v>
                </c:pt>
                <c:pt idx="1937">
                  <c:v>12944.99512</c:v>
                </c:pt>
                <c:pt idx="1938">
                  <c:v>12944.99512</c:v>
                </c:pt>
                <c:pt idx="1939">
                  <c:v>12944.99512</c:v>
                </c:pt>
                <c:pt idx="1940">
                  <c:v>12944.99512</c:v>
                </c:pt>
                <c:pt idx="1941">
                  <c:v>12944.99512</c:v>
                </c:pt>
                <c:pt idx="1942">
                  <c:v>12944.99512</c:v>
                </c:pt>
                <c:pt idx="1943">
                  <c:v>12944.99512</c:v>
                </c:pt>
                <c:pt idx="1944">
                  <c:v>12944.99512</c:v>
                </c:pt>
                <c:pt idx="1945">
                  <c:v>12944.99512</c:v>
                </c:pt>
                <c:pt idx="1946">
                  <c:v>12944.99512</c:v>
                </c:pt>
                <c:pt idx="1947">
                  <c:v>12944.99512</c:v>
                </c:pt>
                <c:pt idx="1948">
                  <c:v>12944.99512</c:v>
                </c:pt>
                <c:pt idx="1949">
                  <c:v>12944.99512</c:v>
                </c:pt>
                <c:pt idx="1950">
                  <c:v>12944.99512</c:v>
                </c:pt>
                <c:pt idx="1951">
                  <c:v>12944.99512</c:v>
                </c:pt>
                <c:pt idx="1952">
                  <c:v>12944.99512</c:v>
                </c:pt>
                <c:pt idx="1953">
                  <c:v>12944.99512</c:v>
                </c:pt>
                <c:pt idx="1954">
                  <c:v>12944.99512</c:v>
                </c:pt>
                <c:pt idx="1955">
                  <c:v>12944.99512</c:v>
                </c:pt>
                <c:pt idx="1956">
                  <c:v>12944.99512</c:v>
                </c:pt>
                <c:pt idx="1957">
                  <c:v>12944.99512</c:v>
                </c:pt>
                <c:pt idx="1958">
                  <c:v>12944.99512</c:v>
                </c:pt>
                <c:pt idx="1959">
                  <c:v>12944.99512</c:v>
                </c:pt>
                <c:pt idx="1960">
                  <c:v>12944.99512</c:v>
                </c:pt>
                <c:pt idx="1961">
                  <c:v>12944.99512</c:v>
                </c:pt>
                <c:pt idx="1962">
                  <c:v>12944.99512</c:v>
                </c:pt>
                <c:pt idx="1963">
                  <c:v>12944.99512</c:v>
                </c:pt>
                <c:pt idx="1964">
                  <c:v>12944.99512</c:v>
                </c:pt>
                <c:pt idx="1965">
                  <c:v>12944.99512</c:v>
                </c:pt>
                <c:pt idx="1966">
                  <c:v>12944.99512</c:v>
                </c:pt>
                <c:pt idx="1967">
                  <c:v>12944.99512</c:v>
                </c:pt>
                <c:pt idx="1968">
                  <c:v>12944.99512</c:v>
                </c:pt>
                <c:pt idx="1969">
                  <c:v>12944.99512</c:v>
                </c:pt>
                <c:pt idx="1970">
                  <c:v>12944.99512</c:v>
                </c:pt>
                <c:pt idx="1971">
                  <c:v>12944.99512</c:v>
                </c:pt>
                <c:pt idx="1972">
                  <c:v>12944.99512</c:v>
                </c:pt>
                <c:pt idx="1973">
                  <c:v>12944.99512</c:v>
                </c:pt>
                <c:pt idx="1974">
                  <c:v>12944.99512</c:v>
                </c:pt>
                <c:pt idx="1975">
                  <c:v>12944.99512</c:v>
                </c:pt>
                <c:pt idx="1976">
                  <c:v>12944.99512</c:v>
                </c:pt>
                <c:pt idx="1977">
                  <c:v>12944.99512</c:v>
                </c:pt>
                <c:pt idx="1978">
                  <c:v>12944.99512</c:v>
                </c:pt>
                <c:pt idx="1979">
                  <c:v>12944.99512</c:v>
                </c:pt>
                <c:pt idx="1980">
                  <c:v>12944.99512</c:v>
                </c:pt>
                <c:pt idx="1981">
                  <c:v>12944.99512</c:v>
                </c:pt>
                <c:pt idx="1982">
                  <c:v>12944.99512</c:v>
                </c:pt>
                <c:pt idx="1983">
                  <c:v>12944.99512</c:v>
                </c:pt>
                <c:pt idx="1984">
                  <c:v>12944.99512</c:v>
                </c:pt>
                <c:pt idx="1985">
                  <c:v>12944.99512</c:v>
                </c:pt>
                <c:pt idx="1986">
                  <c:v>12944.99512</c:v>
                </c:pt>
                <c:pt idx="1987">
                  <c:v>12944.99512</c:v>
                </c:pt>
                <c:pt idx="1988">
                  <c:v>12944.99512</c:v>
                </c:pt>
                <c:pt idx="1989">
                  <c:v>12944.99512</c:v>
                </c:pt>
                <c:pt idx="1990">
                  <c:v>12944.99512</c:v>
                </c:pt>
                <c:pt idx="1991">
                  <c:v>12944.99512</c:v>
                </c:pt>
                <c:pt idx="1992">
                  <c:v>12944.99512</c:v>
                </c:pt>
                <c:pt idx="1993">
                  <c:v>12944.99512</c:v>
                </c:pt>
                <c:pt idx="1994">
                  <c:v>12944.99512</c:v>
                </c:pt>
                <c:pt idx="1995">
                  <c:v>12944.99512</c:v>
                </c:pt>
                <c:pt idx="1996">
                  <c:v>12944.99512</c:v>
                </c:pt>
                <c:pt idx="1997">
                  <c:v>12944.99512</c:v>
                </c:pt>
                <c:pt idx="1998">
                  <c:v>12944.99512</c:v>
                </c:pt>
                <c:pt idx="1999">
                  <c:v>12944.99512</c:v>
                </c:pt>
                <c:pt idx="2000">
                  <c:v>12944.99512</c:v>
                </c:pt>
                <c:pt idx="2001">
                  <c:v>12944.99512</c:v>
                </c:pt>
                <c:pt idx="2002">
                  <c:v>12944.99512</c:v>
                </c:pt>
                <c:pt idx="2003">
                  <c:v>12944.99512</c:v>
                </c:pt>
                <c:pt idx="2004">
                  <c:v>12944.99512</c:v>
                </c:pt>
                <c:pt idx="2005">
                  <c:v>12944.99512</c:v>
                </c:pt>
                <c:pt idx="2006">
                  <c:v>12944.99512</c:v>
                </c:pt>
                <c:pt idx="2007">
                  <c:v>12944.99512</c:v>
                </c:pt>
                <c:pt idx="2008">
                  <c:v>12944.909180000001</c:v>
                </c:pt>
                <c:pt idx="2009">
                  <c:v>12944.831050000001</c:v>
                </c:pt>
                <c:pt idx="2010">
                  <c:v>12944.759770000001</c:v>
                </c:pt>
                <c:pt idx="2011">
                  <c:v>12944.69434</c:v>
                </c:pt>
                <c:pt idx="2012">
                  <c:v>12944.634770000001</c:v>
                </c:pt>
                <c:pt idx="2013">
                  <c:v>12944.58008</c:v>
                </c:pt>
                <c:pt idx="2014">
                  <c:v>12944.530269999999</c:v>
                </c:pt>
                <c:pt idx="2015">
                  <c:v>12944.48438</c:v>
                </c:pt>
                <c:pt idx="2016">
                  <c:v>12944.44238</c:v>
                </c:pt>
                <c:pt idx="2017">
                  <c:v>12944.4043</c:v>
                </c:pt>
                <c:pt idx="2018">
                  <c:v>12944.369140000001</c:v>
                </c:pt>
                <c:pt idx="2019">
                  <c:v>12944.33691</c:v>
                </c:pt>
                <c:pt idx="2020">
                  <c:v>12944.30762</c:v>
                </c:pt>
                <c:pt idx="2021">
                  <c:v>12944.28125</c:v>
                </c:pt>
                <c:pt idx="2022">
                  <c:v>12944.25684</c:v>
                </c:pt>
                <c:pt idx="2023">
                  <c:v>12944.23438</c:v>
                </c:pt>
                <c:pt idx="2024">
                  <c:v>12944.21387</c:v>
                </c:pt>
                <c:pt idx="2025">
                  <c:v>12944.195309999999</c:v>
                </c:pt>
                <c:pt idx="2026">
                  <c:v>12944.17871</c:v>
                </c:pt>
                <c:pt idx="2027">
                  <c:v>12944.16309</c:v>
                </c:pt>
                <c:pt idx="2028">
                  <c:v>12944.14941</c:v>
                </c:pt>
                <c:pt idx="2029">
                  <c:v>12944.13672</c:v>
                </c:pt>
                <c:pt idx="2030">
                  <c:v>12944.125</c:v>
                </c:pt>
                <c:pt idx="2031">
                  <c:v>12944.11426</c:v>
                </c:pt>
                <c:pt idx="2032">
                  <c:v>12944.10449</c:v>
                </c:pt>
                <c:pt idx="2033">
                  <c:v>12944.0957</c:v>
                </c:pt>
                <c:pt idx="2034">
                  <c:v>12944.087890000001</c:v>
                </c:pt>
                <c:pt idx="2035">
                  <c:v>12944.08008</c:v>
                </c:pt>
                <c:pt idx="2036">
                  <c:v>12944.07324</c:v>
                </c:pt>
                <c:pt idx="2037">
                  <c:v>12944.06738</c:v>
                </c:pt>
                <c:pt idx="2038">
                  <c:v>12944.061519999999</c:v>
                </c:pt>
                <c:pt idx="2039">
                  <c:v>12944.056640000001</c:v>
                </c:pt>
                <c:pt idx="2040">
                  <c:v>12944.05176</c:v>
                </c:pt>
                <c:pt idx="2041">
                  <c:v>12944.04688</c:v>
                </c:pt>
                <c:pt idx="2042">
                  <c:v>12944.04297</c:v>
                </c:pt>
                <c:pt idx="2043">
                  <c:v>12944.039059999999</c:v>
                </c:pt>
                <c:pt idx="2044">
                  <c:v>12944.03613</c:v>
                </c:pt>
                <c:pt idx="2045">
                  <c:v>12944.0332</c:v>
                </c:pt>
                <c:pt idx="2046">
                  <c:v>12944.030269999999</c:v>
                </c:pt>
                <c:pt idx="2047">
                  <c:v>12944.027340000001</c:v>
                </c:pt>
                <c:pt idx="2048">
                  <c:v>12944.025390000001</c:v>
                </c:pt>
                <c:pt idx="2049">
                  <c:v>12944.023440000001</c:v>
                </c:pt>
                <c:pt idx="2050">
                  <c:v>12944.021479999999</c:v>
                </c:pt>
                <c:pt idx="2051">
                  <c:v>12944.01953</c:v>
                </c:pt>
                <c:pt idx="2052">
                  <c:v>12944.01758</c:v>
                </c:pt>
                <c:pt idx="2053">
                  <c:v>12944.01563</c:v>
                </c:pt>
                <c:pt idx="2054">
                  <c:v>12944.014649999999</c:v>
                </c:pt>
                <c:pt idx="2055">
                  <c:v>12944.01367</c:v>
                </c:pt>
                <c:pt idx="2056">
                  <c:v>12944.012699999999</c:v>
                </c:pt>
                <c:pt idx="2057">
                  <c:v>12944.01172</c:v>
                </c:pt>
                <c:pt idx="2058">
                  <c:v>12944.01074</c:v>
                </c:pt>
                <c:pt idx="2059">
                  <c:v>12944.009770000001</c:v>
                </c:pt>
                <c:pt idx="2060">
                  <c:v>12944.00879</c:v>
                </c:pt>
                <c:pt idx="2061">
                  <c:v>12944.007809999999</c:v>
                </c:pt>
                <c:pt idx="2062">
                  <c:v>12944.00684</c:v>
                </c:pt>
                <c:pt idx="2063">
                  <c:v>12944.005859999999</c:v>
                </c:pt>
                <c:pt idx="2064">
                  <c:v>12944.00488</c:v>
                </c:pt>
                <c:pt idx="2065">
                  <c:v>12944.00488</c:v>
                </c:pt>
                <c:pt idx="2066">
                  <c:v>12944.00488</c:v>
                </c:pt>
                <c:pt idx="2067">
                  <c:v>12944.00488</c:v>
                </c:pt>
                <c:pt idx="2068">
                  <c:v>12944.00488</c:v>
                </c:pt>
                <c:pt idx="2069">
                  <c:v>12944.00488</c:v>
                </c:pt>
                <c:pt idx="2070">
                  <c:v>12944.00488</c:v>
                </c:pt>
                <c:pt idx="2071">
                  <c:v>12944.00488</c:v>
                </c:pt>
                <c:pt idx="2072">
                  <c:v>12944.00488</c:v>
                </c:pt>
                <c:pt idx="2073">
                  <c:v>12944.00488</c:v>
                </c:pt>
                <c:pt idx="2074">
                  <c:v>12944.00488</c:v>
                </c:pt>
                <c:pt idx="2075">
                  <c:v>12944.00488</c:v>
                </c:pt>
                <c:pt idx="2076">
                  <c:v>12944.00488</c:v>
                </c:pt>
                <c:pt idx="2077">
                  <c:v>12944.00488</c:v>
                </c:pt>
                <c:pt idx="2078">
                  <c:v>12944.00488</c:v>
                </c:pt>
                <c:pt idx="2079">
                  <c:v>12944.00488</c:v>
                </c:pt>
                <c:pt idx="2080">
                  <c:v>12944.00488</c:v>
                </c:pt>
                <c:pt idx="2081">
                  <c:v>12944.00488</c:v>
                </c:pt>
                <c:pt idx="2082">
                  <c:v>12944.00488</c:v>
                </c:pt>
                <c:pt idx="2083">
                  <c:v>12944.00488</c:v>
                </c:pt>
                <c:pt idx="2084">
                  <c:v>12944.00488</c:v>
                </c:pt>
                <c:pt idx="2085">
                  <c:v>12944.00488</c:v>
                </c:pt>
                <c:pt idx="2086">
                  <c:v>12944.00488</c:v>
                </c:pt>
                <c:pt idx="2087">
                  <c:v>12944.00488</c:v>
                </c:pt>
                <c:pt idx="2088">
                  <c:v>12944.00488</c:v>
                </c:pt>
                <c:pt idx="2089">
                  <c:v>12944.00488</c:v>
                </c:pt>
                <c:pt idx="2090">
                  <c:v>12944.00488</c:v>
                </c:pt>
                <c:pt idx="2091">
                  <c:v>12944.00488</c:v>
                </c:pt>
                <c:pt idx="2092">
                  <c:v>12944.00488</c:v>
                </c:pt>
                <c:pt idx="2093">
                  <c:v>12944.00488</c:v>
                </c:pt>
                <c:pt idx="2094">
                  <c:v>12944.00488</c:v>
                </c:pt>
                <c:pt idx="2095">
                  <c:v>12944.00488</c:v>
                </c:pt>
                <c:pt idx="2096">
                  <c:v>12944.00488</c:v>
                </c:pt>
                <c:pt idx="2097">
                  <c:v>12944.00488</c:v>
                </c:pt>
                <c:pt idx="2098">
                  <c:v>12944.00488</c:v>
                </c:pt>
                <c:pt idx="2099">
                  <c:v>12944.00488</c:v>
                </c:pt>
                <c:pt idx="2100">
                  <c:v>12944.00488</c:v>
                </c:pt>
                <c:pt idx="2101">
                  <c:v>12944.00488</c:v>
                </c:pt>
                <c:pt idx="2102">
                  <c:v>12944.00488</c:v>
                </c:pt>
                <c:pt idx="2103">
                  <c:v>12944.00488</c:v>
                </c:pt>
                <c:pt idx="2104">
                  <c:v>12944.00488</c:v>
                </c:pt>
                <c:pt idx="2105">
                  <c:v>12944.00488</c:v>
                </c:pt>
                <c:pt idx="2106">
                  <c:v>12944.00488</c:v>
                </c:pt>
                <c:pt idx="2107">
                  <c:v>12944.00488</c:v>
                </c:pt>
                <c:pt idx="2108">
                  <c:v>12944.00488</c:v>
                </c:pt>
                <c:pt idx="2109">
                  <c:v>12944.00488</c:v>
                </c:pt>
                <c:pt idx="2110">
                  <c:v>12944.00488</c:v>
                </c:pt>
                <c:pt idx="2111">
                  <c:v>12944.00488</c:v>
                </c:pt>
                <c:pt idx="2112">
                  <c:v>12944.00488</c:v>
                </c:pt>
                <c:pt idx="2113">
                  <c:v>12944.00488</c:v>
                </c:pt>
                <c:pt idx="2114">
                  <c:v>12944.00488</c:v>
                </c:pt>
                <c:pt idx="2115">
                  <c:v>12944.00488</c:v>
                </c:pt>
                <c:pt idx="2116">
                  <c:v>12944.00488</c:v>
                </c:pt>
                <c:pt idx="2117">
                  <c:v>12944.00488</c:v>
                </c:pt>
                <c:pt idx="2118">
                  <c:v>12944.00488</c:v>
                </c:pt>
                <c:pt idx="2119">
                  <c:v>12944.00488</c:v>
                </c:pt>
                <c:pt idx="2120">
                  <c:v>12944.00488</c:v>
                </c:pt>
                <c:pt idx="2121">
                  <c:v>12944.00488</c:v>
                </c:pt>
                <c:pt idx="2122">
                  <c:v>12944.00488</c:v>
                </c:pt>
                <c:pt idx="2123">
                  <c:v>12944.00488</c:v>
                </c:pt>
                <c:pt idx="2124">
                  <c:v>12944.00488</c:v>
                </c:pt>
                <c:pt idx="2125">
                  <c:v>12944.00488</c:v>
                </c:pt>
                <c:pt idx="2126">
                  <c:v>12944.00488</c:v>
                </c:pt>
                <c:pt idx="2127">
                  <c:v>12944.090819999999</c:v>
                </c:pt>
                <c:pt idx="2128">
                  <c:v>12944.168949999999</c:v>
                </c:pt>
                <c:pt idx="2129">
                  <c:v>12944.240229999999</c:v>
                </c:pt>
                <c:pt idx="2130">
                  <c:v>12944.30566</c:v>
                </c:pt>
                <c:pt idx="2131">
                  <c:v>12944.365229999999</c:v>
                </c:pt>
                <c:pt idx="2132">
                  <c:v>12944.41992</c:v>
                </c:pt>
                <c:pt idx="2133">
                  <c:v>12944.469730000001</c:v>
                </c:pt>
                <c:pt idx="2134">
                  <c:v>12944.51563</c:v>
                </c:pt>
                <c:pt idx="2135">
                  <c:v>12944.55762</c:v>
                </c:pt>
                <c:pt idx="2136">
                  <c:v>12944.5957</c:v>
                </c:pt>
                <c:pt idx="2137">
                  <c:v>12944.630859999999</c:v>
                </c:pt>
                <c:pt idx="2138">
                  <c:v>12944.66309</c:v>
                </c:pt>
                <c:pt idx="2139">
                  <c:v>12944.69238</c:v>
                </c:pt>
                <c:pt idx="2140">
                  <c:v>12944.71875</c:v>
                </c:pt>
                <c:pt idx="2141">
                  <c:v>12944.74316</c:v>
                </c:pt>
                <c:pt idx="2142">
                  <c:v>12944.76563</c:v>
                </c:pt>
                <c:pt idx="2143">
                  <c:v>12944.78613</c:v>
                </c:pt>
                <c:pt idx="2144">
                  <c:v>12944.804690000001</c:v>
                </c:pt>
                <c:pt idx="2145">
                  <c:v>12944.82129</c:v>
                </c:pt>
                <c:pt idx="2146">
                  <c:v>12944.83691</c:v>
                </c:pt>
                <c:pt idx="2147">
                  <c:v>12944.85059</c:v>
                </c:pt>
                <c:pt idx="2148">
                  <c:v>12944.86328</c:v>
                </c:pt>
                <c:pt idx="2149">
                  <c:v>12944.875</c:v>
                </c:pt>
                <c:pt idx="2150">
                  <c:v>12944.88574</c:v>
                </c:pt>
                <c:pt idx="2151">
                  <c:v>12944.89551</c:v>
                </c:pt>
                <c:pt idx="2152">
                  <c:v>12944.9043</c:v>
                </c:pt>
                <c:pt idx="2153">
                  <c:v>12944.912109999999</c:v>
                </c:pt>
                <c:pt idx="2154">
                  <c:v>12944.91992</c:v>
                </c:pt>
                <c:pt idx="2155">
                  <c:v>12944.92676</c:v>
                </c:pt>
                <c:pt idx="2156">
                  <c:v>12944.93262</c:v>
                </c:pt>
                <c:pt idx="2157">
                  <c:v>12944.938480000001</c:v>
                </c:pt>
                <c:pt idx="2158">
                  <c:v>12944.943359999999</c:v>
                </c:pt>
                <c:pt idx="2159">
                  <c:v>12944.94824</c:v>
                </c:pt>
                <c:pt idx="2160">
                  <c:v>12944.95313</c:v>
                </c:pt>
                <c:pt idx="2161">
                  <c:v>12944.95703</c:v>
                </c:pt>
                <c:pt idx="2162">
                  <c:v>12944.960940000001</c:v>
                </c:pt>
                <c:pt idx="2163">
                  <c:v>12944.96387</c:v>
                </c:pt>
                <c:pt idx="2164">
                  <c:v>12944.9668</c:v>
                </c:pt>
                <c:pt idx="2165">
                  <c:v>12944.969730000001</c:v>
                </c:pt>
                <c:pt idx="2166">
                  <c:v>12944.972659999999</c:v>
                </c:pt>
                <c:pt idx="2167">
                  <c:v>12944.974609999999</c:v>
                </c:pt>
                <c:pt idx="2168">
                  <c:v>12944.976559999999</c:v>
                </c:pt>
                <c:pt idx="2169">
                  <c:v>12944.978520000001</c:v>
                </c:pt>
                <c:pt idx="2170">
                  <c:v>12944.98047</c:v>
                </c:pt>
                <c:pt idx="2171">
                  <c:v>12944.98242</c:v>
                </c:pt>
                <c:pt idx="2172">
                  <c:v>12944.98438</c:v>
                </c:pt>
                <c:pt idx="2173">
                  <c:v>12944.985350000001</c:v>
                </c:pt>
                <c:pt idx="2174">
                  <c:v>12944.98633</c:v>
                </c:pt>
                <c:pt idx="2175">
                  <c:v>12944.987300000001</c:v>
                </c:pt>
                <c:pt idx="2176">
                  <c:v>12944.98828</c:v>
                </c:pt>
                <c:pt idx="2177">
                  <c:v>12944.98926</c:v>
                </c:pt>
                <c:pt idx="2178">
                  <c:v>12944.990229999999</c:v>
                </c:pt>
                <c:pt idx="2179">
                  <c:v>12944.99121</c:v>
                </c:pt>
                <c:pt idx="2180">
                  <c:v>12944.992190000001</c:v>
                </c:pt>
                <c:pt idx="2181">
                  <c:v>12944.99316</c:v>
                </c:pt>
                <c:pt idx="2182">
                  <c:v>12944.994140000001</c:v>
                </c:pt>
                <c:pt idx="2183">
                  <c:v>12944.99512</c:v>
                </c:pt>
                <c:pt idx="2184">
                  <c:v>12944.99512</c:v>
                </c:pt>
                <c:pt idx="2185">
                  <c:v>12944.99512</c:v>
                </c:pt>
                <c:pt idx="2186">
                  <c:v>12944.99512</c:v>
                </c:pt>
                <c:pt idx="2187">
                  <c:v>12944.99512</c:v>
                </c:pt>
                <c:pt idx="2188">
                  <c:v>12944.99512</c:v>
                </c:pt>
                <c:pt idx="2189">
                  <c:v>12944.99512</c:v>
                </c:pt>
                <c:pt idx="2190">
                  <c:v>12944.99512</c:v>
                </c:pt>
                <c:pt idx="2191">
                  <c:v>12944.99512</c:v>
                </c:pt>
                <c:pt idx="2192">
                  <c:v>12944.99512</c:v>
                </c:pt>
                <c:pt idx="2193">
                  <c:v>12944.99512</c:v>
                </c:pt>
                <c:pt idx="2194">
                  <c:v>12944.99512</c:v>
                </c:pt>
                <c:pt idx="2195">
                  <c:v>12944.99512</c:v>
                </c:pt>
                <c:pt idx="2196">
                  <c:v>12944.99512</c:v>
                </c:pt>
                <c:pt idx="2197">
                  <c:v>12944.99512</c:v>
                </c:pt>
                <c:pt idx="2198">
                  <c:v>12944.99512</c:v>
                </c:pt>
                <c:pt idx="2199">
                  <c:v>12944.99512</c:v>
                </c:pt>
                <c:pt idx="2200">
                  <c:v>12944.99512</c:v>
                </c:pt>
                <c:pt idx="2201">
                  <c:v>12944.99512</c:v>
                </c:pt>
                <c:pt idx="2202">
                  <c:v>12944.99512</c:v>
                </c:pt>
                <c:pt idx="2203">
                  <c:v>12944.99512</c:v>
                </c:pt>
                <c:pt idx="2204">
                  <c:v>12944.99512</c:v>
                </c:pt>
                <c:pt idx="2205">
                  <c:v>12944.99512</c:v>
                </c:pt>
                <c:pt idx="2206">
                  <c:v>12944.99512</c:v>
                </c:pt>
                <c:pt idx="2207">
                  <c:v>12944.99512</c:v>
                </c:pt>
                <c:pt idx="2208">
                  <c:v>12944.99512</c:v>
                </c:pt>
                <c:pt idx="2209">
                  <c:v>12944.99512</c:v>
                </c:pt>
                <c:pt idx="2210">
                  <c:v>12944.99512</c:v>
                </c:pt>
                <c:pt idx="2211">
                  <c:v>12944.99512</c:v>
                </c:pt>
                <c:pt idx="2212">
                  <c:v>12944.99512</c:v>
                </c:pt>
                <c:pt idx="2213">
                  <c:v>12944.99512</c:v>
                </c:pt>
                <c:pt idx="2214">
                  <c:v>12944.99512</c:v>
                </c:pt>
                <c:pt idx="2215">
                  <c:v>12944.99512</c:v>
                </c:pt>
                <c:pt idx="2216">
                  <c:v>12944.99512</c:v>
                </c:pt>
                <c:pt idx="2217">
                  <c:v>12944.99512</c:v>
                </c:pt>
                <c:pt idx="2218">
                  <c:v>12944.99512</c:v>
                </c:pt>
                <c:pt idx="2219">
                  <c:v>12944.99512</c:v>
                </c:pt>
                <c:pt idx="2220">
                  <c:v>12944.99512</c:v>
                </c:pt>
                <c:pt idx="2221">
                  <c:v>12944.99512</c:v>
                </c:pt>
                <c:pt idx="2222">
                  <c:v>12944.99512</c:v>
                </c:pt>
                <c:pt idx="2223">
                  <c:v>12944.99512</c:v>
                </c:pt>
                <c:pt idx="2224">
                  <c:v>12944.99512</c:v>
                </c:pt>
                <c:pt idx="2225">
                  <c:v>12944.99512</c:v>
                </c:pt>
                <c:pt idx="2226">
                  <c:v>12944.99512</c:v>
                </c:pt>
                <c:pt idx="2227">
                  <c:v>12944.99512</c:v>
                </c:pt>
                <c:pt idx="2228">
                  <c:v>12944.99512</c:v>
                </c:pt>
                <c:pt idx="2229">
                  <c:v>12944.99512</c:v>
                </c:pt>
                <c:pt idx="2230">
                  <c:v>12944.99512</c:v>
                </c:pt>
                <c:pt idx="2231">
                  <c:v>12944.99512</c:v>
                </c:pt>
                <c:pt idx="2232">
                  <c:v>12944.99512</c:v>
                </c:pt>
                <c:pt idx="2233">
                  <c:v>12944.99512</c:v>
                </c:pt>
                <c:pt idx="2234">
                  <c:v>12944.99512</c:v>
                </c:pt>
                <c:pt idx="2235">
                  <c:v>12944.99512</c:v>
                </c:pt>
                <c:pt idx="2236">
                  <c:v>12944.99512</c:v>
                </c:pt>
                <c:pt idx="2237">
                  <c:v>12944.99512</c:v>
                </c:pt>
                <c:pt idx="2238">
                  <c:v>12944.99512</c:v>
                </c:pt>
                <c:pt idx="2239">
                  <c:v>12944.99512</c:v>
                </c:pt>
                <c:pt idx="2240">
                  <c:v>12944.99512</c:v>
                </c:pt>
                <c:pt idx="2241">
                  <c:v>12944.99512</c:v>
                </c:pt>
                <c:pt idx="2242">
                  <c:v>12944.99512</c:v>
                </c:pt>
                <c:pt idx="2243">
                  <c:v>12944.99512</c:v>
                </c:pt>
                <c:pt idx="2244">
                  <c:v>12944.99512</c:v>
                </c:pt>
                <c:pt idx="2245">
                  <c:v>12944.99512</c:v>
                </c:pt>
                <c:pt idx="2246">
                  <c:v>12944.99512</c:v>
                </c:pt>
                <c:pt idx="2247">
                  <c:v>12944.99512</c:v>
                </c:pt>
                <c:pt idx="2248">
                  <c:v>12944.99512</c:v>
                </c:pt>
                <c:pt idx="2249">
                  <c:v>12944.99512</c:v>
                </c:pt>
                <c:pt idx="2250">
                  <c:v>12944.99512</c:v>
                </c:pt>
                <c:pt idx="2251">
                  <c:v>12944.99512</c:v>
                </c:pt>
                <c:pt idx="2252">
                  <c:v>12944.99512</c:v>
                </c:pt>
                <c:pt idx="2253">
                  <c:v>12944.99512</c:v>
                </c:pt>
                <c:pt idx="2254">
                  <c:v>12944.99512</c:v>
                </c:pt>
                <c:pt idx="2255">
                  <c:v>12944.99512</c:v>
                </c:pt>
                <c:pt idx="2256">
                  <c:v>12944.99512</c:v>
                </c:pt>
                <c:pt idx="2257">
                  <c:v>12944.99512</c:v>
                </c:pt>
                <c:pt idx="2258">
                  <c:v>12944.99512</c:v>
                </c:pt>
                <c:pt idx="2259">
                  <c:v>12944.99512</c:v>
                </c:pt>
                <c:pt idx="2260">
                  <c:v>12944.99512</c:v>
                </c:pt>
                <c:pt idx="2261">
                  <c:v>12944.99512</c:v>
                </c:pt>
                <c:pt idx="2262">
                  <c:v>12944.99512</c:v>
                </c:pt>
                <c:pt idx="2263">
                  <c:v>12944.99512</c:v>
                </c:pt>
                <c:pt idx="2264">
                  <c:v>12944.99512</c:v>
                </c:pt>
                <c:pt idx="2265">
                  <c:v>12944.99512</c:v>
                </c:pt>
                <c:pt idx="2266">
                  <c:v>12944.99512</c:v>
                </c:pt>
                <c:pt idx="2267">
                  <c:v>12944.99512</c:v>
                </c:pt>
                <c:pt idx="2268">
                  <c:v>12944.99512</c:v>
                </c:pt>
                <c:pt idx="2269">
                  <c:v>12944.99512</c:v>
                </c:pt>
                <c:pt idx="2270">
                  <c:v>12944.99512</c:v>
                </c:pt>
                <c:pt idx="2271">
                  <c:v>12944.99512</c:v>
                </c:pt>
                <c:pt idx="2272">
                  <c:v>12944.99512</c:v>
                </c:pt>
                <c:pt idx="2273">
                  <c:v>12944.99512</c:v>
                </c:pt>
                <c:pt idx="2274">
                  <c:v>12944.99512</c:v>
                </c:pt>
                <c:pt idx="2275">
                  <c:v>12944.99512</c:v>
                </c:pt>
                <c:pt idx="2276">
                  <c:v>12944.99512</c:v>
                </c:pt>
                <c:pt idx="2277">
                  <c:v>12944.99512</c:v>
                </c:pt>
                <c:pt idx="2278">
                  <c:v>12944.99512</c:v>
                </c:pt>
                <c:pt idx="2279">
                  <c:v>12944.99512</c:v>
                </c:pt>
                <c:pt idx="2280">
                  <c:v>12944.99512</c:v>
                </c:pt>
                <c:pt idx="2281">
                  <c:v>12944.99512</c:v>
                </c:pt>
                <c:pt idx="2282">
                  <c:v>12944.99512</c:v>
                </c:pt>
                <c:pt idx="2283">
                  <c:v>12944.99512</c:v>
                </c:pt>
                <c:pt idx="2284">
                  <c:v>12944.99512</c:v>
                </c:pt>
                <c:pt idx="2285">
                  <c:v>12944.99512</c:v>
                </c:pt>
                <c:pt idx="2286">
                  <c:v>12944.99512</c:v>
                </c:pt>
                <c:pt idx="2287">
                  <c:v>12978.648440000001</c:v>
                </c:pt>
                <c:pt idx="2288">
                  <c:v>13009.405269999999</c:v>
                </c:pt>
                <c:pt idx="2289">
                  <c:v>13037.514649999999</c:v>
                </c:pt>
                <c:pt idx="2290">
                  <c:v>13063.20508</c:v>
                </c:pt>
                <c:pt idx="2291">
                  <c:v>13086.684569999999</c:v>
                </c:pt>
                <c:pt idx="2292">
                  <c:v>13108.14258</c:v>
                </c:pt>
                <c:pt idx="2293">
                  <c:v>13127.753909999999</c:v>
                </c:pt>
                <c:pt idx="2294">
                  <c:v>13145.677729999999</c:v>
                </c:pt>
                <c:pt idx="2295">
                  <c:v>13162.058590000001</c:v>
                </c:pt>
                <c:pt idx="2296">
                  <c:v>13177.0293</c:v>
                </c:pt>
                <c:pt idx="2297">
                  <c:v>13190.71191</c:v>
                </c:pt>
                <c:pt idx="2298">
                  <c:v>13203.2168</c:v>
                </c:pt>
                <c:pt idx="2299">
                  <c:v>13214.64551</c:v>
                </c:pt>
                <c:pt idx="2300">
                  <c:v>13225.090819999999</c:v>
                </c:pt>
                <c:pt idx="2301">
                  <c:v>13234.63672</c:v>
                </c:pt>
                <c:pt idx="2302">
                  <c:v>13243.36133</c:v>
                </c:pt>
                <c:pt idx="2303">
                  <c:v>13251.33496</c:v>
                </c:pt>
                <c:pt idx="2304">
                  <c:v>13258.622069999999</c:v>
                </c:pt>
                <c:pt idx="2305">
                  <c:v>13265.282230000001</c:v>
                </c:pt>
                <c:pt idx="2306">
                  <c:v>13271.369140000001</c:v>
                </c:pt>
                <c:pt idx="2307">
                  <c:v>13276.931640000001</c:v>
                </c:pt>
                <c:pt idx="2308">
                  <c:v>13282.01563</c:v>
                </c:pt>
                <c:pt idx="2309">
                  <c:v>13286.662109999999</c:v>
                </c:pt>
                <c:pt idx="2310">
                  <c:v>13290.9082</c:v>
                </c:pt>
                <c:pt idx="2311">
                  <c:v>13294.789059999999</c:v>
                </c:pt>
                <c:pt idx="2312">
                  <c:v>13298.335940000001</c:v>
                </c:pt>
                <c:pt idx="2313">
                  <c:v>13301.57813</c:v>
                </c:pt>
                <c:pt idx="2314">
                  <c:v>13304.541020000001</c:v>
                </c:pt>
                <c:pt idx="2315">
                  <c:v>13307.249019999999</c:v>
                </c:pt>
                <c:pt idx="2316">
                  <c:v>13309.72363</c:v>
                </c:pt>
                <c:pt idx="2317">
                  <c:v>13311.985350000001</c:v>
                </c:pt>
                <c:pt idx="2318">
                  <c:v>13314.052729999999</c:v>
                </c:pt>
                <c:pt idx="2319">
                  <c:v>13315.941409999999</c:v>
                </c:pt>
                <c:pt idx="2320">
                  <c:v>13317.66797</c:v>
                </c:pt>
                <c:pt idx="2321">
                  <c:v>13319.246090000001</c:v>
                </c:pt>
                <c:pt idx="2322">
                  <c:v>13320.688480000001</c:v>
                </c:pt>
                <c:pt idx="2323">
                  <c:v>13322.005859999999</c:v>
                </c:pt>
                <c:pt idx="2324">
                  <c:v>13323.20996</c:v>
                </c:pt>
                <c:pt idx="2325">
                  <c:v>13324.31055</c:v>
                </c:pt>
                <c:pt idx="2326">
                  <c:v>13325.316409999999</c:v>
                </c:pt>
                <c:pt idx="2327">
                  <c:v>13326.23633</c:v>
                </c:pt>
                <c:pt idx="2328">
                  <c:v>13327.077149999999</c:v>
                </c:pt>
                <c:pt idx="2329">
                  <c:v>13327.844730000001</c:v>
                </c:pt>
                <c:pt idx="2330">
                  <c:v>13328.54688</c:v>
                </c:pt>
                <c:pt idx="2331">
                  <c:v>13329.188480000001</c:v>
                </c:pt>
                <c:pt idx="2332">
                  <c:v>13329.77441</c:v>
                </c:pt>
                <c:pt idx="2333">
                  <c:v>13330.31055</c:v>
                </c:pt>
                <c:pt idx="2334">
                  <c:v>13330.799800000001</c:v>
                </c:pt>
                <c:pt idx="2335">
                  <c:v>13331.247069999999</c:v>
                </c:pt>
                <c:pt idx="2336">
                  <c:v>13331.65625</c:v>
                </c:pt>
                <c:pt idx="2337">
                  <c:v>13332.030269999999</c:v>
                </c:pt>
                <c:pt idx="2338">
                  <c:v>13332.372069999999</c:v>
                </c:pt>
                <c:pt idx="2339">
                  <c:v>13332.684569999999</c:v>
                </c:pt>
                <c:pt idx="2340">
                  <c:v>13332.969730000001</c:v>
                </c:pt>
                <c:pt idx="2341">
                  <c:v>13333.23047</c:v>
                </c:pt>
                <c:pt idx="2342">
                  <c:v>13333.46875</c:v>
                </c:pt>
                <c:pt idx="2343">
                  <c:v>13333.686519999999</c:v>
                </c:pt>
                <c:pt idx="2344">
                  <c:v>13333.88574</c:v>
                </c:pt>
                <c:pt idx="2345">
                  <c:v>13334.06738</c:v>
                </c:pt>
                <c:pt idx="2346">
                  <c:v>13334.233399999999</c:v>
                </c:pt>
                <c:pt idx="2347">
                  <c:v>13334.38574</c:v>
                </c:pt>
                <c:pt idx="2348">
                  <c:v>13334.52441</c:v>
                </c:pt>
                <c:pt idx="2349">
                  <c:v>13334.65137</c:v>
                </c:pt>
                <c:pt idx="2350">
                  <c:v>13334.76758</c:v>
                </c:pt>
                <c:pt idx="2351">
                  <c:v>13334.874019999999</c:v>
                </c:pt>
                <c:pt idx="2352">
                  <c:v>13334.9707</c:v>
                </c:pt>
                <c:pt idx="2353">
                  <c:v>13335.059569999999</c:v>
                </c:pt>
                <c:pt idx="2354">
                  <c:v>13335.14063</c:v>
                </c:pt>
                <c:pt idx="2355">
                  <c:v>13335.214840000001</c:v>
                </c:pt>
                <c:pt idx="2356">
                  <c:v>13335.282230000001</c:v>
                </c:pt>
                <c:pt idx="2357">
                  <c:v>13335.34375</c:v>
                </c:pt>
                <c:pt idx="2358">
                  <c:v>13335.400390000001</c:v>
                </c:pt>
                <c:pt idx="2359">
                  <c:v>13335.452149999999</c:v>
                </c:pt>
                <c:pt idx="2360">
                  <c:v>13335.499019999999</c:v>
                </c:pt>
                <c:pt idx="2361">
                  <c:v>13335.54199</c:v>
                </c:pt>
                <c:pt idx="2362">
                  <c:v>13335.581050000001</c:v>
                </c:pt>
                <c:pt idx="2363">
                  <c:v>13335.617190000001</c:v>
                </c:pt>
                <c:pt idx="2364">
                  <c:v>13335.650390000001</c:v>
                </c:pt>
                <c:pt idx="2365">
                  <c:v>13335.68066</c:v>
                </c:pt>
                <c:pt idx="2366">
                  <c:v>13335.70801</c:v>
                </c:pt>
                <c:pt idx="2367">
                  <c:v>13335.733399999999</c:v>
                </c:pt>
                <c:pt idx="2368">
                  <c:v>13335.755859999999</c:v>
                </c:pt>
                <c:pt idx="2369">
                  <c:v>13335.777340000001</c:v>
                </c:pt>
                <c:pt idx="2370">
                  <c:v>13335.79688</c:v>
                </c:pt>
                <c:pt idx="2371">
                  <c:v>13335.81445</c:v>
                </c:pt>
                <c:pt idx="2372">
                  <c:v>13335.83008</c:v>
                </c:pt>
                <c:pt idx="2373">
                  <c:v>13335.844730000001</c:v>
                </c:pt>
                <c:pt idx="2374">
                  <c:v>13335.858399999999</c:v>
                </c:pt>
                <c:pt idx="2375">
                  <c:v>13335.87012</c:v>
                </c:pt>
                <c:pt idx="2376">
                  <c:v>13335.880859999999</c:v>
                </c:pt>
                <c:pt idx="2377">
                  <c:v>13335.891600000001</c:v>
                </c:pt>
                <c:pt idx="2378">
                  <c:v>13335.90137</c:v>
                </c:pt>
                <c:pt idx="2379">
                  <c:v>13335.910159999999</c:v>
                </c:pt>
                <c:pt idx="2380">
                  <c:v>13335.91797</c:v>
                </c:pt>
                <c:pt idx="2381">
                  <c:v>13335.924800000001</c:v>
                </c:pt>
                <c:pt idx="2382">
                  <c:v>13335.931640000001</c:v>
                </c:pt>
                <c:pt idx="2383">
                  <c:v>13335.9375</c:v>
                </c:pt>
                <c:pt idx="2384">
                  <c:v>13335.943359999999</c:v>
                </c:pt>
                <c:pt idx="2385">
                  <c:v>13335.94824</c:v>
                </c:pt>
                <c:pt idx="2386">
                  <c:v>13335.95313</c:v>
                </c:pt>
                <c:pt idx="2387">
                  <c:v>13335.95703</c:v>
                </c:pt>
                <c:pt idx="2388">
                  <c:v>13335.960940000001</c:v>
                </c:pt>
                <c:pt idx="2389">
                  <c:v>13335.96387</c:v>
                </c:pt>
                <c:pt idx="2390">
                  <c:v>13335.9668</c:v>
                </c:pt>
                <c:pt idx="2391">
                  <c:v>13335.969730000001</c:v>
                </c:pt>
                <c:pt idx="2392">
                  <c:v>13335.972659999999</c:v>
                </c:pt>
                <c:pt idx="2393">
                  <c:v>13335.974609999999</c:v>
                </c:pt>
                <c:pt idx="2394">
                  <c:v>13335.976559999999</c:v>
                </c:pt>
                <c:pt idx="2395">
                  <c:v>13335.978520000001</c:v>
                </c:pt>
                <c:pt idx="2396">
                  <c:v>13335.98047</c:v>
                </c:pt>
                <c:pt idx="2397">
                  <c:v>13335.98242</c:v>
                </c:pt>
                <c:pt idx="2398">
                  <c:v>13335.98438</c:v>
                </c:pt>
                <c:pt idx="2399">
                  <c:v>13335.985350000001</c:v>
                </c:pt>
                <c:pt idx="2400">
                  <c:v>13335.98633</c:v>
                </c:pt>
                <c:pt idx="2401">
                  <c:v>13335.987300000001</c:v>
                </c:pt>
                <c:pt idx="2402">
                  <c:v>13335.98828</c:v>
                </c:pt>
                <c:pt idx="2403">
                  <c:v>13335.98926</c:v>
                </c:pt>
                <c:pt idx="2404">
                  <c:v>13335.990229999999</c:v>
                </c:pt>
                <c:pt idx="2405">
                  <c:v>13335.99121</c:v>
                </c:pt>
                <c:pt idx="2406">
                  <c:v>13335.992190000001</c:v>
                </c:pt>
                <c:pt idx="2407">
                  <c:v>13335.99316</c:v>
                </c:pt>
                <c:pt idx="2408">
                  <c:v>13335.994140000001</c:v>
                </c:pt>
                <c:pt idx="2409">
                  <c:v>13335.99512</c:v>
                </c:pt>
                <c:pt idx="2410">
                  <c:v>13335.99512</c:v>
                </c:pt>
                <c:pt idx="2411">
                  <c:v>13335.99512</c:v>
                </c:pt>
                <c:pt idx="2412">
                  <c:v>13335.99512</c:v>
                </c:pt>
                <c:pt idx="2413">
                  <c:v>13335.99512</c:v>
                </c:pt>
                <c:pt idx="2414">
                  <c:v>13335.99512</c:v>
                </c:pt>
                <c:pt idx="2415">
                  <c:v>13335.99512</c:v>
                </c:pt>
                <c:pt idx="2416">
                  <c:v>13335.99512</c:v>
                </c:pt>
                <c:pt idx="2417">
                  <c:v>13335.99512</c:v>
                </c:pt>
                <c:pt idx="2418">
                  <c:v>13335.99512</c:v>
                </c:pt>
                <c:pt idx="2419">
                  <c:v>13335.99512</c:v>
                </c:pt>
                <c:pt idx="2420">
                  <c:v>13335.909180000001</c:v>
                </c:pt>
                <c:pt idx="2421">
                  <c:v>13335.831050000001</c:v>
                </c:pt>
                <c:pt idx="2422">
                  <c:v>13335.759770000001</c:v>
                </c:pt>
                <c:pt idx="2423">
                  <c:v>13335.69434</c:v>
                </c:pt>
                <c:pt idx="2424">
                  <c:v>13335.634770000001</c:v>
                </c:pt>
                <c:pt idx="2425">
                  <c:v>13335.58008</c:v>
                </c:pt>
                <c:pt idx="2426">
                  <c:v>13335.530269999999</c:v>
                </c:pt>
                <c:pt idx="2427">
                  <c:v>13335.48438</c:v>
                </c:pt>
                <c:pt idx="2428">
                  <c:v>13335.44238</c:v>
                </c:pt>
                <c:pt idx="2429">
                  <c:v>13335.4043</c:v>
                </c:pt>
                <c:pt idx="2430">
                  <c:v>13335.369140000001</c:v>
                </c:pt>
                <c:pt idx="2431">
                  <c:v>13335.33691</c:v>
                </c:pt>
                <c:pt idx="2432">
                  <c:v>13335.30762</c:v>
                </c:pt>
                <c:pt idx="2433">
                  <c:v>13335.28125</c:v>
                </c:pt>
                <c:pt idx="2434">
                  <c:v>13335.25684</c:v>
                </c:pt>
                <c:pt idx="2435">
                  <c:v>13335.23438</c:v>
                </c:pt>
                <c:pt idx="2436">
                  <c:v>13335.21387</c:v>
                </c:pt>
                <c:pt idx="2437">
                  <c:v>13335.195309999999</c:v>
                </c:pt>
                <c:pt idx="2438">
                  <c:v>13335.17871</c:v>
                </c:pt>
                <c:pt idx="2439">
                  <c:v>13335.16309</c:v>
                </c:pt>
                <c:pt idx="2440">
                  <c:v>13335.14941</c:v>
                </c:pt>
                <c:pt idx="2441">
                  <c:v>13335.13672</c:v>
                </c:pt>
                <c:pt idx="2442">
                  <c:v>13335.125</c:v>
                </c:pt>
                <c:pt idx="2443">
                  <c:v>13335.11426</c:v>
                </c:pt>
                <c:pt idx="2444">
                  <c:v>13335.10449</c:v>
                </c:pt>
                <c:pt idx="2445">
                  <c:v>13335.0957</c:v>
                </c:pt>
                <c:pt idx="2446">
                  <c:v>13335.087890000001</c:v>
                </c:pt>
                <c:pt idx="2447">
                  <c:v>13335.08008</c:v>
                </c:pt>
                <c:pt idx="2448">
                  <c:v>13335.07324</c:v>
                </c:pt>
                <c:pt idx="2449">
                  <c:v>13335.06738</c:v>
                </c:pt>
                <c:pt idx="2450">
                  <c:v>13335.061519999999</c:v>
                </c:pt>
                <c:pt idx="2451">
                  <c:v>13335.056640000001</c:v>
                </c:pt>
                <c:pt idx="2452">
                  <c:v>13335.05176</c:v>
                </c:pt>
                <c:pt idx="2453">
                  <c:v>13335.04688</c:v>
                </c:pt>
                <c:pt idx="2454">
                  <c:v>13335.04297</c:v>
                </c:pt>
                <c:pt idx="2455">
                  <c:v>13335.039059999999</c:v>
                </c:pt>
                <c:pt idx="2456">
                  <c:v>13335.03613</c:v>
                </c:pt>
                <c:pt idx="2457">
                  <c:v>13335.0332</c:v>
                </c:pt>
                <c:pt idx="2458">
                  <c:v>13335.030269999999</c:v>
                </c:pt>
                <c:pt idx="2459">
                  <c:v>13335.027340000001</c:v>
                </c:pt>
                <c:pt idx="2460">
                  <c:v>13335.025390000001</c:v>
                </c:pt>
                <c:pt idx="2461">
                  <c:v>13335.023440000001</c:v>
                </c:pt>
                <c:pt idx="2462">
                  <c:v>13335.021479999999</c:v>
                </c:pt>
                <c:pt idx="2463">
                  <c:v>13335.01953</c:v>
                </c:pt>
                <c:pt idx="2464">
                  <c:v>13335.01758</c:v>
                </c:pt>
                <c:pt idx="2465">
                  <c:v>13335.01563</c:v>
                </c:pt>
                <c:pt idx="2466">
                  <c:v>13335.014649999999</c:v>
                </c:pt>
                <c:pt idx="2467">
                  <c:v>13335.01367</c:v>
                </c:pt>
                <c:pt idx="2468">
                  <c:v>13335.012699999999</c:v>
                </c:pt>
                <c:pt idx="2469">
                  <c:v>13335.01172</c:v>
                </c:pt>
                <c:pt idx="2470">
                  <c:v>13335.01074</c:v>
                </c:pt>
                <c:pt idx="2471">
                  <c:v>13335.009770000001</c:v>
                </c:pt>
                <c:pt idx="2472">
                  <c:v>13335.00879</c:v>
                </c:pt>
                <c:pt idx="2473">
                  <c:v>13335.007809999999</c:v>
                </c:pt>
                <c:pt idx="2474">
                  <c:v>13335.00684</c:v>
                </c:pt>
                <c:pt idx="2475">
                  <c:v>13335.005859999999</c:v>
                </c:pt>
                <c:pt idx="2476">
                  <c:v>13335.00488</c:v>
                </c:pt>
                <c:pt idx="2477">
                  <c:v>13335.00488</c:v>
                </c:pt>
                <c:pt idx="2478">
                  <c:v>13335.00488</c:v>
                </c:pt>
                <c:pt idx="2479">
                  <c:v>13335.00488</c:v>
                </c:pt>
                <c:pt idx="2480">
                  <c:v>13335.00488</c:v>
                </c:pt>
                <c:pt idx="2481">
                  <c:v>13335.00488</c:v>
                </c:pt>
                <c:pt idx="2482">
                  <c:v>13335.00488</c:v>
                </c:pt>
                <c:pt idx="2483">
                  <c:v>13335.00488</c:v>
                </c:pt>
                <c:pt idx="2484">
                  <c:v>13335.00488</c:v>
                </c:pt>
                <c:pt idx="2485">
                  <c:v>13335.00488</c:v>
                </c:pt>
                <c:pt idx="2486">
                  <c:v>13335.00488</c:v>
                </c:pt>
                <c:pt idx="2487">
                  <c:v>13335.00488</c:v>
                </c:pt>
                <c:pt idx="2488">
                  <c:v>13335.00488</c:v>
                </c:pt>
                <c:pt idx="2489">
                  <c:v>13335.00488</c:v>
                </c:pt>
                <c:pt idx="2490">
                  <c:v>13335.00488</c:v>
                </c:pt>
                <c:pt idx="2491">
                  <c:v>13335.00488</c:v>
                </c:pt>
                <c:pt idx="2492">
                  <c:v>13335.00488</c:v>
                </c:pt>
                <c:pt idx="2493">
                  <c:v>13335.00488</c:v>
                </c:pt>
                <c:pt idx="2494">
                  <c:v>13335.00488</c:v>
                </c:pt>
                <c:pt idx="2495">
                  <c:v>13335.00488</c:v>
                </c:pt>
                <c:pt idx="2496">
                  <c:v>13335.00488</c:v>
                </c:pt>
                <c:pt idx="2497">
                  <c:v>13335.00488</c:v>
                </c:pt>
                <c:pt idx="2498">
                  <c:v>13335.00488</c:v>
                </c:pt>
                <c:pt idx="2499">
                  <c:v>13335.00488</c:v>
                </c:pt>
                <c:pt idx="2500">
                  <c:v>13335.00488</c:v>
                </c:pt>
                <c:pt idx="2501">
                  <c:v>13335.00488</c:v>
                </c:pt>
                <c:pt idx="2502">
                  <c:v>13335.00488</c:v>
                </c:pt>
                <c:pt idx="2503">
                  <c:v>13335.00488</c:v>
                </c:pt>
                <c:pt idx="2504">
                  <c:v>13335.00488</c:v>
                </c:pt>
                <c:pt idx="2505">
                  <c:v>13335.00488</c:v>
                </c:pt>
                <c:pt idx="2506">
                  <c:v>13335.00488</c:v>
                </c:pt>
                <c:pt idx="2507">
                  <c:v>13335.00488</c:v>
                </c:pt>
                <c:pt idx="2508">
                  <c:v>13335.00488</c:v>
                </c:pt>
                <c:pt idx="2509">
                  <c:v>13335.00488</c:v>
                </c:pt>
                <c:pt idx="2510">
                  <c:v>13335.00488</c:v>
                </c:pt>
                <c:pt idx="2511">
                  <c:v>13335.00488</c:v>
                </c:pt>
                <c:pt idx="2512">
                  <c:v>13335.00488</c:v>
                </c:pt>
                <c:pt idx="2513">
                  <c:v>13335.00488</c:v>
                </c:pt>
                <c:pt idx="2514">
                  <c:v>13335.00488</c:v>
                </c:pt>
                <c:pt idx="2515">
                  <c:v>13335.00488</c:v>
                </c:pt>
                <c:pt idx="2516">
                  <c:v>13335.00488</c:v>
                </c:pt>
                <c:pt idx="2517">
                  <c:v>13335.00488</c:v>
                </c:pt>
                <c:pt idx="2518">
                  <c:v>13335.00488</c:v>
                </c:pt>
                <c:pt idx="2519">
                  <c:v>13335.00488</c:v>
                </c:pt>
                <c:pt idx="2520">
                  <c:v>13335.00488</c:v>
                </c:pt>
                <c:pt idx="2521">
                  <c:v>13335.00488</c:v>
                </c:pt>
                <c:pt idx="2522">
                  <c:v>13335.00488</c:v>
                </c:pt>
                <c:pt idx="2523">
                  <c:v>13335.00488</c:v>
                </c:pt>
                <c:pt idx="2524">
                  <c:v>13335.00488</c:v>
                </c:pt>
                <c:pt idx="2525">
                  <c:v>13335.00488</c:v>
                </c:pt>
                <c:pt idx="2526">
                  <c:v>13335.00488</c:v>
                </c:pt>
                <c:pt idx="2527">
                  <c:v>13335.00488</c:v>
                </c:pt>
                <c:pt idx="2528">
                  <c:v>13335.00488</c:v>
                </c:pt>
                <c:pt idx="2529">
                  <c:v>13335.00488</c:v>
                </c:pt>
                <c:pt idx="2530">
                  <c:v>13335.00488</c:v>
                </c:pt>
                <c:pt idx="2531">
                  <c:v>13335.00488</c:v>
                </c:pt>
                <c:pt idx="2532">
                  <c:v>13335.00488</c:v>
                </c:pt>
                <c:pt idx="2533">
                  <c:v>13335.00488</c:v>
                </c:pt>
                <c:pt idx="2534">
                  <c:v>13334.91797</c:v>
                </c:pt>
                <c:pt idx="2535">
                  <c:v>13334.83887</c:v>
                </c:pt>
                <c:pt idx="2536">
                  <c:v>13334.766600000001</c:v>
                </c:pt>
                <c:pt idx="2537">
                  <c:v>13334.700199999999</c:v>
                </c:pt>
                <c:pt idx="2538">
                  <c:v>13334.639649999999</c:v>
                </c:pt>
                <c:pt idx="2539">
                  <c:v>13334.58496</c:v>
                </c:pt>
                <c:pt idx="2540">
                  <c:v>13334.534180000001</c:v>
                </c:pt>
                <c:pt idx="2541">
                  <c:v>13334.48828</c:v>
                </c:pt>
                <c:pt idx="2542">
                  <c:v>13334.44629</c:v>
                </c:pt>
                <c:pt idx="2543">
                  <c:v>13334.4082</c:v>
                </c:pt>
                <c:pt idx="2544">
                  <c:v>13334.37305</c:v>
                </c:pt>
                <c:pt idx="2545">
                  <c:v>13334.340819999999</c:v>
                </c:pt>
                <c:pt idx="2546">
                  <c:v>13334.311519999999</c:v>
                </c:pt>
                <c:pt idx="2547">
                  <c:v>13334.285159999999</c:v>
                </c:pt>
                <c:pt idx="2548">
                  <c:v>13334.26074</c:v>
                </c:pt>
                <c:pt idx="2549">
                  <c:v>13334.23828</c:v>
                </c:pt>
                <c:pt idx="2550">
                  <c:v>13334.217769999999</c:v>
                </c:pt>
                <c:pt idx="2551">
                  <c:v>13334.19922</c:v>
                </c:pt>
                <c:pt idx="2552">
                  <c:v>13334.181640000001</c:v>
                </c:pt>
                <c:pt idx="2553">
                  <c:v>13334.166020000001</c:v>
                </c:pt>
                <c:pt idx="2554">
                  <c:v>13334.15137</c:v>
                </c:pt>
                <c:pt idx="2555">
                  <c:v>13334.13867</c:v>
                </c:pt>
                <c:pt idx="2556">
                  <c:v>13334.12695</c:v>
                </c:pt>
                <c:pt idx="2557">
                  <c:v>13334.11621</c:v>
                </c:pt>
                <c:pt idx="2558">
                  <c:v>13334.106449999999</c:v>
                </c:pt>
                <c:pt idx="2559">
                  <c:v>13334.097659999999</c:v>
                </c:pt>
                <c:pt idx="2560">
                  <c:v>13334.08887</c:v>
                </c:pt>
                <c:pt idx="2561">
                  <c:v>13334.081050000001</c:v>
                </c:pt>
                <c:pt idx="2562">
                  <c:v>13334.07422</c:v>
                </c:pt>
                <c:pt idx="2563">
                  <c:v>13334.06738</c:v>
                </c:pt>
                <c:pt idx="2564">
                  <c:v>13334.061519999999</c:v>
                </c:pt>
                <c:pt idx="2565">
                  <c:v>13334.056640000001</c:v>
                </c:pt>
                <c:pt idx="2566">
                  <c:v>13334.05176</c:v>
                </c:pt>
                <c:pt idx="2567">
                  <c:v>13334.04688</c:v>
                </c:pt>
                <c:pt idx="2568">
                  <c:v>13334.04297</c:v>
                </c:pt>
                <c:pt idx="2569">
                  <c:v>13334.039059999999</c:v>
                </c:pt>
                <c:pt idx="2570">
                  <c:v>13334.03613</c:v>
                </c:pt>
                <c:pt idx="2571">
                  <c:v>13334.0332</c:v>
                </c:pt>
                <c:pt idx="2572">
                  <c:v>13334.030269999999</c:v>
                </c:pt>
                <c:pt idx="2573">
                  <c:v>13334.027340000001</c:v>
                </c:pt>
                <c:pt idx="2574">
                  <c:v>13334.025390000001</c:v>
                </c:pt>
                <c:pt idx="2575">
                  <c:v>13334.023440000001</c:v>
                </c:pt>
                <c:pt idx="2576">
                  <c:v>13334.021479999999</c:v>
                </c:pt>
                <c:pt idx="2577">
                  <c:v>13334.01953</c:v>
                </c:pt>
                <c:pt idx="2578">
                  <c:v>13334.01758</c:v>
                </c:pt>
                <c:pt idx="2579">
                  <c:v>13334.01563</c:v>
                </c:pt>
                <c:pt idx="2580">
                  <c:v>13334.014649999999</c:v>
                </c:pt>
                <c:pt idx="2581">
                  <c:v>13334.01367</c:v>
                </c:pt>
                <c:pt idx="2582">
                  <c:v>13334.012699999999</c:v>
                </c:pt>
                <c:pt idx="2583">
                  <c:v>13334.01172</c:v>
                </c:pt>
                <c:pt idx="2584">
                  <c:v>13334.01074</c:v>
                </c:pt>
                <c:pt idx="2585">
                  <c:v>13334.009770000001</c:v>
                </c:pt>
                <c:pt idx="2586">
                  <c:v>13334.00879</c:v>
                </c:pt>
                <c:pt idx="2587">
                  <c:v>13334.007809999999</c:v>
                </c:pt>
                <c:pt idx="2588">
                  <c:v>13334.00684</c:v>
                </c:pt>
                <c:pt idx="2589">
                  <c:v>13334.005859999999</c:v>
                </c:pt>
                <c:pt idx="2590">
                  <c:v>13334.00488</c:v>
                </c:pt>
                <c:pt idx="2591">
                  <c:v>13334.00488</c:v>
                </c:pt>
                <c:pt idx="2592">
                  <c:v>13334.00488</c:v>
                </c:pt>
                <c:pt idx="2593">
                  <c:v>13334.00488</c:v>
                </c:pt>
                <c:pt idx="2594">
                  <c:v>13334.00488</c:v>
                </c:pt>
                <c:pt idx="2595">
                  <c:v>13334.00488</c:v>
                </c:pt>
                <c:pt idx="2596">
                  <c:v>13334.00488</c:v>
                </c:pt>
                <c:pt idx="2597">
                  <c:v>13334.00488</c:v>
                </c:pt>
                <c:pt idx="2598">
                  <c:v>13334.00488</c:v>
                </c:pt>
                <c:pt idx="2599">
                  <c:v>13334.00488</c:v>
                </c:pt>
                <c:pt idx="2600">
                  <c:v>13334.00488</c:v>
                </c:pt>
                <c:pt idx="2601">
                  <c:v>13334.00488</c:v>
                </c:pt>
                <c:pt idx="2602">
                  <c:v>13334.00488</c:v>
                </c:pt>
                <c:pt idx="2603">
                  <c:v>13334.00488</c:v>
                </c:pt>
                <c:pt idx="2604">
                  <c:v>13334.00488</c:v>
                </c:pt>
                <c:pt idx="2605">
                  <c:v>13334.00488</c:v>
                </c:pt>
                <c:pt idx="2606">
                  <c:v>13334.00488</c:v>
                </c:pt>
                <c:pt idx="2607">
                  <c:v>13334.00488</c:v>
                </c:pt>
                <c:pt idx="2608">
                  <c:v>13334.00488</c:v>
                </c:pt>
                <c:pt idx="2609">
                  <c:v>13334.00488</c:v>
                </c:pt>
                <c:pt idx="2610">
                  <c:v>13334.00488</c:v>
                </c:pt>
                <c:pt idx="2611">
                  <c:v>13334.00488</c:v>
                </c:pt>
                <c:pt idx="2612">
                  <c:v>13334.00488</c:v>
                </c:pt>
                <c:pt idx="2613">
                  <c:v>13334.00488</c:v>
                </c:pt>
                <c:pt idx="2614">
                  <c:v>13334.00488</c:v>
                </c:pt>
                <c:pt idx="2615">
                  <c:v>13334.00488</c:v>
                </c:pt>
                <c:pt idx="2616">
                  <c:v>13334.00488</c:v>
                </c:pt>
                <c:pt idx="2617">
                  <c:v>13334.00488</c:v>
                </c:pt>
                <c:pt idx="2618">
                  <c:v>13334.00488</c:v>
                </c:pt>
                <c:pt idx="2619">
                  <c:v>13334.00488</c:v>
                </c:pt>
                <c:pt idx="2620">
                  <c:v>13334.00488</c:v>
                </c:pt>
                <c:pt idx="2621">
                  <c:v>13334.00488</c:v>
                </c:pt>
                <c:pt idx="2622">
                  <c:v>13334.00488</c:v>
                </c:pt>
                <c:pt idx="2623">
                  <c:v>13334.00488</c:v>
                </c:pt>
                <c:pt idx="2624">
                  <c:v>13334.00488</c:v>
                </c:pt>
                <c:pt idx="2625">
                  <c:v>13334.00488</c:v>
                </c:pt>
                <c:pt idx="2626">
                  <c:v>13334.00488</c:v>
                </c:pt>
                <c:pt idx="2627">
                  <c:v>13334.00488</c:v>
                </c:pt>
                <c:pt idx="2628">
                  <c:v>13334.00488</c:v>
                </c:pt>
                <c:pt idx="2629">
                  <c:v>13334.00488</c:v>
                </c:pt>
                <c:pt idx="2630">
                  <c:v>13334.00488</c:v>
                </c:pt>
                <c:pt idx="2631">
                  <c:v>13334.00488</c:v>
                </c:pt>
                <c:pt idx="2632">
                  <c:v>13334.00488</c:v>
                </c:pt>
                <c:pt idx="2633">
                  <c:v>13334.00488</c:v>
                </c:pt>
                <c:pt idx="2634">
                  <c:v>13334.00488</c:v>
                </c:pt>
                <c:pt idx="2635">
                  <c:v>13334.00488</c:v>
                </c:pt>
                <c:pt idx="2636">
                  <c:v>13334.00488</c:v>
                </c:pt>
                <c:pt idx="2637">
                  <c:v>13334.00488</c:v>
                </c:pt>
                <c:pt idx="2638">
                  <c:v>13334.00488</c:v>
                </c:pt>
                <c:pt idx="2639">
                  <c:v>13334.00488</c:v>
                </c:pt>
                <c:pt idx="2640">
                  <c:v>13334.00488</c:v>
                </c:pt>
                <c:pt idx="2641">
                  <c:v>13334.00488</c:v>
                </c:pt>
                <c:pt idx="2642">
                  <c:v>13334.00488</c:v>
                </c:pt>
                <c:pt idx="2643">
                  <c:v>13334.00488</c:v>
                </c:pt>
                <c:pt idx="2644">
                  <c:v>13334.00488</c:v>
                </c:pt>
                <c:pt idx="2645">
                  <c:v>13334.00488</c:v>
                </c:pt>
                <c:pt idx="2646">
                  <c:v>13334.00488</c:v>
                </c:pt>
                <c:pt idx="2647">
                  <c:v>13334.00488</c:v>
                </c:pt>
                <c:pt idx="2648">
                  <c:v>13334.00488</c:v>
                </c:pt>
                <c:pt idx="2649">
                  <c:v>13334.00488</c:v>
                </c:pt>
                <c:pt idx="2650">
                  <c:v>13334.00488</c:v>
                </c:pt>
                <c:pt idx="2651">
                  <c:v>13334.00488</c:v>
                </c:pt>
                <c:pt idx="2652">
                  <c:v>13334.00488</c:v>
                </c:pt>
                <c:pt idx="2653">
                  <c:v>13334.00488</c:v>
                </c:pt>
                <c:pt idx="2654">
                  <c:v>13334.00488</c:v>
                </c:pt>
                <c:pt idx="2655">
                  <c:v>13334.00488</c:v>
                </c:pt>
                <c:pt idx="2656">
                  <c:v>13334.00488</c:v>
                </c:pt>
                <c:pt idx="2657">
                  <c:v>13334.00488</c:v>
                </c:pt>
                <c:pt idx="2658">
                  <c:v>13334.00488</c:v>
                </c:pt>
                <c:pt idx="2659">
                  <c:v>13334.00488</c:v>
                </c:pt>
                <c:pt idx="2660">
                  <c:v>13334.00488</c:v>
                </c:pt>
                <c:pt idx="2661">
                  <c:v>13334.00488</c:v>
                </c:pt>
                <c:pt idx="2662">
                  <c:v>13334.00488</c:v>
                </c:pt>
                <c:pt idx="2663">
                  <c:v>13334.090819999999</c:v>
                </c:pt>
                <c:pt idx="2664">
                  <c:v>13334.168949999999</c:v>
                </c:pt>
                <c:pt idx="2665">
                  <c:v>13334.240229999999</c:v>
                </c:pt>
                <c:pt idx="2666">
                  <c:v>13334.30566</c:v>
                </c:pt>
                <c:pt idx="2667">
                  <c:v>13334.365229999999</c:v>
                </c:pt>
                <c:pt idx="2668">
                  <c:v>13334.41992</c:v>
                </c:pt>
                <c:pt idx="2669">
                  <c:v>13334.469730000001</c:v>
                </c:pt>
                <c:pt idx="2670">
                  <c:v>13334.51563</c:v>
                </c:pt>
                <c:pt idx="2671">
                  <c:v>13334.55762</c:v>
                </c:pt>
                <c:pt idx="2672">
                  <c:v>13334.5957</c:v>
                </c:pt>
                <c:pt idx="2673">
                  <c:v>13334.630859999999</c:v>
                </c:pt>
                <c:pt idx="2674">
                  <c:v>13334.66309</c:v>
                </c:pt>
                <c:pt idx="2675">
                  <c:v>13334.69238</c:v>
                </c:pt>
                <c:pt idx="2676">
                  <c:v>13334.71875</c:v>
                </c:pt>
                <c:pt idx="2677">
                  <c:v>13334.74316</c:v>
                </c:pt>
                <c:pt idx="2678">
                  <c:v>13334.76563</c:v>
                </c:pt>
                <c:pt idx="2679">
                  <c:v>13334.78613</c:v>
                </c:pt>
                <c:pt idx="2680">
                  <c:v>13334.804690000001</c:v>
                </c:pt>
                <c:pt idx="2681">
                  <c:v>13334.82129</c:v>
                </c:pt>
                <c:pt idx="2682">
                  <c:v>13334.83691</c:v>
                </c:pt>
                <c:pt idx="2683">
                  <c:v>13334.85059</c:v>
                </c:pt>
                <c:pt idx="2684">
                  <c:v>13334.86328</c:v>
                </c:pt>
                <c:pt idx="2685">
                  <c:v>13334.875</c:v>
                </c:pt>
                <c:pt idx="2686">
                  <c:v>13334.88574</c:v>
                </c:pt>
                <c:pt idx="2687">
                  <c:v>13334.89551</c:v>
                </c:pt>
                <c:pt idx="2688">
                  <c:v>13334.9043</c:v>
                </c:pt>
                <c:pt idx="2689">
                  <c:v>13334.912109999999</c:v>
                </c:pt>
                <c:pt idx="2690">
                  <c:v>13334.91992</c:v>
                </c:pt>
                <c:pt idx="2691">
                  <c:v>13334.92676</c:v>
                </c:pt>
                <c:pt idx="2692">
                  <c:v>13334.93262</c:v>
                </c:pt>
                <c:pt idx="2693">
                  <c:v>13334.938480000001</c:v>
                </c:pt>
                <c:pt idx="2694">
                  <c:v>13334.943359999999</c:v>
                </c:pt>
                <c:pt idx="2695">
                  <c:v>13334.94824</c:v>
                </c:pt>
                <c:pt idx="2696">
                  <c:v>13334.95313</c:v>
                </c:pt>
                <c:pt idx="2697">
                  <c:v>13334.95703</c:v>
                </c:pt>
                <c:pt idx="2698">
                  <c:v>13334.960940000001</c:v>
                </c:pt>
                <c:pt idx="2699">
                  <c:v>13334.96387</c:v>
                </c:pt>
                <c:pt idx="2700">
                  <c:v>13334.9668</c:v>
                </c:pt>
                <c:pt idx="2701">
                  <c:v>13334.969730000001</c:v>
                </c:pt>
                <c:pt idx="2702">
                  <c:v>13334.972659999999</c:v>
                </c:pt>
                <c:pt idx="2703">
                  <c:v>13334.974609999999</c:v>
                </c:pt>
                <c:pt idx="2704">
                  <c:v>13334.976559999999</c:v>
                </c:pt>
                <c:pt idx="2705">
                  <c:v>13334.978520000001</c:v>
                </c:pt>
                <c:pt idx="2706">
                  <c:v>13334.98047</c:v>
                </c:pt>
                <c:pt idx="2707">
                  <c:v>13334.98242</c:v>
                </c:pt>
                <c:pt idx="2708">
                  <c:v>13334.98438</c:v>
                </c:pt>
                <c:pt idx="2709">
                  <c:v>13334.985350000001</c:v>
                </c:pt>
                <c:pt idx="2710">
                  <c:v>13334.98633</c:v>
                </c:pt>
                <c:pt idx="2711">
                  <c:v>13334.987300000001</c:v>
                </c:pt>
                <c:pt idx="2712">
                  <c:v>13334.98828</c:v>
                </c:pt>
                <c:pt idx="2713">
                  <c:v>13334.98926</c:v>
                </c:pt>
                <c:pt idx="2714">
                  <c:v>13334.990229999999</c:v>
                </c:pt>
                <c:pt idx="2715">
                  <c:v>13334.99121</c:v>
                </c:pt>
                <c:pt idx="2716">
                  <c:v>13334.992190000001</c:v>
                </c:pt>
                <c:pt idx="2717">
                  <c:v>13334.99316</c:v>
                </c:pt>
                <c:pt idx="2718">
                  <c:v>13334.994140000001</c:v>
                </c:pt>
                <c:pt idx="2719">
                  <c:v>13334.99512</c:v>
                </c:pt>
                <c:pt idx="2720">
                  <c:v>13334.99512</c:v>
                </c:pt>
                <c:pt idx="2721">
                  <c:v>13334.99512</c:v>
                </c:pt>
                <c:pt idx="2722">
                  <c:v>13334.99512</c:v>
                </c:pt>
                <c:pt idx="2723">
                  <c:v>13334.99512</c:v>
                </c:pt>
                <c:pt idx="2724">
                  <c:v>13334.99512</c:v>
                </c:pt>
                <c:pt idx="2725">
                  <c:v>13334.99512</c:v>
                </c:pt>
                <c:pt idx="2726">
                  <c:v>13334.99512</c:v>
                </c:pt>
                <c:pt idx="2727">
                  <c:v>13334.99512</c:v>
                </c:pt>
                <c:pt idx="2728">
                  <c:v>13334.99512</c:v>
                </c:pt>
                <c:pt idx="2729">
                  <c:v>13334.99512</c:v>
                </c:pt>
                <c:pt idx="2730">
                  <c:v>13334.99512</c:v>
                </c:pt>
                <c:pt idx="2731">
                  <c:v>13334.99512</c:v>
                </c:pt>
                <c:pt idx="2732">
                  <c:v>13334.99512</c:v>
                </c:pt>
                <c:pt idx="2733">
                  <c:v>13334.99512</c:v>
                </c:pt>
                <c:pt idx="2734">
                  <c:v>13334.99512</c:v>
                </c:pt>
                <c:pt idx="2735">
                  <c:v>13334.99512</c:v>
                </c:pt>
                <c:pt idx="2736">
                  <c:v>13334.99512</c:v>
                </c:pt>
                <c:pt idx="2737">
                  <c:v>13334.99512</c:v>
                </c:pt>
                <c:pt idx="2738">
                  <c:v>13334.99512</c:v>
                </c:pt>
                <c:pt idx="2739">
                  <c:v>13334.99512</c:v>
                </c:pt>
                <c:pt idx="2740">
                  <c:v>13334.99512</c:v>
                </c:pt>
                <c:pt idx="2741">
                  <c:v>13334.99512</c:v>
                </c:pt>
                <c:pt idx="2742">
                  <c:v>13334.99512</c:v>
                </c:pt>
                <c:pt idx="2743">
                  <c:v>13334.99512</c:v>
                </c:pt>
                <c:pt idx="2744">
                  <c:v>13334.99512</c:v>
                </c:pt>
                <c:pt idx="2745">
                  <c:v>13334.99512</c:v>
                </c:pt>
                <c:pt idx="2746">
                  <c:v>13334.99512</c:v>
                </c:pt>
                <c:pt idx="2747">
                  <c:v>13334.99512</c:v>
                </c:pt>
                <c:pt idx="2748">
                  <c:v>13334.99512</c:v>
                </c:pt>
                <c:pt idx="2749">
                  <c:v>13334.99512</c:v>
                </c:pt>
                <c:pt idx="2750">
                  <c:v>13334.99512</c:v>
                </c:pt>
                <c:pt idx="2751">
                  <c:v>13334.99512</c:v>
                </c:pt>
                <c:pt idx="2752">
                  <c:v>13334.99512</c:v>
                </c:pt>
                <c:pt idx="2753">
                  <c:v>13334.99512</c:v>
                </c:pt>
                <c:pt idx="2754">
                  <c:v>13334.99512</c:v>
                </c:pt>
                <c:pt idx="2755">
                  <c:v>13334.99512</c:v>
                </c:pt>
                <c:pt idx="2756">
                  <c:v>13334.99512</c:v>
                </c:pt>
                <c:pt idx="2757">
                  <c:v>13334.99512</c:v>
                </c:pt>
                <c:pt idx="2758">
                  <c:v>13334.99512</c:v>
                </c:pt>
                <c:pt idx="2759">
                  <c:v>13334.99512</c:v>
                </c:pt>
                <c:pt idx="2760">
                  <c:v>13334.99512</c:v>
                </c:pt>
                <c:pt idx="2761">
                  <c:v>13334.99512</c:v>
                </c:pt>
                <c:pt idx="2762">
                  <c:v>13334.99512</c:v>
                </c:pt>
                <c:pt idx="2763">
                  <c:v>13334.99512</c:v>
                </c:pt>
                <c:pt idx="2764">
                  <c:v>13334.99512</c:v>
                </c:pt>
                <c:pt idx="2765">
                  <c:v>13334.99512</c:v>
                </c:pt>
                <c:pt idx="2766">
                  <c:v>13334.99512</c:v>
                </c:pt>
                <c:pt idx="2767">
                  <c:v>13334.99512</c:v>
                </c:pt>
                <c:pt idx="2768">
                  <c:v>13334.99512</c:v>
                </c:pt>
                <c:pt idx="2769">
                  <c:v>13334.99512</c:v>
                </c:pt>
                <c:pt idx="2770">
                  <c:v>13334.99512</c:v>
                </c:pt>
                <c:pt idx="2771">
                  <c:v>13334.99512</c:v>
                </c:pt>
                <c:pt idx="2772">
                  <c:v>13334.99512</c:v>
                </c:pt>
                <c:pt idx="2773">
                  <c:v>13334.99512</c:v>
                </c:pt>
                <c:pt idx="2774">
                  <c:v>13334.99512</c:v>
                </c:pt>
                <c:pt idx="2775">
                  <c:v>13334.99512</c:v>
                </c:pt>
                <c:pt idx="2776">
                  <c:v>13334.99512</c:v>
                </c:pt>
                <c:pt idx="2777">
                  <c:v>13334.99512</c:v>
                </c:pt>
                <c:pt idx="2778">
                  <c:v>13334.99512</c:v>
                </c:pt>
                <c:pt idx="2779">
                  <c:v>13334.99512</c:v>
                </c:pt>
                <c:pt idx="2780">
                  <c:v>13334.909180000001</c:v>
                </c:pt>
                <c:pt idx="2781">
                  <c:v>13334.831050000001</c:v>
                </c:pt>
                <c:pt idx="2782">
                  <c:v>13334.759770000001</c:v>
                </c:pt>
                <c:pt idx="2783">
                  <c:v>13334.69434</c:v>
                </c:pt>
                <c:pt idx="2784">
                  <c:v>13334.634770000001</c:v>
                </c:pt>
                <c:pt idx="2785">
                  <c:v>13334.58008</c:v>
                </c:pt>
                <c:pt idx="2786">
                  <c:v>13334.530269999999</c:v>
                </c:pt>
                <c:pt idx="2787">
                  <c:v>13334.48438</c:v>
                </c:pt>
                <c:pt idx="2788">
                  <c:v>13334.44238</c:v>
                </c:pt>
                <c:pt idx="2789">
                  <c:v>13334.4043</c:v>
                </c:pt>
                <c:pt idx="2790">
                  <c:v>13334.369140000001</c:v>
                </c:pt>
                <c:pt idx="2791">
                  <c:v>13334.33691</c:v>
                </c:pt>
                <c:pt idx="2792">
                  <c:v>13334.30762</c:v>
                </c:pt>
                <c:pt idx="2793">
                  <c:v>13334.28125</c:v>
                </c:pt>
                <c:pt idx="2794">
                  <c:v>13334.25684</c:v>
                </c:pt>
                <c:pt idx="2795">
                  <c:v>13334.23438</c:v>
                </c:pt>
                <c:pt idx="2796">
                  <c:v>13334.21387</c:v>
                </c:pt>
                <c:pt idx="2797">
                  <c:v>13334.195309999999</c:v>
                </c:pt>
                <c:pt idx="2798">
                  <c:v>13334.17871</c:v>
                </c:pt>
                <c:pt idx="2799">
                  <c:v>13334.16309</c:v>
                </c:pt>
                <c:pt idx="2800">
                  <c:v>13334.14941</c:v>
                </c:pt>
                <c:pt idx="2801">
                  <c:v>13334.13672</c:v>
                </c:pt>
                <c:pt idx="2802">
                  <c:v>13334.125</c:v>
                </c:pt>
                <c:pt idx="2803">
                  <c:v>13334.11426</c:v>
                </c:pt>
                <c:pt idx="2804">
                  <c:v>13334.10449</c:v>
                </c:pt>
                <c:pt idx="2805">
                  <c:v>13334.0957</c:v>
                </c:pt>
                <c:pt idx="2806">
                  <c:v>13334.087890000001</c:v>
                </c:pt>
                <c:pt idx="2807">
                  <c:v>13334.08008</c:v>
                </c:pt>
                <c:pt idx="2808">
                  <c:v>13334.07324</c:v>
                </c:pt>
                <c:pt idx="2809">
                  <c:v>13334.06738</c:v>
                </c:pt>
                <c:pt idx="2810">
                  <c:v>13334.061519999999</c:v>
                </c:pt>
                <c:pt idx="2811">
                  <c:v>13334.056640000001</c:v>
                </c:pt>
                <c:pt idx="2812">
                  <c:v>13334.05176</c:v>
                </c:pt>
                <c:pt idx="2813">
                  <c:v>13334.04688</c:v>
                </c:pt>
                <c:pt idx="2814">
                  <c:v>13334.04297</c:v>
                </c:pt>
                <c:pt idx="2815">
                  <c:v>13334.039059999999</c:v>
                </c:pt>
                <c:pt idx="2816">
                  <c:v>13334.03613</c:v>
                </c:pt>
                <c:pt idx="2817">
                  <c:v>13334.0332</c:v>
                </c:pt>
                <c:pt idx="2818">
                  <c:v>13334.030269999999</c:v>
                </c:pt>
                <c:pt idx="2819">
                  <c:v>13334.027340000001</c:v>
                </c:pt>
                <c:pt idx="2820">
                  <c:v>13334.025390000001</c:v>
                </c:pt>
                <c:pt idx="2821">
                  <c:v>13334.023440000001</c:v>
                </c:pt>
                <c:pt idx="2822">
                  <c:v>13334.021479999999</c:v>
                </c:pt>
                <c:pt idx="2823">
                  <c:v>13334.01953</c:v>
                </c:pt>
                <c:pt idx="2824">
                  <c:v>13334.01758</c:v>
                </c:pt>
                <c:pt idx="2825">
                  <c:v>13334.01563</c:v>
                </c:pt>
                <c:pt idx="2826">
                  <c:v>13334.014649999999</c:v>
                </c:pt>
                <c:pt idx="2827">
                  <c:v>13334.01367</c:v>
                </c:pt>
                <c:pt idx="2828">
                  <c:v>13334.012699999999</c:v>
                </c:pt>
                <c:pt idx="2829">
                  <c:v>13334.01172</c:v>
                </c:pt>
                <c:pt idx="2830">
                  <c:v>13334.01074</c:v>
                </c:pt>
                <c:pt idx="2831">
                  <c:v>13334.009770000001</c:v>
                </c:pt>
                <c:pt idx="2832">
                  <c:v>13334.00879</c:v>
                </c:pt>
                <c:pt idx="2833">
                  <c:v>13334.007809999999</c:v>
                </c:pt>
                <c:pt idx="2834">
                  <c:v>13334.00684</c:v>
                </c:pt>
                <c:pt idx="2835">
                  <c:v>13334.005859999999</c:v>
                </c:pt>
                <c:pt idx="2836">
                  <c:v>13334.00488</c:v>
                </c:pt>
                <c:pt idx="2837">
                  <c:v>13334.00488</c:v>
                </c:pt>
                <c:pt idx="2838">
                  <c:v>13334.00488</c:v>
                </c:pt>
                <c:pt idx="2839">
                  <c:v>13334.00488</c:v>
                </c:pt>
                <c:pt idx="2840">
                  <c:v>13334.00488</c:v>
                </c:pt>
                <c:pt idx="2841">
                  <c:v>13334.00488</c:v>
                </c:pt>
                <c:pt idx="2842">
                  <c:v>13334.00488</c:v>
                </c:pt>
                <c:pt idx="2843">
                  <c:v>13334.00488</c:v>
                </c:pt>
                <c:pt idx="2844">
                  <c:v>13334.00488</c:v>
                </c:pt>
                <c:pt idx="2845">
                  <c:v>13334.00488</c:v>
                </c:pt>
                <c:pt idx="2846">
                  <c:v>13334.00488</c:v>
                </c:pt>
                <c:pt idx="2847">
                  <c:v>13334.00488</c:v>
                </c:pt>
                <c:pt idx="2848">
                  <c:v>13334.00488</c:v>
                </c:pt>
                <c:pt idx="2849">
                  <c:v>13334.00488</c:v>
                </c:pt>
                <c:pt idx="2850">
                  <c:v>13334.00488</c:v>
                </c:pt>
                <c:pt idx="2851">
                  <c:v>13334.00488</c:v>
                </c:pt>
                <c:pt idx="2852">
                  <c:v>13334.00488</c:v>
                </c:pt>
                <c:pt idx="2853">
                  <c:v>13334.00488</c:v>
                </c:pt>
                <c:pt idx="2854">
                  <c:v>13334.00488</c:v>
                </c:pt>
                <c:pt idx="2855">
                  <c:v>13334.00488</c:v>
                </c:pt>
                <c:pt idx="2856">
                  <c:v>13334.00488</c:v>
                </c:pt>
                <c:pt idx="2857">
                  <c:v>13334.00488</c:v>
                </c:pt>
                <c:pt idx="2858">
                  <c:v>13334.00488</c:v>
                </c:pt>
                <c:pt idx="2859">
                  <c:v>13334.00488</c:v>
                </c:pt>
                <c:pt idx="2860">
                  <c:v>13334.00488</c:v>
                </c:pt>
                <c:pt idx="2861">
                  <c:v>13334.00488</c:v>
                </c:pt>
                <c:pt idx="2862">
                  <c:v>13334.00488</c:v>
                </c:pt>
                <c:pt idx="2863">
                  <c:v>13334.00488</c:v>
                </c:pt>
                <c:pt idx="2864">
                  <c:v>13334.00488</c:v>
                </c:pt>
                <c:pt idx="2865">
                  <c:v>13334.00488</c:v>
                </c:pt>
                <c:pt idx="2866">
                  <c:v>13334.00488</c:v>
                </c:pt>
                <c:pt idx="2867">
                  <c:v>13334.00488</c:v>
                </c:pt>
                <c:pt idx="2868">
                  <c:v>13334.00488</c:v>
                </c:pt>
                <c:pt idx="2869">
                  <c:v>13334.00488</c:v>
                </c:pt>
                <c:pt idx="2870">
                  <c:v>13334.00488</c:v>
                </c:pt>
                <c:pt idx="2871">
                  <c:v>13334.00488</c:v>
                </c:pt>
                <c:pt idx="2872">
                  <c:v>13334.00488</c:v>
                </c:pt>
                <c:pt idx="2873">
                  <c:v>13334.00488</c:v>
                </c:pt>
                <c:pt idx="2874">
                  <c:v>13334.00488</c:v>
                </c:pt>
                <c:pt idx="2875">
                  <c:v>13334.00488</c:v>
                </c:pt>
                <c:pt idx="2876">
                  <c:v>13334.00488</c:v>
                </c:pt>
                <c:pt idx="2877">
                  <c:v>13334.00488</c:v>
                </c:pt>
                <c:pt idx="2878">
                  <c:v>13334.00488</c:v>
                </c:pt>
                <c:pt idx="2879">
                  <c:v>13334.00488</c:v>
                </c:pt>
                <c:pt idx="2880">
                  <c:v>13334.00488</c:v>
                </c:pt>
                <c:pt idx="2881">
                  <c:v>13334.00488</c:v>
                </c:pt>
                <c:pt idx="2882">
                  <c:v>13334.00488</c:v>
                </c:pt>
                <c:pt idx="2883">
                  <c:v>13334.00488</c:v>
                </c:pt>
                <c:pt idx="2884">
                  <c:v>13334.00488</c:v>
                </c:pt>
                <c:pt idx="2885">
                  <c:v>13334.00488</c:v>
                </c:pt>
                <c:pt idx="2886">
                  <c:v>13334.00488</c:v>
                </c:pt>
                <c:pt idx="2887">
                  <c:v>13334.00488</c:v>
                </c:pt>
                <c:pt idx="2888">
                  <c:v>13334.00488</c:v>
                </c:pt>
                <c:pt idx="2889">
                  <c:v>13334.00488</c:v>
                </c:pt>
                <c:pt idx="2890">
                  <c:v>13334.00488</c:v>
                </c:pt>
                <c:pt idx="2891">
                  <c:v>13334.00488</c:v>
                </c:pt>
                <c:pt idx="2892">
                  <c:v>13334.00488</c:v>
                </c:pt>
                <c:pt idx="2893">
                  <c:v>13334.00488</c:v>
                </c:pt>
                <c:pt idx="2894">
                  <c:v>13334.00488</c:v>
                </c:pt>
                <c:pt idx="2895">
                  <c:v>13334.00488</c:v>
                </c:pt>
                <c:pt idx="2896">
                  <c:v>13334.00488</c:v>
                </c:pt>
                <c:pt idx="2897">
                  <c:v>13334.00488</c:v>
                </c:pt>
                <c:pt idx="2898">
                  <c:v>13334.00488</c:v>
                </c:pt>
                <c:pt idx="2899">
                  <c:v>13334.00488</c:v>
                </c:pt>
                <c:pt idx="2900">
                  <c:v>13334.00488</c:v>
                </c:pt>
                <c:pt idx="2901">
                  <c:v>13334.00488</c:v>
                </c:pt>
                <c:pt idx="2902">
                  <c:v>13133.12012</c:v>
                </c:pt>
                <c:pt idx="2903">
                  <c:v>12949.525390000001</c:v>
                </c:pt>
                <c:pt idx="2904">
                  <c:v>12781.73242</c:v>
                </c:pt>
                <c:pt idx="2905">
                  <c:v>12628.380859999999</c:v>
                </c:pt>
                <c:pt idx="2906">
                  <c:v>12488.228520000001</c:v>
                </c:pt>
                <c:pt idx="2907">
                  <c:v>12360.13867</c:v>
                </c:pt>
                <c:pt idx="2908">
                  <c:v>12243.07324</c:v>
                </c:pt>
                <c:pt idx="2909">
                  <c:v>12136.08301</c:v>
                </c:pt>
                <c:pt idx="2910">
                  <c:v>12038.30176</c:v>
                </c:pt>
                <c:pt idx="2911">
                  <c:v>11948.936519999999</c:v>
                </c:pt>
                <c:pt idx="2912">
                  <c:v>11867.262699999999</c:v>
                </c:pt>
                <c:pt idx="2913">
                  <c:v>11792.61816</c:v>
                </c:pt>
                <c:pt idx="2914">
                  <c:v>11724.398440000001</c:v>
                </c:pt>
                <c:pt idx="2915">
                  <c:v>11662.05078</c:v>
                </c:pt>
                <c:pt idx="2916">
                  <c:v>11605.06934</c:v>
                </c:pt>
                <c:pt idx="2917">
                  <c:v>11552.992190000001</c:v>
                </c:pt>
                <c:pt idx="2918">
                  <c:v>11505.396479999999</c:v>
                </c:pt>
                <c:pt idx="2919">
                  <c:v>11461.89746</c:v>
                </c:pt>
                <c:pt idx="2920">
                  <c:v>11422.14258</c:v>
                </c:pt>
                <c:pt idx="2921">
                  <c:v>11385.809569999999</c:v>
                </c:pt>
                <c:pt idx="2922">
                  <c:v>11352.603520000001</c:v>
                </c:pt>
                <c:pt idx="2923">
                  <c:v>11322.25488</c:v>
                </c:pt>
                <c:pt idx="2924">
                  <c:v>11294.518550000001</c:v>
                </c:pt>
                <c:pt idx="2925">
                  <c:v>11269.16992</c:v>
                </c:pt>
                <c:pt idx="2926">
                  <c:v>11246.002930000001</c:v>
                </c:pt>
                <c:pt idx="2927">
                  <c:v>11224.83008</c:v>
                </c:pt>
                <c:pt idx="2928">
                  <c:v>11205.47949</c:v>
                </c:pt>
                <c:pt idx="2929">
                  <c:v>11187.793949999999</c:v>
                </c:pt>
                <c:pt idx="2930">
                  <c:v>11171.630859999999</c:v>
                </c:pt>
                <c:pt idx="2931">
                  <c:v>11156.858399999999</c:v>
                </c:pt>
                <c:pt idx="2932">
                  <c:v>11143.35742</c:v>
                </c:pt>
                <c:pt idx="2933">
                  <c:v>11131.018550000001</c:v>
                </c:pt>
                <c:pt idx="2934">
                  <c:v>11119.742190000001</c:v>
                </c:pt>
                <c:pt idx="2935">
                  <c:v>11109.436519999999</c:v>
                </c:pt>
                <c:pt idx="2936">
                  <c:v>11100.01758</c:v>
                </c:pt>
                <c:pt idx="2937">
                  <c:v>11091.409180000001</c:v>
                </c:pt>
                <c:pt idx="2938">
                  <c:v>11083.54199</c:v>
                </c:pt>
                <c:pt idx="2939">
                  <c:v>11076.351559999999</c:v>
                </c:pt>
                <c:pt idx="2940">
                  <c:v>11069.780269999999</c:v>
                </c:pt>
                <c:pt idx="2941">
                  <c:v>11063.77441</c:v>
                </c:pt>
                <c:pt idx="2942">
                  <c:v>11058.285159999999</c:v>
                </c:pt>
                <c:pt idx="2943">
                  <c:v>11053.268550000001</c:v>
                </c:pt>
                <c:pt idx="2944">
                  <c:v>11048.683590000001</c:v>
                </c:pt>
                <c:pt idx="2945">
                  <c:v>11044.49316</c:v>
                </c:pt>
                <c:pt idx="2946">
                  <c:v>11040.664059999999</c:v>
                </c:pt>
                <c:pt idx="2947">
                  <c:v>11037.164059999999</c:v>
                </c:pt>
                <c:pt idx="2948">
                  <c:v>11033.965819999999</c:v>
                </c:pt>
                <c:pt idx="2949">
                  <c:v>11031.04199</c:v>
                </c:pt>
                <c:pt idx="2950">
                  <c:v>11028.37012</c:v>
                </c:pt>
                <c:pt idx="2951">
                  <c:v>11025.92871</c:v>
                </c:pt>
                <c:pt idx="2952">
                  <c:v>11023.697270000001</c:v>
                </c:pt>
                <c:pt idx="2953">
                  <c:v>11021.657230000001</c:v>
                </c:pt>
                <c:pt idx="2954">
                  <c:v>11019.79297</c:v>
                </c:pt>
                <c:pt idx="2955">
                  <c:v>11018.089840000001</c:v>
                </c:pt>
                <c:pt idx="2956">
                  <c:v>11016.5332</c:v>
                </c:pt>
                <c:pt idx="2957">
                  <c:v>11015.110350000001</c:v>
                </c:pt>
                <c:pt idx="2958">
                  <c:v>11013.809569999999</c:v>
                </c:pt>
                <c:pt idx="2959">
                  <c:v>11012.621090000001</c:v>
                </c:pt>
                <c:pt idx="2960">
                  <c:v>11011.535159999999</c:v>
                </c:pt>
                <c:pt idx="2961">
                  <c:v>11010.54199</c:v>
                </c:pt>
                <c:pt idx="2962">
                  <c:v>11009.634770000001</c:v>
                </c:pt>
                <c:pt idx="2963">
                  <c:v>11008.80566</c:v>
                </c:pt>
                <c:pt idx="2964">
                  <c:v>11008.047850000001</c:v>
                </c:pt>
                <c:pt idx="2965">
                  <c:v>11007.35547</c:v>
                </c:pt>
                <c:pt idx="2966">
                  <c:v>11006.722659999999</c:v>
                </c:pt>
                <c:pt idx="2967">
                  <c:v>11006.14453</c:v>
                </c:pt>
                <c:pt idx="2968">
                  <c:v>11005.615229999999</c:v>
                </c:pt>
                <c:pt idx="2969">
                  <c:v>11005.13184</c:v>
                </c:pt>
                <c:pt idx="2970">
                  <c:v>11004.690430000001</c:v>
                </c:pt>
                <c:pt idx="2971">
                  <c:v>11004.287109999999</c:v>
                </c:pt>
                <c:pt idx="2972">
                  <c:v>11003.91797</c:v>
                </c:pt>
                <c:pt idx="2973">
                  <c:v>11003.581050000001</c:v>
                </c:pt>
                <c:pt idx="2974">
                  <c:v>11003.27246</c:v>
                </c:pt>
                <c:pt idx="2975">
                  <c:v>11002.99121</c:v>
                </c:pt>
                <c:pt idx="2976">
                  <c:v>11002.733399999999</c:v>
                </c:pt>
                <c:pt idx="2977">
                  <c:v>11002.49805</c:v>
                </c:pt>
                <c:pt idx="2978">
                  <c:v>11002.2832</c:v>
                </c:pt>
                <c:pt idx="2979">
                  <c:v>11002.08691</c:v>
                </c:pt>
                <c:pt idx="2980">
                  <c:v>11001.907230000001</c:v>
                </c:pt>
                <c:pt idx="2981">
                  <c:v>11001.74316</c:v>
                </c:pt>
                <c:pt idx="2982">
                  <c:v>11001.592769999999</c:v>
                </c:pt>
                <c:pt idx="2983">
                  <c:v>11001.456050000001</c:v>
                </c:pt>
                <c:pt idx="2984">
                  <c:v>11001.331050000001</c:v>
                </c:pt>
                <c:pt idx="2985">
                  <c:v>11001.2168</c:v>
                </c:pt>
                <c:pt idx="2986">
                  <c:v>11001.112300000001</c:v>
                </c:pt>
                <c:pt idx="2987">
                  <c:v>11001.016600000001</c:v>
                </c:pt>
                <c:pt idx="2988">
                  <c:v>11000.92871</c:v>
                </c:pt>
                <c:pt idx="2989">
                  <c:v>11000.84863</c:v>
                </c:pt>
                <c:pt idx="2990">
                  <c:v>11000.775390000001</c:v>
                </c:pt>
                <c:pt idx="2991">
                  <c:v>11000.708979999999</c:v>
                </c:pt>
                <c:pt idx="2992">
                  <c:v>11000.648440000001</c:v>
                </c:pt>
                <c:pt idx="2993">
                  <c:v>11000.592769999999</c:v>
                </c:pt>
                <c:pt idx="2994">
                  <c:v>11000.54199</c:v>
                </c:pt>
                <c:pt idx="2995">
                  <c:v>11000.49512</c:v>
                </c:pt>
                <c:pt idx="2996">
                  <c:v>11000.452149999999</c:v>
                </c:pt>
                <c:pt idx="2997">
                  <c:v>11000.41309</c:v>
                </c:pt>
                <c:pt idx="2998">
                  <c:v>11000.377930000001</c:v>
                </c:pt>
                <c:pt idx="2999">
                  <c:v>11000.3457</c:v>
                </c:pt>
                <c:pt idx="3000">
                  <c:v>11000.316409999999</c:v>
                </c:pt>
                <c:pt idx="3001">
                  <c:v>11000.289059999999</c:v>
                </c:pt>
                <c:pt idx="3002">
                  <c:v>11000.264649999999</c:v>
                </c:pt>
                <c:pt idx="3003">
                  <c:v>11000.242190000001</c:v>
                </c:pt>
                <c:pt idx="3004">
                  <c:v>11000.221680000001</c:v>
                </c:pt>
                <c:pt idx="3005">
                  <c:v>11000.202149999999</c:v>
                </c:pt>
                <c:pt idx="3006">
                  <c:v>11000.184569999999</c:v>
                </c:pt>
                <c:pt idx="3007">
                  <c:v>11000.168949999999</c:v>
                </c:pt>
                <c:pt idx="3008">
                  <c:v>11000.1543</c:v>
                </c:pt>
                <c:pt idx="3009">
                  <c:v>11000.14063</c:v>
                </c:pt>
                <c:pt idx="3010">
                  <c:v>11000.128909999999</c:v>
                </c:pt>
                <c:pt idx="3011">
                  <c:v>11000.11816</c:v>
                </c:pt>
                <c:pt idx="3012">
                  <c:v>11000.108399999999</c:v>
                </c:pt>
                <c:pt idx="3013">
                  <c:v>11000.09863</c:v>
                </c:pt>
                <c:pt idx="3014">
                  <c:v>11000.089840000001</c:v>
                </c:pt>
                <c:pt idx="3015">
                  <c:v>11000.08203</c:v>
                </c:pt>
                <c:pt idx="3016">
                  <c:v>11000.075199999999</c:v>
                </c:pt>
                <c:pt idx="3017">
                  <c:v>11000.068359999999</c:v>
                </c:pt>
                <c:pt idx="3018">
                  <c:v>11000.0625</c:v>
                </c:pt>
                <c:pt idx="3019">
                  <c:v>11000.056640000001</c:v>
                </c:pt>
                <c:pt idx="3020">
                  <c:v>11000.05176</c:v>
                </c:pt>
                <c:pt idx="3021">
                  <c:v>11000.04688</c:v>
                </c:pt>
                <c:pt idx="3022">
                  <c:v>11000.04297</c:v>
                </c:pt>
                <c:pt idx="3023">
                  <c:v>11000.039059999999</c:v>
                </c:pt>
                <c:pt idx="3024">
                  <c:v>11000.03613</c:v>
                </c:pt>
                <c:pt idx="3025">
                  <c:v>11000.0332</c:v>
                </c:pt>
                <c:pt idx="3026">
                  <c:v>11000.030269999999</c:v>
                </c:pt>
                <c:pt idx="3027">
                  <c:v>11000.027340000001</c:v>
                </c:pt>
                <c:pt idx="3028">
                  <c:v>11000.025390000001</c:v>
                </c:pt>
                <c:pt idx="3029">
                  <c:v>11000.023440000001</c:v>
                </c:pt>
                <c:pt idx="3030">
                  <c:v>11000.021479999999</c:v>
                </c:pt>
                <c:pt idx="3031">
                  <c:v>11000.01953</c:v>
                </c:pt>
                <c:pt idx="3032">
                  <c:v>11000.01758</c:v>
                </c:pt>
                <c:pt idx="3033">
                  <c:v>11000.01563</c:v>
                </c:pt>
                <c:pt idx="3034">
                  <c:v>11000.014649999999</c:v>
                </c:pt>
                <c:pt idx="3035">
                  <c:v>11000.01367</c:v>
                </c:pt>
                <c:pt idx="3036">
                  <c:v>11000.012699999999</c:v>
                </c:pt>
                <c:pt idx="3037">
                  <c:v>11000.01172</c:v>
                </c:pt>
                <c:pt idx="3038">
                  <c:v>11000.01074</c:v>
                </c:pt>
                <c:pt idx="3039">
                  <c:v>11000.009770000001</c:v>
                </c:pt>
                <c:pt idx="3040">
                  <c:v>11000.00879</c:v>
                </c:pt>
                <c:pt idx="3041">
                  <c:v>11000.007809999999</c:v>
                </c:pt>
                <c:pt idx="3042">
                  <c:v>11000.00684</c:v>
                </c:pt>
                <c:pt idx="3043">
                  <c:v>11000.005859999999</c:v>
                </c:pt>
                <c:pt idx="3044">
                  <c:v>11000.00488</c:v>
                </c:pt>
                <c:pt idx="3045">
                  <c:v>11000.00488</c:v>
                </c:pt>
                <c:pt idx="3046">
                  <c:v>11000.00488</c:v>
                </c:pt>
                <c:pt idx="3047">
                  <c:v>11000.00488</c:v>
                </c:pt>
                <c:pt idx="3048">
                  <c:v>11000.00488</c:v>
                </c:pt>
                <c:pt idx="3049">
                  <c:v>11000.00488</c:v>
                </c:pt>
                <c:pt idx="3050">
                  <c:v>11000.00488</c:v>
                </c:pt>
                <c:pt idx="3051">
                  <c:v>11000.00488</c:v>
                </c:pt>
                <c:pt idx="3052">
                  <c:v>11000.00488</c:v>
                </c:pt>
                <c:pt idx="3053">
                  <c:v>11000.00488</c:v>
                </c:pt>
                <c:pt idx="3054">
                  <c:v>11000.00488</c:v>
                </c:pt>
                <c:pt idx="3055">
                  <c:v>11000.00488</c:v>
                </c:pt>
                <c:pt idx="3056">
                  <c:v>11000.00488</c:v>
                </c:pt>
                <c:pt idx="3057">
                  <c:v>11000.00488</c:v>
                </c:pt>
                <c:pt idx="3058">
                  <c:v>11000.00488</c:v>
                </c:pt>
                <c:pt idx="3059">
                  <c:v>11000.00488</c:v>
                </c:pt>
                <c:pt idx="3060">
                  <c:v>11000.00488</c:v>
                </c:pt>
                <c:pt idx="3061">
                  <c:v>11000.00488</c:v>
                </c:pt>
                <c:pt idx="3062">
                  <c:v>11000.00488</c:v>
                </c:pt>
                <c:pt idx="3063">
                  <c:v>11000.00488</c:v>
                </c:pt>
                <c:pt idx="3064">
                  <c:v>11000.00488</c:v>
                </c:pt>
                <c:pt idx="3065">
                  <c:v>11000.00488</c:v>
                </c:pt>
                <c:pt idx="3066">
                  <c:v>11000.00488</c:v>
                </c:pt>
                <c:pt idx="3067">
                  <c:v>11000.00488</c:v>
                </c:pt>
                <c:pt idx="3068">
                  <c:v>11000.00488</c:v>
                </c:pt>
                <c:pt idx="3069">
                  <c:v>11000.00488</c:v>
                </c:pt>
                <c:pt idx="3070">
                  <c:v>11000.00488</c:v>
                </c:pt>
                <c:pt idx="3071">
                  <c:v>11000.00488</c:v>
                </c:pt>
                <c:pt idx="3072">
                  <c:v>11000.00488</c:v>
                </c:pt>
                <c:pt idx="3073">
                  <c:v>11000.00488</c:v>
                </c:pt>
                <c:pt idx="3074">
                  <c:v>11000.00488</c:v>
                </c:pt>
                <c:pt idx="3075">
                  <c:v>11000.00488</c:v>
                </c:pt>
                <c:pt idx="3076">
                  <c:v>11000.00488</c:v>
                </c:pt>
                <c:pt idx="3077">
                  <c:v>11000.00488</c:v>
                </c:pt>
                <c:pt idx="3078">
                  <c:v>11000.00488</c:v>
                </c:pt>
                <c:pt idx="3079">
                  <c:v>11000.00488</c:v>
                </c:pt>
                <c:pt idx="3080">
                  <c:v>11000.00488</c:v>
                </c:pt>
                <c:pt idx="3081">
                  <c:v>11000.00488</c:v>
                </c:pt>
                <c:pt idx="3082">
                  <c:v>11000.00488</c:v>
                </c:pt>
                <c:pt idx="3083">
                  <c:v>11000.00488</c:v>
                </c:pt>
                <c:pt idx="3084">
                  <c:v>11000.00488</c:v>
                </c:pt>
                <c:pt idx="3085">
                  <c:v>11000.00488</c:v>
                </c:pt>
                <c:pt idx="3086">
                  <c:v>11000.00488</c:v>
                </c:pt>
                <c:pt idx="3087">
                  <c:v>11000.00488</c:v>
                </c:pt>
                <c:pt idx="3088">
                  <c:v>11000.00488</c:v>
                </c:pt>
                <c:pt idx="3089">
                  <c:v>11000.00488</c:v>
                </c:pt>
                <c:pt idx="3090">
                  <c:v>11000.00488</c:v>
                </c:pt>
                <c:pt idx="3091">
                  <c:v>11000.00488</c:v>
                </c:pt>
                <c:pt idx="3092">
                  <c:v>11000.00488</c:v>
                </c:pt>
                <c:pt idx="3093">
                  <c:v>11000.00488</c:v>
                </c:pt>
                <c:pt idx="3094">
                  <c:v>11000.00488</c:v>
                </c:pt>
                <c:pt idx="3095">
                  <c:v>11000.00488</c:v>
                </c:pt>
                <c:pt idx="3096">
                  <c:v>11000.00488</c:v>
                </c:pt>
                <c:pt idx="3097">
                  <c:v>11000.00488</c:v>
                </c:pt>
                <c:pt idx="3098">
                  <c:v>11000.00488</c:v>
                </c:pt>
                <c:pt idx="3099">
                  <c:v>11000.00488</c:v>
                </c:pt>
                <c:pt idx="3100">
                  <c:v>11000.00488</c:v>
                </c:pt>
                <c:pt idx="3101">
                  <c:v>11000.00488</c:v>
                </c:pt>
                <c:pt idx="3102">
                  <c:v>11000.00488</c:v>
                </c:pt>
                <c:pt idx="3103">
                  <c:v>11000.00488</c:v>
                </c:pt>
                <c:pt idx="3104">
                  <c:v>11000.00488</c:v>
                </c:pt>
                <c:pt idx="3105">
                  <c:v>11000.00488</c:v>
                </c:pt>
                <c:pt idx="3106">
                  <c:v>11000.00488</c:v>
                </c:pt>
                <c:pt idx="3107">
                  <c:v>11000.00488</c:v>
                </c:pt>
                <c:pt idx="3108">
                  <c:v>11000.00488</c:v>
                </c:pt>
                <c:pt idx="3109">
                  <c:v>11000.00488</c:v>
                </c:pt>
                <c:pt idx="3110">
                  <c:v>11000.00488</c:v>
                </c:pt>
                <c:pt idx="3111">
                  <c:v>11000.00488</c:v>
                </c:pt>
                <c:pt idx="3112">
                  <c:v>11000.00488</c:v>
                </c:pt>
                <c:pt idx="3113">
                  <c:v>11000.00488</c:v>
                </c:pt>
                <c:pt idx="3114">
                  <c:v>11000.00488</c:v>
                </c:pt>
                <c:pt idx="3115">
                  <c:v>11000.00488</c:v>
                </c:pt>
                <c:pt idx="3116">
                  <c:v>11000.00488</c:v>
                </c:pt>
                <c:pt idx="3117">
                  <c:v>11000.00488</c:v>
                </c:pt>
                <c:pt idx="3118">
                  <c:v>11000.00488</c:v>
                </c:pt>
                <c:pt idx="3119">
                  <c:v>11000.00488</c:v>
                </c:pt>
                <c:pt idx="3120">
                  <c:v>11000.00488</c:v>
                </c:pt>
                <c:pt idx="3121">
                  <c:v>11000.00488</c:v>
                </c:pt>
                <c:pt idx="3122">
                  <c:v>11000.00488</c:v>
                </c:pt>
                <c:pt idx="3123">
                  <c:v>11000.00488</c:v>
                </c:pt>
                <c:pt idx="3124">
                  <c:v>11000.00488</c:v>
                </c:pt>
                <c:pt idx="3125">
                  <c:v>11000.00488</c:v>
                </c:pt>
                <c:pt idx="3126">
                  <c:v>11000.00488</c:v>
                </c:pt>
                <c:pt idx="3127">
                  <c:v>11000.00488</c:v>
                </c:pt>
                <c:pt idx="3128">
                  <c:v>11000.00488</c:v>
                </c:pt>
                <c:pt idx="3129">
                  <c:v>11000.00488</c:v>
                </c:pt>
                <c:pt idx="3130">
                  <c:v>11000.00488</c:v>
                </c:pt>
                <c:pt idx="3131">
                  <c:v>11000.00488</c:v>
                </c:pt>
                <c:pt idx="3132">
                  <c:v>11000.00488</c:v>
                </c:pt>
                <c:pt idx="3133">
                  <c:v>11000.00488</c:v>
                </c:pt>
                <c:pt idx="3134">
                  <c:v>11000.00488</c:v>
                </c:pt>
                <c:pt idx="3135">
                  <c:v>11000.00488</c:v>
                </c:pt>
                <c:pt idx="3136">
                  <c:v>11000.00488</c:v>
                </c:pt>
                <c:pt idx="3137">
                  <c:v>11000.00488</c:v>
                </c:pt>
                <c:pt idx="3138">
                  <c:v>11000.00488</c:v>
                </c:pt>
                <c:pt idx="3139">
                  <c:v>11000.00488</c:v>
                </c:pt>
                <c:pt idx="3140">
                  <c:v>11000.00488</c:v>
                </c:pt>
                <c:pt idx="3141">
                  <c:v>11000.00488</c:v>
                </c:pt>
                <c:pt idx="3142">
                  <c:v>11000.00488</c:v>
                </c:pt>
                <c:pt idx="3143">
                  <c:v>11000.00488</c:v>
                </c:pt>
                <c:pt idx="3144">
                  <c:v>11000.00488</c:v>
                </c:pt>
                <c:pt idx="3145">
                  <c:v>11000.00488</c:v>
                </c:pt>
                <c:pt idx="3146">
                  <c:v>11000.00488</c:v>
                </c:pt>
                <c:pt idx="3147">
                  <c:v>11000.00488</c:v>
                </c:pt>
                <c:pt idx="3148">
                  <c:v>11000.00488</c:v>
                </c:pt>
                <c:pt idx="3149">
                  <c:v>11000.00488</c:v>
                </c:pt>
                <c:pt idx="3150">
                  <c:v>11000.00488</c:v>
                </c:pt>
                <c:pt idx="3151">
                  <c:v>11000.00488</c:v>
                </c:pt>
                <c:pt idx="3152">
                  <c:v>11000.00488</c:v>
                </c:pt>
                <c:pt idx="3153">
                  <c:v>11000.00488</c:v>
                </c:pt>
                <c:pt idx="3154">
                  <c:v>11000.00488</c:v>
                </c:pt>
                <c:pt idx="3155">
                  <c:v>11000.00488</c:v>
                </c:pt>
                <c:pt idx="3156">
                  <c:v>11000.00488</c:v>
                </c:pt>
                <c:pt idx="3157">
                  <c:v>11000.00488</c:v>
                </c:pt>
                <c:pt idx="3158">
                  <c:v>11000.00488</c:v>
                </c:pt>
                <c:pt idx="3159">
                  <c:v>11000.00488</c:v>
                </c:pt>
                <c:pt idx="3160">
                  <c:v>11000.00488</c:v>
                </c:pt>
                <c:pt idx="3161">
                  <c:v>11000.00488</c:v>
                </c:pt>
                <c:pt idx="3162">
                  <c:v>11000.00488</c:v>
                </c:pt>
                <c:pt idx="3163">
                  <c:v>11000.00488</c:v>
                </c:pt>
                <c:pt idx="3164">
                  <c:v>11000.00488</c:v>
                </c:pt>
                <c:pt idx="3165">
                  <c:v>11000.00488</c:v>
                </c:pt>
                <c:pt idx="3166">
                  <c:v>11000.00488</c:v>
                </c:pt>
                <c:pt idx="3167">
                  <c:v>11000.00488</c:v>
                </c:pt>
                <c:pt idx="3168">
                  <c:v>11000.00488</c:v>
                </c:pt>
                <c:pt idx="3169">
                  <c:v>11000.00488</c:v>
                </c:pt>
                <c:pt idx="3170">
                  <c:v>11000.00488</c:v>
                </c:pt>
                <c:pt idx="3171">
                  <c:v>11000.00488</c:v>
                </c:pt>
                <c:pt idx="3172">
                  <c:v>11000.00488</c:v>
                </c:pt>
                <c:pt idx="3173">
                  <c:v>11000.00488</c:v>
                </c:pt>
                <c:pt idx="3174">
                  <c:v>11000.00488</c:v>
                </c:pt>
                <c:pt idx="3175">
                  <c:v>11000.00488</c:v>
                </c:pt>
                <c:pt idx="3176">
                  <c:v>11000.00488</c:v>
                </c:pt>
                <c:pt idx="3177">
                  <c:v>11000.00488</c:v>
                </c:pt>
                <c:pt idx="3178">
                  <c:v>11000.00488</c:v>
                </c:pt>
                <c:pt idx="3179">
                  <c:v>11000.00488</c:v>
                </c:pt>
                <c:pt idx="3180">
                  <c:v>11000.00488</c:v>
                </c:pt>
                <c:pt idx="3181">
                  <c:v>11000.00488</c:v>
                </c:pt>
                <c:pt idx="3182">
                  <c:v>11000.00488</c:v>
                </c:pt>
                <c:pt idx="3183">
                  <c:v>11000.00488</c:v>
                </c:pt>
                <c:pt idx="3184">
                  <c:v>11000.00488</c:v>
                </c:pt>
                <c:pt idx="3185">
                  <c:v>11000.00488</c:v>
                </c:pt>
                <c:pt idx="3186">
                  <c:v>11000.00488</c:v>
                </c:pt>
                <c:pt idx="3187">
                  <c:v>11000.00488</c:v>
                </c:pt>
                <c:pt idx="3188">
                  <c:v>11000.00488</c:v>
                </c:pt>
                <c:pt idx="3189">
                  <c:v>11000.00488</c:v>
                </c:pt>
                <c:pt idx="3190">
                  <c:v>11000.00488</c:v>
                </c:pt>
                <c:pt idx="3191">
                  <c:v>11000.00488</c:v>
                </c:pt>
                <c:pt idx="3192">
                  <c:v>11000.00488</c:v>
                </c:pt>
                <c:pt idx="3193">
                  <c:v>11000.00488</c:v>
                </c:pt>
                <c:pt idx="3194">
                  <c:v>11000.00488</c:v>
                </c:pt>
                <c:pt idx="3195">
                  <c:v>11000.00488</c:v>
                </c:pt>
                <c:pt idx="3196">
                  <c:v>11000.00488</c:v>
                </c:pt>
                <c:pt idx="3197">
                  <c:v>11000.00488</c:v>
                </c:pt>
                <c:pt idx="3198">
                  <c:v>11000.00488</c:v>
                </c:pt>
                <c:pt idx="3199">
                  <c:v>11000.00488</c:v>
                </c:pt>
                <c:pt idx="3200">
                  <c:v>11000.00488</c:v>
                </c:pt>
                <c:pt idx="3201">
                  <c:v>11000.00488</c:v>
                </c:pt>
                <c:pt idx="3202">
                  <c:v>11000.00488</c:v>
                </c:pt>
                <c:pt idx="3203">
                  <c:v>11000.00488</c:v>
                </c:pt>
                <c:pt idx="3204">
                  <c:v>11000.00488</c:v>
                </c:pt>
                <c:pt idx="3205">
                  <c:v>11000.00488</c:v>
                </c:pt>
                <c:pt idx="3206">
                  <c:v>11000.00488</c:v>
                </c:pt>
                <c:pt idx="3207">
                  <c:v>11000.00488</c:v>
                </c:pt>
                <c:pt idx="3208">
                  <c:v>11000.00488</c:v>
                </c:pt>
                <c:pt idx="3209">
                  <c:v>11000.00488</c:v>
                </c:pt>
                <c:pt idx="3210">
                  <c:v>11000.00488</c:v>
                </c:pt>
                <c:pt idx="3211">
                  <c:v>11000.00488</c:v>
                </c:pt>
                <c:pt idx="3212">
                  <c:v>11000.00488</c:v>
                </c:pt>
                <c:pt idx="3213">
                  <c:v>11000.00488</c:v>
                </c:pt>
                <c:pt idx="3214">
                  <c:v>11000.00488</c:v>
                </c:pt>
                <c:pt idx="3215">
                  <c:v>11000.00488</c:v>
                </c:pt>
                <c:pt idx="3216">
                  <c:v>11000.00488</c:v>
                </c:pt>
                <c:pt idx="3217">
                  <c:v>11000.00488</c:v>
                </c:pt>
                <c:pt idx="3218">
                  <c:v>11000.00488</c:v>
                </c:pt>
                <c:pt idx="3219">
                  <c:v>11000.00488</c:v>
                </c:pt>
                <c:pt idx="3220">
                  <c:v>11000.00488</c:v>
                </c:pt>
                <c:pt idx="3221">
                  <c:v>11000.00488</c:v>
                </c:pt>
                <c:pt idx="3222">
                  <c:v>11000.00488</c:v>
                </c:pt>
                <c:pt idx="3223">
                  <c:v>11000.00488</c:v>
                </c:pt>
                <c:pt idx="3224">
                  <c:v>11000.00488</c:v>
                </c:pt>
                <c:pt idx="3225">
                  <c:v>11000.00488</c:v>
                </c:pt>
                <c:pt idx="3226">
                  <c:v>11000.00488</c:v>
                </c:pt>
                <c:pt idx="3227">
                  <c:v>11000.00488</c:v>
                </c:pt>
                <c:pt idx="3228">
                  <c:v>11000.00488</c:v>
                </c:pt>
                <c:pt idx="3229">
                  <c:v>11000.00488</c:v>
                </c:pt>
                <c:pt idx="3230">
                  <c:v>11000.00488</c:v>
                </c:pt>
                <c:pt idx="3231">
                  <c:v>11000.00488</c:v>
                </c:pt>
                <c:pt idx="3232">
                  <c:v>11000.00488</c:v>
                </c:pt>
                <c:pt idx="3233">
                  <c:v>11000.00488</c:v>
                </c:pt>
                <c:pt idx="3234">
                  <c:v>11000.00488</c:v>
                </c:pt>
                <c:pt idx="3235">
                  <c:v>11000.00488</c:v>
                </c:pt>
                <c:pt idx="3236">
                  <c:v>11000.00488</c:v>
                </c:pt>
                <c:pt idx="3237">
                  <c:v>11000.00488</c:v>
                </c:pt>
                <c:pt idx="3238">
                  <c:v>11000.00488</c:v>
                </c:pt>
                <c:pt idx="3239">
                  <c:v>11000.00488</c:v>
                </c:pt>
                <c:pt idx="3240">
                  <c:v>11000.00488</c:v>
                </c:pt>
                <c:pt idx="3241">
                  <c:v>11000.00488</c:v>
                </c:pt>
                <c:pt idx="3242">
                  <c:v>11000.00488</c:v>
                </c:pt>
                <c:pt idx="3243">
                  <c:v>11000.00488</c:v>
                </c:pt>
                <c:pt idx="3244">
                  <c:v>11000.00488</c:v>
                </c:pt>
                <c:pt idx="3245">
                  <c:v>11000.00488</c:v>
                </c:pt>
                <c:pt idx="3246">
                  <c:v>11000.00488</c:v>
                </c:pt>
                <c:pt idx="3247">
                  <c:v>11000.00488</c:v>
                </c:pt>
                <c:pt idx="3248">
                  <c:v>11000.00488</c:v>
                </c:pt>
                <c:pt idx="3249">
                  <c:v>11000.00488</c:v>
                </c:pt>
                <c:pt idx="3250">
                  <c:v>11000.00488</c:v>
                </c:pt>
                <c:pt idx="3251">
                  <c:v>11000.00488</c:v>
                </c:pt>
                <c:pt idx="3252">
                  <c:v>11000.00488</c:v>
                </c:pt>
                <c:pt idx="3253">
                  <c:v>11000.00488</c:v>
                </c:pt>
                <c:pt idx="3254">
                  <c:v>11000.00488</c:v>
                </c:pt>
                <c:pt idx="3255">
                  <c:v>11000.00488</c:v>
                </c:pt>
                <c:pt idx="3256">
                  <c:v>11000.00488</c:v>
                </c:pt>
                <c:pt idx="3257">
                  <c:v>11000.00488</c:v>
                </c:pt>
                <c:pt idx="3258">
                  <c:v>11000.00488</c:v>
                </c:pt>
                <c:pt idx="3259">
                  <c:v>11000.00488</c:v>
                </c:pt>
                <c:pt idx="3260">
                  <c:v>11000.00488</c:v>
                </c:pt>
                <c:pt idx="3261">
                  <c:v>11000.00488</c:v>
                </c:pt>
                <c:pt idx="3262">
                  <c:v>11000.00488</c:v>
                </c:pt>
                <c:pt idx="3263">
                  <c:v>11000.00488</c:v>
                </c:pt>
                <c:pt idx="3264">
                  <c:v>11000.00488</c:v>
                </c:pt>
                <c:pt idx="3265">
                  <c:v>11000.00488</c:v>
                </c:pt>
                <c:pt idx="3266">
                  <c:v>11000.00488</c:v>
                </c:pt>
                <c:pt idx="3267">
                  <c:v>11000.00488</c:v>
                </c:pt>
                <c:pt idx="3268">
                  <c:v>11000.00488</c:v>
                </c:pt>
                <c:pt idx="3269">
                  <c:v>11000.00488</c:v>
                </c:pt>
                <c:pt idx="3270">
                  <c:v>11000.00488</c:v>
                </c:pt>
                <c:pt idx="3271">
                  <c:v>11000.00488</c:v>
                </c:pt>
                <c:pt idx="3272">
                  <c:v>11000.00488</c:v>
                </c:pt>
                <c:pt idx="3273">
                  <c:v>11000.00488</c:v>
                </c:pt>
                <c:pt idx="3274">
                  <c:v>11000.00488</c:v>
                </c:pt>
                <c:pt idx="3275">
                  <c:v>11000.00488</c:v>
                </c:pt>
                <c:pt idx="3276">
                  <c:v>11000.00488</c:v>
                </c:pt>
                <c:pt idx="3277">
                  <c:v>11000.00488</c:v>
                </c:pt>
                <c:pt idx="3278">
                  <c:v>11000.00488</c:v>
                </c:pt>
                <c:pt idx="3279">
                  <c:v>11000.00488</c:v>
                </c:pt>
                <c:pt idx="3280">
                  <c:v>11000.00488</c:v>
                </c:pt>
                <c:pt idx="3281">
                  <c:v>11000.00488</c:v>
                </c:pt>
                <c:pt idx="3282">
                  <c:v>11000.00488</c:v>
                </c:pt>
                <c:pt idx="3283">
                  <c:v>11000.00488</c:v>
                </c:pt>
                <c:pt idx="3284">
                  <c:v>11000.00488</c:v>
                </c:pt>
                <c:pt idx="3285">
                  <c:v>11000.00488</c:v>
                </c:pt>
                <c:pt idx="3286">
                  <c:v>11000.00488</c:v>
                </c:pt>
                <c:pt idx="3287">
                  <c:v>11000.00488</c:v>
                </c:pt>
                <c:pt idx="3288">
                  <c:v>11000.00488</c:v>
                </c:pt>
                <c:pt idx="3289">
                  <c:v>11000.00488</c:v>
                </c:pt>
                <c:pt idx="3290">
                  <c:v>11000.00488</c:v>
                </c:pt>
                <c:pt idx="3291">
                  <c:v>11000.00488</c:v>
                </c:pt>
                <c:pt idx="3292">
                  <c:v>11000.00488</c:v>
                </c:pt>
                <c:pt idx="3293">
                  <c:v>11000.00488</c:v>
                </c:pt>
                <c:pt idx="3294">
                  <c:v>11000.00488</c:v>
                </c:pt>
                <c:pt idx="3295">
                  <c:v>11000.00488</c:v>
                </c:pt>
                <c:pt idx="3296">
                  <c:v>11000.00488</c:v>
                </c:pt>
                <c:pt idx="3297">
                  <c:v>11000.00488</c:v>
                </c:pt>
                <c:pt idx="3298">
                  <c:v>11000.00488</c:v>
                </c:pt>
                <c:pt idx="3299">
                  <c:v>11000.00488</c:v>
                </c:pt>
                <c:pt idx="3300">
                  <c:v>11000.00488</c:v>
                </c:pt>
                <c:pt idx="3301">
                  <c:v>11000.00488</c:v>
                </c:pt>
                <c:pt idx="3302">
                  <c:v>11000.00488</c:v>
                </c:pt>
                <c:pt idx="3303">
                  <c:v>11000.00488</c:v>
                </c:pt>
                <c:pt idx="3304">
                  <c:v>11000.00488</c:v>
                </c:pt>
                <c:pt idx="3305">
                  <c:v>11000.00488</c:v>
                </c:pt>
                <c:pt idx="3306">
                  <c:v>11000.00488</c:v>
                </c:pt>
                <c:pt idx="3307">
                  <c:v>11000.00488</c:v>
                </c:pt>
                <c:pt idx="3308">
                  <c:v>11000.00488</c:v>
                </c:pt>
                <c:pt idx="3309">
                  <c:v>11000.00488</c:v>
                </c:pt>
                <c:pt idx="3310">
                  <c:v>11000.00488</c:v>
                </c:pt>
                <c:pt idx="3311">
                  <c:v>11000.00488</c:v>
                </c:pt>
                <c:pt idx="3312">
                  <c:v>11000.00488</c:v>
                </c:pt>
                <c:pt idx="3313">
                  <c:v>11000.00488</c:v>
                </c:pt>
                <c:pt idx="3314">
                  <c:v>11000.00488</c:v>
                </c:pt>
                <c:pt idx="3315">
                  <c:v>11000.00488</c:v>
                </c:pt>
                <c:pt idx="3316">
                  <c:v>11000.00488</c:v>
                </c:pt>
                <c:pt idx="3317">
                  <c:v>11000.00488</c:v>
                </c:pt>
                <c:pt idx="3318">
                  <c:v>11000.00488</c:v>
                </c:pt>
                <c:pt idx="3319">
                  <c:v>11000.00488</c:v>
                </c:pt>
                <c:pt idx="3320">
                  <c:v>11000.00488</c:v>
                </c:pt>
                <c:pt idx="3321">
                  <c:v>11000.00488</c:v>
                </c:pt>
                <c:pt idx="3322">
                  <c:v>11000.00488</c:v>
                </c:pt>
                <c:pt idx="3323">
                  <c:v>11000.00488</c:v>
                </c:pt>
                <c:pt idx="3324">
                  <c:v>11000.00488</c:v>
                </c:pt>
                <c:pt idx="3325">
                  <c:v>11000.00488</c:v>
                </c:pt>
                <c:pt idx="3326">
                  <c:v>11000.00488</c:v>
                </c:pt>
                <c:pt idx="3327">
                  <c:v>11000.00488</c:v>
                </c:pt>
                <c:pt idx="3328">
                  <c:v>11000.00488</c:v>
                </c:pt>
                <c:pt idx="3329">
                  <c:v>11000.00488</c:v>
                </c:pt>
                <c:pt idx="3330">
                  <c:v>11000.00488</c:v>
                </c:pt>
                <c:pt idx="3331">
                  <c:v>11000.00488</c:v>
                </c:pt>
                <c:pt idx="3332">
                  <c:v>11000.00488</c:v>
                </c:pt>
                <c:pt idx="3333">
                  <c:v>11000.00488</c:v>
                </c:pt>
                <c:pt idx="3334">
                  <c:v>11000.00488</c:v>
                </c:pt>
                <c:pt idx="3335">
                  <c:v>11000.00488</c:v>
                </c:pt>
                <c:pt idx="3336">
                  <c:v>11000.00488</c:v>
                </c:pt>
                <c:pt idx="3337">
                  <c:v>11000.00488</c:v>
                </c:pt>
                <c:pt idx="3338">
                  <c:v>11000.00488</c:v>
                </c:pt>
                <c:pt idx="3339">
                  <c:v>11000.00488</c:v>
                </c:pt>
                <c:pt idx="3340">
                  <c:v>11000.00488</c:v>
                </c:pt>
                <c:pt idx="3341">
                  <c:v>11000.00488</c:v>
                </c:pt>
                <c:pt idx="3342">
                  <c:v>11000.00488</c:v>
                </c:pt>
                <c:pt idx="3343">
                  <c:v>11000.00488</c:v>
                </c:pt>
                <c:pt idx="3344">
                  <c:v>11000.00488</c:v>
                </c:pt>
                <c:pt idx="3345">
                  <c:v>11000.00488</c:v>
                </c:pt>
                <c:pt idx="3346">
                  <c:v>11000.00488</c:v>
                </c:pt>
                <c:pt idx="3347">
                  <c:v>11000.00488</c:v>
                </c:pt>
                <c:pt idx="3348">
                  <c:v>11000.00488</c:v>
                </c:pt>
                <c:pt idx="3349">
                  <c:v>11000.00488</c:v>
                </c:pt>
                <c:pt idx="3350">
                  <c:v>11000.00488</c:v>
                </c:pt>
                <c:pt idx="3351">
                  <c:v>11000.00488</c:v>
                </c:pt>
                <c:pt idx="3352">
                  <c:v>11000.00488</c:v>
                </c:pt>
                <c:pt idx="3353">
                  <c:v>11000.00488</c:v>
                </c:pt>
                <c:pt idx="3354">
                  <c:v>11000.00488</c:v>
                </c:pt>
                <c:pt idx="3355">
                  <c:v>11000.00488</c:v>
                </c:pt>
                <c:pt idx="3356">
                  <c:v>11000.00488</c:v>
                </c:pt>
                <c:pt idx="3357">
                  <c:v>11000.00488</c:v>
                </c:pt>
                <c:pt idx="3358">
                  <c:v>11000.00488</c:v>
                </c:pt>
                <c:pt idx="3359">
                  <c:v>11000.00488</c:v>
                </c:pt>
                <c:pt idx="3360">
                  <c:v>11000.00488</c:v>
                </c:pt>
                <c:pt idx="3361">
                  <c:v>11000.00488</c:v>
                </c:pt>
                <c:pt idx="3362">
                  <c:v>11000.00488</c:v>
                </c:pt>
                <c:pt idx="3363">
                  <c:v>11000.00488</c:v>
                </c:pt>
                <c:pt idx="3364">
                  <c:v>11000.00488</c:v>
                </c:pt>
                <c:pt idx="3365">
                  <c:v>11000.00488</c:v>
                </c:pt>
                <c:pt idx="3366">
                  <c:v>11000.00488</c:v>
                </c:pt>
                <c:pt idx="3367">
                  <c:v>11000.00488</c:v>
                </c:pt>
                <c:pt idx="3368">
                  <c:v>11000.00488</c:v>
                </c:pt>
                <c:pt idx="3369">
                  <c:v>11000.00488</c:v>
                </c:pt>
                <c:pt idx="3370">
                  <c:v>11000.00488</c:v>
                </c:pt>
                <c:pt idx="3371">
                  <c:v>11000.00488</c:v>
                </c:pt>
                <c:pt idx="3372">
                  <c:v>11000.00488</c:v>
                </c:pt>
                <c:pt idx="3373">
                  <c:v>11000.00488</c:v>
                </c:pt>
                <c:pt idx="3374">
                  <c:v>11000.00488</c:v>
                </c:pt>
                <c:pt idx="3375">
                  <c:v>11000.00488</c:v>
                </c:pt>
                <c:pt idx="3376">
                  <c:v>11000.00488</c:v>
                </c:pt>
                <c:pt idx="3377">
                  <c:v>11000.00488</c:v>
                </c:pt>
                <c:pt idx="3378">
                  <c:v>11000.00488</c:v>
                </c:pt>
                <c:pt idx="3379">
                  <c:v>11000.00488</c:v>
                </c:pt>
                <c:pt idx="3380">
                  <c:v>11000.00488</c:v>
                </c:pt>
                <c:pt idx="3381">
                  <c:v>11000.00488</c:v>
                </c:pt>
                <c:pt idx="3382">
                  <c:v>11000.00488</c:v>
                </c:pt>
                <c:pt idx="3383">
                  <c:v>11000.00488</c:v>
                </c:pt>
                <c:pt idx="3384">
                  <c:v>11000.00488</c:v>
                </c:pt>
                <c:pt idx="3385">
                  <c:v>11000.00488</c:v>
                </c:pt>
                <c:pt idx="3386">
                  <c:v>11000.00488</c:v>
                </c:pt>
                <c:pt idx="3387">
                  <c:v>11000.00488</c:v>
                </c:pt>
                <c:pt idx="3388">
                  <c:v>11000.00488</c:v>
                </c:pt>
                <c:pt idx="3389">
                  <c:v>11000.00488</c:v>
                </c:pt>
                <c:pt idx="3390">
                  <c:v>11000.00488</c:v>
                </c:pt>
                <c:pt idx="3391">
                  <c:v>11000.00488</c:v>
                </c:pt>
                <c:pt idx="3392">
                  <c:v>11000.00488</c:v>
                </c:pt>
                <c:pt idx="3393">
                  <c:v>11000.00488</c:v>
                </c:pt>
                <c:pt idx="3394">
                  <c:v>11000.00488</c:v>
                </c:pt>
                <c:pt idx="3395">
                  <c:v>11000.00488</c:v>
                </c:pt>
                <c:pt idx="3396">
                  <c:v>11000.00488</c:v>
                </c:pt>
                <c:pt idx="3397">
                  <c:v>11000.00488</c:v>
                </c:pt>
                <c:pt idx="3398">
                  <c:v>11000.00488</c:v>
                </c:pt>
                <c:pt idx="3399">
                  <c:v>11000.00488</c:v>
                </c:pt>
                <c:pt idx="3400">
                  <c:v>11000.00488</c:v>
                </c:pt>
                <c:pt idx="3401">
                  <c:v>11000.00488</c:v>
                </c:pt>
                <c:pt idx="3402">
                  <c:v>11000.00488</c:v>
                </c:pt>
                <c:pt idx="3403">
                  <c:v>11000.00488</c:v>
                </c:pt>
                <c:pt idx="3404">
                  <c:v>11000.00488</c:v>
                </c:pt>
                <c:pt idx="3405">
                  <c:v>11000.00488</c:v>
                </c:pt>
                <c:pt idx="3406">
                  <c:v>11000.00488</c:v>
                </c:pt>
                <c:pt idx="3407">
                  <c:v>11000.00488</c:v>
                </c:pt>
                <c:pt idx="3408">
                  <c:v>11000.00488</c:v>
                </c:pt>
                <c:pt idx="3409">
                  <c:v>11000.00488</c:v>
                </c:pt>
                <c:pt idx="3410">
                  <c:v>11000.00488</c:v>
                </c:pt>
                <c:pt idx="3411">
                  <c:v>11000.00488</c:v>
                </c:pt>
                <c:pt idx="3412">
                  <c:v>11000.00488</c:v>
                </c:pt>
                <c:pt idx="3413">
                  <c:v>11000.00488</c:v>
                </c:pt>
                <c:pt idx="3414">
                  <c:v>11000.00488</c:v>
                </c:pt>
                <c:pt idx="3415">
                  <c:v>11000.00488</c:v>
                </c:pt>
                <c:pt idx="3416">
                  <c:v>11000.00488</c:v>
                </c:pt>
                <c:pt idx="3417">
                  <c:v>11000.00488</c:v>
                </c:pt>
                <c:pt idx="3418">
                  <c:v>11000.00488</c:v>
                </c:pt>
                <c:pt idx="3419">
                  <c:v>11000.00488</c:v>
                </c:pt>
                <c:pt idx="3420">
                  <c:v>11000.00488</c:v>
                </c:pt>
                <c:pt idx="3421">
                  <c:v>11000.00488</c:v>
                </c:pt>
                <c:pt idx="3422">
                  <c:v>11000.00488</c:v>
                </c:pt>
                <c:pt idx="3423">
                  <c:v>11000.00488</c:v>
                </c:pt>
                <c:pt idx="3424">
                  <c:v>11000.00488</c:v>
                </c:pt>
                <c:pt idx="3425">
                  <c:v>11000.00488</c:v>
                </c:pt>
                <c:pt idx="3426">
                  <c:v>11000.00488</c:v>
                </c:pt>
                <c:pt idx="3427">
                  <c:v>11000.00488</c:v>
                </c:pt>
                <c:pt idx="3428">
                  <c:v>11000.00488</c:v>
                </c:pt>
                <c:pt idx="3429">
                  <c:v>11000.00488</c:v>
                </c:pt>
                <c:pt idx="3430">
                  <c:v>11000.00488</c:v>
                </c:pt>
                <c:pt idx="3431">
                  <c:v>11000.00488</c:v>
                </c:pt>
                <c:pt idx="3432">
                  <c:v>11000.00488</c:v>
                </c:pt>
                <c:pt idx="3433">
                  <c:v>11000.00488</c:v>
                </c:pt>
                <c:pt idx="3434">
                  <c:v>11000.00488</c:v>
                </c:pt>
                <c:pt idx="3435">
                  <c:v>11000.00488</c:v>
                </c:pt>
                <c:pt idx="3436">
                  <c:v>11000.00488</c:v>
                </c:pt>
                <c:pt idx="3437">
                  <c:v>11000.00488</c:v>
                </c:pt>
                <c:pt idx="3438">
                  <c:v>11000.00488</c:v>
                </c:pt>
                <c:pt idx="3439">
                  <c:v>11000.00488</c:v>
                </c:pt>
                <c:pt idx="3440">
                  <c:v>11000.00488</c:v>
                </c:pt>
                <c:pt idx="3441">
                  <c:v>11000.00488</c:v>
                </c:pt>
                <c:pt idx="3442">
                  <c:v>11000.00488</c:v>
                </c:pt>
                <c:pt idx="3443">
                  <c:v>11000.00488</c:v>
                </c:pt>
                <c:pt idx="3444">
                  <c:v>11000.00488</c:v>
                </c:pt>
                <c:pt idx="3445">
                  <c:v>11000.00488</c:v>
                </c:pt>
                <c:pt idx="3446">
                  <c:v>11000.00488</c:v>
                </c:pt>
                <c:pt idx="3447">
                  <c:v>11000.00488</c:v>
                </c:pt>
                <c:pt idx="3448">
                  <c:v>11000.00488</c:v>
                </c:pt>
                <c:pt idx="3449">
                  <c:v>11000.00488</c:v>
                </c:pt>
                <c:pt idx="3450">
                  <c:v>11000.00488</c:v>
                </c:pt>
                <c:pt idx="3451">
                  <c:v>11000.00488</c:v>
                </c:pt>
                <c:pt idx="3452">
                  <c:v>11000.00488</c:v>
                </c:pt>
                <c:pt idx="3453">
                  <c:v>11000.00488</c:v>
                </c:pt>
                <c:pt idx="3454">
                  <c:v>11000.00488</c:v>
                </c:pt>
                <c:pt idx="3455">
                  <c:v>11000.00488</c:v>
                </c:pt>
                <c:pt idx="3456">
                  <c:v>11000.00488</c:v>
                </c:pt>
                <c:pt idx="3457">
                  <c:v>11000.00488</c:v>
                </c:pt>
                <c:pt idx="3458">
                  <c:v>11000.00488</c:v>
                </c:pt>
                <c:pt idx="3459">
                  <c:v>11000.00488</c:v>
                </c:pt>
                <c:pt idx="3460">
                  <c:v>11000.00488</c:v>
                </c:pt>
                <c:pt idx="3461">
                  <c:v>11000.00488</c:v>
                </c:pt>
                <c:pt idx="3462">
                  <c:v>11000.00488</c:v>
                </c:pt>
                <c:pt idx="3463">
                  <c:v>11000.00488</c:v>
                </c:pt>
                <c:pt idx="3464">
                  <c:v>11000.00488</c:v>
                </c:pt>
                <c:pt idx="3465">
                  <c:v>11000.00488</c:v>
                </c:pt>
                <c:pt idx="3466">
                  <c:v>11000.00488</c:v>
                </c:pt>
                <c:pt idx="3467">
                  <c:v>11000.00488</c:v>
                </c:pt>
                <c:pt idx="3468">
                  <c:v>11000.00488</c:v>
                </c:pt>
                <c:pt idx="3469">
                  <c:v>11000.00488</c:v>
                </c:pt>
                <c:pt idx="3470">
                  <c:v>11000.00488</c:v>
                </c:pt>
                <c:pt idx="3471">
                  <c:v>11000.00488</c:v>
                </c:pt>
                <c:pt idx="3472">
                  <c:v>11000.00488</c:v>
                </c:pt>
                <c:pt idx="3473">
                  <c:v>11000.00488</c:v>
                </c:pt>
                <c:pt idx="3474">
                  <c:v>11000.00488</c:v>
                </c:pt>
                <c:pt idx="3475">
                  <c:v>11000.00488</c:v>
                </c:pt>
                <c:pt idx="3476">
                  <c:v>11000.00488</c:v>
                </c:pt>
                <c:pt idx="3477">
                  <c:v>11000.00488</c:v>
                </c:pt>
                <c:pt idx="3478">
                  <c:v>11000.00488</c:v>
                </c:pt>
                <c:pt idx="3479">
                  <c:v>11000.00488</c:v>
                </c:pt>
                <c:pt idx="3480">
                  <c:v>11000.00488</c:v>
                </c:pt>
                <c:pt idx="3481">
                  <c:v>11000.00488</c:v>
                </c:pt>
                <c:pt idx="3482">
                  <c:v>11000.00488</c:v>
                </c:pt>
                <c:pt idx="3483">
                  <c:v>11000.00488</c:v>
                </c:pt>
                <c:pt idx="3484">
                  <c:v>11000.00488</c:v>
                </c:pt>
                <c:pt idx="3485">
                  <c:v>11000.00488</c:v>
                </c:pt>
                <c:pt idx="3486">
                  <c:v>11000.00488</c:v>
                </c:pt>
                <c:pt idx="3487">
                  <c:v>11000.00488</c:v>
                </c:pt>
                <c:pt idx="3488">
                  <c:v>11000.00488</c:v>
                </c:pt>
                <c:pt idx="3489">
                  <c:v>11000.00488</c:v>
                </c:pt>
                <c:pt idx="3490">
                  <c:v>11000.00488</c:v>
                </c:pt>
                <c:pt idx="3491">
                  <c:v>11000.00488</c:v>
                </c:pt>
                <c:pt idx="3492">
                  <c:v>11000.00488</c:v>
                </c:pt>
                <c:pt idx="3493">
                  <c:v>11000.00488</c:v>
                </c:pt>
                <c:pt idx="3494">
                  <c:v>11000.00488</c:v>
                </c:pt>
                <c:pt idx="3495">
                  <c:v>11000.00488</c:v>
                </c:pt>
                <c:pt idx="3496">
                  <c:v>11000.00488</c:v>
                </c:pt>
                <c:pt idx="3497">
                  <c:v>11000.00488</c:v>
                </c:pt>
                <c:pt idx="3498">
                  <c:v>11000.00488</c:v>
                </c:pt>
                <c:pt idx="3499">
                  <c:v>11000.00488</c:v>
                </c:pt>
                <c:pt idx="3500">
                  <c:v>11000.00488</c:v>
                </c:pt>
                <c:pt idx="3501">
                  <c:v>11000.00488</c:v>
                </c:pt>
                <c:pt idx="3502">
                  <c:v>11000.00488</c:v>
                </c:pt>
                <c:pt idx="3503">
                  <c:v>11000.00488</c:v>
                </c:pt>
                <c:pt idx="3504">
                  <c:v>11000.00488</c:v>
                </c:pt>
                <c:pt idx="3505">
                  <c:v>11000.00488</c:v>
                </c:pt>
                <c:pt idx="3506">
                  <c:v>11000.00488</c:v>
                </c:pt>
                <c:pt idx="3507">
                  <c:v>11000.00488</c:v>
                </c:pt>
                <c:pt idx="3508">
                  <c:v>11000.00488</c:v>
                </c:pt>
                <c:pt idx="3509">
                  <c:v>11000.00488</c:v>
                </c:pt>
                <c:pt idx="3510">
                  <c:v>11000.00488</c:v>
                </c:pt>
                <c:pt idx="3511">
                  <c:v>11000.00488</c:v>
                </c:pt>
                <c:pt idx="3512">
                  <c:v>11000.00488</c:v>
                </c:pt>
                <c:pt idx="3513">
                  <c:v>11000.00488</c:v>
                </c:pt>
                <c:pt idx="3514">
                  <c:v>11000.00488</c:v>
                </c:pt>
                <c:pt idx="3515">
                  <c:v>11000.00488</c:v>
                </c:pt>
                <c:pt idx="3516">
                  <c:v>11000.00488</c:v>
                </c:pt>
                <c:pt idx="3517">
                  <c:v>11000.00488</c:v>
                </c:pt>
                <c:pt idx="3518">
                  <c:v>11000.00488</c:v>
                </c:pt>
                <c:pt idx="3519">
                  <c:v>11000.00488</c:v>
                </c:pt>
                <c:pt idx="3520">
                  <c:v>11000.00488</c:v>
                </c:pt>
                <c:pt idx="3521">
                  <c:v>11000.00488</c:v>
                </c:pt>
                <c:pt idx="3522">
                  <c:v>11000.00488</c:v>
                </c:pt>
                <c:pt idx="3523">
                  <c:v>11000.00488</c:v>
                </c:pt>
                <c:pt idx="3524">
                  <c:v>11000.00488</c:v>
                </c:pt>
                <c:pt idx="3525">
                  <c:v>11000.00488</c:v>
                </c:pt>
                <c:pt idx="3526">
                  <c:v>11000.00488</c:v>
                </c:pt>
                <c:pt idx="3527">
                  <c:v>11000.00488</c:v>
                </c:pt>
                <c:pt idx="3528">
                  <c:v>11000.00488</c:v>
                </c:pt>
                <c:pt idx="3529">
                  <c:v>11000.00488</c:v>
                </c:pt>
                <c:pt idx="3530">
                  <c:v>11000.00488</c:v>
                </c:pt>
                <c:pt idx="3531">
                  <c:v>11000.00488</c:v>
                </c:pt>
                <c:pt idx="3532">
                  <c:v>11000.00488</c:v>
                </c:pt>
                <c:pt idx="3533">
                  <c:v>11000.00488</c:v>
                </c:pt>
                <c:pt idx="3534">
                  <c:v>11000.00488</c:v>
                </c:pt>
                <c:pt idx="3535">
                  <c:v>11000.00488</c:v>
                </c:pt>
                <c:pt idx="3536">
                  <c:v>11000.00488</c:v>
                </c:pt>
                <c:pt idx="3537">
                  <c:v>11000.00488</c:v>
                </c:pt>
                <c:pt idx="3538">
                  <c:v>11000.00488</c:v>
                </c:pt>
                <c:pt idx="3539">
                  <c:v>11000.00488</c:v>
                </c:pt>
                <c:pt idx="3540">
                  <c:v>11000.00488</c:v>
                </c:pt>
                <c:pt idx="3541">
                  <c:v>11000.00488</c:v>
                </c:pt>
                <c:pt idx="3542">
                  <c:v>11000.00488</c:v>
                </c:pt>
                <c:pt idx="3543">
                  <c:v>11000.00488</c:v>
                </c:pt>
                <c:pt idx="3544">
                  <c:v>11000.00488</c:v>
                </c:pt>
                <c:pt idx="3545">
                  <c:v>11000.00488</c:v>
                </c:pt>
                <c:pt idx="3546">
                  <c:v>11000.00488</c:v>
                </c:pt>
                <c:pt idx="3547">
                  <c:v>11000.00488</c:v>
                </c:pt>
                <c:pt idx="3548">
                  <c:v>11000.00488</c:v>
                </c:pt>
                <c:pt idx="3549">
                  <c:v>11000.00488</c:v>
                </c:pt>
                <c:pt idx="3550">
                  <c:v>11000.00488</c:v>
                </c:pt>
                <c:pt idx="3551">
                  <c:v>11000.00488</c:v>
                </c:pt>
                <c:pt idx="3552">
                  <c:v>11000.00488</c:v>
                </c:pt>
                <c:pt idx="3553">
                  <c:v>11000.00488</c:v>
                </c:pt>
                <c:pt idx="3554">
                  <c:v>11000.00488</c:v>
                </c:pt>
                <c:pt idx="3555">
                  <c:v>11000.00488</c:v>
                </c:pt>
                <c:pt idx="3556">
                  <c:v>11000.00488</c:v>
                </c:pt>
                <c:pt idx="3557">
                  <c:v>11000.00488</c:v>
                </c:pt>
                <c:pt idx="3558">
                  <c:v>11000.00488</c:v>
                </c:pt>
                <c:pt idx="3559">
                  <c:v>11000.00488</c:v>
                </c:pt>
                <c:pt idx="3560">
                  <c:v>11000.00488</c:v>
                </c:pt>
                <c:pt idx="3561">
                  <c:v>11000.00488</c:v>
                </c:pt>
                <c:pt idx="3562">
                  <c:v>11000.00488</c:v>
                </c:pt>
                <c:pt idx="3563">
                  <c:v>11000.00488</c:v>
                </c:pt>
                <c:pt idx="3564">
                  <c:v>11000.00488</c:v>
                </c:pt>
                <c:pt idx="3565">
                  <c:v>11000.00488</c:v>
                </c:pt>
                <c:pt idx="3566">
                  <c:v>11000.00488</c:v>
                </c:pt>
                <c:pt idx="3567">
                  <c:v>11000.00488</c:v>
                </c:pt>
                <c:pt idx="3568">
                  <c:v>11000.00488</c:v>
                </c:pt>
                <c:pt idx="3569">
                  <c:v>11000.00488</c:v>
                </c:pt>
                <c:pt idx="3570">
                  <c:v>11000.00488</c:v>
                </c:pt>
                <c:pt idx="3571">
                  <c:v>11000.00488</c:v>
                </c:pt>
                <c:pt idx="3572">
                  <c:v>11000.00488</c:v>
                </c:pt>
                <c:pt idx="3573">
                  <c:v>11000.00488</c:v>
                </c:pt>
                <c:pt idx="3574">
                  <c:v>11000.00488</c:v>
                </c:pt>
                <c:pt idx="3575">
                  <c:v>11000.00488</c:v>
                </c:pt>
                <c:pt idx="3576">
                  <c:v>11000.00488</c:v>
                </c:pt>
                <c:pt idx="3577">
                  <c:v>11000.00488</c:v>
                </c:pt>
                <c:pt idx="3578">
                  <c:v>11000.00488</c:v>
                </c:pt>
                <c:pt idx="3579">
                  <c:v>11000.00488</c:v>
                </c:pt>
                <c:pt idx="3580">
                  <c:v>11000.00488</c:v>
                </c:pt>
                <c:pt idx="3581">
                  <c:v>11000.00488</c:v>
                </c:pt>
                <c:pt idx="3582">
                  <c:v>11000.00488</c:v>
                </c:pt>
                <c:pt idx="3583">
                  <c:v>11000.00488</c:v>
                </c:pt>
                <c:pt idx="3584">
                  <c:v>11000.00488</c:v>
                </c:pt>
                <c:pt idx="3585">
                  <c:v>11000.00488</c:v>
                </c:pt>
                <c:pt idx="3586">
                  <c:v>11000.00488</c:v>
                </c:pt>
                <c:pt idx="3587">
                  <c:v>11000.00488</c:v>
                </c:pt>
                <c:pt idx="3588">
                  <c:v>11000.00488</c:v>
                </c:pt>
                <c:pt idx="3589">
                  <c:v>11000.00488</c:v>
                </c:pt>
                <c:pt idx="3590">
                  <c:v>11000.00488</c:v>
                </c:pt>
                <c:pt idx="3591">
                  <c:v>11000.00488</c:v>
                </c:pt>
                <c:pt idx="3592">
                  <c:v>11000.00488</c:v>
                </c:pt>
                <c:pt idx="3593">
                  <c:v>11000.00488</c:v>
                </c:pt>
                <c:pt idx="3594">
                  <c:v>11000.00488</c:v>
                </c:pt>
                <c:pt idx="3595">
                  <c:v>11000.00488</c:v>
                </c:pt>
                <c:pt idx="3596">
                  <c:v>11000.00488</c:v>
                </c:pt>
                <c:pt idx="3597">
                  <c:v>11000.00488</c:v>
                </c:pt>
                <c:pt idx="3598">
                  <c:v>11000.00488</c:v>
                </c:pt>
                <c:pt idx="3599">
                  <c:v>11000.00488</c:v>
                </c:pt>
                <c:pt idx="3600">
                  <c:v>11000.00488</c:v>
                </c:pt>
                <c:pt idx="3601">
                  <c:v>11000.00488</c:v>
                </c:pt>
                <c:pt idx="3602">
                  <c:v>11000.00488</c:v>
                </c:pt>
                <c:pt idx="3603">
                  <c:v>11000.00488</c:v>
                </c:pt>
                <c:pt idx="3604">
                  <c:v>11000.00488</c:v>
                </c:pt>
                <c:pt idx="3605">
                  <c:v>11000.00488</c:v>
                </c:pt>
                <c:pt idx="3606">
                  <c:v>11000.00488</c:v>
                </c:pt>
                <c:pt idx="3607">
                  <c:v>11000.00488</c:v>
                </c:pt>
                <c:pt idx="3608">
                  <c:v>11000.00488</c:v>
                </c:pt>
                <c:pt idx="3609">
                  <c:v>11000.00488</c:v>
                </c:pt>
                <c:pt idx="3610">
                  <c:v>11000.00488</c:v>
                </c:pt>
                <c:pt idx="3611">
                  <c:v>11000.00488</c:v>
                </c:pt>
                <c:pt idx="3612">
                  <c:v>11000.00488</c:v>
                </c:pt>
                <c:pt idx="3613">
                  <c:v>11000.00488</c:v>
                </c:pt>
                <c:pt idx="3614">
                  <c:v>11000.00488</c:v>
                </c:pt>
                <c:pt idx="3615">
                  <c:v>11000.00488</c:v>
                </c:pt>
                <c:pt idx="3616">
                  <c:v>11000.00488</c:v>
                </c:pt>
                <c:pt idx="3617">
                  <c:v>11000.00488</c:v>
                </c:pt>
                <c:pt idx="3618">
                  <c:v>11000.00488</c:v>
                </c:pt>
                <c:pt idx="3619">
                  <c:v>11000.00488</c:v>
                </c:pt>
                <c:pt idx="3620">
                  <c:v>11000.00488</c:v>
                </c:pt>
                <c:pt idx="3621">
                  <c:v>11000.00488</c:v>
                </c:pt>
                <c:pt idx="3622">
                  <c:v>11000.00488</c:v>
                </c:pt>
                <c:pt idx="3623">
                  <c:v>11000.00488</c:v>
                </c:pt>
                <c:pt idx="3624">
                  <c:v>11000.00488</c:v>
                </c:pt>
                <c:pt idx="3625">
                  <c:v>11000.00488</c:v>
                </c:pt>
                <c:pt idx="3626">
                  <c:v>11000.00488</c:v>
                </c:pt>
                <c:pt idx="3627">
                  <c:v>11000.00488</c:v>
                </c:pt>
                <c:pt idx="3628">
                  <c:v>11000.00488</c:v>
                </c:pt>
                <c:pt idx="3629">
                  <c:v>11000.00488</c:v>
                </c:pt>
                <c:pt idx="3630">
                  <c:v>11000.00488</c:v>
                </c:pt>
                <c:pt idx="3631">
                  <c:v>11000.00488</c:v>
                </c:pt>
                <c:pt idx="3632">
                  <c:v>11000.00488</c:v>
                </c:pt>
                <c:pt idx="3633">
                  <c:v>11000.00488</c:v>
                </c:pt>
                <c:pt idx="3634">
                  <c:v>11000.00488</c:v>
                </c:pt>
                <c:pt idx="3635">
                  <c:v>11000.00488</c:v>
                </c:pt>
                <c:pt idx="3636">
                  <c:v>11000.00488</c:v>
                </c:pt>
                <c:pt idx="3637">
                  <c:v>11000.00488</c:v>
                </c:pt>
                <c:pt idx="3638">
                  <c:v>11000.00488</c:v>
                </c:pt>
                <c:pt idx="3639">
                  <c:v>11000.00488</c:v>
                </c:pt>
                <c:pt idx="3640">
                  <c:v>11000.00488</c:v>
                </c:pt>
                <c:pt idx="3641">
                  <c:v>11000.00488</c:v>
                </c:pt>
                <c:pt idx="3642">
                  <c:v>11000.00488</c:v>
                </c:pt>
                <c:pt idx="3643">
                  <c:v>11000.00488</c:v>
                </c:pt>
                <c:pt idx="3644">
                  <c:v>11000.00488</c:v>
                </c:pt>
                <c:pt idx="3645">
                  <c:v>11000.00488</c:v>
                </c:pt>
                <c:pt idx="3646">
                  <c:v>11000.00488</c:v>
                </c:pt>
                <c:pt idx="3647">
                  <c:v>11000.00488</c:v>
                </c:pt>
                <c:pt idx="3648">
                  <c:v>11000.00488</c:v>
                </c:pt>
                <c:pt idx="3649">
                  <c:v>11000.00488</c:v>
                </c:pt>
                <c:pt idx="3650">
                  <c:v>11000.00488</c:v>
                </c:pt>
                <c:pt idx="3651">
                  <c:v>11000.00488</c:v>
                </c:pt>
                <c:pt idx="3652">
                  <c:v>11000.00488</c:v>
                </c:pt>
                <c:pt idx="3653">
                  <c:v>11000.00488</c:v>
                </c:pt>
                <c:pt idx="3654">
                  <c:v>11000.00488</c:v>
                </c:pt>
                <c:pt idx="3655">
                  <c:v>11000.00488</c:v>
                </c:pt>
                <c:pt idx="3656">
                  <c:v>11000.00488</c:v>
                </c:pt>
                <c:pt idx="3657">
                  <c:v>11000.00488</c:v>
                </c:pt>
                <c:pt idx="3658">
                  <c:v>11000.00488</c:v>
                </c:pt>
                <c:pt idx="3659">
                  <c:v>11000.00488</c:v>
                </c:pt>
                <c:pt idx="3660">
                  <c:v>11000.00488</c:v>
                </c:pt>
                <c:pt idx="3661">
                  <c:v>11000.00488</c:v>
                </c:pt>
                <c:pt idx="3662">
                  <c:v>11000.00488</c:v>
                </c:pt>
                <c:pt idx="3663">
                  <c:v>11000.00488</c:v>
                </c:pt>
                <c:pt idx="3664">
                  <c:v>11000.00488</c:v>
                </c:pt>
                <c:pt idx="3665">
                  <c:v>11000.00488</c:v>
                </c:pt>
                <c:pt idx="3666">
                  <c:v>11000.00488</c:v>
                </c:pt>
                <c:pt idx="3667">
                  <c:v>11000.00488</c:v>
                </c:pt>
                <c:pt idx="3668">
                  <c:v>11000.00488</c:v>
                </c:pt>
                <c:pt idx="3669">
                  <c:v>11000.00488</c:v>
                </c:pt>
                <c:pt idx="3670">
                  <c:v>11000.00488</c:v>
                </c:pt>
                <c:pt idx="3671">
                  <c:v>11000.00488</c:v>
                </c:pt>
                <c:pt idx="3672">
                  <c:v>11000.00488</c:v>
                </c:pt>
                <c:pt idx="3673">
                  <c:v>11000.00488</c:v>
                </c:pt>
                <c:pt idx="3674">
                  <c:v>11000.00488</c:v>
                </c:pt>
                <c:pt idx="3675">
                  <c:v>11000.00488</c:v>
                </c:pt>
                <c:pt idx="3676">
                  <c:v>11000.00488</c:v>
                </c:pt>
                <c:pt idx="3677">
                  <c:v>11000.00488</c:v>
                </c:pt>
                <c:pt idx="3678">
                  <c:v>11000.00488</c:v>
                </c:pt>
                <c:pt idx="3679">
                  <c:v>11000.00488</c:v>
                </c:pt>
                <c:pt idx="3680">
                  <c:v>11000.00488</c:v>
                </c:pt>
                <c:pt idx="3681">
                  <c:v>11000.00488</c:v>
                </c:pt>
                <c:pt idx="3682">
                  <c:v>11000.00488</c:v>
                </c:pt>
                <c:pt idx="3683">
                  <c:v>11000.00488</c:v>
                </c:pt>
                <c:pt idx="3684">
                  <c:v>11000.00488</c:v>
                </c:pt>
                <c:pt idx="3685">
                  <c:v>11000.00488</c:v>
                </c:pt>
                <c:pt idx="3686">
                  <c:v>11000.00488</c:v>
                </c:pt>
                <c:pt idx="3687">
                  <c:v>11000.00488</c:v>
                </c:pt>
                <c:pt idx="3688">
                  <c:v>11000.00488</c:v>
                </c:pt>
                <c:pt idx="3689">
                  <c:v>11000.00488</c:v>
                </c:pt>
                <c:pt idx="3690">
                  <c:v>11000.00488</c:v>
                </c:pt>
                <c:pt idx="3691">
                  <c:v>11000.00488</c:v>
                </c:pt>
                <c:pt idx="3692">
                  <c:v>11000.00488</c:v>
                </c:pt>
                <c:pt idx="3693">
                  <c:v>11000.00488</c:v>
                </c:pt>
                <c:pt idx="3694">
                  <c:v>11000.00488</c:v>
                </c:pt>
                <c:pt idx="3695">
                  <c:v>11000.00488</c:v>
                </c:pt>
                <c:pt idx="3696">
                  <c:v>11000.00488</c:v>
                </c:pt>
                <c:pt idx="3697">
                  <c:v>11000.00488</c:v>
                </c:pt>
                <c:pt idx="3698">
                  <c:v>11000.00488</c:v>
                </c:pt>
                <c:pt idx="3699">
                  <c:v>11000.00488</c:v>
                </c:pt>
                <c:pt idx="3700">
                  <c:v>11000.00488</c:v>
                </c:pt>
                <c:pt idx="3701">
                  <c:v>11000.00488</c:v>
                </c:pt>
                <c:pt idx="3702">
                  <c:v>11000.00488</c:v>
                </c:pt>
                <c:pt idx="3703">
                  <c:v>11000.00488</c:v>
                </c:pt>
                <c:pt idx="3704">
                  <c:v>11000.00488</c:v>
                </c:pt>
                <c:pt idx="3705">
                  <c:v>11000.00488</c:v>
                </c:pt>
                <c:pt idx="3706">
                  <c:v>11000.00488</c:v>
                </c:pt>
                <c:pt idx="3707">
                  <c:v>11000.00488</c:v>
                </c:pt>
                <c:pt idx="3708">
                  <c:v>11000.00488</c:v>
                </c:pt>
                <c:pt idx="3709">
                  <c:v>11000.00488</c:v>
                </c:pt>
                <c:pt idx="3710">
                  <c:v>11000.00488</c:v>
                </c:pt>
                <c:pt idx="3711">
                  <c:v>11000.00488</c:v>
                </c:pt>
                <c:pt idx="3712">
                  <c:v>11000.00488</c:v>
                </c:pt>
                <c:pt idx="3713">
                  <c:v>11000.00488</c:v>
                </c:pt>
                <c:pt idx="3714">
                  <c:v>11000.00488</c:v>
                </c:pt>
                <c:pt idx="3715">
                  <c:v>11000.00488</c:v>
                </c:pt>
                <c:pt idx="3716">
                  <c:v>11000.00488</c:v>
                </c:pt>
                <c:pt idx="3717">
                  <c:v>11000.00488</c:v>
                </c:pt>
                <c:pt idx="3718">
                  <c:v>11000.00488</c:v>
                </c:pt>
                <c:pt idx="3719">
                  <c:v>11000.00488</c:v>
                </c:pt>
                <c:pt idx="3720">
                  <c:v>11000.00488</c:v>
                </c:pt>
                <c:pt idx="3721">
                  <c:v>11000.00488</c:v>
                </c:pt>
                <c:pt idx="3722">
                  <c:v>11000.00488</c:v>
                </c:pt>
                <c:pt idx="3723">
                  <c:v>11000.00488</c:v>
                </c:pt>
                <c:pt idx="3724">
                  <c:v>11000.00488</c:v>
                </c:pt>
                <c:pt idx="3725">
                  <c:v>11000.00488</c:v>
                </c:pt>
                <c:pt idx="3726">
                  <c:v>11000.00488</c:v>
                </c:pt>
                <c:pt idx="3727">
                  <c:v>11000.00488</c:v>
                </c:pt>
                <c:pt idx="3728">
                  <c:v>11000.00488</c:v>
                </c:pt>
                <c:pt idx="3729">
                  <c:v>11000.00488</c:v>
                </c:pt>
                <c:pt idx="3730">
                  <c:v>11000.00488</c:v>
                </c:pt>
                <c:pt idx="3731">
                  <c:v>11000.00488</c:v>
                </c:pt>
                <c:pt idx="3732">
                  <c:v>11000.00488</c:v>
                </c:pt>
                <c:pt idx="3733">
                  <c:v>11000.00488</c:v>
                </c:pt>
                <c:pt idx="3734">
                  <c:v>11000.00488</c:v>
                </c:pt>
                <c:pt idx="3735">
                  <c:v>11000.00488</c:v>
                </c:pt>
                <c:pt idx="3736">
                  <c:v>11000.00488</c:v>
                </c:pt>
                <c:pt idx="3737">
                  <c:v>11000.00488</c:v>
                </c:pt>
                <c:pt idx="3738">
                  <c:v>11000.00488</c:v>
                </c:pt>
                <c:pt idx="3739">
                  <c:v>11000.00488</c:v>
                </c:pt>
                <c:pt idx="3740">
                  <c:v>11000.00488</c:v>
                </c:pt>
                <c:pt idx="3741">
                  <c:v>11000.00488</c:v>
                </c:pt>
                <c:pt idx="3742">
                  <c:v>11000.00488</c:v>
                </c:pt>
                <c:pt idx="3743">
                  <c:v>11000.00488</c:v>
                </c:pt>
                <c:pt idx="3744">
                  <c:v>11000.00488</c:v>
                </c:pt>
                <c:pt idx="3745">
                  <c:v>11000.00488</c:v>
                </c:pt>
                <c:pt idx="3746">
                  <c:v>11000.00488</c:v>
                </c:pt>
                <c:pt idx="3747">
                  <c:v>11000.00488</c:v>
                </c:pt>
                <c:pt idx="3748">
                  <c:v>11000.00488</c:v>
                </c:pt>
                <c:pt idx="3749">
                  <c:v>11000.00488</c:v>
                </c:pt>
                <c:pt idx="3750">
                  <c:v>11000.00488</c:v>
                </c:pt>
                <c:pt idx="3751">
                  <c:v>11000.00488</c:v>
                </c:pt>
                <c:pt idx="3752">
                  <c:v>11000.00488</c:v>
                </c:pt>
                <c:pt idx="3753">
                  <c:v>11000.00488</c:v>
                </c:pt>
                <c:pt idx="3754">
                  <c:v>11000.00488</c:v>
                </c:pt>
                <c:pt idx="3755">
                  <c:v>11000.00488</c:v>
                </c:pt>
                <c:pt idx="3756">
                  <c:v>11000.00488</c:v>
                </c:pt>
                <c:pt idx="3757">
                  <c:v>11000.00488</c:v>
                </c:pt>
                <c:pt idx="3758">
                  <c:v>11000.00488</c:v>
                </c:pt>
                <c:pt idx="3759">
                  <c:v>11000.00488</c:v>
                </c:pt>
                <c:pt idx="3760">
                  <c:v>11000.00488</c:v>
                </c:pt>
                <c:pt idx="3761">
                  <c:v>11000.00488</c:v>
                </c:pt>
                <c:pt idx="3762">
                  <c:v>11000.00488</c:v>
                </c:pt>
                <c:pt idx="3763">
                  <c:v>11000.00488</c:v>
                </c:pt>
                <c:pt idx="3764">
                  <c:v>11000.00488</c:v>
                </c:pt>
                <c:pt idx="3765">
                  <c:v>11000.00488</c:v>
                </c:pt>
                <c:pt idx="3766">
                  <c:v>11000.00488</c:v>
                </c:pt>
                <c:pt idx="3767">
                  <c:v>11000.00488</c:v>
                </c:pt>
                <c:pt idx="3768">
                  <c:v>11000.00488</c:v>
                </c:pt>
                <c:pt idx="3769">
                  <c:v>11000.00488</c:v>
                </c:pt>
                <c:pt idx="3770">
                  <c:v>11000.00488</c:v>
                </c:pt>
                <c:pt idx="3771">
                  <c:v>11000.00488</c:v>
                </c:pt>
                <c:pt idx="3772">
                  <c:v>11000.00488</c:v>
                </c:pt>
                <c:pt idx="3773">
                  <c:v>11000.00488</c:v>
                </c:pt>
                <c:pt idx="3774">
                  <c:v>11000.00488</c:v>
                </c:pt>
                <c:pt idx="3775">
                  <c:v>11000.00488</c:v>
                </c:pt>
                <c:pt idx="3776">
                  <c:v>11000.00488</c:v>
                </c:pt>
                <c:pt idx="3777">
                  <c:v>11000.00488</c:v>
                </c:pt>
                <c:pt idx="3778">
                  <c:v>11000.00488</c:v>
                </c:pt>
                <c:pt idx="3779">
                  <c:v>11000.00488</c:v>
                </c:pt>
                <c:pt idx="3780">
                  <c:v>11000.00488</c:v>
                </c:pt>
                <c:pt idx="3781">
                  <c:v>11000.00488</c:v>
                </c:pt>
                <c:pt idx="3782">
                  <c:v>11000.00488</c:v>
                </c:pt>
                <c:pt idx="3783">
                  <c:v>11000.00488</c:v>
                </c:pt>
                <c:pt idx="3784">
                  <c:v>11000.00488</c:v>
                </c:pt>
                <c:pt idx="3785">
                  <c:v>11000.00488</c:v>
                </c:pt>
                <c:pt idx="3786">
                  <c:v>11000.00488</c:v>
                </c:pt>
                <c:pt idx="3787">
                  <c:v>11000.00488</c:v>
                </c:pt>
                <c:pt idx="3788">
                  <c:v>11000.00488</c:v>
                </c:pt>
                <c:pt idx="3789">
                  <c:v>11000.00488</c:v>
                </c:pt>
                <c:pt idx="3790">
                  <c:v>11000.00488</c:v>
                </c:pt>
                <c:pt idx="3791">
                  <c:v>11000.00488</c:v>
                </c:pt>
                <c:pt idx="3792">
                  <c:v>11000.00488</c:v>
                </c:pt>
                <c:pt idx="3793">
                  <c:v>11000.00488</c:v>
                </c:pt>
                <c:pt idx="3794">
                  <c:v>11000.00488</c:v>
                </c:pt>
                <c:pt idx="3795">
                  <c:v>11000.00488</c:v>
                </c:pt>
                <c:pt idx="3796">
                  <c:v>11000.00488</c:v>
                </c:pt>
                <c:pt idx="3797">
                  <c:v>11000.00488</c:v>
                </c:pt>
                <c:pt idx="3798">
                  <c:v>11000.00488</c:v>
                </c:pt>
                <c:pt idx="3799">
                  <c:v>11000.00488</c:v>
                </c:pt>
                <c:pt idx="3800">
                  <c:v>11000.00488</c:v>
                </c:pt>
                <c:pt idx="3801">
                  <c:v>11000.00488</c:v>
                </c:pt>
                <c:pt idx="3802">
                  <c:v>11000.00488</c:v>
                </c:pt>
                <c:pt idx="3803">
                  <c:v>11000.00488</c:v>
                </c:pt>
                <c:pt idx="3804">
                  <c:v>11000.00488</c:v>
                </c:pt>
                <c:pt idx="3805">
                  <c:v>11000.00488</c:v>
                </c:pt>
                <c:pt idx="3806">
                  <c:v>11000.00488</c:v>
                </c:pt>
                <c:pt idx="3807">
                  <c:v>11000.00488</c:v>
                </c:pt>
                <c:pt idx="3808">
                  <c:v>11000.00488</c:v>
                </c:pt>
                <c:pt idx="3809">
                  <c:v>11000.00488</c:v>
                </c:pt>
                <c:pt idx="3810">
                  <c:v>11000.00488</c:v>
                </c:pt>
                <c:pt idx="3811">
                  <c:v>11000.00488</c:v>
                </c:pt>
                <c:pt idx="3812">
                  <c:v>11000.00488</c:v>
                </c:pt>
                <c:pt idx="3813">
                  <c:v>11000.00488</c:v>
                </c:pt>
                <c:pt idx="3814">
                  <c:v>11000.00488</c:v>
                </c:pt>
                <c:pt idx="3815">
                  <c:v>11000.00488</c:v>
                </c:pt>
                <c:pt idx="3816">
                  <c:v>11000.00488</c:v>
                </c:pt>
                <c:pt idx="3817">
                  <c:v>11000.00488</c:v>
                </c:pt>
                <c:pt idx="3818">
                  <c:v>11000.00488</c:v>
                </c:pt>
                <c:pt idx="3819">
                  <c:v>11000.00488</c:v>
                </c:pt>
                <c:pt idx="3820">
                  <c:v>11000.00488</c:v>
                </c:pt>
                <c:pt idx="3821">
                  <c:v>11000.00488</c:v>
                </c:pt>
                <c:pt idx="3822">
                  <c:v>11000.00488</c:v>
                </c:pt>
                <c:pt idx="3823">
                  <c:v>11000.00488</c:v>
                </c:pt>
                <c:pt idx="3824">
                  <c:v>11000.00488</c:v>
                </c:pt>
                <c:pt idx="3825">
                  <c:v>11000.00488</c:v>
                </c:pt>
                <c:pt idx="3826">
                  <c:v>11000.00488</c:v>
                </c:pt>
                <c:pt idx="3827">
                  <c:v>11000.00488</c:v>
                </c:pt>
                <c:pt idx="3828">
                  <c:v>11000.00488</c:v>
                </c:pt>
                <c:pt idx="3829">
                  <c:v>11000.00488</c:v>
                </c:pt>
                <c:pt idx="3830">
                  <c:v>11000.00488</c:v>
                </c:pt>
                <c:pt idx="3831">
                  <c:v>11000.00488</c:v>
                </c:pt>
                <c:pt idx="3832">
                  <c:v>11000.00488</c:v>
                </c:pt>
                <c:pt idx="3833">
                  <c:v>11000.00488</c:v>
                </c:pt>
                <c:pt idx="3834">
                  <c:v>11000.00488</c:v>
                </c:pt>
                <c:pt idx="3835">
                  <c:v>11000.00488</c:v>
                </c:pt>
                <c:pt idx="3836">
                  <c:v>11000.00488</c:v>
                </c:pt>
                <c:pt idx="3837">
                  <c:v>11000.00488</c:v>
                </c:pt>
                <c:pt idx="3838">
                  <c:v>11000.00488</c:v>
                </c:pt>
                <c:pt idx="3839">
                  <c:v>11000.00488</c:v>
                </c:pt>
                <c:pt idx="3840">
                  <c:v>11000.00488</c:v>
                </c:pt>
                <c:pt idx="3841">
                  <c:v>11000.00488</c:v>
                </c:pt>
                <c:pt idx="3842">
                  <c:v>11000.00488</c:v>
                </c:pt>
                <c:pt idx="3843">
                  <c:v>11000.00488</c:v>
                </c:pt>
                <c:pt idx="3844">
                  <c:v>11000.00488</c:v>
                </c:pt>
                <c:pt idx="3845">
                  <c:v>11000.00488</c:v>
                </c:pt>
                <c:pt idx="3846">
                  <c:v>11000.00488</c:v>
                </c:pt>
                <c:pt idx="3847">
                  <c:v>11000.00488</c:v>
                </c:pt>
                <c:pt idx="3848">
                  <c:v>11000.00488</c:v>
                </c:pt>
                <c:pt idx="3849">
                  <c:v>11000.00488</c:v>
                </c:pt>
                <c:pt idx="3850">
                  <c:v>11000.00488</c:v>
                </c:pt>
                <c:pt idx="3851">
                  <c:v>11000.00488</c:v>
                </c:pt>
                <c:pt idx="3852">
                  <c:v>11000.00488</c:v>
                </c:pt>
                <c:pt idx="3853">
                  <c:v>11000.00488</c:v>
                </c:pt>
                <c:pt idx="3854">
                  <c:v>11000.00488</c:v>
                </c:pt>
                <c:pt idx="3855">
                  <c:v>11000.00488</c:v>
                </c:pt>
                <c:pt idx="3856">
                  <c:v>11000.00488</c:v>
                </c:pt>
                <c:pt idx="3857">
                  <c:v>11000.00488</c:v>
                </c:pt>
                <c:pt idx="3858">
                  <c:v>11000.00488</c:v>
                </c:pt>
                <c:pt idx="3859">
                  <c:v>11000.00488</c:v>
                </c:pt>
                <c:pt idx="3860">
                  <c:v>11000.00488</c:v>
                </c:pt>
                <c:pt idx="3861">
                  <c:v>11000.00488</c:v>
                </c:pt>
                <c:pt idx="3862">
                  <c:v>11000.00488</c:v>
                </c:pt>
                <c:pt idx="3863">
                  <c:v>11000.00488</c:v>
                </c:pt>
                <c:pt idx="3864">
                  <c:v>11000.00488</c:v>
                </c:pt>
                <c:pt idx="3865">
                  <c:v>11000.00488</c:v>
                </c:pt>
                <c:pt idx="3866">
                  <c:v>11000.00488</c:v>
                </c:pt>
                <c:pt idx="3867">
                  <c:v>11000.00488</c:v>
                </c:pt>
                <c:pt idx="3868">
                  <c:v>11000.00488</c:v>
                </c:pt>
                <c:pt idx="3869">
                  <c:v>11000.00488</c:v>
                </c:pt>
                <c:pt idx="3870">
                  <c:v>11000.00488</c:v>
                </c:pt>
                <c:pt idx="3871">
                  <c:v>11000.00488</c:v>
                </c:pt>
                <c:pt idx="3872">
                  <c:v>11000.00488</c:v>
                </c:pt>
                <c:pt idx="3873">
                  <c:v>11000.00488</c:v>
                </c:pt>
                <c:pt idx="3874">
                  <c:v>11000.00488</c:v>
                </c:pt>
                <c:pt idx="3875">
                  <c:v>11000.00488</c:v>
                </c:pt>
                <c:pt idx="3876">
                  <c:v>11000.00488</c:v>
                </c:pt>
                <c:pt idx="3877">
                  <c:v>11000.00488</c:v>
                </c:pt>
                <c:pt idx="3878">
                  <c:v>11000.00488</c:v>
                </c:pt>
                <c:pt idx="3879">
                  <c:v>11000.00488</c:v>
                </c:pt>
                <c:pt idx="3880">
                  <c:v>11000.00488</c:v>
                </c:pt>
                <c:pt idx="3881">
                  <c:v>11000.00488</c:v>
                </c:pt>
                <c:pt idx="3882">
                  <c:v>11000.00488</c:v>
                </c:pt>
                <c:pt idx="3883">
                  <c:v>11000.00488</c:v>
                </c:pt>
                <c:pt idx="3884">
                  <c:v>11000.00488</c:v>
                </c:pt>
                <c:pt idx="3885">
                  <c:v>11000.00488</c:v>
                </c:pt>
                <c:pt idx="3886">
                  <c:v>11000.00488</c:v>
                </c:pt>
                <c:pt idx="3887">
                  <c:v>11000.00488</c:v>
                </c:pt>
                <c:pt idx="3888">
                  <c:v>11000.00488</c:v>
                </c:pt>
                <c:pt idx="3889">
                  <c:v>11000.00488</c:v>
                </c:pt>
                <c:pt idx="3890">
                  <c:v>11000.00488</c:v>
                </c:pt>
                <c:pt idx="3891">
                  <c:v>11000.00488</c:v>
                </c:pt>
                <c:pt idx="3892">
                  <c:v>11000.00488</c:v>
                </c:pt>
                <c:pt idx="3893">
                  <c:v>11000.00488</c:v>
                </c:pt>
                <c:pt idx="3894">
                  <c:v>11000.00488</c:v>
                </c:pt>
                <c:pt idx="3895">
                  <c:v>11000.00488</c:v>
                </c:pt>
                <c:pt idx="3896">
                  <c:v>11000.00488</c:v>
                </c:pt>
                <c:pt idx="3897">
                  <c:v>11000.00488</c:v>
                </c:pt>
                <c:pt idx="3898">
                  <c:v>11000.00488</c:v>
                </c:pt>
                <c:pt idx="3899">
                  <c:v>11000.00488</c:v>
                </c:pt>
                <c:pt idx="3900">
                  <c:v>11000.00488</c:v>
                </c:pt>
                <c:pt idx="3901">
                  <c:v>11000.00488</c:v>
                </c:pt>
                <c:pt idx="3902">
                  <c:v>11000.00488</c:v>
                </c:pt>
                <c:pt idx="3903">
                  <c:v>11000.00488</c:v>
                </c:pt>
                <c:pt idx="3904">
                  <c:v>11000.00488</c:v>
                </c:pt>
                <c:pt idx="3905">
                  <c:v>11000.00488</c:v>
                </c:pt>
                <c:pt idx="3906">
                  <c:v>11000.00488</c:v>
                </c:pt>
                <c:pt idx="3907">
                  <c:v>11000.00488</c:v>
                </c:pt>
                <c:pt idx="3908">
                  <c:v>11000.00488</c:v>
                </c:pt>
                <c:pt idx="3909">
                  <c:v>11000.00488</c:v>
                </c:pt>
                <c:pt idx="3910">
                  <c:v>11000.00488</c:v>
                </c:pt>
                <c:pt idx="3911">
                  <c:v>11000.00488</c:v>
                </c:pt>
                <c:pt idx="3912">
                  <c:v>11000.00488</c:v>
                </c:pt>
                <c:pt idx="3913">
                  <c:v>11000.00488</c:v>
                </c:pt>
                <c:pt idx="3914">
                  <c:v>11000.00488</c:v>
                </c:pt>
                <c:pt idx="3915">
                  <c:v>11000.00488</c:v>
                </c:pt>
                <c:pt idx="3916">
                  <c:v>11000.00488</c:v>
                </c:pt>
                <c:pt idx="3917">
                  <c:v>11000.00488</c:v>
                </c:pt>
                <c:pt idx="3918">
                  <c:v>11000.00488</c:v>
                </c:pt>
                <c:pt idx="3919">
                  <c:v>11000.00488</c:v>
                </c:pt>
                <c:pt idx="3920">
                  <c:v>11000.00488</c:v>
                </c:pt>
                <c:pt idx="3921">
                  <c:v>11000.00488</c:v>
                </c:pt>
                <c:pt idx="3922">
                  <c:v>11000.00488</c:v>
                </c:pt>
                <c:pt idx="3923">
                  <c:v>11000.00488</c:v>
                </c:pt>
                <c:pt idx="3924">
                  <c:v>11000.00488</c:v>
                </c:pt>
                <c:pt idx="3925">
                  <c:v>11000.00488</c:v>
                </c:pt>
                <c:pt idx="3926">
                  <c:v>11000.00488</c:v>
                </c:pt>
                <c:pt idx="3927">
                  <c:v>11000.00488</c:v>
                </c:pt>
                <c:pt idx="3928">
                  <c:v>11000.00488</c:v>
                </c:pt>
                <c:pt idx="3929">
                  <c:v>11000.00488</c:v>
                </c:pt>
                <c:pt idx="3930">
                  <c:v>11000.00488</c:v>
                </c:pt>
                <c:pt idx="3931">
                  <c:v>11000.00488</c:v>
                </c:pt>
                <c:pt idx="3932">
                  <c:v>11000.00488</c:v>
                </c:pt>
                <c:pt idx="3933">
                  <c:v>11000.00488</c:v>
                </c:pt>
                <c:pt idx="3934">
                  <c:v>11000.00488</c:v>
                </c:pt>
                <c:pt idx="3935">
                  <c:v>11000.00488</c:v>
                </c:pt>
                <c:pt idx="3936">
                  <c:v>11000.00488</c:v>
                </c:pt>
                <c:pt idx="3937">
                  <c:v>11000.00488</c:v>
                </c:pt>
                <c:pt idx="3938">
                  <c:v>11000.00488</c:v>
                </c:pt>
                <c:pt idx="3939">
                  <c:v>11000.00488</c:v>
                </c:pt>
                <c:pt idx="3940">
                  <c:v>11000.00488</c:v>
                </c:pt>
                <c:pt idx="3941">
                  <c:v>11000.00488</c:v>
                </c:pt>
                <c:pt idx="3942">
                  <c:v>11000.00488</c:v>
                </c:pt>
                <c:pt idx="3943">
                  <c:v>11000.00488</c:v>
                </c:pt>
                <c:pt idx="3944">
                  <c:v>11000.00488</c:v>
                </c:pt>
                <c:pt idx="3945">
                  <c:v>11000.00488</c:v>
                </c:pt>
                <c:pt idx="3946">
                  <c:v>11000.00488</c:v>
                </c:pt>
                <c:pt idx="3947">
                  <c:v>11000.00488</c:v>
                </c:pt>
                <c:pt idx="3948">
                  <c:v>11000.00488</c:v>
                </c:pt>
                <c:pt idx="3949">
                  <c:v>11000.00488</c:v>
                </c:pt>
                <c:pt idx="3950">
                  <c:v>11000.00488</c:v>
                </c:pt>
                <c:pt idx="3951">
                  <c:v>11000.00488</c:v>
                </c:pt>
                <c:pt idx="3952">
                  <c:v>11000.00488</c:v>
                </c:pt>
                <c:pt idx="3953">
                  <c:v>11000.00488</c:v>
                </c:pt>
                <c:pt idx="3954">
                  <c:v>11000.00488</c:v>
                </c:pt>
                <c:pt idx="3955">
                  <c:v>11000.00488</c:v>
                </c:pt>
                <c:pt idx="3956">
                  <c:v>11000.00488</c:v>
                </c:pt>
                <c:pt idx="3957">
                  <c:v>11000.00488</c:v>
                </c:pt>
                <c:pt idx="3958">
                  <c:v>11000.00488</c:v>
                </c:pt>
                <c:pt idx="3959">
                  <c:v>11000.00488</c:v>
                </c:pt>
                <c:pt idx="3960">
                  <c:v>11000.00488</c:v>
                </c:pt>
                <c:pt idx="3961">
                  <c:v>11000.00488</c:v>
                </c:pt>
                <c:pt idx="3962">
                  <c:v>11000.00488</c:v>
                </c:pt>
                <c:pt idx="3963">
                  <c:v>11000.00488</c:v>
                </c:pt>
                <c:pt idx="3964">
                  <c:v>11000.00488</c:v>
                </c:pt>
                <c:pt idx="3965">
                  <c:v>11000.00488</c:v>
                </c:pt>
                <c:pt idx="3966">
                  <c:v>11000.00488</c:v>
                </c:pt>
                <c:pt idx="3967">
                  <c:v>11000.00488</c:v>
                </c:pt>
                <c:pt idx="3968">
                  <c:v>11000.00488</c:v>
                </c:pt>
                <c:pt idx="3969">
                  <c:v>11000.00488</c:v>
                </c:pt>
                <c:pt idx="3970">
                  <c:v>11000.00488</c:v>
                </c:pt>
                <c:pt idx="3971">
                  <c:v>11000.00488</c:v>
                </c:pt>
                <c:pt idx="3972">
                  <c:v>11000.00488</c:v>
                </c:pt>
                <c:pt idx="3973">
                  <c:v>11000.00488</c:v>
                </c:pt>
                <c:pt idx="3974">
                  <c:v>11000.00488</c:v>
                </c:pt>
                <c:pt idx="3975">
                  <c:v>11000.00488</c:v>
                </c:pt>
                <c:pt idx="3976">
                  <c:v>11000.00488</c:v>
                </c:pt>
                <c:pt idx="3977">
                  <c:v>11000.00488</c:v>
                </c:pt>
                <c:pt idx="3978">
                  <c:v>11000.00488</c:v>
                </c:pt>
                <c:pt idx="3979">
                  <c:v>11000.00488</c:v>
                </c:pt>
                <c:pt idx="3980">
                  <c:v>11000.00488</c:v>
                </c:pt>
                <c:pt idx="3981">
                  <c:v>11000.00488</c:v>
                </c:pt>
                <c:pt idx="3982">
                  <c:v>11000.00488</c:v>
                </c:pt>
                <c:pt idx="3983">
                  <c:v>11000.00488</c:v>
                </c:pt>
                <c:pt idx="3984">
                  <c:v>11000.00488</c:v>
                </c:pt>
                <c:pt idx="3985">
                  <c:v>11000.00488</c:v>
                </c:pt>
                <c:pt idx="3986">
                  <c:v>11000.00488</c:v>
                </c:pt>
                <c:pt idx="3987">
                  <c:v>11000.00488</c:v>
                </c:pt>
                <c:pt idx="3988">
                  <c:v>11000.00488</c:v>
                </c:pt>
                <c:pt idx="3989">
                  <c:v>11000.00488</c:v>
                </c:pt>
                <c:pt idx="3990">
                  <c:v>11000.00488</c:v>
                </c:pt>
                <c:pt idx="3991">
                  <c:v>11000.00488</c:v>
                </c:pt>
                <c:pt idx="3992">
                  <c:v>11000.00488</c:v>
                </c:pt>
                <c:pt idx="3993">
                  <c:v>11000.00488</c:v>
                </c:pt>
                <c:pt idx="3994">
                  <c:v>11000.00488</c:v>
                </c:pt>
                <c:pt idx="3995">
                  <c:v>11000.00488</c:v>
                </c:pt>
                <c:pt idx="3996">
                  <c:v>11000.00488</c:v>
                </c:pt>
                <c:pt idx="3997">
                  <c:v>11000.00488</c:v>
                </c:pt>
                <c:pt idx="3998">
                  <c:v>11000.00488</c:v>
                </c:pt>
                <c:pt idx="3999">
                  <c:v>11000.00488</c:v>
                </c:pt>
                <c:pt idx="4000">
                  <c:v>11000.00488</c:v>
                </c:pt>
                <c:pt idx="4001">
                  <c:v>11000.00488</c:v>
                </c:pt>
                <c:pt idx="4002">
                  <c:v>11000.00488</c:v>
                </c:pt>
                <c:pt idx="4003">
                  <c:v>11000.00488</c:v>
                </c:pt>
                <c:pt idx="4004">
                  <c:v>11000.00488</c:v>
                </c:pt>
                <c:pt idx="4005">
                  <c:v>11000.00488</c:v>
                </c:pt>
                <c:pt idx="4006">
                  <c:v>11000.00488</c:v>
                </c:pt>
                <c:pt idx="4007">
                  <c:v>11000.00488</c:v>
                </c:pt>
                <c:pt idx="4008">
                  <c:v>11000.00488</c:v>
                </c:pt>
                <c:pt idx="4009">
                  <c:v>11000.00488</c:v>
                </c:pt>
                <c:pt idx="4010">
                  <c:v>11000.00488</c:v>
                </c:pt>
                <c:pt idx="4011">
                  <c:v>11000.00488</c:v>
                </c:pt>
                <c:pt idx="4012">
                  <c:v>11000.00488</c:v>
                </c:pt>
                <c:pt idx="4013">
                  <c:v>11000.00488</c:v>
                </c:pt>
                <c:pt idx="4014">
                  <c:v>11000.00488</c:v>
                </c:pt>
                <c:pt idx="4015">
                  <c:v>11000.00488</c:v>
                </c:pt>
                <c:pt idx="4016">
                  <c:v>11000.00488</c:v>
                </c:pt>
                <c:pt idx="4017">
                  <c:v>11000.00488</c:v>
                </c:pt>
                <c:pt idx="4018">
                  <c:v>11000.00488</c:v>
                </c:pt>
                <c:pt idx="4019">
                  <c:v>11000.00488</c:v>
                </c:pt>
                <c:pt idx="4020">
                  <c:v>11000.00488</c:v>
                </c:pt>
                <c:pt idx="4021">
                  <c:v>11000.00488</c:v>
                </c:pt>
                <c:pt idx="4022">
                  <c:v>11000.00488</c:v>
                </c:pt>
                <c:pt idx="4023">
                  <c:v>11000.00488</c:v>
                </c:pt>
                <c:pt idx="4024">
                  <c:v>11000.00488</c:v>
                </c:pt>
                <c:pt idx="4025">
                  <c:v>11000.00488</c:v>
                </c:pt>
                <c:pt idx="4026">
                  <c:v>11000.00488</c:v>
                </c:pt>
                <c:pt idx="4027">
                  <c:v>11000.00488</c:v>
                </c:pt>
                <c:pt idx="4028">
                  <c:v>11000.00488</c:v>
                </c:pt>
                <c:pt idx="4029">
                  <c:v>11000.00488</c:v>
                </c:pt>
                <c:pt idx="4030">
                  <c:v>11000.00488</c:v>
                </c:pt>
                <c:pt idx="4031">
                  <c:v>11000.00488</c:v>
                </c:pt>
                <c:pt idx="4032">
                  <c:v>11000.00488</c:v>
                </c:pt>
                <c:pt idx="4033">
                  <c:v>11000.00488</c:v>
                </c:pt>
                <c:pt idx="4034">
                  <c:v>11000.00488</c:v>
                </c:pt>
                <c:pt idx="4035">
                  <c:v>11000.00488</c:v>
                </c:pt>
                <c:pt idx="4036">
                  <c:v>11000.00488</c:v>
                </c:pt>
                <c:pt idx="4037">
                  <c:v>11000.00488</c:v>
                </c:pt>
                <c:pt idx="4038">
                  <c:v>11000.00488</c:v>
                </c:pt>
                <c:pt idx="4039">
                  <c:v>11000.00488</c:v>
                </c:pt>
                <c:pt idx="4040">
                  <c:v>11000.00488</c:v>
                </c:pt>
                <c:pt idx="4041">
                  <c:v>11000.00488</c:v>
                </c:pt>
                <c:pt idx="4042">
                  <c:v>11000.00488</c:v>
                </c:pt>
                <c:pt idx="4043">
                  <c:v>11000.00488</c:v>
                </c:pt>
                <c:pt idx="4044">
                  <c:v>11000.00488</c:v>
                </c:pt>
                <c:pt idx="4045">
                  <c:v>11000.00488</c:v>
                </c:pt>
                <c:pt idx="4046">
                  <c:v>11000.00488</c:v>
                </c:pt>
                <c:pt idx="4047">
                  <c:v>11000.00488</c:v>
                </c:pt>
                <c:pt idx="4048">
                  <c:v>11000.00488</c:v>
                </c:pt>
                <c:pt idx="4049">
                  <c:v>11000.00488</c:v>
                </c:pt>
                <c:pt idx="4050">
                  <c:v>11000.00488</c:v>
                </c:pt>
                <c:pt idx="4051">
                  <c:v>11000.00488</c:v>
                </c:pt>
                <c:pt idx="4052">
                  <c:v>11000.00488</c:v>
                </c:pt>
                <c:pt idx="4053">
                  <c:v>11000.00488</c:v>
                </c:pt>
                <c:pt idx="4054">
                  <c:v>11000.00488</c:v>
                </c:pt>
                <c:pt idx="4055">
                  <c:v>11000.00488</c:v>
                </c:pt>
                <c:pt idx="4056">
                  <c:v>11000.00488</c:v>
                </c:pt>
                <c:pt idx="4057">
                  <c:v>11000.00488</c:v>
                </c:pt>
                <c:pt idx="4058">
                  <c:v>11000.00488</c:v>
                </c:pt>
                <c:pt idx="4059">
                  <c:v>11000.00488</c:v>
                </c:pt>
                <c:pt idx="4060">
                  <c:v>11000.00488</c:v>
                </c:pt>
                <c:pt idx="4061">
                  <c:v>11000.00488</c:v>
                </c:pt>
                <c:pt idx="4062">
                  <c:v>11000.00488</c:v>
                </c:pt>
                <c:pt idx="4063">
                  <c:v>11000.00488</c:v>
                </c:pt>
                <c:pt idx="4064">
                  <c:v>11000.00488</c:v>
                </c:pt>
                <c:pt idx="4065">
                  <c:v>11000.00488</c:v>
                </c:pt>
                <c:pt idx="4066">
                  <c:v>11000.00488</c:v>
                </c:pt>
                <c:pt idx="4067">
                  <c:v>11000.00488</c:v>
                </c:pt>
                <c:pt idx="4068">
                  <c:v>11000.00488</c:v>
                </c:pt>
                <c:pt idx="4069">
                  <c:v>11000.00488</c:v>
                </c:pt>
                <c:pt idx="4070">
                  <c:v>11000.00488</c:v>
                </c:pt>
                <c:pt idx="4071">
                  <c:v>11000.00488</c:v>
                </c:pt>
                <c:pt idx="4072">
                  <c:v>11000.00488</c:v>
                </c:pt>
                <c:pt idx="4073">
                  <c:v>11000.00488</c:v>
                </c:pt>
                <c:pt idx="4074">
                  <c:v>11000.00488</c:v>
                </c:pt>
                <c:pt idx="4075">
                  <c:v>11000.00488</c:v>
                </c:pt>
                <c:pt idx="4076">
                  <c:v>11000.00488</c:v>
                </c:pt>
                <c:pt idx="4077">
                  <c:v>11000.00488</c:v>
                </c:pt>
                <c:pt idx="4078">
                  <c:v>11000.00488</c:v>
                </c:pt>
                <c:pt idx="4079">
                  <c:v>11000.00488</c:v>
                </c:pt>
                <c:pt idx="4080">
                  <c:v>11000.00488</c:v>
                </c:pt>
                <c:pt idx="4081">
                  <c:v>11000.00488</c:v>
                </c:pt>
                <c:pt idx="4082">
                  <c:v>11000.00488</c:v>
                </c:pt>
                <c:pt idx="4083">
                  <c:v>11000.00488</c:v>
                </c:pt>
                <c:pt idx="4084">
                  <c:v>11000.00488</c:v>
                </c:pt>
                <c:pt idx="4085">
                  <c:v>11000.00488</c:v>
                </c:pt>
                <c:pt idx="4086">
                  <c:v>11000.00488</c:v>
                </c:pt>
                <c:pt idx="4087">
                  <c:v>11000.00488</c:v>
                </c:pt>
                <c:pt idx="4088">
                  <c:v>11000.00488</c:v>
                </c:pt>
                <c:pt idx="4089">
                  <c:v>11000.00488</c:v>
                </c:pt>
                <c:pt idx="4090">
                  <c:v>11000.00488</c:v>
                </c:pt>
                <c:pt idx="4091">
                  <c:v>11000.00488</c:v>
                </c:pt>
                <c:pt idx="4092">
                  <c:v>11000.00488</c:v>
                </c:pt>
                <c:pt idx="4093">
                  <c:v>11000.00488</c:v>
                </c:pt>
                <c:pt idx="4094">
                  <c:v>11000.00488</c:v>
                </c:pt>
                <c:pt idx="4095">
                  <c:v>11000.00488</c:v>
                </c:pt>
                <c:pt idx="4096">
                  <c:v>11000.00488</c:v>
                </c:pt>
                <c:pt idx="4097">
                  <c:v>11000.00488</c:v>
                </c:pt>
                <c:pt idx="4098">
                  <c:v>11000.00488</c:v>
                </c:pt>
                <c:pt idx="4099">
                  <c:v>11000.00488</c:v>
                </c:pt>
                <c:pt idx="4100">
                  <c:v>11000.00488</c:v>
                </c:pt>
                <c:pt idx="4101">
                  <c:v>11000.00488</c:v>
                </c:pt>
                <c:pt idx="4102">
                  <c:v>11000.00488</c:v>
                </c:pt>
                <c:pt idx="4103">
                  <c:v>11000.00488</c:v>
                </c:pt>
                <c:pt idx="4104">
                  <c:v>11000.00488</c:v>
                </c:pt>
                <c:pt idx="4105">
                  <c:v>11000.00488</c:v>
                </c:pt>
                <c:pt idx="4106">
                  <c:v>11000.00488</c:v>
                </c:pt>
                <c:pt idx="4107">
                  <c:v>11000.00488</c:v>
                </c:pt>
                <c:pt idx="4108">
                  <c:v>11000.00488</c:v>
                </c:pt>
                <c:pt idx="4109">
                  <c:v>11000.00488</c:v>
                </c:pt>
                <c:pt idx="4110">
                  <c:v>11000.00488</c:v>
                </c:pt>
                <c:pt idx="4111">
                  <c:v>11000.00488</c:v>
                </c:pt>
                <c:pt idx="4112">
                  <c:v>11000.00488</c:v>
                </c:pt>
                <c:pt idx="4113">
                  <c:v>11000.00488</c:v>
                </c:pt>
                <c:pt idx="4114">
                  <c:v>11000.00488</c:v>
                </c:pt>
                <c:pt idx="4115">
                  <c:v>11000.00488</c:v>
                </c:pt>
                <c:pt idx="4116">
                  <c:v>11000.00488</c:v>
                </c:pt>
                <c:pt idx="4117">
                  <c:v>11000.00488</c:v>
                </c:pt>
                <c:pt idx="4118">
                  <c:v>11000.00488</c:v>
                </c:pt>
                <c:pt idx="4119">
                  <c:v>11000.00488</c:v>
                </c:pt>
                <c:pt idx="4120">
                  <c:v>11000.00488</c:v>
                </c:pt>
                <c:pt idx="4121">
                  <c:v>11000.00488</c:v>
                </c:pt>
                <c:pt idx="4122">
                  <c:v>11000.00488</c:v>
                </c:pt>
                <c:pt idx="4123">
                  <c:v>11000.00488</c:v>
                </c:pt>
                <c:pt idx="4124">
                  <c:v>11000.00488</c:v>
                </c:pt>
                <c:pt idx="4125">
                  <c:v>11000.00488</c:v>
                </c:pt>
                <c:pt idx="4126">
                  <c:v>11000.00488</c:v>
                </c:pt>
                <c:pt idx="4127">
                  <c:v>11000.00488</c:v>
                </c:pt>
                <c:pt idx="4128">
                  <c:v>11000.00488</c:v>
                </c:pt>
                <c:pt idx="4129">
                  <c:v>11000.00488</c:v>
                </c:pt>
                <c:pt idx="4130">
                  <c:v>11000.00488</c:v>
                </c:pt>
                <c:pt idx="4131">
                  <c:v>11000.00488</c:v>
                </c:pt>
                <c:pt idx="4132">
                  <c:v>11000.00488</c:v>
                </c:pt>
                <c:pt idx="4133">
                  <c:v>11000.00488</c:v>
                </c:pt>
                <c:pt idx="4134">
                  <c:v>11000.00488</c:v>
                </c:pt>
                <c:pt idx="4135">
                  <c:v>11000.00488</c:v>
                </c:pt>
                <c:pt idx="4136">
                  <c:v>11000.00488</c:v>
                </c:pt>
                <c:pt idx="4137">
                  <c:v>11000.00488</c:v>
                </c:pt>
                <c:pt idx="4138">
                  <c:v>11000.00488</c:v>
                </c:pt>
                <c:pt idx="4139">
                  <c:v>11000.00488</c:v>
                </c:pt>
                <c:pt idx="4140">
                  <c:v>11000.00488</c:v>
                </c:pt>
                <c:pt idx="4141">
                  <c:v>11000.00488</c:v>
                </c:pt>
                <c:pt idx="4142">
                  <c:v>11000.00488</c:v>
                </c:pt>
                <c:pt idx="4143">
                  <c:v>11000.00488</c:v>
                </c:pt>
                <c:pt idx="4144">
                  <c:v>11000.00488</c:v>
                </c:pt>
                <c:pt idx="4145">
                  <c:v>11000.00488</c:v>
                </c:pt>
                <c:pt idx="4146">
                  <c:v>11000.00488</c:v>
                </c:pt>
                <c:pt idx="4147">
                  <c:v>11000.00488</c:v>
                </c:pt>
                <c:pt idx="4148">
                  <c:v>11000.00488</c:v>
                </c:pt>
                <c:pt idx="4149">
                  <c:v>11000.00488</c:v>
                </c:pt>
                <c:pt idx="4150">
                  <c:v>11000.00488</c:v>
                </c:pt>
                <c:pt idx="4151">
                  <c:v>11000.00488</c:v>
                </c:pt>
                <c:pt idx="4152">
                  <c:v>11000.00488</c:v>
                </c:pt>
                <c:pt idx="4153">
                  <c:v>11000.00488</c:v>
                </c:pt>
                <c:pt idx="4154">
                  <c:v>11000.00488</c:v>
                </c:pt>
                <c:pt idx="4155">
                  <c:v>11000.00488</c:v>
                </c:pt>
                <c:pt idx="4156">
                  <c:v>11000.00488</c:v>
                </c:pt>
                <c:pt idx="4157">
                  <c:v>11000.00488</c:v>
                </c:pt>
                <c:pt idx="4158">
                  <c:v>11000.00488</c:v>
                </c:pt>
                <c:pt idx="4159">
                  <c:v>11000.00488</c:v>
                </c:pt>
                <c:pt idx="4160">
                  <c:v>11000.00488</c:v>
                </c:pt>
                <c:pt idx="4161">
                  <c:v>11000.00488</c:v>
                </c:pt>
                <c:pt idx="4162">
                  <c:v>11000.00488</c:v>
                </c:pt>
                <c:pt idx="4163">
                  <c:v>11000.00488</c:v>
                </c:pt>
                <c:pt idx="4164">
                  <c:v>11000.00488</c:v>
                </c:pt>
                <c:pt idx="4165">
                  <c:v>11000.00488</c:v>
                </c:pt>
                <c:pt idx="4166">
                  <c:v>11000.00488</c:v>
                </c:pt>
                <c:pt idx="4167">
                  <c:v>11000.00488</c:v>
                </c:pt>
                <c:pt idx="4168">
                  <c:v>11000.00488</c:v>
                </c:pt>
                <c:pt idx="4169">
                  <c:v>11000.00488</c:v>
                </c:pt>
                <c:pt idx="4170">
                  <c:v>11000.00488</c:v>
                </c:pt>
                <c:pt idx="4171">
                  <c:v>11000.00488</c:v>
                </c:pt>
                <c:pt idx="4172">
                  <c:v>11000.00488</c:v>
                </c:pt>
                <c:pt idx="4173">
                  <c:v>11000.00488</c:v>
                </c:pt>
                <c:pt idx="4174">
                  <c:v>11000.00488</c:v>
                </c:pt>
                <c:pt idx="4175">
                  <c:v>11000.00488</c:v>
                </c:pt>
                <c:pt idx="4176">
                  <c:v>11000.00488</c:v>
                </c:pt>
                <c:pt idx="4177">
                  <c:v>11000.00488</c:v>
                </c:pt>
                <c:pt idx="4178">
                  <c:v>11000.00488</c:v>
                </c:pt>
                <c:pt idx="4179">
                  <c:v>11000.00488</c:v>
                </c:pt>
                <c:pt idx="4180">
                  <c:v>11000.00488</c:v>
                </c:pt>
                <c:pt idx="4181">
                  <c:v>11000.00488</c:v>
                </c:pt>
                <c:pt idx="4182">
                  <c:v>11000.00488</c:v>
                </c:pt>
                <c:pt idx="4183">
                  <c:v>11000.00488</c:v>
                </c:pt>
                <c:pt idx="4184">
                  <c:v>11000.00488</c:v>
                </c:pt>
                <c:pt idx="4185">
                  <c:v>11000.00488</c:v>
                </c:pt>
                <c:pt idx="4186">
                  <c:v>11000.00488</c:v>
                </c:pt>
                <c:pt idx="4187">
                  <c:v>11000.00488</c:v>
                </c:pt>
                <c:pt idx="4188">
                  <c:v>11000.00488</c:v>
                </c:pt>
                <c:pt idx="4189">
                  <c:v>11000.00488</c:v>
                </c:pt>
                <c:pt idx="4190">
                  <c:v>11000.00488</c:v>
                </c:pt>
                <c:pt idx="4191">
                  <c:v>11000.00488</c:v>
                </c:pt>
                <c:pt idx="4192">
                  <c:v>11000.00488</c:v>
                </c:pt>
                <c:pt idx="4193">
                  <c:v>11000.00488</c:v>
                </c:pt>
                <c:pt idx="4194">
                  <c:v>11000.00488</c:v>
                </c:pt>
                <c:pt idx="4195">
                  <c:v>11000.00488</c:v>
                </c:pt>
                <c:pt idx="4196">
                  <c:v>11000.00488</c:v>
                </c:pt>
                <c:pt idx="4197">
                  <c:v>11000.00488</c:v>
                </c:pt>
                <c:pt idx="4198">
                  <c:v>11000.00488</c:v>
                </c:pt>
                <c:pt idx="4199">
                  <c:v>11000.00488</c:v>
                </c:pt>
                <c:pt idx="4200">
                  <c:v>11000.00488</c:v>
                </c:pt>
                <c:pt idx="4201">
                  <c:v>11000.00488</c:v>
                </c:pt>
                <c:pt idx="4202">
                  <c:v>11000.00488</c:v>
                </c:pt>
                <c:pt idx="4203">
                  <c:v>11000.00488</c:v>
                </c:pt>
                <c:pt idx="4204">
                  <c:v>11000.00488</c:v>
                </c:pt>
                <c:pt idx="4205">
                  <c:v>11000.00488</c:v>
                </c:pt>
                <c:pt idx="4206">
                  <c:v>11000.00488</c:v>
                </c:pt>
                <c:pt idx="4207">
                  <c:v>11000.00488</c:v>
                </c:pt>
                <c:pt idx="4208">
                  <c:v>11000.00488</c:v>
                </c:pt>
                <c:pt idx="4209">
                  <c:v>11000.00488</c:v>
                </c:pt>
                <c:pt idx="4210">
                  <c:v>11000.00488</c:v>
                </c:pt>
                <c:pt idx="4211">
                  <c:v>11000.00488</c:v>
                </c:pt>
                <c:pt idx="4212">
                  <c:v>11000.00488</c:v>
                </c:pt>
                <c:pt idx="4213">
                  <c:v>11000.00488</c:v>
                </c:pt>
                <c:pt idx="4214">
                  <c:v>11000.00488</c:v>
                </c:pt>
                <c:pt idx="4215">
                  <c:v>11000.00488</c:v>
                </c:pt>
                <c:pt idx="4216">
                  <c:v>11000.00488</c:v>
                </c:pt>
                <c:pt idx="4217">
                  <c:v>11000.00488</c:v>
                </c:pt>
                <c:pt idx="4218">
                  <c:v>11000.00488</c:v>
                </c:pt>
                <c:pt idx="4219">
                  <c:v>11000.00488</c:v>
                </c:pt>
                <c:pt idx="4220">
                  <c:v>11000.00488</c:v>
                </c:pt>
                <c:pt idx="4221">
                  <c:v>11000.00488</c:v>
                </c:pt>
                <c:pt idx="4222">
                  <c:v>11000.00488</c:v>
                </c:pt>
                <c:pt idx="4223">
                  <c:v>11000.00488</c:v>
                </c:pt>
                <c:pt idx="4224">
                  <c:v>11000.00488</c:v>
                </c:pt>
                <c:pt idx="4225">
                  <c:v>11000.00488</c:v>
                </c:pt>
                <c:pt idx="4226">
                  <c:v>11000.00488</c:v>
                </c:pt>
                <c:pt idx="4227">
                  <c:v>11000.00488</c:v>
                </c:pt>
                <c:pt idx="4228">
                  <c:v>11000.00488</c:v>
                </c:pt>
                <c:pt idx="4229">
                  <c:v>11000.00488</c:v>
                </c:pt>
                <c:pt idx="4230">
                  <c:v>11000.00488</c:v>
                </c:pt>
                <c:pt idx="4231">
                  <c:v>11000.00488</c:v>
                </c:pt>
                <c:pt idx="4232">
                  <c:v>11000.00488</c:v>
                </c:pt>
                <c:pt idx="4233">
                  <c:v>11000.00488</c:v>
                </c:pt>
                <c:pt idx="4234">
                  <c:v>11000.00488</c:v>
                </c:pt>
                <c:pt idx="4235">
                  <c:v>11000.00488</c:v>
                </c:pt>
                <c:pt idx="4236">
                  <c:v>11000.00488</c:v>
                </c:pt>
                <c:pt idx="4237">
                  <c:v>11000.00488</c:v>
                </c:pt>
                <c:pt idx="4238">
                  <c:v>11000.00488</c:v>
                </c:pt>
                <c:pt idx="4239">
                  <c:v>11000.00488</c:v>
                </c:pt>
                <c:pt idx="4240">
                  <c:v>11000.00488</c:v>
                </c:pt>
                <c:pt idx="4241">
                  <c:v>11000.00488</c:v>
                </c:pt>
                <c:pt idx="4242">
                  <c:v>11000.00488</c:v>
                </c:pt>
                <c:pt idx="4243">
                  <c:v>11000.00488</c:v>
                </c:pt>
                <c:pt idx="4244">
                  <c:v>11000.00488</c:v>
                </c:pt>
                <c:pt idx="4245">
                  <c:v>11000.00488</c:v>
                </c:pt>
                <c:pt idx="4246">
                  <c:v>11000.00488</c:v>
                </c:pt>
                <c:pt idx="4247">
                  <c:v>11000.00488</c:v>
                </c:pt>
                <c:pt idx="4248">
                  <c:v>11000.00488</c:v>
                </c:pt>
                <c:pt idx="4249">
                  <c:v>11000.00488</c:v>
                </c:pt>
                <c:pt idx="4250">
                  <c:v>11000.00488</c:v>
                </c:pt>
                <c:pt idx="4251">
                  <c:v>11000.00488</c:v>
                </c:pt>
                <c:pt idx="4252">
                  <c:v>11000.00488</c:v>
                </c:pt>
                <c:pt idx="4253">
                  <c:v>11000.00488</c:v>
                </c:pt>
                <c:pt idx="4254">
                  <c:v>11000.00488</c:v>
                </c:pt>
                <c:pt idx="4255">
                  <c:v>11000.00488</c:v>
                </c:pt>
                <c:pt idx="4256">
                  <c:v>11000.00488</c:v>
                </c:pt>
                <c:pt idx="4257">
                  <c:v>11000.00488</c:v>
                </c:pt>
                <c:pt idx="4258">
                  <c:v>11000.00488</c:v>
                </c:pt>
                <c:pt idx="4259">
                  <c:v>11000.00488</c:v>
                </c:pt>
                <c:pt idx="4260">
                  <c:v>11000.00488</c:v>
                </c:pt>
                <c:pt idx="4261">
                  <c:v>11000.00488</c:v>
                </c:pt>
                <c:pt idx="4262">
                  <c:v>11000.00488</c:v>
                </c:pt>
                <c:pt idx="4263">
                  <c:v>11000.00488</c:v>
                </c:pt>
                <c:pt idx="4264">
                  <c:v>11000.00488</c:v>
                </c:pt>
                <c:pt idx="4265">
                  <c:v>11000.00488</c:v>
                </c:pt>
                <c:pt idx="4266">
                  <c:v>11000.00488</c:v>
                </c:pt>
                <c:pt idx="4267">
                  <c:v>11000.00488</c:v>
                </c:pt>
                <c:pt idx="4268">
                  <c:v>11000.00488</c:v>
                </c:pt>
                <c:pt idx="4269">
                  <c:v>11000.00488</c:v>
                </c:pt>
                <c:pt idx="4270">
                  <c:v>11000.00488</c:v>
                </c:pt>
                <c:pt idx="4271">
                  <c:v>11000.00488</c:v>
                </c:pt>
                <c:pt idx="4272">
                  <c:v>11000.00488</c:v>
                </c:pt>
                <c:pt idx="4273">
                  <c:v>11000.00488</c:v>
                </c:pt>
                <c:pt idx="4274">
                  <c:v>11000.00488</c:v>
                </c:pt>
                <c:pt idx="4275">
                  <c:v>11000.00488</c:v>
                </c:pt>
                <c:pt idx="4276">
                  <c:v>11000.00488</c:v>
                </c:pt>
                <c:pt idx="4277">
                  <c:v>11000.00488</c:v>
                </c:pt>
                <c:pt idx="4278">
                  <c:v>11000.00488</c:v>
                </c:pt>
                <c:pt idx="4279">
                  <c:v>11000.00488</c:v>
                </c:pt>
                <c:pt idx="4280">
                  <c:v>11000.00488</c:v>
                </c:pt>
                <c:pt idx="4281">
                  <c:v>11000.00488</c:v>
                </c:pt>
                <c:pt idx="4282">
                  <c:v>11000.00488</c:v>
                </c:pt>
                <c:pt idx="4283">
                  <c:v>11000.00488</c:v>
                </c:pt>
                <c:pt idx="4284">
                  <c:v>11000.00488</c:v>
                </c:pt>
                <c:pt idx="4285">
                  <c:v>11000.00488</c:v>
                </c:pt>
                <c:pt idx="4286">
                  <c:v>11000.00488</c:v>
                </c:pt>
                <c:pt idx="4287">
                  <c:v>11000.00488</c:v>
                </c:pt>
                <c:pt idx="4288">
                  <c:v>11000.00488</c:v>
                </c:pt>
                <c:pt idx="4289">
                  <c:v>11000.00488</c:v>
                </c:pt>
                <c:pt idx="4290">
                  <c:v>11000.00488</c:v>
                </c:pt>
                <c:pt idx="4291">
                  <c:v>11000.00488</c:v>
                </c:pt>
                <c:pt idx="4292">
                  <c:v>11000.00488</c:v>
                </c:pt>
                <c:pt idx="4293">
                  <c:v>11000.00488</c:v>
                </c:pt>
                <c:pt idx="4294">
                  <c:v>11000.00488</c:v>
                </c:pt>
                <c:pt idx="4295">
                  <c:v>11000.00488</c:v>
                </c:pt>
                <c:pt idx="4296">
                  <c:v>11000.00488</c:v>
                </c:pt>
                <c:pt idx="4297">
                  <c:v>11000.00488</c:v>
                </c:pt>
                <c:pt idx="4298">
                  <c:v>11000.00488</c:v>
                </c:pt>
                <c:pt idx="4299">
                  <c:v>11000.00488</c:v>
                </c:pt>
                <c:pt idx="4300">
                  <c:v>11000.00488</c:v>
                </c:pt>
                <c:pt idx="4301">
                  <c:v>11000.00488</c:v>
                </c:pt>
                <c:pt idx="4302">
                  <c:v>11000.00488</c:v>
                </c:pt>
                <c:pt idx="4303">
                  <c:v>11000.00488</c:v>
                </c:pt>
                <c:pt idx="4304">
                  <c:v>11000.00488</c:v>
                </c:pt>
                <c:pt idx="4305">
                  <c:v>11000.00488</c:v>
                </c:pt>
                <c:pt idx="4306">
                  <c:v>11000.00488</c:v>
                </c:pt>
                <c:pt idx="4307">
                  <c:v>11000.00488</c:v>
                </c:pt>
                <c:pt idx="4308">
                  <c:v>11000.00488</c:v>
                </c:pt>
                <c:pt idx="4309">
                  <c:v>11000.00488</c:v>
                </c:pt>
                <c:pt idx="4310">
                  <c:v>11000.00488</c:v>
                </c:pt>
                <c:pt idx="4311">
                  <c:v>11000.00488</c:v>
                </c:pt>
                <c:pt idx="4312">
                  <c:v>11000.00488</c:v>
                </c:pt>
                <c:pt idx="4313">
                  <c:v>11000.00488</c:v>
                </c:pt>
                <c:pt idx="4314">
                  <c:v>11000.00488</c:v>
                </c:pt>
                <c:pt idx="4315">
                  <c:v>11000.00488</c:v>
                </c:pt>
                <c:pt idx="4316">
                  <c:v>11000.00488</c:v>
                </c:pt>
                <c:pt idx="4317">
                  <c:v>11000.00488</c:v>
                </c:pt>
                <c:pt idx="4318">
                  <c:v>11000.00488</c:v>
                </c:pt>
                <c:pt idx="4319">
                  <c:v>11000.00488</c:v>
                </c:pt>
                <c:pt idx="4320">
                  <c:v>11000.00488</c:v>
                </c:pt>
                <c:pt idx="4321">
                  <c:v>11000.00488</c:v>
                </c:pt>
                <c:pt idx="4322">
                  <c:v>11000.00488</c:v>
                </c:pt>
                <c:pt idx="4323">
                  <c:v>11000.00488</c:v>
                </c:pt>
                <c:pt idx="4324">
                  <c:v>11000.00488</c:v>
                </c:pt>
                <c:pt idx="4325">
                  <c:v>11000.00488</c:v>
                </c:pt>
                <c:pt idx="4326">
                  <c:v>11000.00488</c:v>
                </c:pt>
                <c:pt idx="4327">
                  <c:v>11000.00488</c:v>
                </c:pt>
                <c:pt idx="4328">
                  <c:v>11000.00488</c:v>
                </c:pt>
                <c:pt idx="4329">
                  <c:v>11000.00488</c:v>
                </c:pt>
                <c:pt idx="4330">
                  <c:v>11000.00488</c:v>
                </c:pt>
                <c:pt idx="4331">
                  <c:v>11000.00488</c:v>
                </c:pt>
                <c:pt idx="4332">
                  <c:v>11000.00488</c:v>
                </c:pt>
                <c:pt idx="4333">
                  <c:v>11000.00488</c:v>
                </c:pt>
                <c:pt idx="4334">
                  <c:v>11000.00488</c:v>
                </c:pt>
                <c:pt idx="4335">
                  <c:v>11000.00488</c:v>
                </c:pt>
                <c:pt idx="4336">
                  <c:v>11000.00488</c:v>
                </c:pt>
                <c:pt idx="4337">
                  <c:v>11000.00488</c:v>
                </c:pt>
                <c:pt idx="4338">
                  <c:v>11000.00488</c:v>
                </c:pt>
                <c:pt idx="4339">
                  <c:v>11000.00488</c:v>
                </c:pt>
                <c:pt idx="4340">
                  <c:v>11000.00488</c:v>
                </c:pt>
                <c:pt idx="4341">
                  <c:v>11000.00488</c:v>
                </c:pt>
                <c:pt idx="4342">
                  <c:v>11000.00488</c:v>
                </c:pt>
                <c:pt idx="4343">
                  <c:v>11000.00488</c:v>
                </c:pt>
                <c:pt idx="4344">
                  <c:v>11000.00488</c:v>
                </c:pt>
                <c:pt idx="4345">
                  <c:v>11000.00488</c:v>
                </c:pt>
                <c:pt idx="4346">
                  <c:v>11000.00488</c:v>
                </c:pt>
                <c:pt idx="4347">
                  <c:v>11000.00488</c:v>
                </c:pt>
                <c:pt idx="4348">
                  <c:v>11000.00488</c:v>
                </c:pt>
                <c:pt idx="4349">
                  <c:v>11000.00488</c:v>
                </c:pt>
                <c:pt idx="4350">
                  <c:v>11000.00488</c:v>
                </c:pt>
                <c:pt idx="4351">
                  <c:v>11000.00488</c:v>
                </c:pt>
                <c:pt idx="4352">
                  <c:v>11000.00488</c:v>
                </c:pt>
                <c:pt idx="4353">
                  <c:v>11000.00488</c:v>
                </c:pt>
                <c:pt idx="4354">
                  <c:v>11000.00488</c:v>
                </c:pt>
                <c:pt idx="4355">
                  <c:v>11000.00488</c:v>
                </c:pt>
                <c:pt idx="4356">
                  <c:v>11000.00488</c:v>
                </c:pt>
                <c:pt idx="4357">
                  <c:v>11000.00488</c:v>
                </c:pt>
                <c:pt idx="4358">
                  <c:v>11000.00488</c:v>
                </c:pt>
                <c:pt idx="4359">
                  <c:v>11000.00488</c:v>
                </c:pt>
                <c:pt idx="4360">
                  <c:v>11000.00488</c:v>
                </c:pt>
                <c:pt idx="4361">
                  <c:v>11000.00488</c:v>
                </c:pt>
                <c:pt idx="4362">
                  <c:v>11000.00488</c:v>
                </c:pt>
                <c:pt idx="4363">
                  <c:v>11000.00488</c:v>
                </c:pt>
                <c:pt idx="4364">
                  <c:v>11000.00488</c:v>
                </c:pt>
                <c:pt idx="4365">
                  <c:v>11000.00488</c:v>
                </c:pt>
                <c:pt idx="4366">
                  <c:v>11000.00488</c:v>
                </c:pt>
                <c:pt idx="4367">
                  <c:v>11000.00488</c:v>
                </c:pt>
                <c:pt idx="4368">
                  <c:v>11000.00488</c:v>
                </c:pt>
                <c:pt idx="4369">
                  <c:v>11000.00488</c:v>
                </c:pt>
                <c:pt idx="4370">
                  <c:v>11000.00488</c:v>
                </c:pt>
                <c:pt idx="4371">
                  <c:v>11000.00488</c:v>
                </c:pt>
                <c:pt idx="4372">
                  <c:v>11000.00488</c:v>
                </c:pt>
                <c:pt idx="4373">
                  <c:v>11000.00488</c:v>
                </c:pt>
                <c:pt idx="4374">
                  <c:v>11000.00488</c:v>
                </c:pt>
                <c:pt idx="4375">
                  <c:v>11000.00488</c:v>
                </c:pt>
                <c:pt idx="4376">
                  <c:v>11000.00488</c:v>
                </c:pt>
                <c:pt idx="4377">
                  <c:v>11000.00488</c:v>
                </c:pt>
                <c:pt idx="4378">
                  <c:v>11000.00488</c:v>
                </c:pt>
                <c:pt idx="4379">
                  <c:v>11000.00488</c:v>
                </c:pt>
                <c:pt idx="4380">
                  <c:v>11000.00488</c:v>
                </c:pt>
                <c:pt idx="4381">
                  <c:v>11000.00488</c:v>
                </c:pt>
                <c:pt idx="4382">
                  <c:v>11000.00488</c:v>
                </c:pt>
                <c:pt idx="4383">
                  <c:v>11000.00488</c:v>
                </c:pt>
                <c:pt idx="4384">
                  <c:v>11000.00488</c:v>
                </c:pt>
                <c:pt idx="4385">
                  <c:v>11000.00488</c:v>
                </c:pt>
                <c:pt idx="4386">
                  <c:v>11000.00488</c:v>
                </c:pt>
                <c:pt idx="4387">
                  <c:v>11000.00488</c:v>
                </c:pt>
                <c:pt idx="4388">
                  <c:v>11000.00488</c:v>
                </c:pt>
                <c:pt idx="4389">
                  <c:v>11000.00488</c:v>
                </c:pt>
                <c:pt idx="4390">
                  <c:v>11000.00488</c:v>
                </c:pt>
                <c:pt idx="4391">
                  <c:v>11000.00488</c:v>
                </c:pt>
                <c:pt idx="4392">
                  <c:v>11000.00488</c:v>
                </c:pt>
                <c:pt idx="4393">
                  <c:v>11000.00488</c:v>
                </c:pt>
                <c:pt idx="4394">
                  <c:v>11000.00488</c:v>
                </c:pt>
                <c:pt idx="4395">
                  <c:v>11000.00488</c:v>
                </c:pt>
                <c:pt idx="4396">
                  <c:v>11000.00488</c:v>
                </c:pt>
                <c:pt idx="4397">
                  <c:v>11000.00488</c:v>
                </c:pt>
                <c:pt idx="4398">
                  <c:v>11000.00488</c:v>
                </c:pt>
                <c:pt idx="4399">
                  <c:v>11000.00488</c:v>
                </c:pt>
                <c:pt idx="4400">
                  <c:v>11000.00488</c:v>
                </c:pt>
                <c:pt idx="4401">
                  <c:v>11000.00488</c:v>
                </c:pt>
                <c:pt idx="4402">
                  <c:v>11000.00488</c:v>
                </c:pt>
                <c:pt idx="4403">
                  <c:v>11000.00488</c:v>
                </c:pt>
                <c:pt idx="4404">
                  <c:v>11000.00488</c:v>
                </c:pt>
                <c:pt idx="4405">
                  <c:v>11000.00488</c:v>
                </c:pt>
                <c:pt idx="4406">
                  <c:v>11000.00488</c:v>
                </c:pt>
                <c:pt idx="4407">
                  <c:v>11000.00488</c:v>
                </c:pt>
                <c:pt idx="4408">
                  <c:v>11000.00488</c:v>
                </c:pt>
                <c:pt idx="4409">
                  <c:v>11000.00488</c:v>
                </c:pt>
                <c:pt idx="4410">
                  <c:v>11000.00488</c:v>
                </c:pt>
                <c:pt idx="4411">
                  <c:v>11000.00488</c:v>
                </c:pt>
                <c:pt idx="4412">
                  <c:v>11000.00488</c:v>
                </c:pt>
                <c:pt idx="4413">
                  <c:v>11000.00488</c:v>
                </c:pt>
                <c:pt idx="4414">
                  <c:v>11000.00488</c:v>
                </c:pt>
                <c:pt idx="4415">
                  <c:v>11000.00488</c:v>
                </c:pt>
                <c:pt idx="4416">
                  <c:v>11000.00488</c:v>
                </c:pt>
                <c:pt idx="4417">
                  <c:v>11000.00488</c:v>
                </c:pt>
                <c:pt idx="4418">
                  <c:v>11000.00488</c:v>
                </c:pt>
                <c:pt idx="4419">
                  <c:v>11000.00488</c:v>
                </c:pt>
                <c:pt idx="4420">
                  <c:v>11000.00488</c:v>
                </c:pt>
                <c:pt idx="4421">
                  <c:v>11000.00488</c:v>
                </c:pt>
                <c:pt idx="4422">
                  <c:v>11000.00488</c:v>
                </c:pt>
                <c:pt idx="4423">
                  <c:v>11000.00488</c:v>
                </c:pt>
                <c:pt idx="4424">
                  <c:v>11000.00488</c:v>
                </c:pt>
                <c:pt idx="4425">
                  <c:v>11000.00488</c:v>
                </c:pt>
                <c:pt idx="4426">
                  <c:v>11000.00488</c:v>
                </c:pt>
                <c:pt idx="4427">
                  <c:v>11000.00488</c:v>
                </c:pt>
                <c:pt idx="4428">
                  <c:v>11000.00488</c:v>
                </c:pt>
                <c:pt idx="4429">
                  <c:v>11000.00488</c:v>
                </c:pt>
                <c:pt idx="4430">
                  <c:v>11000.00488</c:v>
                </c:pt>
                <c:pt idx="4431">
                  <c:v>11000.00488</c:v>
                </c:pt>
                <c:pt idx="4432">
                  <c:v>11000.00488</c:v>
                </c:pt>
                <c:pt idx="4433">
                  <c:v>11000.00488</c:v>
                </c:pt>
                <c:pt idx="4434">
                  <c:v>11000.00488</c:v>
                </c:pt>
                <c:pt idx="4435">
                  <c:v>11000.00488</c:v>
                </c:pt>
                <c:pt idx="4436">
                  <c:v>11000.00488</c:v>
                </c:pt>
                <c:pt idx="4437">
                  <c:v>11000.00488</c:v>
                </c:pt>
                <c:pt idx="4438">
                  <c:v>11000.00488</c:v>
                </c:pt>
                <c:pt idx="4439">
                  <c:v>11000.00488</c:v>
                </c:pt>
                <c:pt idx="4440">
                  <c:v>11000.00488</c:v>
                </c:pt>
                <c:pt idx="4441">
                  <c:v>11000.00488</c:v>
                </c:pt>
                <c:pt idx="4442">
                  <c:v>11000.00488</c:v>
                </c:pt>
                <c:pt idx="4443">
                  <c:v>11000.00488</c:v>
                </c:pt>
                <c:pt idx="4444">
                  <c:v>11000.00488</c:v>
                </c:pt>
                <c:pt idx="4445">
                  <c:v>11000.00488</c:v>
                </c:pt>
                <c:pt idx="4446">
                  <c:v>11000.00488</c:v>
                </c:pt>
                <c:pt idx="4447">
                  <c:v>11000.00488</c:v>
                </c:pt>
                <c:pt idx="4448">
                  <c:v>11000.00488</c:v>
                </c:pt>
                <c:pt idx="4449">
                  <c:v>11000.00488</c:v>
                </c:pt>
                <c:pt idx="4450">
                  <c:v>11000.00488</c:v>
                </c:pt>
                <c:pt idx="4451">
                  <c:v>11000.00488</c:v>
                </c:pt>
                <c:pt idx="4452">
                  <c:v>11000.00488</c:v>
                </c:pt>
                <c:pt idx="4453">
                  <c:v>11000.00488</c:v>
                </c:pt>
                <c:pt idx="4454">
                  <c:v>11000.00488</c:v>
                </c:pt>
                <c:pt idx="4455">
                  <c:v>11000.00488</c:v>
                </c:pt>
                <c:pt idx="4456">
                  <c:v>11000.00488</c:v>
                </c:pt>
                <c:pt idx="4457">
                  <c:v>11000.00488</c:v>
                </c:pt>
                <c:pt idx="4458">
                  <c:v>11000.00488</c:v>
                </c:pt>
                <c:pt idx="4459">
                  <c:v>11000.00488</c:v>
                </c:pt>
                <c:pt idx="4460">
                  <c:v>11000.00488</c:v>
                </c:pt>
                <c:pt idx="4461">
                  <c:v>11000.00488</c:v>
                </c:pt>
                <c:pt idx="4462">
                  <c:v>11000.00488</c:v>
                </c:pt>
                <c:pt idx="4463">
                  <c:v>11000.00488</c:v>
                </c:pt>
                <c:pt idx="4464">
                  <c:v>11000.00488</c:v>
                </c:pt>
                <c:pt idx="4465">
                  <c:v>11000.00488</c:v>
                </c:pt>
                <c:pt idx="4466">
                  <c:v>11000.00488</c:v>
                </c:pt>
                <c:pt idx="4467">
                  <c:v>11000.00488</c:v>
                </c:pt>
                <c:pt idx="4468">
                  <c:v>11000.00488</c:v>
                </c:pt>
                <c:pt idx="4469">
                  <c:v>11000.00488</c:v>
                </c:pt>
                <c:pt idx="4470">
                  <c:v>11000.00488</c:v>
                </c:pt>
                <c:pt idx="4471">
                  <c:v>11000.00488</c:v>
                </c:pt>
                <c:pt idx="4472">
                  <c:v>11000.00488</c:v>
                </c:pt>
                <c:pt idx="4473">
                  <c:v>11000.00488</c:v>
                </c:pt>
                <c:pt idx="4474">
                  <c:v>11000.00488</c:v>
                </c:pt>
                <c:pt idx="4475">
                  <c:v>11000.00488</c:v>
                </c:pt>
                <c:pt idx="4476">
                  <c:v>11000.00488</c:v>
                </c:pt>
                <c:pt idx="4477">
                  <c:v>11000.00488</c:v>
                </c:pt>
                <c:pt idx="4478">
                  <c:v>11000.00488</c:v>
                </c:pt>
                <c:pt idx="4479">
                  <c:v>11000.00488</c:v>
                </c:pt>
                <c:pt idx="4480">
                  <c:v>11000.00488</c:v>
                </c:pt>
                <c:pt idx="4481">
                  <c:v>11000.00488</c:v>
                </c:pt>
                <c:pt idx="4482">
                  <c:v>11000.00488</c:v>
                </c:pt>
                <c:pt idx="4483">
                  <c:v>11000.00488</c:v>
                </c:pt>
                <c:pt idx="4484">
                  <c:v>11000.00488</c:v>
                </c:pt>
                <c:pt idx="4485">
                  <c:v>11000.00488</c:v>
                </c:pt>
                <c:pt idx="4486">
                  <c:v>11000.00488</c:v>
                </c:pt>
                <c:pt idx="4487">
                  <c:v>11000.00488</c:v>
                </c:pt>
                <c:pt idx="4488">
                  <c:v>11000.00488</c:v>
                </c:pt>
                <c:pt idx="4489">
                  <c:v>11000.00488</c:v>
                </c:pt>
                <c:pt idx="4490">
                  <c:v>11000.00488</c:v>
                </c:pt>
                <c:pt idx="4491">
                  <c:v>11000.00488</c:v>
                </c:pt>
                <c:pt idx="4492">
                  <c:v>11000.00488</c:v>
                </c:pt>
                <c:pt idx="4493">
                  <c:v>11000.00488</c:v>
                </c:pt>
                <c:pt idx="4494">
                  <c:v>11000.00488</c:v>
                </c:pt>
                <c:pt idx="4495">
                  <c:v>11000.00488</c:v>
                </c:pt>
                <c:pt idx="4496">
                  <c:v>11000.00488</c:v>
                </c:pt>
                <c:pt idx="4497">
                  <c:v>11000.00488</c:v>
                </c:pt>
                <c:pt idx="4498">
                  <c:v>11000.00488</c:v>
                </c:pt>
                <c:pt idx="4499">
                  <c:v>11000.00488</c:v>
                </c:pt>
                <c:pt idx="4500">
                  <c:v>11000.00488</c:v>
                </c:pt>
                <c:pt idx="4501">
                  <c:v>11000.00488</c:v>
                </c:pt>
                <c:pt idx="4502">
                  <c:v>11000.00488</c:v>
                </c:pt>
                <c:pt idx="4503">
                  <c:v>11000.00488</c:v>
                </c:pt>
                <c:pt idx="4504">
                  <c:v>11000.00488</c:v>
                </c:pt>
                <c:pt idx="4505">
                  <c:v>11000.00488</c:v>
                </c:pt>
                <c:pt idx="4506">
                  <c:v>11000.00488</c:v>
                </c:pt>
                <c:pt idx="4507">
                  <c:v>11000.00488</c:v>
                </c:pt>
                <c:pt idx="4508">
                  <c:v>11000.00488</c:v>
                </c:pt>
                <c:pt idx="4509">
                  <c:v>11000.00488</c:v>
                </c:pt>
                <c:pt idx="4510">
                  <c:v>11000.00488</c:v>
                </c:pt>
                <c:pt idx="4511">
                  <c:v>11000.00488</c:v>
                </c:pt>
                <c:pt idx="4512">
                  <c:v>11000.00488</c:v>
                </c:pt>
                <c:pt idx="4513">
                  <c:v>11000.00488</c:v>
                </c:pt>
                <c:pt idx="4514">
                  <c:v>11000.00488</c:v>
                </c:pt>
                <c:pt idx="4515">
                  <c:v>11000.00488</c:v>
                </c:pt>
                <c:pt idx="4516">
                  <c:v>11000.00488</c:v>
                </c:pt>
                <c:pt idx="4517">
                  <c:v>11000.00488</c:v>
                </c:pt>
                <c:pt idx="4518">
                  <c:v>11000.00488</c:v>
                </c:pt>
                <c:pt idx="4519">
                  <c:v>11000.00488</c:v>
                </c:pt>
                <c:pt idx="4520">
                  <c:v>11000.00488</c:v>
                </c:pt>
                <c:pt idx="4521">
                  <c:v>11000.00488</c:v>
                </c:pt>
                <c:pt idx="4522">
                  <c:v>11000.00488</c:v>
                </c:pt>
                <c:pt idx="4523">
                  <c:v>11000.00488</c:v>
                </c:pt>
                <c:pt idx="4524">
                  <c:v>11000.00488</c:v>
                </c:pt>
                <c:pt idx="4525">
                  <c:v>11000.00488</c:v>
                </c:pt>
                <c:pt idx="4526">
                  <c:v>11000.00488</c:v>
                </c:pt>
                <c:pt idx="4527">
                  <c:v>11000.00488</c:v>
                </c:pt>
                <c:pt idx="4528">
                  <c:v>11000.00488</c:v>
                </c:pt>
                <c:pt idx="4529">
                  <c:v>11000.00488</c:v>
                </c:pt>
                <c:pt idx="4530">
                  <c:v>11000.00488</c:v>
                </c:pt>
                <c:pt idx="4531">
                  <c:v>11000.00488</c:v>
                </c:pt>
                <c:pt idx="4532">
                  <c:v>11000.00488</c:v>
                </c:pt>
                <c:pt idx="4533">
                  <c:v>11000.00488</c:v>
                </c:pt>
                <c:pt idx="4534">
                  <c:v>11000.00488</c:v>
                </c:pt>
                <c:pt idx="4535">
                  <c:v>11000.00488</c:v>
                </c:pt>
                <c:pt idx="4536">
                  <c:v>11000.00488</c:v>
                </c:pt>
                <c:pt idx="4537">
                  <c:v>11000.00488</c:v>
                </c:pt>
                <c:pt idx="4538">
                  <c:v>11000.00488</c:v>
                </c:pt>
                <c:pt idx="4539">
                  <c:v>11000.00488</c:v>
                </c:pt>
                <c:pt idx="4540">
                  <c:v>11000.00488</c:v>
                </c:pt>
                <c:pt idx="4541">
                  <c:v>11000.00488</c:v>
                </c:pt>
                <c:pt idx="4542">
                  <c:v>11000.00488</c:v>
                </c:pt>
                <c:pt idx="4543">
                  <c:v>11000.00488</c:v>
                </c:pt>
                <c:pt idx="4544">
                  <c:v>11000.00488</c:v>
                </c:pt>
                <c:pt idx="4545">
                  <c:v>11000.00488</c:v>
                </c:pt>
                <c:pt idx="4546">
                  <c:v>11000.00488</c:v>
                </c:pt>
                <c:pt idx="4547">
                  <c:v>11000.00488</c:v>
                </c:pt>
                <c:pt idx="4548">
                  <c:v>11000.00488</c:v>
                </c:pt>
                <c:pt idx="4549">
                  <c:v>11000.00488</c:v>
                </c:pt>
                <c:pt idx="4550">
                  <c:v>11000.00488</c:v>
                </c:pt>
                <c:pt idx="4551">
                  <c:v>11000.00488</c:v>
                </c:pt>
                <c:pt idx="4552">
                  <c:v>11000.00488</c:v>
                </c:pt>
                <c:pt idx="4553">
                  <c:v>11000.00488</c:v>
                </c:pt>
                <c:pt idx="4554">
                  <c:v>11000.00488</c:v>
                </c:pt>
                <c:pt idx="4555">
                  <c:v>11000.00488</c:v>
                </c:pt>
                <c:pt idx="4556">
                  <c:v>11000.00488</c:v>
                </c:pt>
                <c:pt idx="4557">
                  <c:v>11000.00488</c:v>
                </c:pt>
                <c:pt idx="4558">
                  <c:v>11000.00488</c:v>
                </c:pt>
                <c:pt idx="4559">
                  <c:v>11000.00488</c:v>
                </c:pt>
                <c:pt idx="4560">
                  <c:v>11000.00488</c:v>
                </c:pt>
                <c:pt idx="4561">
                  <c:v>11000.00488</c:v>
                </c:pt>
                <c:pt idx="4562">
                  <c:v>11000.00488</c:v>
                </c:pt>
                <c:pt idx="4563">
                  <c:v>11000.00488</c:v>
                </c:pt>
                <c:pt idx="4564">
                  <c:v>11000.00488</c:v>
                </c:pt>
                <c:pt idx="4565">
                  <c:v>11000.00488</c:v>
                </c:pt>
                <c:pt idx="4566">
                  <c:v>11000.00488</c:v>
                </c:pt>
                <c:pt idx="4567">
                  <c:v>11000.00488</c:v>
                </c:pt>
                <c:pt idx="4568">
                  <c:v>11000.00488</c:v>
                </c:pt>
                <c:pt idx="4569">
                  <c:v>11000.00488</c:v>
                </c:pt>
                <c:pt idx="4570">
                  <c:v>11000.00488</c:v>
                </c:pt>
                <c:pt idx="4571">
                  <c:v>11000.00488</c:v>
                </c:pt>
                <c:pt idx="4572">
                  <c:v>11000.00488</c:v>
                </c:pt>
                <c:pt idx="4573">
                  <c:v>11000.00488</c:v>
                </c:pt>
                <c:pt idx="4574">
                  <c:v>11000.00488</c:v>
                </c:pt>
                <c:pt idx="4575">
                  <c:v>11000.00488</c:v>
                </c:pt>
                <c:pt idx="4576">
                  <c:v>11000.00488</c:v>
                </c:pt>
                <c:pt idx="4577">
                  <c:v>11000.00488</c:v>
                </c:pt>
                <c:pt idx="4578">
                  <c:v>11000.00488</c:v>
                </c:pt>
                <c:pt idx="4579">
                  <c:v>11000.00488</c:v>
                </c:pt>
                <c:pt idx="4580">
                  <c:v>11000.00488</c:v>
                </c:pt>
                <c:pt idx="4581">
                  <c:v>11000.00488</c:v>
                </c:pt>
                <c:pt idx="4582">
                  <c:v>11000.00488</c:v>
                </c:pt>
                <c:pt idx="4583">
                  <c:v>11000.00488</c:v>
                </c:pt>
                <c:pt idx="4584">
                  <c:v>11000.00488</c:v>
                </c:pt>
                <c:pt idx="4585">
                  <c:v>11000.00488</c:v>
                </c:pt>
                <c:pt idx="4586">
                  <c:v>11000.00488</c:v>
                </c:pt>
                <c:pt idx="4587">
                  <c:v>11000.00488</c:v>
                </c:pt>
                <c:pt idx="4588">
                  <c:v>11000.00488</c:v>
                </c:pt>
                <c:pt idx="4589">
                  <c:v>11000.00488</c:v>
                </c:pt>
                <c:pt idx="4590">
                  <c:v>11000.00488</c:v>
                </c:pt>
                <c:pt idx="4591">
                  <c:v>11000.00488</c:v>
                </c:pt>
                <c:pt idx="4592">
                  <c:v>11000.00488</c:v>
                </c:pt>
                <c:pt idx="4593">
                  <c:v>11000.00488</c:v>
                </c:pt>
                <c:pt idx="4594">
                  <c:v>11000.00488</c:v>
                </c:pt>
                <c:pt idx="4595">
                  <c:v>11000.00488</c:v>
                </c:pt>
                <c:pt idx="4596">
                  <c:v>11000.00488</c:v>
                </c:pt>
                <c:pt idx="4597">
                  <c:v>11000.00488</c:v>
                </c:pt>
                <c:pt idx="4598">
                  <c:v>11000.00488</c:v>
                </c:pt>
                <c:pt idx="4599">
                  <c:v>11000.00488</c:v>
                </c:pt>
                <c:pt idx="4600">
                  <c:v>11000.00488</c:v>
                </c:pt>
                <c:pt idx="4601">
                  <c:v>11000.00488</c:v>
                </c:pt>
                <c:pt idx="4602">
                  <c:v>11000.00488</c:v>
                </c:pt>
                <c:pt idx="4603">
                  <c:v>11000.00488</c:v>
                </c:pt>
                <c:pt idx="4604">
                  <c:v>11000.00488</c:v>
                </c:pt>
                <c:pt idx="4605">
                  <c:v>11000.00488</c:v>
                </c:pt>
                <c:pt idx="4606">
                  <c:v>11000.00488</c:v>
                </c:pt>
                <c:pt idx="4607">
                  <c:v>11000.00488</c:v>
                </c:pt>
                <c:pt idx="4608">
                  <c:v>11000.00488</c:v>
                </c:pt>
                <c:pt idx="4609">
                  <c:v>11000.00488</c:v>
                </c:pt>
                <c:pt idx="4610">
                  <c:v>11000.00488</c:v>
                </c:pt>
                <c:pt idx="4611">
                  <c:v>11000.00488</c:v>
                </c:pt>
                <c:pt idx="4612">
                  <c:v>11000.00488</c:v>
                </c:pt>
                <c:pt idx="4613">
                  <c:v>11000.00488</c:v>
                </c:pt>
                <c:pt idx="4614">
                  <c:v>11000.00488</c:v>
                </c:pt>
                <c:pt idx="4615">
                  <c:v>11000.00488</c:v>
                </c:pt>
                <c:pt idx="4616">
                  <c:v>11000.00488</c:v>
                </c:pt>
                <c:pt idx="4617">
                  <c:v>11000.00488</c:v>
                </c:pt>
                <c:pt idx="4618">
                  <c:v>11000.00488</c:v>
                </c:pt>
                <c:pt idx="4619">
                  <c:v>11000.00488</c:v>
                </c:pt>
                <c:pt idx="4620">
                  <c:v>11000.00488</c:v>
                </c:pt>
                <c:pt idx="4621">
                  <c:v>11000.00488</c:v>
                </c:pt>
                <c:pt idx="4622">
                  <c:v>11000.00488</c:v>
                </c:pt>
                <c:pt idx="4623">
                  <c:v>11000.00488</c:v>
                </c:pt>
                <c:pt idx="4624">
                  <c:v>11000.00488</c:v>
                </c:pt>
                <c:pt idx="4625">
                  <c:v>11000.00488</c:v>
                </c:pt>
                <c:pt idx="4626">
                  <c:v>11000.00488</c:v>
                </c:pt>
                <c:pt idx="4627">
                  <c:v>11000.00488</c:v>
                </c:pt>
                <c:pt idx="4628">
                  <c:v>11000.00488</c:v>
                </c:pt>
                <c:pt idx="4629">
                  <c:v>11000.00488</c:v>
                </c:pt>
                <c:pt idx="4630">
                  <c:v>11000.00488</c:v>
                </c:pt>
                <c:pt idx="4631">
                  <c:v>11000.00488</c:v>
                </c:pt>
                <c:pt idx="4632">
                  <c:v>11000.00488</c:v>
                </c:pt>
                <c:pt idx="4633">
                  <c:v>11000.00488</c:v>
                </c:pt>
                <c:pt idx="4634">
                  <c:v>11000.00488</c:v>
                </c:pt>
                <c:pt idx="4635">
                  <c:v>11000.00488</c:v>
                </c:pt>
                <c:pt idx="4636">
                  <c:v>11000.00488</c:v>
                </c:pt>
                <c:pt idx="4637">
                  <c:v>11000.00488</c:v>
                </c:pt>
                <c:pt idx="4638">
                  <c:v>11000.00488</c:v>
                </c:pt>
                <c:pt idx="4639">
                  <c:v>11000.00488</c:v>
                </c:pt>
                <c:pt idx="4640">
                  <c:v>11000.00488</c:v>
                </c:pt>
                <c:pt idx="4641">
                  <c:v>11000.00488</c:v>
                </c:pt>
                <c:pt idx="4642">
                  <c:v>11000.00488</c:v>
                </c:pt>
                <c:pt idx="4643">
                  <c:v>11000.00488</c:v>
                </c:pt>
                <c:pt idx="4644">
                  <c:v>11000.00488</c:v>
                </c:pt>
                <c:pt idx="4645">
                  <c:v>11000.00488</c:v>
                </c:pt>
                <c:pt idx="4646">
                  <c:v>11000.00488</c:v>
                </c:pt>
                <c:pt idx="4647">
                  <c:v>11000.00488</c:v>
                </c:pt>
                <c:pt idx="4648">
                  <c:v>11000.00488</c:v>
                </c:pt>
                <c:pt idx="4649">
                  <c:v>11000.00488</c:v>
                </c:pt>
                <c:pt idx="4650">
                  <c:v>11000.00488</c:v>
                </c:pt>
                <c:pt idx="4651">
                  <c:v>11000.00488</c:v>
                </c:pt>
                <c:pt idx="4652">
                  <c:v>11000.00488</c:v>
                </c:pt>
                <c:pt idx="4653">
                  <c:v>11000.00488</c:v>
                </c:pt>
                <c:pt idx="4654">
                  <c:v>11000.00488</c:v>
                </c:pt>
                <c:pt idx="4655">
                  <c:v>11000.00488</c:v>
                </c:pt>
                <c:pt idx="4656">
                  <c:v>11000.00488</c:v>
                </c:pt>
                <c:pt idx="4657">
                  <c:v>11000.00488</c:v>
                </c:pt>
                <c:pt idx="4658">
                  <c:v>11000.00488</c:v>
                </c:pt>
                <c:pt idx="4659">
                  <c:v>11000.00488</c:v>
                </c:pt>
                <c:pt idx="4660">
                  <c:v>11000.00488</c:v>
                </c:pt>
                <c:pt idx="4661">
                  <c:v>11000.00488</c:v>
                </c:pt>
                <c:pt idx="4662">
                  <c:v>11000.00488</c:v>
                </c:pt>
                <c:pt idx="4663">
                  <c:v>11000.00488</c:v>
                </c:pt>
                <c:pt idx="4664">
                  <c:v>11000.00488</c:v>
                </c:pt>
                <c:pt idx="4665">
                  <c:v>11000.00488</c:v>
                </c:pt>
                <c:pt idx="4666">
                  <c:v>11000.00488</c:v>
                </c:pt>
                <c:pt idx="4667">
                  <c:v>11000.00488</c:v>
                </c:pt>
                <c:pt idx="4668">
                  <c:v>11000.00488</c:v>
                </c:pt>
                <c:pt idx="4669">
                  <c:v>11000.00488</c:v>
                </c:pt>
                <c:pt idx="4670">
                  <c:v>11000.00488</c:v>
                </c:pt>
                <c:pt idx="4671">
                  <c:v>11000.00488</c:v>
                </c:pt>
                <c:pt idx="4672">
                  <c:v>11000.00488</c:v>
                </c:pt>
                <c:pt idx="4673">
                  <c:v>11000.00488</c:v>
                </c:pt>
                <c:pt idx="4674">
                  <c:v>11000.00488</c:v>
                </c:pt>
                <c:pt idx="4675">
                  <c:v>11000.00488</c:v>
                </c:pt>
                <c:pt idx="4676">
                  <c:v>11000.00488</c:v>
                </c:pt>
                <c:pt idx="4677">
                  <c:v>11000.00488</c:v>
                </c:pt>
                <c:pt idx="4678">
                  <c:v>11000.00488</c:v>
                </c:pt>
                <c:pt idx="4679">
                  <c:v>11000.00488</c:v>
                </c:pt>
                <c:pt idx="4680">
                  <c:v>11000.00488</c:v>
                </c:pt>
                <c:pt idx="4681">
                  <c:v>11000.00488</c:v>
                </c:pt>
                <c:pt idx="4682">
                  <c:v>11000.00488</c:v>
                </c:pt>
                <c:pt idx="4683">
                  <c:v>11000.00488</c:v>
                </c:pt>
                <c:pt idx="4684">
                  <c:v>11000.00488</c:v>
                </c:pt>
                <c:pt idx="4685">
                  <c:v>11000.00488</c:v>
                </c:pt>
                <c:pt idx="4686">
                  <c:v>11000.00488</c:v>
                </c:pt>
                <c:pt idx="4687">
                  <c:v>11000.00488</c:v>
                </c:pt>
                <c:pt idx="4688">
                  <c:v>11000.00488</c:v>
                </c:pt>
                <c:pt idx="4689">
                  <c:v>11000.00488</c:v>
                </c:pt>
                <c:pt idx="4690">
                  <c:v>11000.00488</c:v>
                </c:pt>
                <c:pt idx="4691">
                  <c:v>11000.00488</c:v>
                </c:pt>
                <c:pt idx="4692">
                  <c:v>11000.00488</c:v>
                </c:pt>
                <c:pt idx="4693">
                  <c:v>11000.00488</c:v>
                </c:pt>
                <c:pt idx="4694">
                  <c:v>11000.00488</c:v>
                </c:pt>
                <c:pt idx="4695">
                  <c:v>11000.00488</c:v>
                </c:pt>
                <c:pt idx="4696">
                  <c:v>11000.00488</c:v>
                </c:pt>
                <c:pt idx="4697">
                  <c:v>11000.00488</c:v>
                </c:pt>
                <c:pt idx="4698">
                  <c:v>11000.00488</c:v>
                </c:pt>
                <c:pt idx="4699">
                  <c:v>11000.00488</c:v>
                </c:pt>
                <c:pt idx="4700">
                  <c:v>11000.00488</c:v>
                </c:pt>
                <c:pt idx="4701">
                  <c:v>11000.00488</c:v>
                </c:pt>
                <c:pt idx="4702">
                  <c:v>11000.00488</c:v>
                </c:pt>
                <c:pt idx="4703">
                  <c:v>11000.00488</c:v>
                </c:pt>
                <c:pt idx="4704">
                  <c:v>11000.00488</c:v>
                </c:pt>
                <c:pt idx="4705">
                  <c:v>11000.00488</c:v>
                </c:pt>
                <c:pt idx="4706">
                  <c:v>11000.00488</c:v>
                </c:pt>
                <c:pt idx="4707">
                  <c:v>11000.00488</c:v>
                </c:pt>
                <c:pt idx="4708">
                  <c:v>11000.00488</c:v>
                </c:pt>
                <c:pt idx="4709">
                  <c:v>11000.00488</c:v>
                </c:pt>
                <c:pt idx="4710">
                  <c:v>11000.00488</c:v>
                </c:pt>
                <c:pt idx="4711">
                  <c:v>11000.00488</c:v>
                </c:pt>
                <c:pt idx="4712">
                  <c:v>11000.00488</c:v>
                </c:pt>
                <c:pt idx="4713">
                  <c:v>11000.00488</c:v>
                </c:pt>
                <c:pt idx="4714">
                  <c:v>11000.00488</c:v>
                </c:pt>
                <c:pt idx="4715">
                  <c:v>11000.00488</c:v>
                </c:pt>
                <c:pt idx="4716">
                  <c:v>11000.00488</c:v>
                </c:pt>
                <c:pt idx="4717">
                  <c:v>11000.00488</c:v>
                </c:pt>
                <c:pt idx="4718">
                  <c:v>11000.00488</c:v>
                </c:pt>
                <c:pt idx="4719">
                  <c:v>11000.00488</c:v>
                </c:pt>
                <c:pt idx="4720">
                  <c:v>11000.00488</c:v>
                </c:pt>
                <c:pt idx="4721">
                  <c:v>11000.00488</c:v>
                </c:pt>
                <c:pt idx="4722">
                  <c:v>11000.00488</c:v>
                </c:pt>
                <c:pt idx="4723">
                  <c:v>11000.00488</c:v>
                </c:pt>
                <c:pt idx="4724">
                  <c:v>11000.00488</c:v>
                </c:pt>
                <c:pt idx="4725">
                  <c:v>11000.00488</c:v>
                </c:pt>
                <c:pt idx="4726">
                  <c:v>11000.00488</c:v>
                </c:pt>
                <c:pt idx="4727">
                  <c:v>11000.00488</c:v>
                </c:pt>
                <c:pt idx="4728">
                  <c:v>11000.00488</c:v>
                </c:pt>
                <c:pt idx="4729">
                  <c:v>11000.00488</c:v>
                </c:pt>
                <c:pt idx="4730">
                  <c:v>11000.00488</c:v>
                </c:pt>
                <c:pt idx="4731">
                  <c:v>11000.00488</c:v>
                </c:pt>
                <c:pt idx="4732">
                  <c:v>11000.00488</c:v>
                </c:pt>
                <c:pt idx="4733">
                  <c:v>11000.00488</c:v>
                </c:pt>
                <c:pt idx="4734">
                  <c:v>11000.00488</c:v>
                </c:pt>
                <c:pt idx="4735">
                  <c:v>11000.00488</c:v>
                </c:pt>
                <c:pt idx="4736">
                  <c:v>11000.00488</c:v>
                </c:pt>
                <c:pt idx="4737">
                  <c:v>11000.00488</c:v>
                </c:pt>
                <c:pt idx="4738">
                  <c:v>11000.00488</c:v>
                </c:pt>
                <c:pt idx="4739">
                  <c:v>11000.00488</c:v>
                </c:pt>
                <c:pt idx="4740">
                  <c:v>11000.00488</c:v>
                </c:pt>
                <c:pt idx="4741">
                  <c:v>11000.00488</c:v>
                </c:pt>
                <c:pt idx="4742">
                  <c:v>11000.00488</c:v>
                </c:pt>
                <c:pt idx="4743">
                  <c:v>11000.00488</c:v>
                </c:pt>
                <c:pt idx="4744">
                  <c:v>11000.00488</c:v>
                </c:pt>
                <c:pt idx="4745">
                  <c:v>11000.00488</c:v>
                </c:pt>
                <c:pt idx="4746">
                  <c:v>11000.00488</c:v>
                </c:pt>
                <c:pt idx="4747">
                  <c:v>11000.00488</c:v>
                </c:pt>
                <c:pt idx="4748">
                  <c:v>11000.00488</c:v>
                </c:pt>
                <c:pt idx="4749">
                  <c:v>11000.00488</c:v>
                </c:pt>
                <c:pt idx="4750">
                  <c:v>11000.00488</c:v>
                </c:pt>
                <c:pt idx="4751">
                  <c:v>11000.00488</c:v>
                </c:pt>
                <c:pt idx="4752">
                  <c:v>11000.00488</c:v>
                </c:pt>
                <c:pt idx="4753">
                  <c:v>11000.00488</c:v>
                </c:pt>
                <c:pt idx="4754">
                  <c:v>11000.00488</c:v>
                </c:pt>
                <c:pt idx="4755">
                  <c:v>11000.00488</c:v>
                </c:pt>
                <c:pt idx="4756">
                  <c:v>11000.00488</c:v>
                </c:pt>
                <c:pt idx="4757">
                  <c:v>11000.00488</c:v>
                </c:pt>
                <c:pt idx="4758">
                  <c:v>11000.00488</c:v>
                </c:pt>
                <c:pt idx="4759">
                  <c:v>11000.00488</c:v>
                </c:pt>
                <c:pt idx="4760">
                  <c:v>11000.00488</c:v>
                </c:pt>
                <c:pt idx="4761">
                  <c:v>11000.00488</c:v>
                </c:pt>
                <c:pt idx="4762">
                  <c:v>11000.00488</c:v>
                </c:pt>
                <c:pt idx="4763">
                  <c:v>11000.00488</c:v>
                </c:pt>
                <c:pt idx="4764">
                  <c:v>11000.00488</c:v>
                </c:pt>
                <c:pt idx="4765">
                  <c:v>11000.00488</c:v>
                </c:pt>
                <c:pt idx="4766">
                  <c:v>11000.00488</c:v>
                </c:pt>
                <c:pt idx="4767">
                  <c:v>11000.00488</c:v>
                </c:pt>
                <c:pt idx="4768">
                  <c:v>11000.00488</c:v>
                </c:pt>
                <c:pt idx="4769">
                  <c:v>11000.00488</c:v>
                </c:pt>
                <c:pt idx="4770">
                  <c:v>11000.00488</c:v>
                </c:pt>
                <c:pt idx="4771">
                  <c:v>11000.00488</c:v>
                </c:pt>
                <c:pt idx="4772">
                  <c:v>11000.00488</c:v>
                </c:pt>
                <c:pt idx="4773">
                  <c:v>11000.00488</c:v>
                </c:pt>
                <c:pt idx="4774">
                  <c:v>11000.00488</c:v>
                </c:pt>
                <c:pt idx="4775">
                  <c:v>11000.00488</c:v>
                </c:pt>
                <c:pt idx="4776">
                  <c:v>11000.00488</c:v>
                </c:pt>
                <c:pt idx="4777">
                  <c:v>11000.00488</c:v>
                </c:pt>
                <c:pt idx="4778">
                  <c:v>11000.00488</c:v>
                </c:pt>
                <c:pt idx="4779">
                  <c:v>11000.00488</c:v>
                </c:pt>
                <c:pt idx="4780">
                  <c:v>11000.00488</c:v>
                </c:pt>
                <c:pt idx="4781">
                  <c:v>11000.00488</c:v>
                </c:pt>
                <c:pt idx="4782">
                  <c:v>11000.00488</c:v>
                </c:pt>
                <c:pt idx="4783">
                  <c:v>11000.00488</c:v>
                </c:pt>
                <c:pt idx="4784">
                  <c:v>11000.00488</c:v>
                </c:pt>
                <c:pt idx="4785">
                  <c:v>11000.00488</c:v>
                </c:pt>
                <c:pt idx="4786">
                  <c:v>11000.00488</c:v>
                </c:pt>
                <c:pt idx="4787">
                  <c:v>11000.00488</c:v>
                </c:pt>
                <c:pt idx="4788">
                  <c:v>11000.00488</c:v>
                </c:pt>
                <c:pt idx="4789">
                  <c:v>11000.00488</c:v>
                </c:pt>
                <c:pt idx="4790">
                  <c:v>11000.00488</c:v>
                </c:pt>
                <c:pt idx="4791">
                  <c:v>11000.00488</c:v>
                </c:pt>
                <c:pt idx="4792">
                  <c:v>11000.00488</c:v>
                </c:pt>
                <c:pt idx="4793">
                  <c:v>11000.00488</c:v>
                </c:pt>
                <c:pt idx="4794">
                  <c:v>11000.00488</c:v>
                </c:pt>
                <c:pt idx="4795">
                  <c:v>11000.00488</c:v>
                </c:pt>
                <c:pt idx="4796">
                  <c:v>11000.00488</c:v>
                </c:pt>
                <c:pt idx="4797">
                  <c:v>11000.00488</c:v>
                </c:pt>
                <c:pt idx="4798">
                  <c:v>11000.00488</c:v>
                </c:pt>
                <c:pt idx="4799">
                  <c:v>11000.00488</c:v>
                </c:pt>
                <c:pt idx="4800">
                  <c:v>11000.00488</c:v>
                </c:pt>
                <c:pt idx="4801">
                  <c:v>11000.00488</c:v>
                </c:pt>
                <c:pt idx="4802">
                  <c:v>11000.00488</c:v>
                </c:pt>
                <c:pt idx="4803">
                  <c:v>11000.00488</c:v>
                </c:pt>
                <c:pt idx="4804">
                  <c:v>11000.00488</c:v>
                </c:pt>
                <c:pt idx="4805">
                  <c:v>11000.00488</c:v>
                </c:pt>
                <c:pt idx="4806">
                  <c:v>11000.00488</c:v>
                </c:pt>
                <c:pt idx="4807">
                  <c:v>11000.00488</c:v>
                </c:pt>
                <c:pt idx="4808">
                  <c:v>11000.00488</c:v>
                </c:pt>
                <c:pt idx="4809">
                  <c:v>11000.00488</c:v>
                </c:pt>
                <c:pt idx="4810">
                  <c:v>11000.00488</c:v>
                </c:pt>
                <c:pt idx="4811">
                  <c:v>11000.00488</c:v>
                </c:pt>
                <c:pt idx="4812">
                  <c:v>11000.00488</c:v>
                </c:pt>
                <c:pt idx="4813">
                  <c:v>11000.00488</c:v>
                </c:pt>
                <c:pt idx="4814">
                  <c:v>11000.00488</c:v>
                </c:pt>
                <c:pt idx="4815">
                  <c:v>11000.00488</c:v>
                </c:pt>
                <c:pt idx="4816">
                  <c:v>11000.00488</c:v>
                </c:pt>
                <c:pt idx="4817">
                  <c:v>11000.00488</c:v>
                </c:pt>
                <c:pt idx="4818">
                  <c:v>11000.00488</c:v>
                </c:pt>
                <c:pt idx="4819">
                  <c:v>11000.00488</c:v>
                </c:pt>
                <c:pt idx="4820">
                  <c:v>11000.00488</c:v>
                </c:pt>
                <c:pt idx="4821">
                  <c:v>11000.00488</c:v>
                </c:pt>
                <c:pt idx="4822">
                  <c:v>11000.00488</c:v>
                </c:pt>
                <c:pt idx="4823">
                  <c:v>11000.00488</c:v>
                </c:pt>
                <c:pt idx="4824">
                  <c:v>11000.00488</c:v>
                </c:pt>
                <c:pt idx="4825">
                  <c:v>11000.00488</c:v>
                </c:pt>
                <c:pt idx="4826">
                  <c:v>11000.00488</c:v>
                </c:pt>
                <c:pt idx="4827">
                  <c:v>11000.00488</c:v>
                </c:pt>
                <c:pt idx="4828">
                  <c:v>11000.00488</c:v>
                </c:pt>
                <c:pt idx="4829">
                  <c:v>11000.00488</c:v>
                </c:pt>
                <c:pt idx="4830">
                  <c:v>11000.00488</c:v>
                </c:pt>
                <c:pt idx="4831">
                  <c:v>11000.00488</c:v>
                </c:pt>
                <c:pt idx="4832">
                  <c:v>11000.00488</c:v>
                </c:pt>
                <c:pt idx="4833">
                  <c:v>11000.00488</c:v>
                </c:pt>
                <c:pt idx="4834">
                  <c:v>11000.00488</c:v>
                </c:pt>
                <c:pt idx="4835">
                  <c:v>11000.00488</c:v>
                </c:pt>
                <c:pt idx="4836">
                  <c:v>11000.00488</c:v>
                </c:pt>
                <c:pt idx="4837">
                  <c:v>11000.00488</c:v>
                </c:pt>
                <c:pt idx="4838">
                  <c:v>11000.00488</c:v>
                </c:pt>
                <c:pt idx="4839">
                  <c:v>11000.00488</c:v>
                </c:pt>
                <c:pt idx="4840">
                  <c:v>11000.00488</c:v>
                </c:pt>
                <c:pt idx="4841">
                  <c:v>11000.00488</c:v>
                </c:pt>
                <c:pt idx="4842">
                  <c:v>11000.00488</c:v>
                </c:pt>
                <c:pt idx="4843">
                  <c:v>11000.00488</c:v>
                </c:pt>
                <c:pt idx="4844">
                  <c:v>11000.00488</c:v>
                </c:pt>
                <c:pt idx="4845">
                  <c:v>11000.00488</c:v>
                </c:pt>
                <c:pt idx="4846">
                  <c:v>11000.00488</c:v>
                </c:pt>
                <c:pt idx="4847">
                  <c:v>11000.00488</c:v>
                </c:pt>
                <c:pt idx="4848">
                  <c:v>11000.00488</c:v>
                </c:pt>
                <c:pt idx="4849">
                  <c:v>11000.00488</c:v>
                </c:pt>
                <c:pt idx="4850">
                  <c:v>11000.00488</c:v>
                </c:pt>
                <c:pt idx="4851">
                  <c:v>11000.00488</c:v>
                </c:pt>
                <c:pt idx="4852">
                  <c:v>11000.00488</c:v>
                </c:pt>
                <c:pt idx="4853">
                  <c:v>11000.00488</c:v>
                </c:pt>
                <c:pt idx="4854">
                  <c:v>11000.00488</c:v>
                </c:pt>
                <c:pt idx="4855">
                  <c:v>11000.00488</c:v>
                </c:pt>
                <c:pt idx="4856">
                  <c:v>11000.00488</c:v>
                </c:pt>
                <c:pt idx="4857">
                  <c:v>11000.00488</c:v>
                </c:pt>
                <c:pt idx="4858">
                  <c:v>11000.00488</c:v>
                </c:pt>
                <c:pt idx="4859">
                  <c:v>11000.00488</c:v>
                </c:pt>
                <c:pt idx="4860">
                  <c:v>11000.00488</c:v>
                </c:pt>
                <c:pt idx="4861">
                  <c:v>11000.00488</c:v>
                </c:pt>
                <c:pt idx="4862">
                  <c:v>11000.00488</c:v>
                </c:pt>
                <c:pt idx="4863">
                  <c:v>11000.00488</c:v>
                </c:pt>
                <c:pt idx="4864">
                  <c:v>11000.00488</c:v>
                </c:pt>
                <c:pt idx="4865">
                  <c:v>11000.00488</c:v>
                </c:pt>
                <c:pt idx="4866">
                  <c:v>11000.00488</c:v>
                </c:pt>
                <c:pt idx="4867">
                  <c:v>11000.00488</c:v>
                </c:pt>
                <c:pt idx="4868">
                  <c:v>11000.00488</c:v>
                </c:pt>
                <c:pt idx="4869">
                  <c:v>11000.00488</c:v>
                </c:pt>
                <c:pt idx="4870">
                  <c:v>11000.00488</c:v>
                </c:pt>
                <c:pt idx="4871">
                  <c:v>11000.00488</c:v>
                </c:pt>
                <c:pt idx="4872">
                  <c:v>11000.00488</c:v>
                </c:pt>
                <c:pt idx="4873">
                  <c:v>11000.00488</c:v>
                </c:pt>
                <c:pt idx="4874">
                  <c:v>11000.00488</c:v>
                </c:pt>
                <c:pt idx="4875">
                  <c:v>11000.00488</c:v>
                </c:pt>
                <c:pt idx="4876">
                  <c:v>11000.00488</c:v>
                </c:pt>
                <c:pt idx="4877">
                  <c:v>11000.00488</c:v>
                </c:pt>
                <c:pt idx="4878">
                  <c:v>11000.00488</c:v>
                </c:pt>
                <c:pt idx="4879">
                  <c:v>11000.00488</c:v>
                </c:pt>
                <c:pt idx="4880">
                  <c:v>11000.00488</c:v>
                </c:pt>
                <c:pt idx="4881">
                  <c:v>11000.00488</c:v>
                </c:pt>
                <c:pt idx="4882">
                  <c:v>11000.00488</c:v>
                </c:pt>
                <c:pt idx="4883">
                  <c:v>11000.00488</c:v>
                </c:pt>
                <c:pt idx="4884">
                  <c:v>11000.00488</c:v>
                </c:pt>
                <c:pt idx="4885">
                  <c:v>11000.00488</c:v>
                </c:pt>
                <c:pt idx="4886">
                  <c:v>11000.00488</c:v>
                </c:pt>
                <c:pt idx="4887">
                  <c:v>11000.00488</c:v>
                </c:pt>
                <c:pt idx="4888">
                  <c:v>11000.00488</c:v>
                </c:pt>
                <c:pt idx="4889">
                  <c:v>11000.00488</c:v>
                </c:pt>
                <c:pt idx="4890">
                  <c:v>11000.00488</c:v>
                </c:pt>
                <c:pt idx="4891">
                  <c:v>11000.00488</c:v>
                </c:pt>
                <c:pt idx="4892">
                  <c:v>11000.00488</c:v>
                </c:pt>
                <c:pt idx="4893">
                  <c:v>11000.00488</c:v>
                </c:pt>
                <c:pt idx="4894">
                  <c:v>11000.00488</c:v>
                </c:pt>
                <c:pt idx="4895">
                  <c:v>11000.00488</c:v>
                </c:pt>
                <c:pt idx="4896">
                  <c:v>11000.00488</c:v>
                </c:pt>
                <c:pt idx="4897">
                  <c:v>11000.00488</c:v>
                </c:pt>
                <c:pt idx="4898">
                  <c:v>11000.00488</c:v>
                </c:pt>
                <c:pt idx="4899">
                  <c:v>11000.00488</c:v>
                </c:pt>
                <c:pt idx="4900">
                  <c:v>11000.00488</c:v>
                </c:pt>
                <c:pt idx="4901">
                  <c:v>11000.00488</c:v>
                </c:pt>
                <c:pt idx="4902">
                  <c:v>11000.00488</c:v>
                </c:pt>
                <c:pt idx="4903">
                  <c:v>11000.00488</c:v>
                </c:pt>
                <c:pt idx="4904">
                  <c:v>11000.00488</c:v>
                </c:pt>
                <c:pt idx="4905">
                  <c:v>11000.00488</c:v>
                </c:pt>
                <c:pt idx="4906">
                  <c:v>11000.00488</c:v>
                </c:pt>
                <c:pt idx="4907">
                  <c:v>11000.00488</c:v>
                </c:pt>
                <c:pt idx="4908">
                  <c:v>11000.00488</c:v>
                </c:pt>
                <c:pt idx="4909">
                  <c:v>11000.00488</c:v>
                </c:pt>
                <c:pt idx="4910">
                  <c:v>11000.00488</c:v>
                </c:pt>
                <c:pt idx="4911">
                  <c:v>11000.00488</c:v>
                </c:pt>
                <c:pt idx="4912">
                  <c:v>11000.00488</c:v>
                </c:pt>
                <c:pt idx="4913">
                  <c:v>11000.00488</c:v>
                </c:pt>
                <c:pt idx="4914">
                  <c:v>11000.00488</c:v>
                </c:pt>
                <c:pt idx="4915">
                  <c:v>11000.00488</c:v>
                </c:pt>
                <c:pt idx="4916">
                  <c:v>11000.00488</c:v>
                </c:pt>
                <c:pt idx="4917">
                  <c:v>11000.00488</c:v>
                </c:pt>
                <c:pt idx="4918">
                  <c:v>11000.00488</c:v>
                </c:pt>
                <c:pt idx="4919">
                  <c:v>11000.00488</c:v>
                </c:pt>
                <c:pt idx="4920">
                  <c:v>11000.00488</c:v>
                </c:pt>
                <c:pt idx="4921">
                  <c:v>11000.00488</c:v>
                </c:pt>
                <c:pt idx="4922">
                  <c:v>11000.00488</c:v>
                </c:pt>
                <c:pt idx="4923">
                  <c:v>11000.00488</c:v>
                </c:pt>
                <c:pt idx="4924">
                  <c:v>11000.00488</c:v>
                </c:pt>
                <c:pt idx="4925">
                  <c:v>11000.00488</c:v>
                </c:pt>
                <c:pt idx="4926">
                  <c:v>11000.00488</c:v>
                </c:pt>
                <c:pt idx="4927">
                  <c:v>11000.00488</c:v>
                </c:pt>
                <c:pt idx="4928">
                  <c:v>11000.00488</c:v>
                </c:pt>
                <c:pt idx="4929">
                  <c:v>11000.00488</c:v>
                </c:pt>
                <c:pt idx="4930">
                  <c:v>11000.00488</c:v>
                </c:pt>
                <c:pt idx="4931">
                  <c:v>11000.00488</c:v>
                </c:pt>
                <c:pt idx="4932">
                  <c:v>11000.00488</c:v>
                </c:pt>
                <c:pt idx="4933">
                  <c:v>11000.00488</c:v>
                </c:pt>
                <c:pt idx="4934">
                  <c:v>11000.00488</c:v>
                </c:pt>
                <c:pt idx="4935">
                  <c:v>11000.00488</c:v>
                </c:pt>
                <c:pt idx="4936">
                  <c:v>11000.00488</c:v>
                </c:pt>
                <c:pt idx="4937">
                  <c:v>11000.00488</c:v>
                </c:pt>
                <c:pt idx="4938">
                  <c:v>11000.00488</c:v>
                </c:pt>
                <c:pt idx="4939">
                  <c:v>11000.00488</c:v>
                </c:pt>
                <c:pt idx="4940">
                  <c:v>11000.00488</c:v>
                </c:pt>
                <c:pt idx="4941">
                  <c:v>11000.00488</c:v>
                </c:pt>
                <c:pt idx="4942">
                  <c:v>11000.00488</c:v>
                </c:pt>
                <c:pt idx="4943">
                  <c:v>11000.00488</c:v>
                </c:pt>
                <c:pt idx="4944">
                  <c:v>11000.00488</c:v>
                </c:pt>
                <c:pt idx="4945">
                  <c:v>11000.00488</c:v>
                </c:pt>
                <c:pt idx="4946">
                  <c:v>11000.00488</c:v>
                </c:pt>
                <c:pt idx="4947">
                  <c:v>11000.00488</c:v>
                </c:pt>
                <c:pt idx="4948">
                  <c:v>11000.00488</c:v>
                </c:pt>
                <c:pt idx="4949">
                  <c:v>11000.00488</c:v>
                </c:pt>
                <c:pt idx="4950">
                  <c:v>11000.00488</c:v>
                </c:pt>
                <c:pt idx="4951">
                  <c:v>11000.00488</c:v>
                </c:pt>
                <c:pt idx="4952">
                  <c:v>11000.00488</c:v>
                </c:pt>
                <c:pt idx="4953">
                  <c:v>11000.00488</c:v>
                </c:pt>
                <c:pt idx="4954">
                  <c:v>11000.00488</c:v>
                </c:pt>
                <c:pt idx="4955">
                  <c:v>11000.00488</c:v>
                </c:pt>
                <c:pt idx="4956">
                  <c:v>11000.00488</c:v>
                </c:pt>
                <c:pt idx="4957">
                  <c:v>11000.00488</c:v>
                </c:pt>
                <c:pt idx="4958">
                  <c:v>11000.00488</c:v>
                </c:pt>
                <c:pt idx="4959">
                  <c:v>11000.00488</c:v>
                </c:pt>
                <c:pt idx="4960">
                  <c:v>11000.00488</c:v>
                </c:pt>
                <c:pt idx="4961">
                  <c:v>11000.00488</c:v>
                </c:pt>
                <c:pt idx="4962">
                  <c:v>11000.00488</c:v>
                </c:pt>
                <c:pt idx="4963">
                  <c:v>11000.00488</c:v>
                </c:pt>
                <c:pt idx="4964">
                  <c:v>11000.00488</c:v>
                </c:pt>
                <c:pt idx="4965">
                  <c:v>11000.00488</c:v>
                </c:pt>
                <c:pt idx="4966">
                  <c:v>11000.00488</c:v>
                </c:pt>
                <c:pt idx="4967">
                  <c:v>11000.00488</c:v>
                </c:pt>
                <c:pt idx="4968">
                  <c:v>11000.00488</c:v>
                </c:pt>
                <c:pt idx="4969">
                  <c:v>11000.00488</c:v>
                </c:pt>
                <c:pt idx="4970">
                  <c:v>11000.00488</c:v>
                </c:pt>
                <c:pt idx="4971">
                  <c:v>11000.00488</c:v>
                </c:pt>
                <c:pt idx="4972">
                  <c:v>11000.00488</c:v>
                </c:pt>
                <c:pt idx="4973">
                  <c:v>11000.00488</c:v>
                </c:pt>
                <c:pt idx="4974">
                  <c:v>11000.00488</c:v>
                </c:pt>
                <c:pt idx="4975">
                  <c:v>11000.00488</c:v>
                </c:pt>
                <c:pt idx="4976">
                  <c:v>11000.00488</c:v>
                </c:pt>
                <c:pt idx="4977">
                  <c:v>11000.00488</c:v>
                </c:pt>
                <c:pt idx="4978">
                  <c:v>11000.00488</c:v>
                </c:pt>
                <c:pt idx="4979">
                  <c:v>11000.00488</c:v>
                </c:pt>
                <c:pt idx="4980">
                  <c:v>11000.00488</c:v>
                </c:pt>
                <c:pt idx="4981">
                  <c:v>11000.00488</c:v>
                </c:pt>
                <c:pt idx="4982">
                  <c:v>11000.00488</c:v>
                </c:pt>
                <c:pt idx="4983">
                  <c:v>11000.00488</c:v>
                </c:pt>
                <c:pt idx="4984">
                  <c:v>11000.00488</c:v>
                </c:pt>
                <c:pt idx="4985">
                  <c:v>11000.00488</c:v>
                </c:pt>
                <c:pt idx="4986">
                  <c:v>11000.00488</c:v>
                </c:pt>
                <c:pt idx="4987">
                  <c:v>11000.00488</c:v>
                </c:pt>
                <c:pt idx="4988">
                  <c:v>11000.00488</c:v>
                </c:pt>
                <c:pt idx="4989">
                  <c:v>11000.00488</c:v>
                </c:pt>
                <c:pt idx="4990">
                  <c:v>11000.00488</c:v>
                </c:pt>
                <c:pt idx="4991">
                  <c:v>11000.00488</c:v>
                </c:pt>
                <c:pt idx="4992">
                  <c:v>11000.00488</c:v>
                </c:pt>
                <c:pt idx="4993">
                  <c:v>11000.00488</c:v>
                </c:pt>
                <c:pt idx="4994">
                  <c:v>11000.00488</c:v>
                </c:pt>
                <c:pt idx="4995">
                  <c:v>11000.00488</c:v>
                </c:pt>
                <c:pt idx="4996">
                  <c:v>11000.00488</c:v>
                </c:pt>
                <c:pt idx="4997">
                  <c:v>11000.00488</c:v>
                </c:pt>
                <c:pt idx="4998">
                  <c:v>11000.00488</c:v>
                </c:pt>
                <c:pt idx="4999">
                  <c:v>11000.00488</c:v>
                </c:pt>
                <c:pt idx="5000">
                  <c:v>11000.00488</c:v>
                </c:pt>
                <c:pt idx="5001">
                  <c:v>11000.00488</c:v>
                </c:pt>
                <c:pt idx="5002">
                  <c:v>11000.00488</c:v>
                </c:pt>
                <c:pt idx="5003">
                  <c:v>11000.00488</c:v>
                </c:pt>
                <c:pt idx="5004">
                  <c:v>11000.00488</c:v>
                </c:pt>
                <c:pt idx="5005">
                  <c:v>11000.00488</c:v>
                </c:pt>
                <c:pt idx="5006">
                  <c:v>11000.00488</c:v>
                </c:pt>
                <c:pt idx="5007">
                  <c:v>11000.00488</c:v>
                </c:pt>
                <c:pt idx="5008">
                  <c:v>11000.00488</c:v>
                </c:pt>
                <c:pt idx="5009">
                  <c:v>11000.00488</c:v>
                </c:pt>
                <c:pt idx="5010">
                  <c:v>11000.00488</c:v>
                </c:pt>
                <c:pt idx="5011">
                  <c:v>11000.00488</c:v>
                </c:pt>
                <c:pt idx="5012">
                  <c:v>11000.00488</c:v>
                </c:pt>
                <c:pt idx="5013">
                  <c:v>11000.00488</c:v>
                </c:pt>
                <c:pt idx="5014">
                  <c:v>11000.00488</c:v>
                </c:pt>
                <c:pt idx="5015">
                  <c:v>11000.00488</c:v>
                </c:pt>
                <c:pt idx="5016">
                  <c:v>11000.00488</c:v>
                </c:pt>
                <c:pt idx="5017">
                  <c:v>11000.00488</c:v>
                </c:pt>
                <c:pt idx="5018">
                  <c:v>11000.00488</c:v>
                </c:pt>
                <c:pt idx="5019">
                  <c:v>11000.00488</c:v>
                </c:pt>
                <c:pt idx="5020">
                  <c:v>11000.00488</c:v>
                </c:pt>
                <c:pt idx="5021">
                  <c:v>11000.00488</c:v>
                </c:pt>
                <c:pt idx="5022">
                  <c:v>11000.00488</c:v>
                </c:pt>
                <c:pt idx="5023">
                  <c:v>11000.00488</c:v>
                </c:pt>
                <c:pt idx="5024">
                  <c:v>11000.00488</c:v>
                </c:pt>
                <c:pt idx="5025">
                  <c:v>11000.00488</c:v>
                </c:pt>
                <c:pt idx="5026">
                  <c:v>11000.00488</c:v>
                </c:pt>
                <c:pt idx="5027">
                  <c:v>11000.00488</c:v>
                </c:pt>
                <c:pt idx="5028">
                  <c:v>11000.00488</c:v>
                </c:pt>
                <c:pt idx="5029">
                  <c:v>11000.00488</c:v>
                </c:pt>
                <c:pt idx="5030">
                  <c:v>11000.00488</c:v>
                </c:pt>
                <c:pt idx="5031">
                  <c:v>11000.00488</c:v>
                </c:pt>
                <c:pt idx="5032">
                  <c:v>11000.00488</c:v>
                </c:pt>
                <c:pt idx="5033">
                  <c:v>11000.00488</c:v>
                </c:pt>
                <c:pt idx="5034">
                  <c:v>11000.00488</c:v>
                </c:pt>
                <c:pt idx="5035">
                  <c:v>11000.00488</c:v>
                </c:pt>
                <c:pt idx="5036">
                  <c:v>11000.00488</c:v>
                </c:pt>
                <c:pt idx="5037">
                  <c:v>11000.00488</c:v>
                </c:pt>
                <c:pt idx="5038">
                  <c:v>11000.00488</c:v>
                </c:pt>
                <c:pt idx="5039">
                  <c:v>11000.00488</c:v>
                </c:pt>
                <c:pt idx="5040">
                  <c:v>11000.00488</c:v>
                </c:pt>
                <c:pt idx="5041">
                  <c:v>11000.00488</c:v>
                </c:pt>
                <c:pt idx="5042">
                  <c:v>11000.00488</c:v>
                </c:pt>
                <c:pt idx="5043">
                  <c:v>11000.00488</c:v>
                </c:pt>
                <c:pt idx="5044">
                  <c:v>11000.00488</c:v>
                </c:pt>
                <c:pt idx="5045">
                  <c:v>11000.00488</c:v>
                </c:pt>
                <c:pt idx="5046">
                  <c:v>11000.00488</c:v>
                </c:pt>
                <c:pt idx="5047">
                  <c:v>11000.00488</c:v>
                </c:pt>
                <c:pt idx="5048">
                  <c:v>11000.00488</c:v>
                </c:pt>
                <c:pt idx="5049">
                  <c:v>11000.00488</c:v>
                </c:pt>
                <c:pt idx="5050">
                  <c:v>11000.00488</c:v>
                </c:pt>
                <c:pt idx="5051">
                  <c:v>11000.00488</c:v>
                </c:pt>
                <c:pt idx="5052">
                  <c:v>11000.00488</c:v>
                </c:pt>
                <c:pt idx="5053">
                  <c:v>11000.00488</c:v>
                </c:pt>
                <c:pt idx="5054">
                  <c:v>11000.00488</c:v>
                </c:pt>
                <c:pt idx="5055">
                  <c:v>11000.00488</c:v>
                </c:pt>
                <c:pt idx="5056">
                  <c:v>11000.00488</c:v>
                </c:pt>
                <c:pt idx="5057">
                  <c:v>11000.00488</c:v>
                </c:pt>
                <c:pt idx="5058">
                  <c:v>11000.00488</c:v>
                </c:pt>
                <c:pt idx="5059">
                  <c:v>11000.00488</c:v>
                </c:pt>
                <c:pt idx="5060">
                  <c:v>11000.00488</c:v>
                </c:pt>
                <c:pt idx="5061">
                  <c:v>11000.00488</c:v>
                </c:pt>
                <c:pt idx="5062">
                  <c:v>11000.00488</c:v>
                </c:pt>
                <c:pt idx="5063">
                  <c:v>11000.00488</c:v>
                </c:pt>
                <c:pt idx="5064">
                  <c:v>11000.00488</c:v>
                </c:pt>
                <c:pt idx="5065">
                  <c:v>11000.00488</c:v>
                </c:pt>
                <c:pt idx="5066">
                  <c:v>11000.00488</c:v>
                </c:pt>
                <c:pt idx="5067">
                  <c:v>11000.00488</c:v>
                </c:pt>
                <c:pt idx="5068">
                  <c:v>11000.00488</c:v>
                </c:pt>
                <c:pt idx="5069">
                  <c:v>11000.00488</c:v>
                </c:pt>
                <c:pt idx="5070">
                  <c:v>11000.00488</c:v>
                </c:pt>
                <c:pt idx="5071">
                  <c:v>11000.00488</c:v>
                </c:pt>
                <c:pt idx="5072">
                  <c:v>11000.00488</c:v>
                </c:pt>
                <c:pt idx="5073">
                  <c:v>11000.00488</c:v>
                </c:pt>
                <c:pt idx="5074">
                  <c:v>11000.00488</c:v>
                </c:pt>
                <c:pt idx="5075">
                  <c:v>11000.00488</c:v>
                </c:pt>
                <c:pt idx="5076">
                  <c:v>11000.00488</c:v>
                </c:pt>
                <c:pt idx="5077">
                  <c:v>11000.00488</c:v>
                </c:pt>
                <c:pt idx="5078">
                  <c:v>11000.00488</c:v>
                </c:pt>
                <c:pt idx="5079">
                  <c:v>11000.00488</c:v>
                </c:pt>
                <c:pt idx="5080">
                  <c:v>11000.00488</c:v>
                </c:pt>
                <c:pt idx="5081">
                  <c:v>11000.00488</c:v>
                </c:pt>
                <c:pt idx="5082">
                  <c:v>11000.00488</c:v>
                </c:pt>
                <c:pt idx="5083">
                  <c:v>11000.00488</c:v>
                </c:pt>
                <c:pt idx="5084">
                  <c:v>11000.00488</c:v>
                </c:pt>
                <c:pt idx="5085">
                  <c:v>11000.00488</c:v>
                </c:pt>
                <c:pt idx="5086">
                  <c:v>11000.00488</c:v>
                </c:pt>
                <c:pt idx="5087">
                  <c:v>11000.00488</c:v>
                </c:pt>
                <c:pt idx="5088">
                  <c:v>11000.00488</c:v>
                </c:pt>
                <c:pt idx="5089">
                  <c:v>11000.00488</c:v>
                </c:pt>
                <c:pt idx="5090">
                  <c:v>11000.00488</c:v>
                </c:pt>
                <c:pt idx="5091">
                  <c:v>11000.00488</c:v>
                </c:pt>
                <c:pt idx="5092">
                  <c:v>11000.00488</c:v>
                </c:pt>
                <c:pt idx="5093">
                  <c:v>11000.00488</c:v>
                </c:pt>
                <c:pt idx="5094">
                  <c:v>11000.00488</c:v>
                </c:pt>
                <c:pt idx="5095">
                  <c:v>11000.00488</c:v>
                </c:pt>
                <c:pt idx="5096">
                  <c:v>11000.00488</c:v>
                </c:pt>
                <c:pt idx="5097">
                  <c:v>11000.00488</c:v>
                </c:pt>
                <c:pt idx="5098">
                  <c:v>11000.00488</c:v>
                </c:pt>
                <c:pt idx="5099">
                  <c:v>11000.00488</c:v>
                </c:pt>
                <c:pt idx="5100">
                  <c:v>11000.00488</c:v>
                </c:pt>
                <c:pt idx="5101">
                  <c:v>11000.00488</c:v>
                </c:pt>
                <c:pt idx="5102">
                  <c:v>11000.00488</c:v>
                </c:pt>
                <c:pt idx="5103">
                  <c:v>11000.00488</c:v>
                </c:pt>
                <c:pt idx="5104">
                  <c:v>11000.00488</c:v>
                </c:pt>
                <c:pt idx="5105">
                  <c:v>11000.00488</c:v>
                </c:pt>
                <c:pt idx="5106">
                  <c:v>11000.00488</c:v>
                </c:pt>
                <c:pt idx="5107">
                  <c:v>11000.00488</c:v>
                </c:pt>
                <c:pt idx="5108">
                  <c:v>11000.00488</c:v>
                </c:pt>
                <c:pt idx="5109">
                  <c:v>11000.00488</c:v>
                </c:pt>
                <c:pt idx="5110">
                  <c:v>11000.00488</c:v>
                </c:pt>
                <c:pt idx="5111">
                  <c:v>11000.00488</c:v>
                </c:pt>
                <c:pt idx="5112">
                  <c:v>11000.00488</c:v>
                </c:pt>
                <c:pt idx="5113">
                  <c:v>11000.00488</c:v>
                </c:pt>
                <c:pt idx="5114">
                  <c:v>11000.00488</c:v>
                </c:pt>
                <c:pt idx="5115">
                  <c:v>11000.00488</c:v>
                </c:pt>
                <c:pt idx="5116">
                  <c:v>11000.00488</c:v>
                </c:pt>
                <c:pt idx="5117">
                  <c:v>11000.00488</c:v>
                </c:pt>
                <c:pt idx="5118">
                  <c:v>11000.00488</c:v>
                </c:pt>
                <c:pt idx="5119">
                  <c:v>11000.00488</c:v>
                </c:pt>
                <c:pt idx="5120">
                  <c:v>11000.00488</c:v>
                </c:pt>
                <c:pt idx="5121">
                  <c:v>11000.00488</c:v>
                </c:pt>
                <c:pt idx="5122">
                  <c:v>11000.00488</c:v>
                </c:pt>
                <c:pt idx="5123">
                  <c:v>11000.00488</c:v>
                </c:pt>
                <c:pt idx="5124">
                  <c:v>11000.00488</c:v>
                </c:pt>
                <c:pt idx="5125">
                  <c:v>11000.00488</c:v>
                </c:pt>
                <c:pt idx="5126">
                  <c:v>11000.00488</c:v>
                </c:pt>
                <c:pt idx="5127">
                  <c:v>11000.00488</c:v>
                </c:pt>
                <c:pt idx="5128">
                  <c:v>11000.00488</c:v>
                </c:pt>
                <c:pt idx="5129">
                  <c:v>11000.00488</c:v>
                </c:pt>
                <c:pt idx="5130">
                  <c:v>11000.00488</c:v>
                </c:pt>
                <c:pt idx="5131">
                  <c:v>11000.00488</c:v>
                </c:pt>
                <c:pt idx="5132">
                  <c:v>11000.00488</c:v>
                </c:pt>
                <c:pt idx="5133">
                  <c:v>11000.00488</c:v>
                </c:pt>
                <c:pt idx="5134">
                  <c:v>11000.00488</c:v>
                </c:pt>
                <c:pt idx="5135">
                  <c:v>11000.00488</c:v>
                </c:pt>
                <c:pt idx="5136">
                  <c:v>11000.00488</c:v>
                </c:pt>
                <c:pt idx="5137">
                  <c:v>11000.00488</c:v>
                </c:pt>
                <c:pt idx="5138">
                  <c:v>11000.00488</c:v>
                </c:pt>
                <c:pt idx="5139">
                  <c:v>11000.00488</c:v>
                </c:pt>
                <c:pt idx="5140">
                  <c:v>11000.00488</c:v>
                </c:pt>
                <c:pt idx="5141">
                  <c:v>11000.00488</c:v>
                </c:pt>
                <c:pt idx="5142">
                  <c:v>11000.00488</c:v>
                </c:pt>
                <c:pt idx="5143">
                  <c:v>11000.00488</c:v>
                </c:pt>
                <c:pt idx="5144">
                  <c:v>11000.00488</c:v>
                </c:pt>
                <c:pt idx="5145">
                  <c:v>11000.00488</c:v>
                </c:pt>
                <c:pt idx="5146">
                  <c:v>11000.00488</c:v>
                </c:pt>
                <c:pt idx="5147">
                  <c:v>11000.00488</c:v>
                </c:pt>
                <c:pt idx="5148">
                  <c:v>11000.00488</c:v>
                </c:pt>
                <c:pt idx="5149">
                  <c:v>11000.00488</c:v>
                </c:pt>
                <c:pt idx="5150">
                  <c:v>11000.00488</c:v>
                </c:pt>
                <c:pt idx="5151">
                  <c:v>11000.00488</c:v>
                </c:pt>
                <c:pt idx="5152">
                  <c:v>11000.00488</c:v>
                </c:pt>
                <c:pt idx="5153">
                  <c:v>11000.00488</c:v>
                </c:pt>
                <c:pt idx="5154">
                  <c:v>11000.00488</c:v>
                </c:pt>
                <c:pt idx="5155">
                  <c:v>11000.00488</c:v>
                </c:pt>
                <c:pt idx="5156">
                  <c:v>11000.00488</c:v>
                </c:pt>
                <c:pt idx="5157">
                  <c:v>11000.00488</c:v>
                </c:pt>
                <c:pt idx="5158">
                  <c:v>11000.00488</c:v>
                </c:pt>
                <c:pt idx="5159">
                  <c:v>11000.00488</c:v>
                </c:pt>
                <c:pt idx="5160">
                  <c:v>11000.00488</c:v>
                </c:pt>
                <c:pt idx="5161">
                  <c:v>11000.00488</c:v>
                </c:pt>
                <c:pt idx="5162">
                  <c:v>11000.00488</c:v>
                </c:pt>
                <c:pt idx="5163">
                  <c:v>11000.00488</c:v>
                </c:pt>
                <c:pt idx="5164">
                  <c:v>11000.00488</c:v>
                </c:pt>
                <c:pt idx="5165">
                  <c:v>11000.00488</c:v>
                </c:pt>
                <c:pt idx="5166">
                  <c:v>11000.00488</c:v>
                </c:pt>
                <c:pt idx="5167">
                  <c:v>11000.00488</c:v>
                </c:pt>
                <c:pt idx="5168">
                  <c:v>11000.00488</c:v>
                </c:pt>
                <c:pt idx="5169">
                  <c:v>11000.00488</c:v>
                </c:pt>
                <c:pt idx="5170">
                  <c:v>11000.00488</c:v>
                </c:pt>
                <c:pt idx="5171">
                  <c:v>11000.00488</c:v>
                </c:pt>
                <c:pt idx="5172">
                  <c:v>11000.00488</c:v>
                </c:pt>
                <c:pt idx="5173">
                  <c:v>11000.00488</c:v>
                </c:pt>
                <c:pt idx="5174">
                  <c:v>11000.00488</c:v>
                </c:pt>
                <c:pt idx="5175">
                  <c:v>11000.00488</c:v>
                </c:pt>
                <c:pt idx="5176">
                  <c:v>11000.00488</c:v>
                </c:pt>
                <c:pt idx="5177">
                  <c:v>11000.00488</c:v>
                </c:pt>
                <c:pt idx="5178">
                  <c:v>11000.00488</c:v>
                </c:pt>
                <c:pt idx="5179">
                  <c:v>11000.00488</c:v>
                </c:pt>
                <c:pt idx="5180">
                  <c:v>11000.00488</c:v>
                </c:pt>
                <c:pt idx="5181">
                  <c:v>11000.00488</c:v>
                </c:pt>
                <c:pt idx="5182">
                  <c:v>11000.00488</c:v>
                </c:pt>
                <c:pt idx="5183">
                  <c:v>11000.00488</c:v>
                </c:pt>
                <c:pt idx="5184">
                  <c:v>11000.00488</c:v>
                </c:pt>
                <c:pt idx="5185">
                  <c:v>11000.00488</c:v>
                </c:pt>
                <c:pt idx="5186">
                  <c:v>11000.00488</c:v>
                </c:pt>
                <c:pt idx="5187">
                  <c:v>11000.00488</c:v>
                </c:pt>
                <c:pt idx="5188">
                  <c:v>11000.00488</c:v>
                </c:pt>
                <c:pt idx="5189">
                  <c:v>11000.00488</c:v>
                </c:pt>
                <c:pt idx="5190">
                  <c:v>11000.00488</c:v>
                </c:pt>
                <c:pt idx="5191">
                  <c:v>11000.00488</c:v>
                </c:pt>
                <c:pt idx="5192">
                  <c:v>11000.00488</c:v>
                </c:pt>
                <c:pt idx="5193">
                  <c:v>11000.00488</c:v>
                </c:pt>
                <c:pt idx="5194">
                  <c:v>11000.00488</c:v>
                </c:pt>
                <c:pt idx="5195">
                  <c:v>11000.00488</c:v>
                </c:pt>
                <c:pt idx="5196">
                  <c:v>11000.00488</c:v>
                </c:pt>
                <c:pt idx="5197">
                  <c:v>11000.00488</c:v>
                </c:pt>
                <c:pt idx="5198">
                  <c:v>11000.00488</c:v>
                </c:pt>
                <c:pt idx="5199">
                  <c:v>11000.00488</c:v>
                </c:pt>
                <c:pt idx="5200">
                  <c:v>11000.00488</c:v>
                </c:pt>
                <c:pt idx="5201">
                  <c:v>11000.00488</c:v>
                </c:pt>
                <c:pt idx="5202">
                  <c:v>11000.00488</c:v>
                </c:pt>
                <c:pt idx="5203">
                  <c:v>11000.00488</c:v>
                </c:pt>
                <c:pt idx="5204">
                  <c:v>11000.00488</c:v>
                </c:pt>
                <c:pt idx="5205">
                  <c:v>11000.00488</c:v>
                </c:pt>
                <c:pt idx="5206">
                  <c:v>11000.00488</c:v>
                </c:pt>
                <c:pt idx="5207">
                  <c:v>11000.00488</c:v>
                </c:pt>
                <c:pt idx="5208">
                  <c:v>11000.00488</c:v>
                </c:pt>
                <c:pt idx="5209">
                  <c:v>11000.00488</c:v>
                </c:pt>
                <c:pt idx="5210">
                  <c:v>11000.00488</c:v>
                </c:pt>
                <c:pt idx="5211">
                  <c:v>11000.00488</c:v>
                </c:pt>
                <c:pt idx="5212">
                  <c:v>11000.00488</c:v>
                </c:pt>
                <c:pt idx="5213">
                  <c:v>11000.00488</c:v>
                </c:pt>
                <c:pt idx="5214">
                  <c:v>11000.00488</c:v>
                </c:pt>
                <c:pt idx="5215">
                  <c:v>11000.00488</c:v>
                </c:pt>
                <c:pt idx="5216">
                  <c:v>11000.00488</c:v>
                </c:pt>
                <c:pt idx="5217">
                  <c:v>11000.00488</c:v>
                </c:pt>
                <c:pt idx="5218">
                  <c:v>11000.00488</c:v>
                </c:pt>
                <c:pt idx="5219">
                  <c:v>11000.00488</c:v>
                </c:pt>
                <c:pt idx="5220">
                  <c:v>11000.00488</c:v>
                </c:pt>
                <c:pt idx="5221">
                  <c:v>11000.00488</c:v>
                </c:pt>
                <c:pt idx="5222">
                  <c:v>11000.00488</c:v>
                </c:pt>
                <c:pt idx="5223">
                  <c:v>11000.00488</c:v>
                </c:pt>
                <c:pt idx="5224">
                  <c:v>11000.00488</c:v>
                </c:pt>
                <c:pt idx="5225">
                  <c:v>11000.00488</c:v>
                </c:pt>
                <c:pt idx="5226">
                  <c:v>11000.00488</c:v>
                </c:pt>
                <c:pt idx="5227">
                  <c:v>11000.00488</c:v>
                </c:pt>
                <c:pt idx="5228">
                  <c:v>11000.00488</c:v>
                </c:pt>
                <c:pt idx="5229">
                  <c:v>11000.00488</c:v>
                </c:pt>
                <c:pt idx="5230">
                  <c:v>11000.00488</c:v>
                </c:pt>
                <c:pt idx="5231">
                  <c:v>11000.00488</c:v>
                </c:pt>
                <c:pt idx="5232">
                  <c:v>11000.00488</c:v>
                </c:pt>
                <c:pt idx="5233">
                  <c:v>11000.00488</c:v>
                </c:pt>
                <c:pt idx="5234">
                  <c:v>11000.00488</c:v>
                </c:pt>
                <c:pt idx="5235">
                  <c:v>11000.00488</c:v>
                </c:pt>
                <c:pt idx="5236">
                  <c:v>11000.00488</c:v>
                </c:pt>
                <c:pt idx="5237">
                  <c:v>11000.00488</c:v>
                </c:pt>
                <c:pt idx="5238">
                  <c:v>11000.00488</c:v>
                </c:pt>
                <c:pt idx="5239">
                  <c:v>11000.00488</c:v>
                </c:pt>
                <c:pt idx="5240">
                  <c:v>11000.00488</c:v>
                </c:pt>
                <c:pt idx="5241">
                  <c:v>11000.00488</c:v>
                </c:pt>
                <c:pt idx="5242">
                  <c:v>11000.00488</c:v>
                </c:pt>
                <c:pt idx="5243">
                  <c:v>11000.00488</c:v>
                </c:pt>
                <c:pt idx="5244">
                  <c:v>11000.00488</c:v>
                </c:pt>
                <c:pt idx="5245">
                  <c:v>11000.00488</c:v>
                </c:pt>
                <c:pt idx="5246">
                  <c:v>11000.00488</c:v>
                </c:pt>
                <c:pt idx="5247">
                  <c:v>11000.00488</c:v>
                </c:pt>
                <c:pt idx="5248">
                  <c:v>11000.00488</c:v>
                </c:pt>
                <c:pt idx="5249">
                  <c:v>11000.00488</c:v>
                </c:pt>
                <c:pt idx="5250">
                  <c:v>11000.00488</c:v>
                </c:pt>
                <c:pt idx="5251">
                  <c:v>11000.00488</c:v>
                </c:pt>
                <c:pt idx="5252">
                  <c:v>11000.00488</c:v>
                </c:pt>
                <c:pt idx="5253">
                  <c:v>11000.00488</c:v>
                </c:pt>
                <c:pt idx="5254">
                  <c:v>11000.00488</c:v>
                </c:pt>
                <c:pt idx="5255">
                  <c:v>11000.00488</c:v>
                </c:pt>
                <c:pt idx="5256">
                  <c:v>11000.00488</c:v>
                </c:pt>
                <c:pt idx="5257">
                  <c:v>11000.00488</c:v>
                </c:pt>
                <c:pt idx="5258">
                  <c:v>11000.00488</c:v>
                </c:pt>
                <c:pt idx="5259">
                  <c:v>11000.00488</c:v>
                </c:pt>
                <c:pt idx="5260">
                  <c:v>11000.00488</c:v>
                </c:pt>
                <c:pt idx="5261">
                  <c:v>11000.00488</c:v>
                </c:pt>
                <c:pt idx="5262">
                  <c:v>11000.00488</c:v>
                </c:pt>
                <c:pt idx="5263">
                  <c:v>11000.00488</c:v>
                </c:pt>
                <c:pt idx="5264">
                  <c:v>11000.00488</c:v>
                </c:pt>
                <c:pt idx="5265">
                  <c:v>11000.00488</c:v>
                </c:pt>
                <c:pt idx="5266">
                  <c:v>11000.00488</c:v>
                </c:pt>
                <c:pt idx="5267">
                  <c:v>11000.00488</c:v>
                </c:pt>
                <c:pt idx="5268">
                  <c:v>11000.00488</c:v>
                </c:pt>
                <c:pt idx="5269">
                  <c:v>11000.00488</c:v>
                </c:pt>
                <c:pt idx="5270">
                  <c:v>11000.00488</c:v>
                </c:pt>
                <c:pt idx="5271">
                  <c:v>11000.00488</c:v>
                </c:pt>
                <c:pt idx="5272">
                  <c:v>11000.00488</c:v>
                </c:pt>
                <c:pt idx="5273">
                  <c:v>11000.00488</c:v>
                </c:pt>
                <c:pt idx="5274">
                  <c:v>11000.00488</c:v>
                </c:pt>
                <c:pt idx="5275">
                  <c:v>11000.00488</c:v>
                </c:pt>
                <c:pt idx="5276">
                  <c:v>11000.00488</c:v>
                </c:pt>
                <c:pt idx="5277">
                  <c:v>11000.00488</c:v>
                </c:pt>
                <c:pt idx="5278">
                  <c:v>11000.00488</c:v>
                </c:pt>
                <c:pt idx="5279">
                  <c:v>11000.00488</c:v>
                </c:pt>
                <c:pt idx="5280">
                  <c:v>11000.00488</c:v>
                </c:pt>
                <c:pt idx="5281">
                  <c:v>11000.00488</c:v>
                </c:pt>
                <c:pt idx="5282">
                  <c:v>11000.00488</c:v>
                </c:pt>
                <c:pt idx="5283">
                  <c:v>11000.00488</c:v>
                </c:pt>
                <c:pt idx="5284">
                  <c:v>11000.00488</c:v>
                </c:pt>
                <c:pt idx="5285">
                  <c:v>11000.00488</c:v>
                </c:pt>
                <c:pt idx="5286">
                  <c:v>11000.00488</c:v>
                </c:pt>
                <c:pt idx="5287">
                  <c:v>11000.00488</c:v>
                </c:pt>
                <c:pt idx="5288">
                  <c:v>11000.00488</c:v>
                </c:pt>
                <c:pt idx="5289">
                  <c:v>11000.00488</c:v>
                </c:pt>
                <c:pt idx="5290">
                  <c:v>11000.00488</c:v>
                </c:pt>
                <c:pt idx="5291">
                  <c:v>11000.00488</c:v>
                </c:pt>
                <c:pt idx="5292">
                  <c:v>11000.00488</c:v>
                </c:pt>
                <c:pt idx="5293">
                  <c:v>11000.00488</c:v>
                </c:pt>
                <c:pt idx="5294">
                  <c:v>11000.00488</c:v>
                </c:pt>
                <c:pt idx="5295">
                  <c:v>11000.00488</c:v>
                </c:pt>
                <c:pt idx="5296">
                  <c:v>11000.00488</c:v>
                </c:pt>
                <c:pt idx="5297">
                  <c:v>11000.00488</c:v>
                </c:pt>
                <c:pt idx="5298">
                  <c:v>11000.00488</c:v>
                </c:pt>
                <c:pt idx="5299">
                  <c:v>11000.00488</c:v>
                </c:pt>
                <c:pt idx="5300">
                  <c:v>11000.00488</c:v>
                </c:pt>
                <c:pt idx="5301">
                  <c:v>11000.00488</c:v>
                </c:pt>
                <c:pt idx="5302">
                  <c:v>11000.00488</c:v>
                </c:pt>
                <c:pt idx="5303">
                  <c:v>11000.00488</c:v>
                </c:pt>
                <c:pt idx="5304">
                  <c:v>11000.00488</c:v>
                </c:pt>
                <c:pt idx="5305">
                  <c:v>11000.00488</c:v>
                </c:pt>
                <c:pt idx="5306">
                  <c:v>11000.00488</c:v>
                </c:pt>
                <c:pt idx="5307">
                  <c:v>11000.00488</c:v>
                </c:pt>
                <c:pt idx="5308">
                  <c:v>11000.00488</c:v>
                </c:pt>
                <c:pt idx="5309">
                  <c:v>11000.00488</c:v>
                </c:pt>
                <c:pt idx="5310">
                  <c:v>11000.00488</c:v>
                </c:pt>
                <c:pt idx="5311">
                  <c:v>11000.00488</c:v>
                </c:pt>
                <c:pt idx="5312">
                  <c:v>11000.00488</c:v>
                </c:pt>
                <c:pt idx="5313">
                  <c:v>11000.00488</c:v>
                </c:pt>
                <c:pt idx="5314">
                  <c:v>11000.00488</c:v>
                </c:pt>
                <c:pt idx="5315">
                  <c:v>11000.00488</c:v>
                </c:pt>
                <c:pt idx="5316">
                  <c:v>11000.00488</c:v>
                </c:pt>
                <c:pt idx="5317">
                  <c:v>11000.00488</c:v>
                </c:pt>
                <c:pt idx="5318">
                  <c:v>11000.00488</c:v>
                </c:pt>
                <c:pt idx="5319">
                  <c:v>11000.00488</c:v>
                </c:pt>
                <c:pt idx="5320">
                  <c:v>11000.00488</c:v>
                </c:pt>
                <c:pt idx="5321">
                  <c:v>11000.00488</c:v>
                </c:pt>
                <c:pt idx="5322">
                  <c:v>11000.00488</c:v>
                </c:pt>
                <c:pt idx="5323">
                  <c:v>11000.00488</c:v>
                </c:pt>
                <c:pt idx="5324">
                  <c:v>11000.00488</c:v>
                </c:pt>
                <c:pt idx="5325">
                  <c:v>11000.00488</c:v>
                </c:pt>
                <c:pt idx="5326">
                  <c:v>11000.00488</c:v>
                </c:pt>
                <c:pt idx="5327">
                  <c:v>11000.00488</c:v>
                </c:pt>
                <c:pt idx="5328">
                  <c:v>11000.00488</c:v>
                </c:pt>
                <c:pt idx="5329">
                  <c:v>11000.00488</c:v>
                </c:pt>
                <c:pt idx="5330">
                  <c:v>11000.00488</c:v>
                </c:pt>
                <c:pt idx="5331">
                  <c:v>11000.00488</c:v>
                </c:pt>
                <c:pt idx="5332">
                  <c:v>11000.00488</c:v>
                </c:pt>
                <c:pt idx="5333">
                  <c:v>11000.00488</c:v>
                </c:pt>
                <c:pt idx="5334">
                  <c:v>11000.00488</c:v>
                </c:pt>
                <c:pt idx="5335">
                  <c:v>11000.00488</c:v>
                </c:pt>
                <c:pt idx="5336">
                  <c:v>11000.00488</c:v>
                </c:pt>
                <c:pt idx="5337">
                  <c:v>11000.00488</c:v>
                </c:pt>
                <c:pt idx="5338">
                  <c:v>11000.00488</c:v>
                </c:pt>
                <c:pt idx="5339">
                  <c:v>11000.00488</c:v>
                </c:pt>
                <c:pt idx="5340">
                  <c:v>11000.00488</c:v>
                </c:pt>
                <c:pt idx="5341">
                  <c:v>11000.00488</c:v>
                </c:pt>
                <c:pt idx="5342">
                  <c:v>11000.00488</c:v>
                </c:pt>
                <c:pt idx="5343">
                  <c:v>11000.00488</c:v>
                </c:pt>
                <c:pt idx="5344">
                  <c:v>11000.00488</c:v>
                </c:pt>
                <c:pt idx="5345">
                  <c:v>11000.00488</c:v>
                </c:pt>
                <c:pt idx="5346">
                  <c:v>11000.00488</c:v>
                </c:pt>
                <c:pt idx="5347">
                  <c:v>11000.00488</c:v>
                </c:pt>
                <c:pt idx="5348">
                  <c:v>11000.00488</c:v>
                </c:pt>
                <c:pt idx="5349">
                  <c:v>11000.00488</c:v>
                </c:pt>
                <c:pt idx="5350">
                  <c:v>11000.00488</c:v>
                </c:pt>
                <c:pt idx="5351">
                  <c:v>11000.00488</c:v>
                </c:pt>
                <c:pt idx="5352">
                  <c:v>11000.00488</c:v>
                </c:pt>
                <c:pt idx="5353">
                  <c:v>11000.00488</c:v>
                </c:pt>
                <c:pt idx="5354">
                  <c:v>11000.00488</c:v>
                </c:pt>
                <c:pt idx="5355">
                  <c:v>11000.00488</c:v>
                </c:pt>
                <c:pt idx="5356">
                  <c:v>11000.00488</c:v>
                </c:pt>
                <c:pt idx="5357">
                  <c:v>11000.00488</c:v>
                </c:pt>
                <c:pt idx="5358">
                  <c:v>11000.00488</c:v>
                </c:pt>
                <c:pt idx="5359">
                  <c:v>11000.00488</c:v>
                </c:pt>
                <c:pt idx="5360">
                  <c:v>11000.00488</c:v>
                </c:pt>
                <c:pt idx="5361">
                  <c:v>11000.00488</c:v>
                </c:pt>
                <c:pt idx="5362">
                  <c:v>11000.00488</c:v>
                </c:pt>
                <c:pt idx="5363">
                  <c:v>11000.00488</c:v>
                </c:pt>
                <c:pt idx="5364">
                  <c:v>11000.00488</c:v>
                </c:pt>
                <c:pt idx="5365">
                  <c:v>11000.00488</c:v>
                </c:pt>
                <c:pt idx="5366">
                  <c:v>11000.00488</c:v>
                </c:pt>
                <c:pt idx="5367">
                  <c:v>11000.00488</c:v>
                </c:pt>
                <c:pt idx="5368">
                  <c:v>11000.00488</c:v>
                </c:pt>
                <c:pt idx="5369">
                  <c:v>11000.00488</c:v>
                </c:pt>
                <c:pt idx="5370">
                  <c:v>11000.00488</c:v>
                </c:pt>
                <c:pt idx="5371">
                  <c:v>11000.00488</c:v>
                </c:pt>
                <c:pt idx="5372">
                  <c:v>11000.00488</c:v>
                </c:pt>
                <c:pt idx="5373">
                  <c:v>11000.00488</c:v>
                </c:pt>
                <c:pt idx="5374">
                  <c:v>11000.00488</c:v>
                </c:pt>
                <c:pt idx="5375">
                  <c:v>11000.00488</c:v>
                </c:pt>
                <c:pt idx="5376">
                  <c:v>11000.00488</c:v>
                </c:pt>
                <c:pt idx="5377">
                  <c:v>11000.00488</c:v>
                </c:pt>
                <c:pt idx="5378">
                  <c:v>11000.00488</c:v>
                </c:pt>
                <c:pt idx="5379">
                  <c:v>11000.00488</c:v>
                </c:pt>
                <c:pt idx="5380">
                  <c:v>11000.00488</c:v>
                </c:pt>
                <c:pt idx="5381">
                  <c:v>11000.00488</c:v>
                </c:pt>
                <c:pt idx="5382">
                  <c:v>11000.00488</c:v>
                </c:pt>
                <c:pt idx="5383">
                  <c:v>11000.00488</c:v>
                </c:pt>
                <c:pt idx="5384">
                  <c:v>11000.00488</c:v>
                </c:pt>
                <c:pt idx="5385">
                  <c:v>11000.00488</c:v>
                </c:pt>
                <c:pt idx="5386">
                  <c:v>11000.00488</c:v>
                </c:pt>
                <c:pt idx="5387">
                  <c:v>11000.00488</c:v>
                </c:pt>
                <c:pt idx="5388">
                  <c:v>11000.00488</c:v>
                </c:pt>
                <c:pt idx="5389">
                  <c:v>11000.00488</c:v>
                </c:pt>
                <c:pt idx="5390">
                  <c:v>11000.00488</c:v>
                </c:pt>
                <c:pt idx="5391">
                  <c:v>11000.00488</c:v>
                </c:pt>
                <c:pt idx="5392">
                  <c:v>11000.00488</c:v>
                </c:pt>
                <c:pt idx="5393">
                  <c:v>11000.00488</c:v>
                </c:pt>
                <c:pt idx="5394">
                  <c:v>11000.00488</c:v>
                </c:pt>
                <c:pt idx="5395">
                  <c:v>11000.00488</c:v>
                </c:pt>
                <c:pt idx="5396">
                  <c:v>11000.00488</c:v>
                </c:pt>
                <c:pt idx="5397">
                  <c:v>11000.00488</c:v>
                </c:pt>
                <c:pt idx="5398">
                  <c:v>11000.00488</c:v>
                </c:pt>
                <c:pt idx="5399">
                  <c:v>11000.00488</c:v>
                </c:pt>
                <c:pt idx="5400">
                  <c:v>11000.00488</c:v>
                </c:pt>
                <c:pt idx="5401">
                  <c:v>11000.00488</c:v>
                </c:pt>
                <c:pt idx="5402">
                  <c:v>11000.00488</c:v>
                </c:pt>
                <c:pt idx="5403">
                  <c:v>11000.00488</c:v>
                </c:pt>
                <c:pt idx="5404">
                  <c:v>11000.00488</c:v>
                </c:pt>
                <c:pt idx="5405">
                  <c:v>11000.00488</c:v>
                </c:pt>
                <c:pt idx="5406">
                  <c:v>11000.00488</c:v>
                </c:pt>
                <c:pt idx="5407">
                  <c:v>11000.00488</c:v>
                </c:pt>
                <c:pt idx="5408">
                  <c:v>11000.00488</c:v>
                </c:pt>
                <c:pt idx="5409">
                  <c:v>11000.00488</c:v>
                </c:pt>
                <c:pt idx="5410">
                  <c:v>11000.00488</c:v>
                </c:pt>
                <c:pt idx="5411">
                  <c:v>11000.00488</c:v>
                </c:pt>
                <c:pt idx="5412">
                  <c:v>11000.00488</c:v>
                </c:pt>
                <c:pt idx="5413">
                  <c:v>11000.00488</c:v>
                </c:pt>
                <c:pt idx="5414">
                  <c:v>11000.00488</c:v>
                </c:pt>
                <c:pt idx="5415">
                  <c:v>11000.00488</c:v>
                </c:pt>
                <c:pt idx="5416">
                  <c:v>11000.00488</c:v>
                </c:pt>
                <c:pt idx="5417">
                  <c:v>11000.00488</c:v>
                </c:pt>
                <c:pt idx="5418">
                  <c:v>11000.00488</c:v>
                </c:pt>
                <c:pt idx="5419">
                  <c:v>11000.00488</c:v>
                </c:pt>
                <c:pt idx="5420">
                  <c:v>11000.00488</c:v>
                </c:pt>
                <c:pt idx="5421">
                  <c:v>11000.00488</c:v>
                </c:pt>
                <c:pt idx="5422">
                  <c:v>11000.00488</c:v>
                </c:pt>
                <c:pt idx="5423">
                  <c:v>11000.00488</c:v>
                </c:pt>
                <c:pt idx="5424">
                  <c:v>11000.00488</c:v>
                </c:pt>
                <c:pt idx="5425">
                  <c:v>11000.00488</c:v>
                </c:pt>
                <c:pt idx="5426">
                  <c:v>11000.00488</c:v>
                </c:pt>
                <c:pt idx="5427">
                  <c:v>11000.00488</c:v>
                </c:pt>
                <c:pt idx="5428">
                  <c:v>11000.00488</c:v>
                </c:pt>
                <c:pt idx="5429">
                  <c:v>11000.00488</c:v>
                </c:pt>
                <c:pt idx="5430">
                  <c:v>11000.00488</c:v>
                </c:pt>
                <c:pt idx="5431">
                  <c:v>11000.00488</c:v>
                </c:pt>
                <c:pt idx="5432">
                  <c:v>11000.00488</c:v>
                </c:pt>
                <c:pt idx="5433">
                  <c:v>11000.00488</c:v>
                </c:pt>
                <c:pt idx="5434">
                  <c:v>11000.00488</c:v>
                </c:pt>
                <c:pt idx="5435">
                  <c:v>11000.00488</c:v>
                </c:pt>
                <c:pt idx="5436">
                  <c:v>11000.00488</c:v>
                </c:pt>
                <c:pt idx="5437">
                  <c:v>11000.00488</c:v>
                </c:pt>
                <c:pt idx="5438">
                  <c:v>11000.00488</c:v>
                </c:pt>
                <c:pt idx="5439">
                  <c:v>11000.00488</c:v>
                </c:pt>
                <c:pt idx="5440">
                  <c:v>11000.00488</c:v>
                </c:pt>
                <c:pt idx="5441">
                  <c:v>11000.00488</c:v>
                </c:pt>
                <c:pt idx="5442">
                  <c:v>11000.00488</c:v>
                </c:pt>
                <c:pt idx="5443">
                  <c:v>11000.00488</c:v>
                </c:pt>
                <c:pt idx="5444">
                  <c:v>11000.00488</c:v>
                </c:pt>
                <c:pt idx="5445">
                  <c:v>11000.00488</c:v>
                </c:pt>
                <c:pt idx="5446">
                  <c:v>11000.00488</c:v>
                </c:pt>
                <c:pt idx="5447">
                  <c:v>11000.00488</c:v>
                </c:pt>
                <c:pt idx="5448">
                  <c:v>11000.00488</c:v>
                </c:pt>
                <c:pt idx="5449">
                  <c:v>11000.00488</c:v>
                </c:pt>
                <c:pt idx="5450">
                  <c:v>11000.00488</c:v>
                </c:pt>
                <c:pt idx="5451">
                  <c:v>11000.00488</c:v>
                </c:pt>
                <c:pt idx="5452">
                  <c:v>11000.00488</c:v>
                </c:pt>
                <c:pt idx="5453">
                  <c:v>11000.00488</c:v>
                </c:pt>
                <c:pt idx="5454">
                  <c:v>11000.00488</c:v>
                </c:pt>
                <c:pt idx="5455">
                  <c:v>11000.00488</c:v>
                </c:pt>
                <c:pt idx="5456">
                  <c:v>11000.00488</c:v>
                </c:pt>
                <c:pt idx="5457">
                  <c:v>11000.00488</c:v>
                </c:pt>
                <c:pt idx="5458">
                  <c:v>11000.00488</c:v>
                </c:pt>
                <c:pt idx="5459">
                  <c:v>11000.00488</c:v>
                </c:pt>
                <c:pt idx="5460">
                  <c:v>11000.00488</c:v>
                </c:pt>
                <c:pt idx="5461">
                  <c:v>11000.00488</c:v>
                </c:pt>
                <c:pt idx="5462">
                  <c:v>11000.00488</c:v>
                </c:pt>
                <c:pt idx="5463">
                  <c:v>11000.00488</c:v>
                </c:pt>
                <c:pt idx="5464">
                  <c:v>11000.00488</c:v>
                </c:pt>
                <c:pt idx="5465">
                  <c:v>11000.00488</c:v>
                </c:pt>
                <c:pt idx="5466">
                  <c:v>11000.00488</c:v>
                </c:pt>
                <c:pt idx="5467">
                  <c:v>11000.00488</c:v>
                </c:pt>
                <c:pt idx="5468">
                  <c:v>11000.00488</c:v>
                </c:pt>
                <c:pt idx="5469">
                  <c:v>11000.00488</c:v>
                </c:pt>
                <c:pt idx="5470">
                  <c:v>11000.00488</c:v>
                </c:pt>
                <c:pt idx="5471">
                  <c:v>11000.00488</c:v>
                </c:pt>
                <c:pt idx="5472">
                  <c:v>11000.00488</c:v>
                </c:pt>
                <c:pt idx="5473">
                  <c:v>11000.00488</c:v>
                </c:pt>
                <c:pt idx="5474">
                  <c:v>11000.00488</c:v>
                </c:pt>
                <c:pt idx="5475">
                  <c:v>11000.00488</c:v>
                </c:pt>
                <c:pt idx="5476">
                  <c:v>11000.00488</c:v>
                </c:pt>
                <c:pt idx="5477">
                  <c:v>11000.00488</c:v>
                </c:pt>
                <c:pt idx="5478">
                  <c:v>11000.00488</c:v>
                </c:pt>
                <c:pt idx="5479">
                  <c:v>11000.00488</c:v>
                </c:pt>
                <c:pt idx="5480">
                  <c:v>11000.00488</c:v>
                </c:pt>
                <c:pt idx="5481">
                  <c:v>11000.00488</c:v>
                </c:pt>
                <c:pt idx="5482">
                  <c:v>11000.00488</c:v>
                </c:pt>
                <c:pt idx="5483">
                  <c:v>11000.00488</c:v>
                </c:pt>
                <c:pt idx="5484">
                  <c:v>11000.00488</c:v>
                </c:pt>
                <c:pt idx="5485">
                  <c:v>11000.00488</c:v>
                </c:pt>
                <c:pt idx="5486">
                  <c:v>11000.00488</c:v>
                </c:pt>
                <c:pt idx="5487">
                  <c:v>11000.00488</c:v>
                </c:pt>
                <c:pt idx="5488">
                  <c:v>11000.00488</c:v>
                </c:pt>
                <c:pt idx="5489">
                  <c:v>11000.00488</c:v>
                </c:pt>
                <c:pt idx="5490">
                  <c:v>11000.00488</c:v>
                </c:pt>
                <c:pt idx="5491">
                  <c:v>11000.00488</c:v>
                </c:pt>
                <c:pt idx="5492">
                  <c:v>11000.00488</c:v>
                </c:pt>
                <c:pt idx="5493">
                  <c:v>11000.00488</c:v>
                </c:pt>
                <c:pt idx="5494">
                  <c:v>11000.00488</c:v>
                </c:pt>
                <c:pt idx="5495">
                  <c:v>11000.00488</c:v>
                </c:pt>
                <c:pt idx="5496">
                  <c:v>11000.00488</c:v>
                </c:pt>
                <c:pt idx="5497">
                  <c:v>11000.00488</c:v>
                </c:pt>
                <c:pt idx="5498">
                  <c:v>11000.00488</c:v>
                </c:pt>
                <c:pt idx="5499">
                  <c:v>11000.00488</c:v>
                </c:pt>
                <c:pt idx="5500">
                  <c:v>11000.00488</c:v>
                </c:pt>
                <c:pt idx="5501">
                  <c:v>11000.00488</c:v>
                </c:pt>
                <c:pt idx="5502">
                  <c:v>11000.00488</c:v>
                </c:pt>
                <c:pt idx="5503">
                  <c:v>11000.00488</c:v>
                </c:pt>
                <c:pt idx="5504">
                  <c:v>11000.00488</c:v>
                </c:pt>
                <c:pt idx="5505">
                  <c:v>11000.00488</c:v>
                </c:pt>
                <c:pt idx="5506">
                  <c:v>11000.00488</c:v>
                </c:pt>
                <c:pt idx="5507">
                  <c:v>11000.00488</c:v>
                </c:pt>
                <c:pt idx="5508">
                  <c:v>11000.00488</c:v>
                </c:pt>
                <c:pt idx="5509">
                  <c:v>11000.00488</c:v>
                </c:pt>
                <c:pt idx="5510">
                  <c:v>11000.00488</c:v>
                </c:pt>
                <c:pt idx="5511">
                  <c:v>11000.00488</c:v>
                </c:pt>
                <c:pt idx="5512">
                  <c:v>11000.00488</c:v>
                </c:pt>
                <c:pt idx="5513">
                  <c:v>11000.00488</c:v>
                </c:pt>
                <c:pt idx="5514">
                  <c:v>11000.00488</c:v>
                </c:pt>
                <c:pt idx="5515">
                  <c:v>11000.00488</c:v>
                </c:pt>
                <c:pt idx="5516">
                  <c:v>11000.00488</c:v>
                </c:pt>
                <c:pt idx="5517">
                  <c:v>11000.00488</c:v>
                </c:pt>
                <c:pt idx="5518">
                  <c:v>11000.00488</c:v>
                </c:pt>
                <c:pt idx="5519">
                  <c:v>11000.00488</c:v>
                </c:pt>
                <c:pt idx="5520">
                  <c:v>11000.00488</c:v>
                </c:pt>
                <c:pt idx="5521">
                  <c:v>11000.00488</c:v>
                </c:pt>
                <c:pt idx="5522">
                  <c:v>11000.00488</c:v>
                </c:pt>
                <c:pt idx="5523">
                  <c:v>11000.00488</c:v>
                </c:pt>
                <c:pt idx="5524">
                  <c:v>11000.00488</c:v>
                </c:pt>
                <c:pt idx="5525">
                  <c:v>11000.00488</c:v>
                </c:pt>
                <c:pt idx="5526">
                  <c:v>11000.00488</c:v>
                </c:pt>
                <c:pt idx="5527">
                  <c:v>11000.00488</c:v>
                </c:pt>
                <c:pt idx="5528">
                  <c:v>11000.00488</c:v>
                </c:pt>
                <c:pt idx="5529">
                  <c:v>11000.00488</c:v>
                </c:pt>
                <c:pt idx="5530">
                  <c:v>11000.00488</c:v>
                </c:pt>
                <c:pt idx="5531">
                  <c:v>11000.00488</c:v>
                </c:pt>
                <c:pt idx="5532">
                  <c:v>11000.00488</c:v>
                </c:pt>
                <c:pt idx="5533">
                  <c:v>11000.00488</c:v>
                </c:pt>
                <c:pt idx="5534">
                  <c:v>11000.00488</c:v>
                </c:pt>
                <c:pt idx="5535">
                  <c:v>11000.00488</c:v>
                </c:pt>
                <c:pt idx="5536">
                  <c:v>11000.00488</c:v>
                </c:pt>
                <c:pt idx="5537">
                  <c:v>11000.00488</c:v>
                </c:pt>
                <c:pt idx="5538">
                  <c:v>11000.00488</c:v>
                </c:pt>
                <c:pt idx="5539">
                  <c:v>11000.00488</c:v>
                </c:pt>
                <c:pt idx="5540">
                  <c:v>11000.00488</c:v>
                </c:pt>
                <c:pt idx="5541">
                  <c:v>11000.00488</c:v>
                </c:pt>
                <c:pt idx="5542">
                  <c:v>11000.00488</c:v>
                </c:pt>
                <c:pt idx="5543">
                  <c:v>11000.00488</c:v>
                </c:pt>
                <c:pt idx="5544">
                  <c:v>11000.00488</c:v>
                </c:pt>
                <c:pt idx="5545">
                  <c:v>11000.00488</c:v>
                </c:pt>
                <c:pt idx="5546">
                  <c:v>11000.00488</c:v>
                </c:pt>
                <c:pt idx="5547">
                  <c:v>11000.00488</c:v>
                </c:pt>
                <c:pt idx="5548">
                  <c:v>11000.00488</c:v>
                </c:pt>
                <c:pt idx="5549">
                  <c:v>11000.00488</c:v>
                </c:pt>
                <c:pt idx="5550">
                  <c:v>11000.00488</c:v>
                </c:pt>
                <c:pt idx="5551">
                  <c:v>11000.00488</c:v>
                </c:pt>
                <c:pt idx="5552">
                  <c:v>11000.00488</c:v>
                </c:pt>
                <c:pt idx="5553">
                  <c:v>11000.00488</c:v>
                </c:pt>
                <c:pt idx="5554">
                  <c:v>11000.00488</c:v>
                </c:pt>
                <c:pt idx="5555">
                  <c:v>11000.00488</c:v>
                </c:pt>
                <c:pt idx="5556">
                  <c:v>11000.00488</c:v>
                </c:pt>
                <c:pt idx="5557">
                  <c:v>11000.00488</c:v>
                </c:pt>
                <c:pt idx="5558">
                  <c:v>11000.00488</c:v>
                </c:pt>
                <c:pt idx="5559">
                  <c:v>11000.00488</c:v>
                </c:pt>
                <c:pt idx="5560">
                  <c:v>11000.00488</c:v>
                </c:pt>
                <c:pt idx="5561">
                  <c:v>11000.00488</c:v>
                </c:pt>
                <c:pt idx="5562">
                  <c:v>11000.00488</c:v>
                </c:pt>
                <c:pt idx="5563">
                  <c:v>11000.00488</c:v>
                </c:pt>
                <c:pt idx="5564">
                  <c:v>11000.00488</c:v>
                </c:pt>
                <c:pt idx="5565">
                  <c:v>11000.00488</c:v>
                </c:pt>
                <c:pt idx="5566">
                  <c:v>11000.00488</c:v>
                </c:pt>
                <c:pt idx="5567">
                  <c:v>11000.00488</c:v>
                </c:pt>
                <c:pt idx="5568">
                  <c:v>11000.00488</c:v>
                </c:pt>
                <c:pt idx="5569">
                  <c:v>11000.00488</c:v>
                </c:pt>
                <c:pt idx="5570">
                  <c:v>11000.00488</c:v>
                </c:pt>
                <c:pt idx="5571">
                  <c:v>11000.00488</c:v>
                </c:pt>
                <c:pt idx="5572">
                  <c:v>11000.00488</c:v>
                </c:pt>
                <c:pt idx="5573">
                  <c:v>11000.00488</c:v>
                </c:pt>
                <c:pt idx="5574">
                  <c:v>11000.00488</c:v>
                </c:pt>
                <c:pt idx="5575">
                  <c:v>11000.00488</c:v>
                </c:pt>
                <c:pt idx="5576">
                  <c:v>11000.00488</c:v>
                </c:pt>
                <c:pt idx="5577">
                  <c:v>11000.00488</c:v>
                </c:pt>
                <c:pt idx="5578">
                  <c:v>11000.00488</c:v>
                </c:pt>
                <c:pt idx="5579">
                  <c:v>11000.00488</c:v>
                </c:pt>
                <c:pt idx="5580">
                  <c:v>11000.00488</c:v>
                </c:pt>
                <c:pt idx="5581">
                  <c:v>11000.00488</c:v>
                </c:pt>
                <c:pt idx="5582">
                  <c:v>11000.00488</c:v>
                </c:pt>
                <c:pt idx="5583">
                  <c:v>11000.00488</c:v>
                </c:pt>
                <c:pt idx="5584">
                  <c:v>11000.00488</c:v>
                </c:pt>
                <c:pt idx="5585">
                  <c:v>11000.00488</c:v>
                </c:pt>
                <c:pt idx="5586">
                  <c:v>11000.00488</c:v>
                </c:pt>
                <c:pt idx="5587">
                  <c:v>11000.00488</c:v>
                </c:pt>
                <c:pt idx="5588">
                  <c:v>11000.00488</c:v>
                </c:pt>
                <c:pt idx="5589">
                  <c:v>11000.00488</c:v>
                </c:pt>
                <c:pt idx="5590">
                  <c:v>11000.00488</c:v>
                </c:pt>
                <c:pt idx="5591">
                  <c:v>11000.00488</c:v>
                </c:pt>
                <c:pt idx="5592">
                  <c:v>11000.00488</c:v>
                </c:pt>
                <c:pt idx="5593">
                  <c:v>11000.00488</c:v>
                </c:pt>
                <c:pt idx="5594">
                  <c:v>11000.00488</c:v>
                </c:pt>
                <c:pt idx="5595">
                  <c:v>11000.00488</c:v>
                </c:pt>
                <c:pt idx="5596">
                  <c:v>11000.00488</c:v>
                </c:pt>
                <c:pt idx="5597">
                  <c:v>11000.00488</c:v>
                </c:pt>
                <c:pt idx="5598">
                  <c:v>11000.00488</c:v>
                </c:pt>
                <c:pt idx="5599">
                  <c:v>11000.00488</c:v>
                </c:pt>
                <c:pt idx="5600">
                  <c:v>11000.00488</c:v>
                </c:pt>
                <c:pt idx="5601">
                  <c:v>11000.00488</c:v>
                </c:pt>
                <c:pt idx="5602">
                  <c:v>11000.00488</c:v>
                </c:pt>
                <c:pt idx="5603">
                  <c:v>11000.00488</c:v>
                </c:pt>
                <c:pt idx="5604">
                  <c:v>11000.00488</c:v>
                </c:pt>
                <c:pt idx="5605">
                  <c:v>11000.00488</c:v>
                </c:pt>
                <c:pt idx="5606">
                  <c:v>11000.00488</c:v>
                </c:pt>
                <c:pt idx="5607">
                  <c:v>11000.00488</c:v>
                </c:pt>
                <c:pt idx="5608">
                  <c:v>11000.00488</c:v>
                </c:pt>
                <c:pt idx="5609">
                  <c:v>11000.00488</c:v>
                </c:pt>
                <c:pt idx="5610">
                  <c:v>11000.00488</c:v>
                </c:pt>
                <c:pt idx="5611">
                  <c:v>11000.00488</c:v>
                </c:pt>
                <c:pt idx="5612">
                  <c:v>11000.00488</c:v>
                </c:pt>
                <c:pt idx="5613">
                  <c:v>11000.00488</c:v>
                </c:pt>
                <c:pt idx="5614">
                  <c:v>11000.00488</c:v>
                </c:pt>
                <c:pt idx="5615">
                  <c:v>11000.00488</c:v>
                </c:pt>
                <c:pt idx="5616">
                  <c:v>11000.00488</c:v>
                </c:pt>
                <c:pt idx="5617">
                  <c:v>11000.00488</c:v>
                </c:pt>
                <c:pt idx="5618">
                  <c:v>11000.00488</c:v>
                </c:pt>
                <c:pt idx="5619">
                  <c:v>11000.00488</c:v>
                </c:pt>
                <c:pt idx="5620">
                  <c:v>11000.00488</c:v>
                </c:pt>
                <c:pt idx="5621">
                  <c:v>11000.00488</c:v>
                </c:pt>
                <c:pt idx="5622">
                  <c:v>11000.00488</c:v>
                </c:pt>
                <c:pt idx="5623">
                  <c:v>11000.00488</c:v>
                </c:pt>
                <c:pt idx="5624">
                  <c:v>11000.00488</c:v>
                </c:pt>
                <c:pt idx="5625">
                  <c:v>11000.00488</c:v>
                </c:pt>
                <c:pt idx="5626">
                  <c:v>11000.00488</c:v>
                </c:pt>
                <c:pt idx="5627">
                  <c:v>11000.00488</c:v>
                </c:pt>
                <c:pt idx="5628">
                  <c:v>11000.00488</c:v>
                </c:pt>
                <c:pt idx="5629">
                  <c:v>11000.00488</c:v>
                </c:pt>
                <c:pt idx="5630">
                  <c:v>11000.00488</c:v>
                </c:pt>
                <c:pt idx="5631">
                  <c:v>11000.00488</c:v>
                </c:pt>
                <c:pt idx="5632">
                  <c:v>11000.00488</c:v>
                </c:pt>
                <c:pt idx="5633">
                  <c:v>11000.00488</c:v>
                </c:pt>
                <c:pt idx="5634">
                  <c:v>11000.00488</c:v>
                </c:pt>
                <c:pt idx="5635">
                  <c:v>11000.00488</c:v>
                </c:pt>
                <c:pt idx="5636">
                  <c:v>11000.00488</c:v>
                </c:pt>
                <c:pt idx="5637">
                  <c:v>11000.00488</c:v>
                </c:pt>
                <c:pt idx="5638">
                  <c:v>11000.00488</c:v>
                </c:pt>
                <c:pt idx="5639">
                  <c:v>11000.00488</c:v>
                </c:pt>
                <c:pt idx="5640">
                  <c:v>11000.00488</c:v>
                </c:pt>
                <c:pt idx="5641">
                  <c:v>11000.00488</c:v>
                </c:pt>
                <c:pt idx="5642">
                  <c:v>11000.00488</c:v>
                </c:pt>
                <c:pt idx="5643">
                  <c:v>11000.00488</c:v>
                </c:pt>
                <c:pt idx="5644">
                  <c:v>11000.00488</c:v>
                </c:pt>
                <c:pt idx="5645">
                  <c:v>11000.00488</c:v>
                </c:pt>
                <c:pt idx="5646">
                  <c:v>11000.00488</c:v>
                </c:pt>
                <c:pt idx="5647">
                  <c:v>11000.00488</c:v>
                </c:pt>
                <c:pt idx="5648">
                  <c:v>11000.00488</c:v>
                </c:pt>
                <c:pt idx="5649">
                  <c:v>11000.00488</c:v>
                </c:pt>
                <c:pt idx="5650">
                  <c:v>11000.00488</c:v>
                </c:pt>
                <c:pt idx="5651">
                  <c:v>11000.00488</c:v>
                </c:pt>
                <c:pt idx="5652">
                  <c:v>11000.00488</c:v>
                </c:pt>
                <c:pt idx="5653">
                  <c:v>11000.00488</c:v>
                </c:pt>
                <c:pt idx="5654">
                  <c:v>11000.00488</c:v>
                </c:pt>
                <c:pt idx="5655">
                  <c:v>11000.00488</c:v>
                </c:pt>
                <c:pt idx="5656">
                  <c:v>11000.00488</c:v>
                </c:pt>
                <c:pt idx="5657">
                  <c:v>11000.00488</c:v>
                </c:pt>
                <c:pt idx="5658">
                  <c:v>11000.00488</c:v>
                </c:pt>
                <c:pt idx="5659">
                  <c:v>11000.00488</c:v>
                </c:pt>
                <c:pt idx="5660">
                  <c:v>11000.00488</c:v>
                </c:pt>
                <c:pt idx="5661">
                  <c:v>11000.00488</c:v>
                </c:pt>
                <c:pt idx="5662">
                  <c:v>11000.00488</c:v>
                </c:pt>
                <c:pt idx="5663">
                  <c:v>11000.00488</c:v>
                </c:pt>
                <c:pt idx="5664">
                  <c:v>11000.00488</c:v>
                </c:pt>
                <c:pt idx="5665">
                  <c:v>11000.00488</c:v>
                </c:pt>
                <c:pt idx="5666">
                  <c:v>11000.00488</c:v>
                </c:pt>
                <c:pt idx="5667">
                  <c:v>11000.00488</c:v>
                </c:pt>
                <c:pt idx="5668">
                  <c:v>11000.00488</c:v>
                </c:pt>
                <c:pt idx="5669">
                  <c:v>11000.00488</c:v>
                </c:pt>
                <c:pt idx="5670">
                  <c:v>11000.00488</c:v>
                </c:pt>
                <c:pt idx="5671">
                  <c:v>11000.00488</c:v>
                </c:pt>
                <c:pt idx="5672">
                  <c:v>11000.00488</c:v>
                </c:pt>
                <c:pt idx="5673">
                  <c:v>11000.00488</c:v>
                </c:pt>
                <c:pt idx="5674">
                  <c:v>11000.00488</c:v>
                </c:pt>
                <c:pt idx="5675">
                  <c:v>11000.00488</c:v>
                </c:pt>
                <c:pt idx="5676">
                  <c:v>11000.00488</c:v>
                </c:pt>
                <c:pt idx="5677">
                  <c:v>11000.00488</c:v>
                </c:pt>
                <c:pt idx="5678">
                  <c:v>11000.00488</c:v>
                </c:pt>
                <c:pt idx="5679">
                  <c:v>11000.00488</c:v>
                </c:pt>
                <c:pt idx="5680">
                  <c:v>11000.00488</c:v>
                </c:pt>
                <c:pt idx="5681">
                  <c:v>11000.00488</c:v>
                </c:pt>
                <c:pt idx="5682">
                  <c:v>11000.00488</c:v>
                </c:pt>
                <c:pt idx="5683">
                  <c:v>11000.00488</c:v>
                </c:pt>
                <c:pt idx="5684">
                  <c:v>11000.00488</c:v>
                </c:pt>
                <c:pt idx="5685">
                  <c:v>11000.00488</c:v>
                </c:pt>
                <c:pt idx="5686">
                  <c:v>11000.00488</c:v>
                </c:pt>
                <c:pt idx="5687">
                  <c:v>11000.00488</c:v>
                </c:pt>
                <c:pt idx="5688">
                  <c:v>11000.00488</c:v>
                </c:pt>
                <c:pt idx="5689">
                  <c:v>11000.00488</c:v>
                </c:pt>
                <c:pt idx="5690">
                  <c:v>11000.00488</c:v>
                </c:pt>
                <c:pt idx="5691">
                  <c:v>11000.00488</c:v>
                </c:pt>
                <c:pt idx="5692">
                  <c:v>11000.00488</c:v>
                </c:pt>
                <c:pt idx="5693">
                  <c:v>11000.00488</c:v>
                </c:pt>
                <c:pt idx="5694">
                  <c:v>11000.00488</c:v>
                </c:pt>
                <c:pt idx="5695">
                  <c:v>11000.00488</c:v>
                </c:pt>
                <c:pt idx="5696">
                  <c:v>11000.00488</c:v>
                </c:pt>
                <c:pt idx="5697">
                  <c:v>11000.00488</c:v>
                </c:pt>
                <c:pt idx="5698">
                  <c:v>11000.00488</c:v>
                </c:pt>
                <c:pt idx="5699">
                  <c:v>11000.00488</c:v>
                </c:pt>
                <c:pt idx="5700">
                  <c:v>11000.00488</c:v>
                </c:pt>
                <c:pt idx="5701">
                  <c:v>11000.00488</c:v>
                </c:pt>
                <c:pt idx="5702">
                  <c:v>11000.00488</c:v>
                </c:pt>
                <c:pt idx="5703">
                  <c:v>11000.00488</c:v>
                </c:pt>
                <c:pt idx="5704">
                  <c:v>11000.00488</c:v>
                </c:pt>
                <c:pt idx="5705">
                  <c:v>11000.00488</c:v>
                </c:pt>
                <c:pt idx="5706">
                  <c:v>11000.00488</c:v>
                </c:pt>
                <c:pt idx="5707">
                  <c:v>11000.00488</c:v>
                </c:pt>
                <c:pt idx="5708">
                  <c:v>11000.00488</c:v>
                </c:pt>
                <c:pt idx="5709">
                  <c:v>11000.00488</c:v>
                </c:pt>
                <c:pt idx="5710">
                  <c:v>11000.00488</c:v>
                </c:pt>
                <c:pt idx="5711">
                  <c:v>11000.00488</c:v>
                </c:pt>
                <c:pt idx="5712">
                  <c:v>11000.00488</c:v>
                </c:pt>
                <c:pt idx="5713">
                  <c:v>11000.00488</c:v>
                </c:pt>
                <c:pt idx="5714">
                  <c:v>11000.00488</c:v>
                </c:pt>
                <c:pt idx="5715">
                  <c:v>11000.00488</c:v>
                </c:pt>
                <c:pt idx="5716">
                  <c:v>11000.00488</c:v>
                </c:pt>
                <c:pt idx="5717">
                  <c:v>11000.00488</c:v>
                </c:pt>
                <c:pt idx="5718">
                  <c:v>11000.00488</c:v>
                </c:pt>
                <c:pt idx="5719">
                  <c:v>11000.00488</c:v>
                </c:pt>
                <c:pt idx="5720">
                  <c:v>11000.00488</c:v>
                </c:pt>
                <c:pt idx="5721">
                  <c:v>11000.00488</c:v>
                </c:pt>
                <c:pt idx="5722">
                  <c:v>11000.00488</c:v>
                </c:pt>
                <c:pt idx="5723">
                  <c:v>11000.00488</c:v>
                </c:pt>
                <c:pt idx="5724">
                  <c:v>11000.00488</c:v>
                </c:pt>
                <c:pt idx="5725">
                  <c:v>11000.00488</c:v>
                </c:pt>
                <c:pt idx="5726">
                  <c:v>11000.00488</c:v>
                </c:pt>
                <c:pt idx="5727">
                  <c:v>11000.00488</c:v>
                </c:pt>
                <c:pt idx="5728">
                  <c:v>11000.00488</c:v>
                </c:pt>
                <c:pt idx="5729">
                  <c:v>11000.00488</c:v>
                </c:pt>
                <c:pt idx="5730">
                  <c:v>11000.00488</c:v>
                </c:pt>
                <c:pt idx="5731">
                  <c:v>11000.00488</c:v>
                </c:pt>
                <c:pt idx="5732">
                  <c:v>11000.00488</c:v>
                </c:pt>
                <c:pt idx="5733">
                  <c:v>11000.00488</c:v>
                </c:pt>
                <c:pt idx="5734">
                  <c:v>11000.00488</c:v>
                </c:pt>
                <c:pt idx="5735">
                  <c:v>11000.00488</c:v>
                </c:pt>
                <c:pt idx="5736">
                  <c:v>11000.00488</c:v>
                </c:pt>
                <c:pt idx="5737">
                  <c:v>11000.00488</c:v>
                </c:pt>
                <c:pt idx="5738">
                  <c:v>11000.00488</c:v>
                </c:pt>
                <c:pt idx="5739">
                  <c:v>11000.00488</c:v>
                </c:pt>
                <c:pt idx="5740">
                  <c:v>11000.00488</c:v>
                </c:pt>
                <c:pt idx="5741">
                  <c:v>11000.00488</c:v>
                </c:pt>
                <c:pt idx="5742">
                  <c:v>11000.00488</c:v>
                </c:pt>
                <c:pt idx="5743">
                  <c:v>11000.00488</c:v>
                </c:pt>
                <c:pt idx="5744">
                  <c:v>11000.00488</c:v>
                </c:pt>
                <c:pt idx="5745">
                  <c:v>11000.00488</c:v>
                </c:pt>
                <c:pt idx="5746">
                  <c:v>11000.00488</c:v>
                </c:pt>
                <c:pt idx="5747">
                  <c:v>11000.00488</c:v>
                </c:pt>
                <c:pt idx="5748">
                  <c:v>11000.00488</c:v>
                </c:pt>
                <c:pt idx="5749">
                  <c:v>11000.00488</c:v>
                </c:pt>
                <c:pt idx="5750">
                  <c:v>11000.00488</c:v>
                </c:pt>
                <c:pt idx="5751">
                  <c:v>11000.00488</c:v>
                </c:pt>
                <c:pt idx="5752">
                  <c:v>11000.00488</c:v>
                </c:pt>
                <c:pt idx="5753">
                  <c:v>11000.00488</c:v>
                </c:pt>
                <c:pt idx="5754">
                  <c:v>11000.00488</c:v>
                </c:pt>
                <c:pt idx="5755">
                  <c:v>11000.00488</c:v>
                </c:pt>
                <c:pt idx="5756">
                  <c:v>11000.00488</c:v>
                </c:pt>
                <c:pt idx="5757">
                  <c:v>11000.00488</c:v>
                </c:pt>
                <c:pt idx="5758">
                  <c:v>11000.00488</c:v>
                </c:pt>
                <c:pt idx="5759">
                  <c:v>11000.00488</c:v>
                </c:pt>
                <c:pt idx="5760">
                  <c:v>11000.00488</c:v>
                </c:pt>
                <c:pt idx="5761">
                  <c:v>11000.00488</c:v>
                </c:pt>
                <c:pt idx="5762">
                  <c:v>11000.00488</c:v>
                </c:pt>
                <c:pt idx="5763">
                  <c:v>11000.00488</c:v>
                </c:pt>
                <c:pt idx="5764">
                  <c:v>11000.00488</c:v>
                </c:pt>
                <c:pt idx="5765">
                  <c:v>11000.00488</c:v>
                </c:pt>
                <c:pt idx="5766">
                  <c:v>11000.00488</c:v>
                </c:pt>
                <c:pt idx="5767">
                  <c:v>11000.00488</c:v>
                </c:pt>
                <c:pt idx="5768">
                  <c:v>11000.00488</c:v>
                </c:pt>
                <c:pt idx="5769">
                  <c:v>11000.00488</c:v>
                </c:pt>
                <c:pt idx="5770">
                  <c:v>11000.00488</c:v>
                </c:pt>
                <c:pt idx="5771">
                  <c:v>11000.00488</c:v>
                </c:pt>
                <c:pt idx="5772">
                  <c:v>11000.00488</c:v>
                </c:pt>
                <c:pt idx="5773">
                  <c:v>11000.00488</c:v>
                </c:pt>
                <c:pt idx="5774">
                  <c:v>11000.00488</c:v>
                </c:pt>
                <c:pt idx="5775">
                  <c:v>11000.00488</c:v>
                </c:pt>
                <c:pt idx="5776">
                  <c:v>11000.00488</c:v>
                </c:pt>
                <c:pt idx="5777">
                  <c:v>11000.00488</c:v>
                </c:pt>
                <c:pt idx="5778">
                  <c:v>11000.00488</c:v>
                </c:pt>
                <c:pt idx="5779">
                  <c:v>11000.00488</c:v>
                </c:pt>
                <c:pt idx="5780">
                  <c:v>11000.00488</c:v>
                </c:pt>
                <c:pt idx="5781">
                  <c:v>11000.00488</c:v>
                </c:pt>
                <c:pt idx="5782">
                  <c:v>11000.00488</c:v>
                </c:pt>
                <c:pt idx="5783">
                  <c:v>11000.00488</c:v>
                </c:pt>
                <c:pt idx="5784">
                  <c:v>11000.00488</c:v>
                </c:pt>
                <c:pt idx="5785">
                  <c:v>11000.00488</c:v>
                </c:pt>
                <c:pt idx="5786">
                  <c:v>11000.00488</c:v>
                </c:pt>
                <c:pt idx="5787">
                  <c:v>11000.00488</c:v>
                </c:pt>
                <c:pt idx="5788">
                  <c:v>11000.00488</c:v>
                </c:pt>
                <c:pt idx="5789">
                  <c:v>11000.00488</c:v>
                </c:pt>
                <c:pt idx="5790">
                  <c:v>11000.00488</c:v>
                </c:pt>
                <c:pt idx="5791">
                  <c:v>11000.00488</c:v>
                </c:pt>
                <c:pt idx="5792">
                  <c:v>11000.00488</c:v>
                </c:pt>
                <c:pt idx="5793">
                  <c:v>11000.00488</c:v>
                </c:pt>
                <c:pt idx="5794">
                  <c:v>11000.00488</c:v>
                </c:pt>
                <c:pt idx="5795">
                  <c:v>11000.00488</c:v>
                </c:pt>
                <c:pt idx="5796">
                  <c:v>11000.00488</c:v>
                </c:pt>
                <c:pt idx="5797">
                  <c:v>11000.00488</c:v>
                </c:pt>
                <c:pt idx="5798">
                  <c:v>11000.00488</c:v>
                </c:pt>
                <c:pt idx="5799">
                  <c:v>11000.00488</c:v>
                </c:pt>
                <c:pt idx="5800">
                  <c:v>11000.00488</c:v>
                </c:pt>
                <c:pt idx="5801">
                  <c:v>11000.00488</c:v>
                </c:pt>
                <c:pt idx="5802">
                  <c:v>11000.00488</c:v>
                </c:pt>
                <c:pt idx="5803">
                  <c:v>11000.00488</c:v>
                </c:pt>
                <c:pt idx="5804">
                  <c:v>11000.00488</c:v>
                </c:pt>
                <c:pt idx="5805">
                  <c:v>11000.00488</c:v>
                </c:pt>
                <c:pt idx="5806">
                  <c:v>11000.00488</c:v>
                </c:pt>
                <c:pt idx="5807">
                  <c:v>11000.00488</c:v>
                </c:pt>
                <c:pt idx="5808">
                  <c:v>11000.00488</c:v>
                </c:pt>
                <c:pt idx="5809">
                  <c:v>11000.00488</c:v>
                </c:pt>
                <c:pt idx="5810">
                  <c:v>11000.00488</c:v>
                </c:pt>
                <c:pt idx="5811">
                  <c:v>11000.00488</c:v>
                </c:pt>
                <c:pt idx="5812">
                  <c:v>11000.00488</c:v>
                </c:pt>
                <c:pt idx="5813">
                  <c:v>11000.00488</c:v>
                </c:pt>
                <c:pt idx="5814">
                  <c:v>11000.00488</c:v>
                </c:pt>
                <c:pt idx="5815">
                  <c:v>11000.00488</c:v>
                </c:pt>
                <c:pt idx="5816">
                  <c:v>11000.00488</c:v>
                </c:pt>
                <c:pt idx="5817">
                  <c:v>11000.00488</c:v>
                </c:pt>
                <c:pt idx="5818">
                  <c:v>11000.00488</c:v>
                </c:pt>
                <c:pt idx="5819">
                  <c:v>11000.00488</c:v>
                </c:pt>
                <c:pt idx="5820">
                  <c:v>11000.00488</c:v>
                </c:pt>
                <c:pt idx="5821">
                  <c:v>11000.00488</c:v>
                </c:pt>
                <c:pt idx="5822">
                  <c:v>11000.00488</c:v>
                </c:pt>
                <c:pt idx="5823">
                  <c:v>11000.00488</c:v>
                </c:pt>
                <c:pt idx="5824">
                  <c:v>11000.00488</c:v>
                </c:pt>
                <c:pt idx="5825">
                  <c:v>11000.00488</c:v>
                </c:pt>
                <c:pt idx="5826">
                  <c:v>11000.00488</c:v>
                </c:pt>
                <c:pt idx="5827">
                  <c:v>11000.00488</c:v>
                </c:pt>
                <c:pt idx="5828">
                  <c:v>11000.00488</c:v>
                </c:pt>
                <c:pt idx="5829">
                  <c:v>11000.00488</c:v>
                </c:pt>
                <c:pt idx="5830">
                  <c:v>11000.00488</c:v>
                </c:pt>
                <c:pt idx="5831">
                  <c:v>11000.00488</c:v>
                </c:pt>
                <c:pt idx="5832">
                  <c:v>11000.00488</c:v>
                </c:pt>
                <c:pt idx="5833">
                  <c:v>11000.00488</c:v>
                </c:pt>
                <c:pt idx="5834">
                  <c:v>11000.00488</c:v>
                </c:pt>
                <c:pt idx="5835">
                  <c:v>11000.00488</c:v>
                </c:pt>
                <c:pt idx="5836">
                  <c:v>11000.00488</c:v>
                </c:pt>
                <c:pt idx="5837">
                  <c:v>11000.00488</c:v>
                </c:pt>
                <c:pt idx="5838">
                  <c:v>11000.00488</c:v>
                </c:pt>
                <c:pt idx="5839">
                  <c:v>11000.00488</c:v>
                </c:pt>
                <c:pt idx="5840">
                  <c:v>11000.00488</c:v>
                </c:pt>
                <c:pt idx="5841">
                  <c:v>11000.00488</c:v>
                </c:pt>
                <c:pt idx="5842">
                  <c:v>11000.00488</c:v>
                </c:pt>
                <c:pt idx="5843">
                  <c:v>11000.00488</c:v>
                </c:pt>
                <c:pt idx="5844">
                  <c:v>11000.00488</c:v>
                </c:pt>
                <c:pt idx="5845">
                  <c:v>11000.00488</c:v>
                </c:pt>
                <c:pt idx="5846">
                  <c:v>11000.00488</c:v>
                </c:pt>
                <c:pt idx="5847">
                  <c:v>11000.00488</c:v>
                </c:pt>
                <c:pt idx="5848">
                  <c:v>11000.00488</c:v>
                </c:pt>
                <c:pt idx="5849">
                  <c:v>11000.00488</c:v>
                </c:pt>
                <c:pt idx="5850">
                  <c:v>11000.00488</c:v>
                </c:pt>
                <c:pt idx="5851">
                  <c:v>11000.00488</c:v>
                </c:pt>
                <c:pt idx="5852">
                  <c:v>11000.00488</c:v>
                </c:pt>
                <c:pt idx="5853">
                  <c:v>11000.00488</c:v>
                </c:pt>
                <c:pt idx="5854">
                  <c:v>11000.00488</c:v>
                </c:pt>
                <c:pt idx="5855">
                  <c:v>11000.00488</c:v>
                </c:pt>
                <c:pt idx="5856">
                  <c:v>11000.00488</c:v>
                </c:pt>
                <c:pt idx="5857">
                  <c:v>11000.00488</c:v>
                </c:pt>
                <c:pt idx="5858">
                  <c:v>11000.00488</c:v>
                </c:pt>
                <c:pt idx="5859">
                  <c:v>11000.00488</c:v>
                </c:pt>
                <c:pt idx="5860">
                  <c:v>11000.00488</c:v>
                </c:pt>
                <c:pt idx="5861">
                  <c:v>11000.00488</c:v>
                </c:pt>
                <c:pt idx="5862">
                  <c:v>11000.00488</c:v>
                </c:pt>
                <c:pt idx="5863">
                  <c:v>11000.00488</c:v>
                </c:pt>
                <c:pt idx="5864">
                  <c:v>11000.00488</c:v>
                </c:pt>
                <c:pt idx="5865">
                  <c:v>11000.00488</c:v>
                </c:pt>
                <c:pt idx="5866">
                  <c:v>11000.00488</c:v>
                </c:pt>
                <c:pt idx="5867">
                  <c:v>11000.00488</c:v>
                </c:pt>
                <c:pt idx="5868">
                  <c:v>11000.00488</c:v>
                </c:pt>
                <c:pt idx="5869">
                  <c:v>11000.00488</c:v>
                </c:pt>
                <c:pt idx="5870">
                  <c:v>11000.00488</c:v>
                </c:pt>
                <c:pt idx="5871">
                  <c:v>11000.00488</c:v>
                </c:pt>
                <c:pt idx="5872">
                  <c:v>11000.00488</c:v>
                </c:pt>
                <c:pt idx="5873">
                  <c:v>11000.00488</c:v>
                </c:pt>
                <c:pt idx="5874">
                  <c:v>11000.00488</c:v>
                </c:pt>
                <c:pt idx="5875">
                  <c:v>11000.00488</c:v>
                </c:pt>
                <c:pt idx="5876">
                  <c:v>11000.00488</c:v>
                </c:pt>
                <c:pt idx="5877">
                  <c:v>11000.00488</c:v>
                </c:pt>
                <c:pt idx="5878">
                  <c:v>11000.00488</c:v>
                </c:pt>
                <c:pt idx="5879">
                  <c:v>11000.00488</c:v>
                </c:pt>
                <c:pt idx="5880">
                  <c:v>11000.00488</c:v>
                </c:pt>
                <c:pt idx="5881">
                  <c:v>11000.00488</c:v>
                </c:pt>
                <c:pt idx="5882">
                  <c:v>11000.00488</c:v>
                </c:pt>
                <c:pt idx="5883">
                  <c:v>11000.00488</c:v>
                </c:pt>
                <c:pt idx="5884">
                  <c:v>11000.00488</c:v>
                </c:pt>
                <c:pt idx="5885">
                  <c:v>11000.00488</c:v>
                </c:pt>
                <c:pt idx="5886">
                  <c:v>11000.00488</c:v>
                </c:pt>
                <c:pt idx="5887">
                  <c:v>11000.00488</c:v>
                </c:pt>
                <c:pt idx="5888">
                  <c:v>11000.00488</c:v>
                </c:pt>
                <c:pt idx="5889">
                  <c:v>11000.00488</c:v>
                </c:pt>
                <c:pt idx="5890">
                  <c:v>11000.00488</c:v>
                </c:pt>
                <c:pt idx="5891">
                  <c:v>11000.00488</c:v>
                </c:pt>
                <c:pt idx="5892">
                  <c:v>11000.00488</c:v>
                </c:pt>
                <c:pt idx="5893">
                  <c:v>11000.00488</c:v>
                </c:pt>
                <c:pt idx="5894">
                  <c:v>11000.00488</c:v>
                </c:pt>
                <c:pt idx="5895">
                  <c:v>11000.00488</c:v>
                </c:pt>
                <c:pt idx="5896">
                  <c:v>11000.00488</c:v>
                </c:pt>
                <c:pt idx="5897">
                  <c:v>11000.00488</c:v>
                </c:pt>
                <c:pt idx="5898">
                  <c:v>11000.00488</c:v>
                </c:pt>
                <c:pt idx="5899">
                  <c:v>11000.00488</c:v>
                </c:pt>
                <c:pt idx="5900">
                  <c:v>11000.00488</c:v>
                </c:pt>
                <c:pt idx="5901">
                  <c:v>11000.00488</c:v>
                </c:pt>
                <c:pt idx="5902">
                  <c:v>11000.00488</c:v>
                </c:pt>
                <c:pt idx="5903">
                  <c:v>11000.00488</c:v>
                </c:pt>
                <c:pt idx="5904">
                  <c:v>11000.00488</c:v>
                </c:pt>
                <c:pt idx="5905">
                  <c:v>11000.00488</c:v>
                </c:pt>
                <c:pt idx="5906">
                  <c:v>11000.00488</c:v>
                </c:pt>
                <c:pt idx="5907">
                  <c:v>11000.00488</c:v>
                </c:pt>
                <c:pt idx="5908">
                  <c:v>11000.00488</c:v>
                </c:pt>
                <c:pt idx="5909">
                  <c:v>11000.00488</c:v>
                </c:pt>
                <c:pt idx="5910">
                  <c:v>11000.00488</c:v>
                </c:pt>
                <c:pt idx="5911">
                  <c:v>11000.00488</c:v>
                </c:pt>
                <c:pt idx="5912">
                  <c:v>11000.00488</c:v>
                </c:pt>
                <c:pt idx="5913">
                  <c:v>11000.00488</c:v>
                </c:pt>
                <c:pt idx="5914">
                  <c:v>11000.00488</c:v>
                </c:pt>
                <c:pt idx="5915">
                  <c:v>11000.00488</c:v>
                </c:pt>
                <c:pt idx="5916">
                  <c:v>11000.00488</c:v>
                </c:pt>
                <c:pt idx="5917">
                  <c:v>11000.00488</c:v>
                </c:pt>
                <c:pt idx="5918">
                  <c:v>11000.00488</c:v>
                </c:pt>
                <c:pt idx="5919">
                  <c:v>11000.00488</c:v>
                </c:pt>
                <c:pt idx="5920">
                  <c:v>11000.00488</c:v>
                </c:pt>
                <c:pt idx="5921">
                  <c:v>11000.00488</c:v>
                </c:pt>
                <c:pt idx="5922">
                  <c:v>11000.00488</c:v>
                </c:pt>
                <c:pt idx="5923">
                  <c:v>11000.00488</c:v>
                </c:pt>
                <c:pt idx="5924">
                  <c:v>11000.00488</c:v>
                </c:pt>
                <c:pt idx="5925">
                  <c:v>11000.00488</c:v>
                </c:pt>
                <c:pt idx="5926">
                  <c:v>11000.00488</c:v>
                </c:pt>
                <c:pt idx="5927">
                  <c:v>11000.00488</c:v>
                </c:pt>
                <c:pt idx="5928">
                  <c:v>11000.00488</c:v>
                </c:pt>
                <c:pt idx="5929">
                  <c:v>11000.00488</c:v>
                </c:pt>
                <c:pt idx="5930">
                  <c:v>11000.00488</c:v>
                </c:pt>
                <c:pt idx="5931">
                  <c:v>11000.00488</c:v>
                </c:pt>
                <c:pt idx="5932">
                  <c:v>11000.00488</c:v>
                </c:pt>
                <c:pt idx="5933">
                  <c:v>11000.00488</c:v>
                </c:pt>
                <c:pt idx="5934">
                  <c:v>11000.00488</c:v>
                </c:pt>
                <c:pt idx="5935">
                  <c:v>11000.00488</c:v>
                </c:pt>
                <c:pt idx="5936">
                  <c:v>11000.00488</c:v>
                </c:pt>
                <c:pt idx="5937">
                  <c:v>11000.00488</c:v>
                </c:pt>
                <c:pt idx="5938">
                  <c:v>11000.00488</c:v>
                </c:pt>
                <c:pt idx="5939">
                  <c:v>11000.00488</c:v>
                </c:pt>
                <c:pt idx="5940">
                  <c:v>11000.00488</c:v>
                </c:pt>
                <c:pt idx="5941">
                  <c:v>11000.00488</c:v>
                </c:pt>
                <c:pt idx="5942">
                  <c:v>11000.00488</c:v>
                </c:pt>
                <c:pt idx="5943">
                  <c:v>11000.00488</c:v>
                </c:pt>
                <c:pt idx="5944">
                  <c:v>11000.00488</c:v>
                </c:pt>
                <c:pt idx="5945">
                  <c:v>11000.00488</c:v>
                </c:pt>
                <c:pt idx="5946">
                  <c:v>11000.00488</c:v>
                </c:pt>
                <c:pt idx="5947">
                  <c:v>11000.00488</c:v>
                </c:pt>
                <c:pt idx="5948">
                  <c:v>11000.00488</c:v>
                </c:pt>
                <c:pt idx="5949">
                  <c:v>11000.00488</c:v>
                </c:pt>
                <c:pt idx="5950">
                  <c:v>11000.00488</c:v>
                </c:pt>
                <c:pt idx="5951">
                  <c:v>11000.00488</c:v>
                </c:pt>
                <c:pt idx="5952">
                  <c:v>11000.00488</c:v>
                </c:pt>
                <c:pt idx="5953">
                  <c:v>11000.00488</c:v>
                </c:pt>
                <c:pt idx="5954">
                  <c:v>11000.00488</c:v>
                </c:pt>
                <c:pt idx="5955">
                  <c:v>11000.00488</c:v>
                </c:pt>
                <c:pt idx="5956">
                  <c:v>11000.00488</c:v>
                </c:pt>
                <c:pt idx="5957">
                  <c:v>11000.00488</c:v>
                </c:pt>
                <c:pt idx="5958">
                  <c:v>11000.00488</c:v>
                </c:pt>
                <c:pt idx="5959">
                  <c:v>11000.00488</c:v>
                </c:pt>
                <c:pt idx="5960">
                  <c:v>11000.00488</c:v>
                </c:pt>
                <c:pt idx="5961">
                  <c:v>11000.00488</c:v>
                </c:pt>
                <c:pt idx="5962">
                  <c:v>11000.00488</c:v>
                </c:pt>
                <c:pt idx="5963">
                  <c:v>11000.00488</c:v>
                </c:pt>
                <c:pt idx="5964">
                  <c:v>11000.00488</c:v>
                </c:pt>
                <c:pt idx="5965">
                  <c:v>11000.00488</c:v>
                </c:pt>
                <c:pt idx="5966">
                  <c:v>11000.00488</c:v>
                </c:pt>
                <c:pt idx="5967">
                  <c:v>11000.00488</c:v>
                </c:pt>
                <c:pt idx="5968">
                  <c:v>11000.00488</c:v>
                </c:pt>
                <c:pt idx="5969">
                  <c:v>11000.00488</c:v>
                </c:pt>
                <c:pt idx="5970">
                  <c:v>11000.00488</c:v>
                </c:pt>
                <c:pt idx="5971">
                  <c:v>11000.00488</c:v>
                </c:pt>
                <c:pt idx="5972">
                  <c:v>11000.00488</c:v>
                </c:pt>
                <c:pt idx="5973">
                  <c:v>11000.00488</c:v>
                </c:pt>
                <c:pt idx="5974">
                  <c:v>11000.00488</c:v>
                </c:pt>
                <c:pt idx="5975">
                  <c:v>11000.00488</c:v>
                </c:pt>
                <c:pt idx="5976">
                  <c:v>11000.00488</c:v>
                </c:pt>
                <c:pt idx="5977">
                  <c:v>11000.00488</c:v>
                </c:pt>
                <c:pt idx="5978">
                  <c:v>11000.00488</c:v>
                </c:pt>
                <c:pt idx="5979">
                  <c:v>11000.00488</c:v>
                </c:pt>
                <c:pt idx="5980">
                  <c:v>11000.00488</c:v>
                </c:pt>
                <c:pt idx="5981">
                  <c:v>11000.00488</c:v>
                </c:pt>
                <c:pt idx="5982">
                  <c:v>11000.00488</c:v>
                </c:pt>
                <c:pt idx="5983">
                  <c:v>11000.00488</c:v>
                </c:pt>
                <c:pt idx="5984">
                  <c:v>11000.00488</c:v>
                </c:pt>
                <c:pt idx="5985">
                  <c:v>11000.00488</c:v>
                </c:pt>
                <c:pt idx="5986">
                  <c:v>11000.00488</c:v>
                </c:pt>
                <c:pt idx="5987">
                  <c:v>11000.00488</c:v>
                </c:pt>
                <c:pt idx="5988">
                  <c:v>11000.00488</c:v>
                </c:pt>
                <c:pt idx="5989">
                  <c:v>11000.00488</c:v>
                </c:pt>
                <c:pt idx="5990">
                  <c:v>11000.00488</c:v>
                </c:pt>
                <c:pt idx="5991">
                  <c:v>11000.00488</c:v>
                </c:pt>
                <c:pt idx="5992">
                  <c:v>11000.00488</c:v>
                </c:pt>
                <c:pt idx="5993">
                  <c:v>11000.00488</c:v>
                </c:pt>
                <c:pt idx="5994">
                  <c:v>11000.00488</c:v>
                </c:pt>
                <c:pt idx="5995">
                  <c:v>11000.00488</c:v>
                </c:pt>
                <c:pt idx="5996">
                  <c:v>11000.00488</c:v>
                </c:pt>
                <c:pt idx="5997">
                  <c:v>11000.00488</c:v>
                </c:pt>
                <c:pt idx="5998">
                  <c:v>11000.00488</c:v>
                </c:pt>
                <c:pt idx="5999">
                  <c:v>11000.00488</c:v>
                </c:pt>
                <c:pt idx="6000">
                  <c:v>11000.00488</c:v>
                </c:pt>
              </c:numCache>
            </c:numRef>
          </c:yVal>
          <c:smooth val="1"/>
          <c:extLst>
            <c:ext xmlns:c16="http://schemas.microsoft.com/office/drawing/2014/chart" uri="{C3380CC4-5D6E-409C-BE32-E72D297353CC}">
              <c16:uniqueId val="{00000000-B0BF-4E0E-9494-FCFDD30C07F5}"/>
            </c:ext>
          </c:extLst>
        </c:ser>
        <c:dLbls>
          <c:showLegendKey val="0"/>
          <c:showVal val="0"/>
          <c:showCatName val="0"/>
          <c:showSerName val="0"/>
          <c:showPercent val="0"/>
          <c:showBubbleSize val="0"/>
        </c:dLbls>
        <c:axId val="156256512"/>
        <c:axId val="156258688"/>
      </c:scatterChart>
      <c:scatterChart>
        <c:scatterStyle val="smoothMarker"/>
        <c:varyColors val="0"/>
        <c:ser>
          <c:idx val="1"/>
          <c:order val="1"/>
          <c:tx>
            <c:v>PT Speed</c:v>
          </c:tx>
          <c:spPr>
            <a:ln>
              <a:solidFill>
                <a:schemeClr val="accent2">
                  <a:shade val="95000"/>
                  <a:satMod val="105000"/>
                </a:schemeClr>
              </a:solidFill>
            </a:ln>
          </c:spPr>
          <c:marker>
            <c:symbol val="none"/>
          </c:marker>
          <c:xVal>
            <c:strRef>
              <c:f>Log_Demo_Report_NA!$A:$A</c:f>
              <c:strCache>
                <c:ptCount val="6001"/>
                <c:pt idx="0">
                  <c:v>TIME</c:v>
                </c:pt>
                <c:pt idx="1">
                  <c:v>0</c:v>
                </c:pt>
                <c:pt idx="2">
                  <c:v>0.1</c:v>
                </c:pt>
                <c:pt idx="3">
                  <c:v>0.2</c:v>
                </c:pt>
                <c:pt idx="4">
                  <c:v>0.3</c:v>
                </c:pt>
                <c:pt idx="5">
                  <c:v>0.411</c:v>
                </c:pt>
                <c:pt idx="6">
                  <c:v>0.563</c:v>
                </c:pt>
                <c:pt idx="7">
                  <c:v>0.601</c:v>
                </c:pt>
                <c:pt idx="8">
                  <c:v>0.7</c:v>
                </c:pt>
                <c:pt idx="9">
                  <c:v>0.8</c:v>
                </c:pt>
                <c:pt idx="10">
                  <c:v>0.9</c:v>
                </c:pt>
                <c:pt idx="11">
                  <c:v>1.042</c:v>
                </c:pt>
                <c:pt idx="12">
                  <c:v>1.139</c:v>
                </c:pt>
                <c:pt idx="13">
                  <c:v>1.2</c:v>
                </c:pt>
                <c:pt idx="14">
                  <c:v>1.3</c:v>
                </c:pt>
                <c:pt idx="15">
                  <c:v>1.4</c:v>
                </c:pt>
                <c:pt idx="16">
                  <c:v>1.5</c:v>
                </c:pt>
                <c:pt idx="17">
                  <c:v>1.6</c:v>
                </c:pt>
                <c:pt idx="18">
                  <c:v>1.7</c:v>
                </c:pt>
                <c:pt idx="19">
                  <c:v>1.801</c:v>
                </c:pt>
                <c:pt idx="20">
                  <c:v>1.9</c:v>
                </c:pt>
                <c:pt idx="21">
                  <c:v>2</c:v>
                </c:pt>
                <c:pt idx="22">
                  <c:v>2.1</c:v>
                </c:pt>
                <c:pt idx="23">
                  <c:v>2.2</c:v>
                </c:pt>
                <c:pt idx="24">
                  <c:v>2.3</c:v>
                </c:pt>
                <c:pt idx="25">
                  <c:v>2.4</c:v>
                </c:pt>
                <c:pt idx="26">
                  <c:v>2.5</c:v>
                </c:pt>
                <c:pt idx="27">
                  <c:v>2.6</c:v>
                </c:pt>
                <c:pt idx="28">
                  <c:v>2.7</c:v>
                </c:pt>
                <c:pt idx="29">
                  <c:v>2.88</c:v>
                </c:pt>
                <c:pt idx="30">
                  <c:v>2.9</c:v>
                </c:pt>
                <c:pt idx="31">
                  <c:v>3</c:v>
                </c:pt>
                <c:pt idx="32">
                  <c:v>3.1</c:v>
                </c:pt>
                <c:pt idx="33">
                  <c:v>3.2</c:v>
                </c:pt>
                <c:pt idx="34">
                  <c:v>3.3</c:v>
                </c:pt>
                <c:pt idx="35">
                  <c:v>3.4</c:v>
                </c:pt>
                <c:pt idx="36">
                  <c:v>3.5</c:v>
                </c:pt>
                <c:pt idx="37">
                  <c:v>3.6</c:v>
                </c:pt>
                <c:pt idx="38">
                  <c:v>3.7</c:v>
                </c:pt>
                <c:pt idx="39">
                  <c:v>3.8</c:v>
                </c:pt>
                <c:pt idx="40">
                  <c:v>3.9</c:v>
                </c:pt>
                <c:pt idx="41">
                  <c:v>4</c:v>
                </c:pt>
                <c:pt idx="42">
                  <c:v>4.1</c:v>
                </c:pt>
                <c:pt idx="43">
                  <c:v>4.2</c:v>
                </c:pt>
                <c:pt idx="44">
                  <c:v>4.3</c:v>
                </c:pt>
                <c:pt idx="45">
                  <c:v>4.4</c:v>
                </c:pt>
                <c:pt idx="46">
                  <c:v>4.5</c:v>
                </c:pt>
                <c:pt idx="47">
                  <c:v>4.6</c:v>
                </c:pt>
                <c:pt idx="48">
                  <c:v>4.7</c:v>
                </c:pt>
                <c:pt idx="49">
                  <c:v>4.8</c:v>
                </c:pt>
                <c:pt idx="50">
                  <c:v>4.9</c:v>
                </c:pt>
                <c:pt idx="51">
                  <c:v>5</c:v>
                </c:pt>
                <c:pt idx="52">
                  <c:v>5.1</c:v>
                </c:pt>
                <c:pt idx="53">
                  <c:v>5.2</c:v>
                </c:pt>
                <c:pt idx="54">
                  <c:v>5.3</c:v>
                </c:pt>
                <c:pt idx="55">
                  <c:v>5.4</c:v>
                </c:pt>
                <c:pt idx="56">
                  <c:v>5.5</c:v>
                </c:pt>
                <c:pt idx="57">
                  <c:v>5.6</c:v>
                </c:pt>
                <c:pt idx="58">
                  <c:v>5.7</c:v>
                </c:pt>
                <c:pt idx="59">
                  <c:v>5.8</c:v>
                </c:pt>
                <c:pt idx="60">
                  <c:v>5.9</c:v>
                </c:pt>
                <c:pt idx="61">
                  <c:v>6</c:v>
                </c:pt>
                <c:pt idx="62">
                  <c:v>6.1</c:v>
                </c:pt>
                <c:pt idx="63">
                  <c:v>6.2</c:v>
                </c:pt>
                <c:pt idx="64">
                  <c:v>6.3</c:v>
                </c:pt>
                <c:pt idx="65">
                  <c:v>6.4</c:v>
                </c:pt>
                <c:pt idx="66">
                  <c:v>6.5</c:v>
                </c:pt>
                <c:pt idx="67">
                  <c:v>6.6</c:v>
                </c:pt>
                <c:pt idx="68">
                  <c:v>6.7</c:v>
                </c:pt>
                <c:pt idx="69">
                  <c:v>6.8</c:v>
                </c:pt>
                <c:pt idx="70">
                  <c:v>6.9</c:v>
                </c:pt>
                <c:pt idx="71">
                  <c:v>7</c:v>
                </c:pt>
                <c:pt idx="72">
                  <c:v>7.1</c:v>
                </c:pt>
                <c:pt idx="73">
                  <c:v>7.2</c:v>
                </c:pt>
                <c:pt idx="74">
                  <c:v>7.3</c:v>
                </c:pt>
                <c:pt idx="75">
                  <c:v>7.4</c:v>
                </c:pt>
                <c:pt idx="76">
                  <c:v>7.5</c:v>
                </c:pt>
                <c:pt idx="77">
                  <c:v>7.6</c:v>
                </c:pt>
                <c:pt idx="78">
                  <c:v>7.7</c:v>
                </c:pt>
                <c:pt idx="79">
                  <c:v>7.8</c:v>
                </c:pt>
                <c:pt idx="80">
                  <c:v>7.9</c:v>
                </c:pt>
                <c:pt idx="81">
                  <c:v>8</c:v>
                </c:pt>
                <c:pt idx="82">
                  <c:v>8.1</c:v>
                </c:pt>
                <c:pt idx="83">
                  <c:v>8.2</c:v>
                </c:pt>
                <c:pt idx="84">
                  <c:v>8.301</c:v>
                </c:pt>
                <c:pt idx="85">
                  <c:v>8.4</c:v>
                </c:pt>
                <c:pt idx="86">
                  <c:v>8.5</c:v>
                </c:pt>
                <c:pt idx="87">
                  <c:v>8.6</c:v>
                </c:pt>
                <c:pt idx="88">
                  <c:v>8.701</c:v>
                </c:pt>
                <c:pt idx="89">
                  <c:v>8.8</c:v>
                </c:pt>
                <c:pt idx="90">
                  <c:v>8.9</c:v>
                </c:pt>
                <c:pt idx="91">
                  <c:v>9.001</c:v>
                </c:pt>
                <c:pt idx="92">
                  <c:v>9.101</c:v>
                </c:pt>
                <c:pt idx="93">
                  <c:v>9.2</c:v>
                </c:pt>
                <c:pt idx="94">
                  <c:v>9.3</c:v>
                </c:pt>
                <c:pt idx="95">
                  <c:v>9.4</c:v>
                </c:pt>
                <c:pt idx="96">
                  <c:v>9.501</c:v>
                </c:pt>
                <c:pt idx="97">
                  <c:v>9.6</c:v>
                </c:pt>
                <c:pt idx="98">
                  <c:v>9.7</c:v>
                </c:pt>
                <c:pt idx="99">
                  <c:v>9.8</c:v>
                </c:pt>
                <c:pt idx="100">
                  <c:v>9.903</c:v>
                </c:pt>
                <c:pt idx="101">
                  <c:v>10</c:v>
                </c:pt>
                <c:pt idx="102">
                  <c:v>10.1</c:v>
                </c:pt>
                <c:pt idx="103">
                  <c:v>10.2</c:v>
                </c:pt>
                <c:pt idx="104">
                  <c:v>10.3</c:v>
                </c:pt>
                <c:pt idx="105">
                  <c:v>10.423</c:v>
                </c:pt>
                <c:pt idx="106">
                  <c:v>10.505</c:v>
                </c:pt>
                <c:pt idx="107">
                  <c:v>10.6</c:v>
                </c:pt>
                <c:pt idx="108">
                  <c:v>10.7</c:v>
                </c:pt>
                <c:pt idx="109">
                  <c:v>10.8</c:v>
                </c:pt>
                <c:pt idx="110">
                  <c:v>10.9</c:v>
                </c:pt>
                <c:pt idx="111">
                  <c:v>11</c:v>
                </c:pt>
                <c:pt idx="112">
                  <c:v>11.1</c:v>
                </c:pt>
                <c:pt idx="113">
                  <c:v>11.2</c:v>
                </c:pt>
                <c:pt idx="114">
                  <c:v>11.3</c:v>
                </c:pt>
                <c:pt idx="115">
                  <c:v>11.4</c:v>
                </c:pt>
                <c:pt idx="116">
                  <c:v>11.501</c:v>
                </c:pt>
                <c:pt idx="117">
                  <c:v>11.608</c:v>
                </c:pt>
                <c:pt idx="118">
                  <c:v>11.7</c:v>
                </c:pt>
                <c:pt idx="119">
                  <c:v>11.8</c:v>
                </c:pt>
                <c:pt idx="120">
                  <c:v>11.9</c:v>
                </c:pt>
                <c:pt idx="121">
                  <c:v>12</c:v>
                </c:pt>
                <c:pt idx="122">
                  <c:v>12.1</c:v>
                </c:pt>
                <c:pt idx="123">
                  <c:v>12.2</c:v>
                </c:pt>
                <c:pt idx="124">
                  <c:v>12.3</c:v>
                </c:pt>
                <c:pt idx="125">
                  <c:v>12.4</c:v>
                </c:pt>
                <c:pt idx="126">
                  <c:v>12.5</c:v>
                </c:pt>
                <c:pt idx="127">
                  <c:v>12.6</c:v>
                </c:pt>
                <c:pt idx="128">
                  <c:v>12.7</c:v>
                </c:pt>
                <c:pt idx="129">
                  <c:v>12.8</c:v>
                </c:pt>
                <c:pt idx="130">
                  <c:v>12.9</c:v>
                </c:pt>
                <c:pt idx="131">
                  <c:v>13.029</c:v>
                </c:pt>
                <c:pt idx="132">
                  <c:v>13.141</c:v>
                </c:pt>
                <c:pt idx="133">
                  <c:v>13.2</c:v>
                </c:pt>
                <c:pt idx="134">
                  <c:v>13.3</c:v>
                </c:pt>
                <c:pt idx="135">
                  <c:v>13.4</c:v>
                </c:pt>
                <c:pt idx="136">
                  <c:v>13.5</c:v>
                </c:pt>
                <c:pt idx="137">
                  <c:v>13.6</c:v>
                </c:pt>
                <c:pt idx="138">
                  <c:v>13.7</c:v>
                </c:pt>
                <c:pt idx="139">
                  <c:v>13.8</c:v>
                </c:pt>
                <c:pt idx="140">
                  <c:v>13.9</c:v>
                </c:pt>
                <c:pt idx="141">
                  <c:v>14</c:v>
                </c:pt>
                <c:pt idx="142">
                  <c:v>14.1</c:v>
                </c:pt>
                <c:pt idx="143">
                  <c:v>14.2</c:v>
                </c:pt>
                <c:pt idx="144">
                  <c:v>14.3</c:v>
                </c:pt>
                <c:pt idx="145">
                  <c:v>14.4</c:v>
                </c:pt>
                <c:pt idx="146">
                  <c:v>14.5</c:v>
                </c:pt>
                <c:pt idx="147">
                  <c:v>14.6</c:v>
                </c:pt>
                <c:pt idx="148">
                  <c:v>14.7</c:v>
                </c:pt>
                <c:pt idx="149">
                  <c:v>14.8</c:v>
                </c:pt>
                <c:pt idx="150">
                  <c:v>14.901</c:v>
                </c:pt>
                <c:pt idx="151">
                  <c:v>15</c:v>
                </c:pt>
                <c:pt idx="152">
                  <c:v>15.1</c:v>
                </c:pt>
                <c:pt idx="153">
                  <c:v>15.224</c:v>
                </c:pt>
                <c:pt idx="154">
                  <c:v>15.361</c:v>
                </c:pt>
                <c:pt idx="155">
                  <c:v>15.4</c:v>
                </c:pt>
                <c:pt idx="156">
                  <c:v>15.5</c:v>
                </c:pt>
                <c:pt idx="157">
                  <c:v>15.6</c:v>
                </c:pt>
                <c:pt idx="158">
                  <c:v>15.7</c:v>
                </c:pt>
                <c:pt idx="159">
                  <c:v>15.824</c:v>
                </c:pt>
                <c:pt idx="160">
                  <c:v>15.971</c:v>
                </c:pt>
                <c:pt idx="161">
                  <c:v>16</c:v>
                </c:pt>
                <c:pt idx="162">
                  <c:v>16.101</c:v>
                </c:pt>
                <c:pt idx="163">
                  <c:v>16.2</c:v>
                </c:pt>
                <c:pt idx="164">
                  <c:v>16.3</c:v>
                </c:pt>
                <c:pt idx="165">
                  <c:v>16.4</c:v>
                </c:pt>
                <c:pt idx="166">
                  <c:v>16.5</c:v>
                </c:pt>
                <c:pt idx="167">
                  <c:v>16.6</c:v>
                </c:pt>
                <c:pt idx="168">
                  <c:v>16.7</c:v>
                </c:pt>
                <c:pt idx="169">
                  <c:v>16.8</c:v>
                </c:pt>
                <c:pt idx="170">
                  <c:v>16.9</c:v>
                </c:pt>
                <c:pt idx="171">
                  <c:v>17</c:v>
                </c:pt>
                <c:pt idx="172">
                  <c:v>17.1</c:v>
                </c:pt>
                <c:pt idx="173">
                  <c:v>17.2</c:v>
                </c:pt>
                <c:pt idx="174">
                  <c:v>17.3</c:v>
                </c:pt>
                <c:pt idx="175">
                  <c:v>17.4</c:v>
                </c:pt>
                <c:pt idx="176">
                  <c:v>17.5</c:v>
                </c:pt>
                <c:pt idx="177">
                  <c:v>17.6</c:v>
                </c:pt>
                <c:pt idx="178">
                  <c:v>17.7</c:v>
                </c:pt>
                <c:pt idx="179">
                  <c:v>17.8</c:v>
                </c:pt>
                <c:pt idx="180">
                  <c:v>17.9</c:v>
                </c:pt>
                <c:pt idx="181">
                  <c:v>18</c:v>
                </c:pt>
                <c:pt idx="182">
                  <c:v>18.1</c:v>
                </c:pt>
                <c:pt idx="183">
                  <c:v>18.2</c:v>
                </c:pt>
                <c:pt idx="184">
                  <c:v>18.3</c:v>
                </c:pt>
                <c:pt idx="185">
                  <c:v>18.4</c:v>
                </c:pt>
                <c:pt idx="186">
                  <c:v>18.5</c:v>
                </c:pt>
                <c:pt idx="187">
                  <c:v>18.6</c:v>
                </c:pt>
                <c:pt idx="188">
                  <c:v>18.7</c:v>
                </c:pt>
                <c:pt idx="189">
                  <c:v>18.8</c:v>
                </c:pt>
                <c:pt idx="190">
                  <c:v>18.9</c:v>
                </c:pt>
                <c:pt idx="191">
                  <c:v>19</c:v>
                </c:pt>
                <c:pt idx="192">
                  <c:v>19.1</c:v>
                </c:pt>
                <c:pt idx="193">
                  <c:v>19.2</c:v>
                </c:pt>
                <c:pt idx="194">
                  <c:v>19.3</c:v>
                </c:pt>
                <c:pt idx="195">
                  <c:v>19.4</c:v>
                </c:pt>
                <c:pt idx="196">
                  <c:v>19.5</c:v>
                </c:pt>
                <c:pt idx="197">
                  <c:v>19.6</c:v>
                </c:pt>
                <c:pt idx="198">
                  <c:v>19.7</c:v>
                </c:pt>
                <c:pt idx="199">
                  <c:v>19.8</c:v>
                </c:pt>
                <c:pt idx="200">
                  <c:v>19.9</c:v>
                </c:pt>
                <c:pt idx="201">
                  <c:v>20</c:v>
                </c:pt>
                <c:pt idx="202">
                  <c:v>20.1</c:v>
                </c:pt>
                <c:pt idx="203">
                  <c:v>20.2</c:v>
                </c:pt>
                <c:pt idx="204">
                  <c:v>20.3</c:v>
                </c:pt>
                <c:pt idx="205">
                  <c:v>20.4</c:v>
                </c:pt>
                <c:pt idx="206">
                  <c:v>20.5</c:v>
                </c:pt>
                <c:pt idx="207">
                  <c:v>20.6</c:v>
                </c:pt>
                <c:pt idx="208">
                  <c:v>20.7</c:v>
                </c:pt>
                <c:pt idx="209">
                  <c:v>20.8</c:v>
                </c:pt>
                <c:pt idx="210">
                  <c:v>20.9</c:v>
                </c:pt>
                <c:pt idx="211">
                  <c:v>21</c:v>
                </c:pt>
                <c:pt idx="212">
                  <c:v>21.1</c:v>
                </c:pt>
                <c:pt idx="213">
                  <c:v>21.2</c:v>
                </c:pt>
                <c:pt idx="214">
                  <c:v>21.3</c:v>
                </c:pt>
                <c:pt idx="215">
                  <c:v>21.4</c:v>
                </c:pt>
                <c:pt idx="216">
                  <c:v>21.5</c:v>
                </c:pt>
                <c:pt idx="217">
                  <c:v>21.6</c:v>
                </c:pt>
                <c:pt idx="218">
                  <c:v>21.7</c:v>
                </c:pt>
                <c:pt idx="219">
                  <c:v>21.8</c:v>
                </c:pt>
                <c:pt idx="220">
                  <c:v>21.9</c:v>
                </c:pt>
                <c:pt idx="221">
                  <c:v>22</c:v>
                </c:pt>
                <c:pt idx="222">
                  <c:v>22.1</c:v>
                </c:pt>
                <c:pt idx="223">
                  <c:v>22.2</c:v>
                </c:pt>
                <c:pt idx="224">
                  <c:v>22.3</c:v>
                </c:pt>
                <c:pt idx="225">
                  <c:v>22.4</c:v>
                </c:pt>
                <c:pt idx="226">
                  <c:v>22.5</c:v>
                </c:pt>
                <c:pt idx="227">
                  <c:v>22.6</c:v>
                </c:pt>
                <c:pt idx="228">
                  <c:v>22.7</c:v>
                </c:pt>
                <c:pt idx="229">
                  <c:v>22.8</c:v>
                </c:pt>
                <c:pt idx="230">
                  <c:v>22.9</c:v>
                </c:pt>
                <c:pt idx="231">
                  <c:v>23</c:v>
                </c:pt>
                <c:pt idx="232">
                  <c:v>23.1</c:v>
                </c:pt>
                <c:pt idx="233">
                  <c:v>23.2</c:v>
                </c:pt>
                <c:pt idx="234">
                  <c:v>23.3</c:v>
                </c:pt>
                <c:pt idx="235">
                  <c:v>23.4</c:v>
                </c:pt>
                <c:pt idx="236">
                  <c:v>23.5</c:v>
                </c:pt>
                <c:pt idx="237">
                  <c:v>23.6</c:v>
                </c:pt>
                <c:pt idx="238">
                  <c:v>23.7</c:v>
                </c:pt>
                <c:pt idx="239">
                  <c:v>23.8</c:v>
                </c:pt>
                <c:pt idx="240">
                  <c:v>23.9</c:v>
                </c:pt>
                <c:pt idx="241">
                  <c:v>24</c:v>
                </c:pt>
                <c:pt idx="242">
                  <c:v>24.1</c:v>
                </c:pt>
                <c:pt idx="243">
                  <c:v>24.2</c:v>
                </c:pt>
                <c:pt idx="244">
                  <c:v>24.3</c:v>
                </c:pt>
                <c:pt idx="245">
                  <c:v>24.4</c:v>
                </c:pt>
                <c:pt idx="246">
                  <c:v>24.5</c:v>
                </c:pt>
                <c:pt idx="247">
                  <c:v>24.6</c:v>
                </c:pt>
                <c:pt idx="248">
                  <c:v>24.7</c:v>
                </c:pt>
                <c:pt idx="249">
                  <c:v>24.8</c:v>
                </c:pt>
                <c:pt idx="250">
                  <c:v>24.9</c:v>
                </c:pt>
                <c:pt idx="251">
                  <c:v>25.01</c:v>
                </c:pt>
                <c:pt idx="252">
                  <c:v>25.135</c:v>
                </c:pt>
                <c:pt idx="253">
                  <c:v>25.2</c:v>
                </c:pt>
                <c:pt idx="254">
                  <c:v>25.3</c:v>
                </c:pt>
                <c:pt idx="255">
                  <c:v>25.4</c:v>
                </c:pt>
                <c:pt idx="256">
                  <c:v>25.5</c:v>
                </c:pt>
                <c:pt idx="257">
                  <c:v>25.6</c:v>
                </c:pt>
                <c:pt idx="258">
                  <c:v>25.7</c:v>
                </c:pt>
                <c:pt idx="259">
                  <c:v>25.8</c:v>
                </c:pt>
                <c:pt idx="260">
                  <c:v>25.9</c:v>
                </c:pt>
                <c:pt idx="261">
                  <c:v>26</c:v>
                </c:pt>
                <c:pt idx="262">
                  <c:v>26.101</c:v>
                </c:pt>
                <c:pt idx="263">
                  <c:v>26.2</c:v>
                </c:pt>
                <c:pt idx="264">
                  <c:v>26.3</c:v>
                </c:pt>
                <c:pt idx="265">
                  <c:v>26.4</c:v>
                </c:pt>
                <c:pt idx="266">
                  <c:v>26.5</c:v>
                </c:pt>
                <c:pt idx="267">
                  <c:v>26.6</c:v>
                </c:pt>
                <c:pt idx="268">
                  <c:v>26.7</c:v>
                </c:pt>
                <c:pt idx="269">
                  <c:v>26.8</c:v>
                </c:pt>
                <c:pt idx="270">
                  <c:v>26.9</c:v>
                </c:pt>
                <c:pt idx="271">
                  <c:v>27.015</c:v>
                </c:pt>
                <c:pt idx="272">
                  <c:v>27.135</c:v>
                </c:pt>
                <c:pt idx="273">
                  <c:v>27.2</c:v>
                </c:pt>
                <c:pt idx="274">
                  <c:v>27.3</c:v>
                </c:pt>
                <c:pt idx="275">
                  <c:v>27.4</c:v>
                </c:pt>
                <c:pt idx="276">
                  <c:v>27.5</c:v>
                </c:pt>
                <c:pt idx="277">
                  <c:v>27.6</c:v>
                </c:pt>
                <c:pt idx="278">
                  <c:v>27.7</c:v>
                </c:pt>
                <c:pt idx="279">
                  <c:v>27.8</c:v>
                </c:pt>
                <c:pt idx="280">
                  <c:v>27.9</c:v>
                </c:pt>
                <c:pt idx="281">
                  <c:v>28.012</c:v>
                </c:pt>
                <c:pt idx="282">
                  <c:v>28.115</c:v>
                </c:pt>
                <c:pt idx="283">
                  <c:v>28.2</c:v>
                </c:pt>
                <c:pt idx="284">
                  <c:v>28.3</c:v>
                </c:pt>
                <c:pt idx="285">
                  <c:v>28.4</c:v>
                </c:pt>
                <c:pt idx="286">
                  <c:v>28.5</c:v>
                </c:pt>
                <c:pt idx="287">
                  <c:v>28.648</c:v>
                </c:pt>
                <c:pt idx="288">
                  <c:v>28.7</c:v>
                </c:pt>
                <c:pt idx="289">
                  <c:v>28.8</c:v>
                </c:pt>
                <c:pt idx="290">
                  <c:v>28.9</c:v>
                </c:pt>
                <c:pt idx="291">
                  <c:v>29</c:v>
                </c:pt>
                <c:pt idx="292">
                  <c:v>29.1</c:v>
                </c:pt>
                <c:pt idx="293">
                  <c:v>29.2</c:v>
                </c:pt>
                <c:pt idx="294">
                  <c:v>29.3</c:v>
                </c:pt>
                <c:pt idx="295">
                  <c:v>29.4</c:v>
                </c:pt>
                <c:pt idx="296">
                  <c:v>29.5</c:v>
                </c:pt>
                <c:pt idx="297">
                  <c:v>29.61</c:v>
                </c:pt>
                <c:pt idx="298">
                  <c:v>29.718</c:v>
                </c:pt>
                <c:pt idx="299">
                  <c:v>29.8</c:v>
                </c:pt>
                <c:pt idx="300">
                  <c:v>29.9</c:v>
                </c:pt>
                <c:pt idx="301">
                  <c:v>30</c:v>
                </c:pt>
                <c:pt idx="302">
                  <c:v>30.1</c:v>
                </c:pt>
                <c:pt idx="303">
                  <c:v>30.2</c:v>
                </c:pt>
                <c:pt idx="304">
                  <c:v>30.3</c:v>
                </c:pt>
                <c:pt idx="305">
                  <c:v>30.4</c:v>
                </c:pt>
                <c:pt idx="306">
                  <c:v>30.5</c:v>
                </c:pt>
                <c:pt idx="307">
                  <c:v>30.6</c:v>
                </c:pt>
                <c:pt idx="308">
                  <c:v>30.7</c:v>
                </c:pt>
                <c:pt idx="309">
                  <c:v>30.8</c:v>
                </c:pt>
                <c:pt idx="310">
                  <c:v>30.9</c:v>
                </c:pt>
                <c:pt idx="311">
                  <c:v>31</c:v>
                </c:pt>
                <c:pt idx="312">
                  <c:v>31.1</c:v>
                </c:pt>
                <c:pt idx="313">
                  <c:v>31.203</c:v>
                </c:pt>
                <c:pt idx="314">
                  <c:v>31.305</c:v>
                </c:pt>
                <c:pt idx="315">
                  <c:v>31.406</c:v>
                </c:pt>
                <c:pt idx="316">
                  <c:v>31.5</c:v>
                </c:pt>
                <c:pt idx="317">
                  <c:v>31.609</c:v>
                </c:pt>
                <c:pt idx="318">
                  <c:v>31.702</c:v>
                </c:pt>
                <c:pt idx="319">
                  <c:v>31.811</c:v>
                </c:pt>
                <c:pt idx="320">
                  <c:v>31.9</c:v>
                </c:pt>
                <c:pt idx="321">
                  <c:v>32.016</c:v>
                </c:pt>
                <c:pt idx="322">
                  <c:v>32.114</c:v>
                </c:pt>
                <c:pt idx="323">
                  <c:v>32.202</c:v>
                </c:pt>
                <c:pt idx="324">
                  <c:v>32.3</c:v>
                </c:pt>
                <c:pt idx="325">
                  <c:v>32.4</c:v>
                </c:pt>
                <c:pt idx="326">
                  <c:v>32.5</c:v>
                </c:pt>
                <c:pt idx="327">
                  <c:v>32.6</c:v>
                </c:pt>
                <c:pt idx="328">
                  <c:v>32.7</c:v>
                </c:pt>
                <c:pt idx="329">
                  <c:v>32.8</c:v>
                </c:pt>
                <c:pt idx="330">
                  <c:v>32.9</c:v>
                </c:pt>
                <c:pt idx="331">
                  <c:v>33</c:v>
                </c:pt>
                <c:pt idx="332">
                  <c:v>33.1</c:v>
                </c:pt>
                <c:pt idx="333">
                  <c:v>33.2</c:v>
                </c:pt>
                <c:pt idx="334">
                  <c:v>33.3</c:v>
                </c:pt>
                <c:pt idx="335">
                  <c:v>33.4</c:v>
                </c:pt>
                <c:pt idx="336">
                  <c:v>33.5</c:v>
                </c:pt>
                <c:pt idx="337">
                  <c:v>33.6</c:v>
                </c:pt>
                <c:pt idx="338">
                  <c:v>33.7</c:v>
                </c:pt>
                <c:pt idx="339">
                  <c:v>33.8</c:v>
                </c:pt>
                <c:pt idx="340">
                  <c:v>33.9</c:v>
                </c:pt>
                <c:pt idx="341">
                  <c:v>34</c:v>
                </c:pt>
                <c:pt idx="342">
                  <c:v>34.1</c:v>
                </c:pt>
                <c:pt idx="343">
                  <c:v>34.2</c:v>
                </c:pt>
                <c:pt idx="344">
                  <c:v>34.3</c:v>
                </c:pt>
                <c:pt idx="345">
                  <c:v>34.4</c:v>
                </c:pt>
                <c:pt idx="346">
                  <c:v>34.5</c:v>
                </c:pt>
                <c:pt idx="347">
                  <c:v>34.6</c:v>
                </c:pt>
                <c:pt idx="348">
                  <c:v>34.7</c:v>
                </c:pt>
                <c:pt idx="349">
                  <c:v>34.8</c:v>
                </c:pt>
                <c:pt idx="350">
                  <c:v>34.9</c:v>
                </c:pt>
                <c:pt idx="351">
                  <c:v>35.005</c:v>
                </c:pt>
                <c:pt idx="352">
                  <c:v>35.103</c:v>
                </c:pt>
                <c:pt idx="353">
                  <c:v>35.2</c:v>
                </c:pt>
                <c:pt idx="354">
                  <c:v>35.301</c:v>
                </c:pt>
                <c:pt idx="355">
                  <c:v>35.4</c:v>
                </c:pt>
                <c:pt idx="356">
                  <c:v>35.5</c:v>
                </c:pt>
                <c:pt idx="357">
                  <c:v>35.6</c:v>
                </c:pt>
                <c:pt idx="358">
                  <c:v>35.7</c:v>
                </c:pt>
                <c:pt idx="359">
                  <c:v>35.8</c:v>
                </c:pt>
                <c:pt idx="360">
                  <c:v>35.9</c:v>
                </c:pt>
                <c:pt idx="361">
                  <c:v>36</c:v>
                </c:pt>
                <c:pt idx="362">
                  <c:v>36.1</c:v>
                </c:pt>
                <c:pt idx="363">
                  <c:v>36.2</c:v>
                </c:pt>
                <c:pt idx="364">
                  <c:v>36.3</c:v>
                </c:pt>
                <c:pt idx="365">
                  <c:v>36.4</c:v>
                </c:pt>
                <c:pt idx="366">
                  <c:v>36.5</c:v>
                </c:pt>
                <c:pt idx="367">
                  <c:v>36.6</c:v>
                </c:pt>
                <c:pt idx="368">
                  <c:v>36.7</c:v>
                </c:pt>
                <c:pt idx="369">
                  <c:v>36.8</c:v>
                </c:pt>
                <c:pt idx="370">
                  <c:v>36.9</c:v>
                </c:pt>
                <c:pt idx="371">
                  <c:v>37</c:v>
                </c:pt>
                <c:pt idx="372">
                  <c:v>37.1</c:v>
                </c:pt>
                <c:pt idx="373">
                  <c:v>37.2</c:v>
                </c:pt>
                <c:pt idx="374">
                  <c:v>37.3</c:v>
                </c:pt>
                <c:pt idx="375">
                  <c:v>37.4</c:v>
                </c:pt>
                <c:pt idx="376">
                  <c:v>37.5</c:v>
                </c:pt>
                <c:pt idx="377">
                  <c:v>37.6</c:v>
                </c:pt>
                <c:pt idx="378">
                  <c:v>37.7</c:v>
                </c:pt>
                <c:pt idx="379">
                  <c:v>37.8</c:v>
                </c:pt>
                <c:pt idx="380">
                  <c:v>37.9</c:v>
                </c:pt>
                <c:pt idx="381">
                  <c:v>38</c:v>
                </c:pt>
                <c:pt idx="382">
                  <c:v>38.1</c:v>
                </c:pt>
                <c:pt idx="383">
                  <c:v>38.2</c:v>
                </c:pt>
                <c:pt idx="384">
                  <c:v>38.3</c:v>
                </c:pt>
                <c:pt idx="385">
                  <c:v>38.4</c:v>
                </c:pt>
                <c:pt idx="386">
                  <c:v>38.5</c:v>
                </c:pt>
                <c:pt idx="387">
                  <c:v>38.6</c:v>
                </c:pt>
                <c:pt idx="388">
                  <c:v>38.7</c:v>
                </c:pt>
                <c:pt idx="389">
                  <c:v>38.8</c:v>
                </c:pt>
                <c:pt idx="390">
                  <c:v>38.9</c:v>
                </c:pt>
                <c:pt idx="391">
                  <c:v>39</c:v>
                </c:pt>
                <c:pt idx="392">
                  <c:v>39.1</c:v>
                </c:pt>
                <c:pt idx="393">
                  <c:v>39.2</c:v>
                </c:pt>
                <c:pt idx="394">
                  <c:v>39.3</c:v>
                </c:pt>
                <c:pt idx="395">
                  <c:v>39.4</c:v>
                </c:pt>
                <c:pt idx="396">
                  <c:v>39.5</c:v>
                </c:pt>
                <c:pt idx="397">
                  <c:v>39.6</c:v>
                </c:pt>
                <c:pt idx="398">
                  <c:v>39.7</c:v>
                </c:pt>
                <c:pt idx="399">
                  <c:v>39.8</c:v>
                </c:pt>
                <c:pt idx="400">
                  <c:v>39.9</c:v>
                </c:pt>
                <c:pt idx="401">
                  <c:v>40</c:v>
                </c:pt>
                <c:pt idx="402">
                  <c:v>40.1</c:v>
                </c:pt>
                <c:pt idx="403">
                  <c:v>40.2</c:v>
                </c:pt>
                <c:pt idx="404">
                  <c:v>40.3</c:v>
                </c:pt>
                <c:pt idx="405">
                  <c:v>40.4</c:v>
                </c:pt>
                <c:pt idx="406">
                  <c:v>40.5</c:v>
                </c:pt>
                <c:pt idx="407">
                  <c:v>40.6</c:v>
                </c:pt>
                <c:pt idx="408">
                  <c:v>40.7</c:v>
                </c:pt>
                <c:pt idx="409">
                  <c:v>40.8</c:v>
                </c:pt>
                <c:pt idx="410">
                  <c:v>40.9</c:v>
                </c:pt>
                <c:pt idx="411">
                  <c:v>41</c:v>
                </c:pt>
                <c:pt idx="412">
                  <c:v>41.1</c:v>
                </c:pt>
                <c:pt idx="413">
                  <c:v>41.2</c:v>
                </c:pt>
                <c:pt idx="414">
                  <c:v>41.3</c:v>
                </c:pt>
                <c:pt idx="415">
                  <c:v>41.55</c:v>
                </c:pt>
                <c:pt idx="416">
                  <c:v>41.551</c:v>
                </c:pt>
                <c:pt idx="417">
                  <c:v>41.6</c:v>
                </c:pt>
                <c:pt idx="418">
                  <c:v>41.7</c:v>
                </c:pt>
                <c:pt idx="419">
                  <c:v>41.8</c:v>
                </c:pt>
                <c:pt idx="420">
                  <c:v>41.9</c:v>
                </c:pt>
                <c:pt idx="421">
                  <c:v>42</c:v>
                </c:pt>
                <c:pt idx="422">
                  <c:v>42.154</c:v>
                </c:pt>
                <c:pt idx="423">
                  <c:v>42.2</c:v>
                </c:pt>
                <c:pt idx="424">
                  <c:v>42.3</c:v>
                </c:pt>
                <c:pt idx="425">
                  <c:v>42.4</c:v>
                </c:pt>
                <c:pt idx="426">
                  <c:v>42.5</c:v>
                </c:pt>
                <c:pt idx="427">
                  <c:v>42.6</c:v>
                </c:pt>
                <c:pt idx="428">
                  <c:v>42.7</c:v>
                </c:pt>
                <c:pt idx="429">
                  <c:v>42.8</c:v>
                </c:pt>
                <c:pt idx="430">
                  <c:v>42.9</c:v>
                </c:pt>
                <c:pt idx="431">
                  <c:v>43</c:v>
                </c:pt>
                <c:pt idx="432">
                  <c:v>43.1</c:v>
                </c:pt>
                <c:pt idx="433">
                  <c:v>43.223</c:v>
                </c:pt>
                <c:pt idx="434">
                  <c:v>43.328</c:v>
                </c:pt>
                <c:pt idx="435">
                  <c:v>43.4</c:v>
                </c:pt>
                <c:pt idx="436">
                  <c:v>43.5</c:v>
                </c:pt>
                <c:pt idx="437">
                  <c:v>43.6</c:v>
                </c:pt>
                <c:pt idx="438">
                  <c:v>43.7</c:v>
                </c:pt>
                <c:pt idx="439">
                  <c:v>43.8</c:v>
                </c:pt>
                <c:pt idx="440">
                  <c:v>43.9</c:v>
                </c:pt>
                <c:pt idx="441">
                  <c:v>44</c:v>
                </c:pt>
                <c:pt idx="442">
                  <c:v>44.1</c:v>
                </c:pt>
                <c:pt idx="443">
                  <c:v>44.2</c:v>
                </c:pt>
                <c:pt idx="444">
                  <c:v>44.3</c:v>
                </c:pt>
                <c:pt idx="445">
                  <c:v>44.4</c:v>
                </c:pt>
                <c:pt idx="446">
                  <c:v>44.5</c:v>
                </c:pt>
                <c:pt idx="447">
                  <c:v>44.6</c:v>
                </c:pt>
                <c:pt idx="448">
                  <c:v>44.7</c:v>
                </c:pt>
                <c:pt idx="449">
                  <c:v>44.8</c:v>
                </c:pt>
                <c:pt idx="450">
                  <c:v>44.9</c:v>
                </c:pt>
                <c:pt idx="451">
                  <c:v>45</c:v>
                </c:pt>
                <c:pt idx="452">
                  <c:v>45.1</c:v>
                </c:pt>
                <c:pt idx="453">
                  <c:v>45.2</c:v>
                </c:pt>
                <c:pt idx="454">
                  <c:v>45.3</c:v>
                </c:pt>
                <c:pt idx="455">
                  <c:v>45.4</c:v>
                </c:pt>
                <c:pt idx="456">
                  <c:v>45.5</c:v>
                </c:pt>
                <c:pt idx="457">
                  <c:v>45.6</c:v>
                </c:pt>
                <c:pt idx="458">
                  <c:v>45.7</c:v>
                </c:pt>
                <c:pt idx="459">
                  <c:v>45.8</c:v>
                </c:pt>
                <c:pt idx="460">
                  <c:v>45.9</c:v>
                </c:pt>
                <c:pt idx="461">
                  <c:v>46.001</c:v>
                </c:pt>
                <c:pt idx="462">
                  <c:v>46.1</c:v>
                </c:pt>
                <c:pt idx="463">
                  <c:v>46.2</c:v>
                </c:pt>
                <c:pt idx="464">
                  <c:v>46.3</c:v>
                </c:pt>
                <c:pt idx="465">
                  <c:v>46.4</c:v>
                </c:pt>
                <c:pt idx="466">
                  <c:v>46.5</c:v>
                </c:pt>
                <c:pt idx="467">
                  <c:v>46.6</c:v>
                </c:pt>
                <c:pt idx="468">
                  <c:v>46.7</c:v>
                </c:pt>
                <c:pt idx="469">
                  <c:v>46.8</c:v>
                </c:pt>
                <c:pt idx="470">
                  <c:v>46.9</c:v>
                </c:pt>
                <c:pt idx="471">
                  <c:v>47</c:v>
                </c:pt>
                <c:pt idx="472">
                  <c:v>47.1</c:v>
                </c:pt>
                <c:pt idx="473">
                  <c:v>47.2</c:v>
                </c:pt>
                <c:pt idx="474">
                  <c:v>47.3</c:v>
                </c:pt>
                <c:pt idx="475">
                  <c:v>47.4</c:v>
                </c:pt>
                <c:pt idx="476">
                  <c:v>47.5</c:v>
                </c:pt>
                <c:pt idx="477">
                  <c:v>47.6</c:v>
                </c:pt>
                <c:pt idx="478">
                  <c:v>47.7</c:v>
                </c:pt>
                <c:pt idx="479">
                  <c:v>47.8</c:v>
                </c:pt>
                <c:pt idx="480">
                  <c:v>47.9</c:v>
                </c:pt>
                <c:pt idx="481">
                  <c:v>48</c:v>
                </c:pt>
                <c:pt idx="482">
                  <c:v>48.1</c:v>
                </c:pt>
                <c:pt idx="483">
                  <c:v>48.2</c:v>
                </c:pt>
                <c:pt idx="484">
                  <c:v>48.3</c:v>
                </c:pt>
                <c:pt idx="485">
                  <c:v>48.4</c:v>
                </c:pt>
                <c:pt idx="486">
                  <c:v>48.5</c:v>
                </c:pt>
                <c:pt idx="487">
                  <c:v>48.6</c:v>
                </c:pt>
                <c:pt idx="488">
                  <c:v>48.7</c:v>
                </c:pt>
                <c:pt idx="489">
                  <c:v>48.8</c:v>
                </c:pt>
                <c:pt idx="490">
                  <c:v>48.9</c:v>
                </c:pt>
                <c:pt idx="491">
                  <c:v>49</c:v>
                </c:pt>
                <c:pt idx="492">
                  <c:v>49.1</c:v>
                </c:pt>
                <c:pt idx="493">
                  <c:v>49.2</c:v>
                </c:pt>
                <c:pt idx="494">
                  <c:v>49.3</c:v>
                </c:pt>
                <c:pt idx="495">
                  <c:v>49.4</c:v>
                </c:pt>
                <c:pt idx="496">
                  <c:v>49.5</c:v>
                </c:pt>
                <c:pt idx="497">
                  <c:v>49.6</c:v>
                </c:pt>
                <c:pt idx="498">
                  <c:v>49.7</c:v>
                </c:pt>
                <c:pt idx="499">
                  <c:v>49.8</c:v>
                </c:pt>
                <c:pt idx="500">
                  <c:v>49.9</c:v>
                </c:pt>
                <c:pt idx="501">
                  <c:v>50</c:v>
                </c:pt>
                <c:pt idx="502">
                  <c:v>50.1</c:v>
                </c:pt>
                <c:pt idx="503">
                  <c:v>50.2</c:v>
                </c:pt>
                <c:pt idx="504">
                  <c:v>50.301</c:v>
                </c:pt>
                <c:pt idx="505">
                  <c:v>50.4</c:v>
                </c:pt>
                <c:pt idx="506">
                  <c:v>50.5</c:v>
                </c:pt>
                <c:pt idx="507">
                  <c:v>50.6</c:v>
                </c:pt>
                <c:pt idx="508">
                  <c:v>50.7</c:v>
                </c:pt>
                <c:pt idx="509">
                  <c:v>50.8</c:v>
                </c:pt>
                <c:pt idx="510">
                  <c:v>50.9</c:v>
                </c:pt>
                <c:pt idx="511">
                  <c:v>51</c:v>
                </c:pt>
                <c:pt idx="512">
                  <c:v>51.1</c:v>
                </c:pt>
                <c:pt idx="513">
                  <c:v>51.2</c:v>
                </c:pt>
                <c:pt idx="514">
                  <c:v>51.3</c:v>
                </c:pt>
                <c:pt idx="515">
                  <c:v>51.4</c:v>
                </c:pt>
                <c:pt idx="516">
                  <c:v>51.5</c:v>
                </c:pt>
                <c:pt idx="517">
                  <c:v>51.6</c:v>
                </c:pt>
                <c:pt idx="518">
                  <c:v>51.7</c:v>
                </c:pt>
                <c:pt idx="519">
                  <c:v>51.801</c:v>
                </c:pt>
                <c:pt idx="520">
                  <c:v>51.901</c:v>
                </c:pt>
                <c:pt idx="521">
                  <c:v>52.045</c:v>
                </c:pt>
                <c:pt idx="522">
                  <c:v>52.1</c:v>
                </c:pt>
                <c:pt idx="523">
                  <c:v>52.222</c:v>
                </c:pt>
                <c:pt idx="524">
                  <c:v>52.3</c:v>
                </c:pt>
                <c:pt idx="525">
                  <c:v>52.4</c:v>
                </c:pt>
                <c:pt idx="526">
                  <c:v>52.5</c:v>
                </c:pt>
                <c:pt idx="527">
                  <c:v>52.6</c:v>
                </c:pt>
                <c:pt idx="528">
                  <c:v>52.7</c:v>
                </c:pt>
                <c:pt idx="529">
                  <c:v>52.8</c:v>
                </c:pt>
                <c:pt idx="530">
                  <c:v>52.9</c:v>
                </c:pt>
                <c:pt idx="531">
                  <c:v>53</c:v>
                </c:pt>
                <c:pt idx="532">
                  <c:v>53.1</c:v>
                </c:pt>
                <c:pt idx="533">
                  <c:v>53.2</c:v>
                </c:pt>
                <c:pt idx="534">
                  <c:v>53.3</c:v>
                </c:pt>
                <c:pt idx="535">
                  <c:v>53.4</c:v>
                </c:pt>
                <c:pt idx="536">
                  <c:v>53.5</c:v>
                </c:pt>
                <c:pt idx="537">
                  <c:v>53.6</c:v>
                </c:pt>
                <c:pt idx="538">
                  <c:v>53.7</c:v>
                </c:pt>
                <c:pt idx="539">
                  <c:v>53.8</c:v>
                </c:pt>
                <c:pt idx="540">
                  <c:v>53.901</c:v>
                </c:pt>
                <c:pt idx="541">
                  <c:v>54</c:v>
                </c:pt>
                <c:pt idx="542">
                  <c:v>54.1</c:v>
                </c:pt>
                <c:pt idx="543">
                  <c:v>54.2</c:v>
                </c:pt>
                <c:pt idx="544">
                  <c:v>54.3</c:v>
                </c:pt>
                <c:pt idx="545">
                  <c:v>54.4</c:v>
                </c:pt>
                <c:pt idx="546">
                  <c:v>54.5</c:v>
                </c:pt>
                <c:pt idx="547">
                  <c:v>54.6</c:v>
                </c:pt>
                <c:pt idx="548">
                  <c:v>54.7</c:v>
                </c:pt>
                <c:pt idx="549">
                  <c:v>54.8</c:v>
                </c:pt>
                <c:pt idx="550">
                  <c:v>54.9</c:v>
                </c:pt>
                <c:pt idx="551">
                  <c:v>55</c:v>
                </c:pt>
                <c:pt idx="552">
                  <c:v>55.1</c:v>
                </c:pt>
                <c:pt idx="553">
                  <c:v>55.2</c:v>
                </c:pt>
                <c:pt idx="554">
                  <c:v>55.3</c:v>
                </c:pt>
                <c:pt idx="555">
                  <c:v>55.4</c:v>
                </c:pt>
                <c:pt idx="556">
                  <c:v>55.501</c:v>
                </c:pt>
                <c:pt idx="557">
                  <c:v>55.6</c:v>
                </c:pt>
                <c:pt idx="558">
                  <c:v>55.7</c:v>
                </c:pt>
                <c:pt idx="559">
                  <c:v>55.8</c:v>
                </c:pt>
                <c:pt idx="560">
                  <c:v>55.994</c:v>
                </c:pt>
                <c:pt idx="561">
                  <c:v>56</c:v>
                </c:pt>
                <c:pt idx="562">
                  <c:v>56.1</c:v>
                </c:pt>
                <c:pt idx="563">
                  <c:v>56.2</c:v>
                </c:pt>
                <c:pt idx="564">
                  <c:v>56.3</c:v>
                </c:pt>
                <c:pt idx="565">
                  <c:v>56.4</c:v>
                </c:pt>
                <c:pt idx="566">
                  <c:v>56.5</c:v>
                </c:pt>
                <c:pt idx="567">
                  <c:v>56.6</c:v>
                </c:pt>
                <c:pt idx="568">
                  <c:v>56.7</c:v>
                </c:pt>
                <c:pt idx="569">
                  <c:v>56.8</c:v>
                </c:pt>
                <c:pt idx="570">
                  <c:v>56.9</c:v>
                </c:pt>
                <c:pt idx="571">
                  <c:v>57</c:v>
                </c:pt>
                <c:pt idx="572">
                  <c:v>57.101</c:v>
                </c:pt>
                <c:pt idx="573">
                  <c:v>57.2</c:v>
                </c:pt>
                <c:pt idx="574">
                  <c:v>57.3</c:v>
                </c:pt>
                <c:pt idx="575">
                  <c:v>57.4</c:v>
                </c:pt>
                <c:pt idx="576">
                  <c:v>57.5</c:v>
                </c:pt>
                <c:pt idx="577">
                  <c:v>57.6</c:v>
                </c:pt>
                <c:pt idx="578">
                  <c:v>57.7</c:v>
                </c:pt>
                <c:pt idx="579">
                  <c:v>57.8</c:v>
                </c:pt>
                <c:pt idx="580">
                  <c:v>57.9</c:v>
                </c:pt>
                <c:pt idx="581">
                  <c:v>58</c:v>
                </c:pt>
                <c:pt idx="582">
                  <c:v>58.1</c:v>
                </c:pt>
                <c:pt idx="583">
                  <c:v>58.2</c:v>
                </c:pt>
                <c:pt idx="584">
                  <c:v>58.3</c:v>
                </c:pt>
                <c:pt idx="585">
                  <c:v>58.4</c:v>
                </c:pt>
                <c:pt idx="586">
                  <c:v>58.5</c:v>
                </c:pt>
                <c:pt idx="587">
                  <c:v>58.6</c:v>
                </c:pt>
                <c:pt idx="588">
                  <c:v>58.7</c:v>
                </c:pt>
                <c:pt idx="589">
                  <c:v>58.8</c:v>
                </c:pt>
                <c:pt idx="590">
                  <c:v>58.9</c:v>
                </c:pt>
                <c:pt idx="591">
                  <c:v>59</c:v>
                </c:pt>
                <c:pt idx="592">
                  <c:v>59.1</c:v>
                </c:pt>
                <c:pt idx="593">
                  <c:v>59.2</c:v>
                </c:pt>
                <c:pt idx="594">
                  <c:v>59.3</c:v>
                </c:pt>
                <c:pt idx="595">
                  <c:v>59.4</c:v>
                </c:pt>
                <c:pt idx="596">
                  <c:v>59.5</c:v>
                </c:pt>
                <c:pt idx="597">
                  <c:v>59.6</c:v>
                </c:pt>
                <c:pt idx="598">
                  <c:v>59.7</c:v>
                </c:pt>
                <c:pt idx="599">
                  <c:v>59.8</c:v>
                </c:pt>
                <c:pt idx="600">
                  <c:v>59.9</c:v>
                </c:pt>
                <c:pt idx="601">
                  <c:v>60</c:v>
                </c:pt>
                <c:pt idx="602">
                  <c:v>60.1</c:v>
                </c:pt>
                <c:pt idx="603">
                  <c:v>60.2</c:v>
                </c:pt>
                <c:pt idx="604">
                  <c:v>60.3</c:v>
                </c:pt>
                <c:pt idx="605">
                  <c:v>60.4</c:v>
                </c:pt>
                <c:pt idx="606">
                  <c:v>60.5</c:v>
                </c:pt>
                <c:pt idx="607">
                  <c:v>60.6</c:v>
                </c:pt>
                <c:pt idx="608">
                  <c:v>60.7</c:v>
                </c:pt>
                <c:pt idx="609">
                  <c:v>60.8</c:v>
                </c:pt>
                <c:pt idx="610">
                  <c:v>60.9</c:v>
                </c:pt>
                <c:pt idx="611">
                  <c:v>61</c:v>
                </c:pt>
                <c:pt idx="612">
                  <c:v>61.1</c:v>
                </c:pt>
                <c:pt idx="613">
                  <c:v>61.2</c:v>
                </c:pt>
                <c:pt idx="614">
                  <c:v>61.3</c:v>
                </c:pt>
                <c:pt idx="615">
                  <c:v>61.4</c:v>
                </c:pt>
                <c:pt idx="616">
                  <c:v>61.5</c:v>
                </c:pt>
                <c:pt idx="617">
                  <c:v>61.6</c:v>
                </c:pt>
                <c:pt idx="618">
                  <c:v>61.7</c:v>
                </c:pt>
                <c:pt idx="619">
                  <c:v>61.8</c:v>
                </c:pt>
                <c:pt idx="620">
                  <c:v>61.9</c:v>
                </c:pt>
                <c:pt idx="621">
                  <c:v>62</c:v>
                </c:pt>
                <c:pt idx="622">
                  <c:v>62.1</c:v>
                </c:pt>
                <c:pt idx="623">
                  <c:v>62.2</c:v>
                </c:pt>
                <c:pt idx="624">
                  <c:v>62.3</c:v>
                </c:pt>
                <c:pt idx="625">
                  <c:v>62.4</c:v>
                </c:pt>
                <c:pt idx="626">
                  <c:v>62.5</c:v>
                </c:pt>
                <c:pt idx="627">
                  <c:v>62.6</c:v>
                </c:pt>
                <c:pt idx="628">
                  <c:v>62.7</c:v>
                </c:pt>
                <c:pt idx="629">
                  <c:v>62.8</c:v>
                </c:pt>
                <c:pt idx="630">
                  <c:v>62.9</c:v>
                </c:pt>
                <c:pt idx="631">
                  <c:v>63</c:v>
                </c:pt>
                <c:pt idx="632">
                  <c:v>63.1</c:v>
                </c:pt>
                <c:pt idx="633">
                  <c:v>63.2</c:v>
                </c:pt>
                <c:pt idx="634">
                  <c:v>63.3</c:v>
                </c:pt>
                <c:pt idx="635">
                  <c:v>63.4</c:v>
                </c:pt>
                <c:pt idx="636">
                  <c:v>63.5</c:v>
                </c:pt>
                <c:pt idx="637">
                  <c:v>63.6</c:v>
                </c:pt>
                <c:pt idx="638">
                  <c:v>63.7</c:v>
                </c:pt>
                <c:pt idx="639">
                  <c:v>63.8</c:v>
                </c:pt>
                <c:pt idx="640">
                  <c:v>63.9</c:v>
                </c:pt>
                <c:pt idx="641">
                  <c:v>64</c:v>
                </c:pt>
                <c:pt idx="642">
                  <c:v>64.1</c:v>
                </c:pt>
                <c:pt idx="643">
                  <c:v>64.2</c:v>
                </c:pt>
                <c:pt idx="644">
                  <c:v>64.3</c:v>
                </c:pt>
                <c:pt idx="645">
                  <c:v>64.4</c:v>
                </c:pt>
                <c:pt idx="646">
                  <c:v>64.5</c:v>
                </c:pt>
                <c:pt idx="647">
                  <c:v>64.6</c:v>
                </c:pt>
                <c:pt idx="648">
                  <c:v>64.7</c:v>
                </c:pt>
                <c:pt idx="649">
                  <c:v>64.8</c:v>
                </c:pt>
                <c:pt idx="650">
                  <c:v>64.9</c:v>
                </c:pt>
                <c:pt idx="651">
                  <c:v>65</c:v>
                </c:pt>
                <c:pt idx="652">
                  <c:v>65.1</c:v>
                </c:pt>
                <c:pt idx="653">
                  <c:v>65.2</c:v>
                </c:pt>
                <c:pt idx="654">
                  <c:v>65.3</c:v>
                </c:pt>
                <c:pt idx="655">
                  <c:v>65.4</c:v>
                </c:pt>
                <c:pt idx="656">
                  <c:v>65.5</c:v>
                </c:pt>
                <c:pt idx="657">
                  <c:v>65.651</c:v>
                </c:pt>
                <c:pt idx="658">
                  <c:v>65.7</c:v>
                </c:pt>
                <c:pt idx="659">
                  <c:v>65.8</c:v>
                </c:pt>
                <c:pt idx="660">
                  <c:v>65.901</c:v>
                </c:pt>
                <c:pt idx="661">
                  <c:v>66</c:v>
                </c:pt>
                <c:pt idx="662">
                  <c:v>66.1</c:v>
                </c:pt>
                <c:pt idx="663">
                  <c:v>66.201</c:v>
                </c:pt>
                <c:pt idx="664">
                  <c:v>66.3</c:v>
                </c:pt>
                <c:pt idx="665">
                  <c:v>66.4</c:v>
                </c:pt>
                <c:pt idx="666">
                  <c:v>66.5</c:v>
                </c:pt>
                <c:pt idx="667">
                  <c:v>66.6</c:v>
                </c:pt>
                <c:pt idx="668">
                  <c:v>66.7</c:v>
                </c:pt>
                <c:pt idx="669">
                  <c:v>66.8</c:v>
                </c:pt>
                <c:pt idx="670">
                  <c:v>66.9</c:v>
                </c:pt>
                <c:pt idx="671">
                  <c:v>67</c:v>
                </c:pt>
                <c:pt idx="672">
                  <c:v>67.1</c:v>
                </c:pt>
                <c:pt idx="673">
                  <c:v>67.201</c:v>
                </c:pt>
                <c:pt idx="674">
                  <c:v>67.3</c:v>
                </c:pt>
                <c:pt idx="675">
                  <c:v>67.4</c:v>
                </c:pt>
                <c:pt idx="676">
                  <c:v>67.5</c:v>
                </c:pt>
                <c:pt idx="677">
                  <c:v>67.6</c:v>
                </c:pt>
                <c:pt idx="678">
                  <c:v>67.7</c:v>
                </c:pt>
                <c:pt idx="679">
                  <c:v>67.883</c:v>
                </c:pt>
                <c:pt idx="680">
                  <c:v>67.9</c:v>
                </c:pt>
                <c:pt idx="681">
                  <c:v>68.001</c:v>
                </c:pt>
                <c:pt idx="682">
                  <c:v>68.101</c:v>
                </c:pt>
                <c:pt idx="683">
                  <c:v>68.201</c:v>
                </c:pt>
                <c:pt idx="684">
                  <c:v>68.306</c:v>
                </c:pt>
                <c:pt idx="685">
                  <c:v>68.401</c:v>
                </c:pt>
                <c:pt idx="686">
                  <c:v>68.554</c:v>
                </c:pt>
                <c:pt idx="687">
                  <c:v>68.601</c:v>
                </c:pt>
                <c:pt idx="688">
                  <c:v>68.7</c:v>
                </c:pt>
                <c:pt idx="689">
                  <c:v>68.8</c:v>
                </c:pt>
                <c:pt idx="690">
                  <c:v>68.9</c:v>
                </c:pt>
                <c:pt idx="691">
                  <c:v>69</c:v>
                </c:pt>
                <c:pt idx="692">
                  <c:v>69.1</c:v>
                </c:pt>
                <c:pt idx="693">
                  <c:v>69.202</c:v>
                </c:pt>
                <c:pt idx="694">
                  <c:v>69.3</c:v>
                </c:pt>
                <c:pt idx="695">
                  <c:v>69.401</c:v>
                </c:pt>
                <c:pt idx="696">
                  <c:v>69.5</c:v>
                </c:pt>
                <c:pt idx="697">
                  <c:v>69.6</c:v>
                </c:pt>
                <c:pt idx="698">
                  <c:v>69.7</c:v>
                </c:pt>
                <c:pt idx="699">
                  <c:v>69.8</c:v>
                </c:pt>
                <c:pt idx="700">
                  <c:v>69.9</c:v>
                </c:pt>
                <c:pt idx="701">
                  <c:v>70</c:v>
                </c:pt>
                <c:pt idx="702">
                  <c:v>70.1</c:v>
                </c:pt>
                <c:pt idx="703">
                  <c:v>70.2</c:v>
                </c:pt>
                <c:pt idx="704">
                  <c:v>70.3</c:v>
                </c:pt>
                <c:pt idx="705">
                  <c:v>70.401</c:v>
                </c:pt>
                <c:pt idx="706">
                  <c:v>70.5</c:v>
                </c:pt>
                <c:pt idx="707">
                  <c:v>70.6</c:v>
                </c:pt>
                <c:pt idx="708">
                  <c:v>70.7</c:v>
                </c:pt>
                <c:pt idx="709">
                  <c:v>70.8</c:v>
                </c:pt>
                <c:pt idx="710">
                  <c:v>70.9</c:v>
                </c:pt>
                <c:pt idx="711">
                  <c:v>71</c:v>
                </c:pt>
                <c:pt idx="712">
                  <c:v>71.1</c:v>
                </c:pt>
                <c:pt idx="713">
                  <c:v>71.2</c:v>
                </c:pt>
                <c:pt idx="714">
                  <c:v>71.3</c:v>
                </c:pt>
                <c:pt idx="715">
                  <c:v>71.4</c:v>
                </c:pt>
                <c:pt idx="716">
                  <c:v>71.5</c:v>
                </c:pt>
                <c:pt idx="717">
                  <c:v>71.6</c:v>
                </c:pt>
                <c:pt idx="718">
                  <c:v>71.7</c:v>
                </c:pt>
                <c:pt idx="719">
                  <c:v>71.8</c:v>
                </c:pt>
                <c:pt idx="720">
                  <c:v>71.9</c:v>
                </c:pt>
                <c:pt idx="721">
                  <c:v>72</c:v>
                </c:pt>
                <c:pt idx="722">
                  <c:v>72.1</c:v>
                </c:pt>
                <c:pt idx="723">
                  <c:v>72.2</c:v>
                </c:pt>
                <c:pt idx="724">
                  <c:v>72.3</c:v>
                </c:pt>
                <c:pt idx="725">
                  <c:v>72.4</c:v>
                </c:pt>
                <c:pt idx="726">
                  <c:v>72.5</c:v>
                </c:pt>
                <c:pt idx="727">
                  <c:v>72.6</c:v>
                </c:pt>
                <c:pt idx="728">
                  <c:v>72.7</c:v>
                </c:pt>
                <c:pt idx="729">
                  <c:v>72.8</c:v>
                </c:pt>
                <c:pt idx="730">
                  <c:v>72.9</c:v>
                </c:pt>
                <c:pt idx="731">
                  <c:v>73</c:v>
                </c:pt>
                <c:pt idx="732">
                  <c:v>73.113</c:v>
                </c:pt>
                <c:pt idx="733">
                  <c:v>73.2</c:v>
                </c:pt>
                <c:pt idx="734">
                  <c:v>73.3</c:v>
                </c:pt>
                <c:pt idx="735">
                  <c:v>73.4</c:v>
                </c:pt>
                <c:pt idx="736">
                  <c:v>73.5</c:v>
                </c:pt>
                <c:pt idx="737">
                  <c:v>73.6</c:v>
                </c:pt>
                <c:pt idx="738">
                  <c:v>73.7</c:v>
                </c:pt>
                <c:pt idx="739">
                  <c:v>73.804</c:v>
                </c:pt>
                <c:pt idx="740">
                  <c:v>73.9</c:v>
                </c:pt>
                <c:pt idx="741">
                  <c:v>74</c:v>
                </c:pt>
                <c:pt idx="742">
                  <c:v>74.1</c:v>
                </c:pt>
                <c:pt idx="743">
                  <c:v>74.2</c:v>
                </c:pt>
                <c:pt idx="744">
                  <c:v>74.301</c:v>
                </c:pt>
                <c:pt idx="745">
                  <c:v>74.401</c:v>
                </c:pt>
                <c:pt idx="746">
                  <c:v>74.501</c:v>
                </c:pt>
                <c:pt idx="747">
                  <c:v>74.676</c:v>
                </c:pt>
                <c:pt idx="748">
                  <c:v>74.7</c:v>
                </c:pt>
                <c:pt idx="749">
                  <c:v>74.805</c:v>
                </c:pt>
                <c:pt idx="750">
                  <c:v>74.9</c:v>
                </c:pt>
                <c:pt idx="751">
                  <c:v>75</c:v>
                </c:pt>
                <c:pt idx="752">
                  <c:v>75.1</c:v>
                </c:pt>
                <c:pt idx="753">
                  <c:v>75.2</c:v>
                </c:pt>
                <c:pt idx="754">
                  <c:v>75.3</c:v>
                </c:pt>
                <c:pt idx="755">
                  <c:v>75.4</c:v>
                </c:pt>
                <c:pt idx="756">
                  <c:v>75.5</c:v>
                </c:pt>
                <c:pt idx="757">
                  <c:v>75.6</c:v>
                </c:pt>
                <c:pt idx="758">
                  <c:v>75.7</c:v>
                </c:pt>
                <c:pt idx="759">
                  <c:v>75.8</c:v>
                </c:pt>
                <c:pt idx="760">
                  <c:v>75.9</c:v>
                </c:pt>
                <c:pt idx="761">
                  <c:v>76</c:v>
                </c:pt>
                <c:pt idx="762">
                  <c:v>76.1</c:v>
                </c:pt>
                <c:pt idx="763">
                  <c:v>76.2</c:v>
                </c:pt>
                <c:pt idx="764">
                  <c:v>76.3</c:v>
                </c:pt>
                <c:pt idx="765">
                  <c:v>76.4</c:v>
                </c:pt>
                <c:pt idx="766">
                  <c:v>76.5</c:v>
                </c:pt>
                <c:pt idx="767">
                  <c:v>76.6</c:v>
                </c:pt>
                <c:pt idx="768">
                  <c:v>76.7</c:v>
                </c:pt>
                <c:pt idx="769">
                  <c:v>76.8</c:v>
                </c:pt>
                <c:pt idx="770">
                  <c:v>76.9</c:v>
                </c:pt>
                <c:pt idx="771">
                  <c:v>77</c:v>
                </c:pt>
                <c:pt idx="772">
                  <c:v>77.1</c:v>
                </c:pt>
                <c:pt idx="773">
                  <c:v>77.2</c:v>
                </c:pt>
                <c:pt idx="774">
                  <c:v>77.3</c:v>
                </c:pt>
                <c:pt idx="775">
                  <c:v>77.4</c:v>
                </c:pt>
                <c:pt idx="776">
                  <c:v>77.5</c:v>
                </c:pt>
                <c:pt idx="777">
                  <c:v>77.6</c:v>
                </c:pt>
                <c:pt idx="778">
                  <c:v>77.7</c:v>
                </c:pt>
                <c:pt idx="779">
                  <c:v>77.8</c:v>
                </c:pt>
                <c:pt idx="780">
                  <c:v>77.9</c:v>
                </c:pt>
                <c:pt idx="781">
                  <c:v>78</c:v>
                </c:pt>
                <c:pt idx="782">
                  <c:v>78.1</c:v>
                </c:pt>
                <c:pt idx="783">
                  <c:v>78.2</c:v>
                </c:pt>
                <c:pt idx="784">
                  <c:v>78.3</c:v>
                </c:pt>
                <c:pt idx="785">
                  <c:v>78.4</c:v>
                </c:pt>
                <c:pt idx="786">
                  <c:v>78.5</c:v>
                </c:pt>
                <c:pt idx="787">
                  <c:v>78.601</c:v>
                </c:pt>
                <c:pt idx="788">
                  <c:v>78.7</c:v>
                </c:pt>
                <c:pt idx="789">
                  <c:v>78.8</c:v>
                </c:pt>
                <c:pt idx="790">
                  <c:v>78.9</c:v>
                </c:pt>
                <c:pt idx="791">
                  <c:v>79</c:v>
                </c:pt>
                <c:pt idx="792">
                  <c:v>79.1</c:v>
                </c:pt>
                <c:pt idx="793">
                  <c:v>79.2</c:v>
                </c:pt>
                <c:pt idx="794">
                  <c:v>79.3</c:v>
                </c:pt>
                <c:pt idx="795">
                  <c:v>79.4</c:v>
                </c:pt>
                <c:pt idx="796">
                  <c:v>79.5</c:v>
                </c:pt>
                <c:pt idx="797">
                  <c:v>79.6</c:v>
                </c:pt>
                <c:pt idx="798">
                  <c:v>79.7</c:v>
                </c:pt>
                <c:pt idx="799">
                  <c:v>79.8</c:v>
                </c:pt>
                <c:pt idx="800">
                  <c:v>79.9</c:v>
                </c:pt>
                <c:pt idx="801">
                  <c:v>80</c:v>
                </c:pt>
                <c:pt idx="802">
                  <c:v>80.1</c:v>
                </c:pt>
                <c:pt idx="803">
                  <c:v>80.2</c:v>
                </c:pt>
                <c:pt idx="804">
                  <c:v>80.3</c:v>
                </c:pt>
                <c:pt idx="805">
                  <c:v>80.4</c:v>
                </c:pt>
                <c:pt idx="806">
                  <c:v>80.5</c:v>
                </c:pt>
                <c:pt idx="807">
                  <c:v>80.6</c:v>
                </c:pt>
                <c:pt idx="808">
                  <c:v>80.7</c:v>
                </c:pt>
                <c:pt idx="809">
                  <c:v>80.8</c:v>
                </c:pt>
                <c:pt idx="810">
                  <c:v>80.9</c:v>
                </c:pt>
                <c:pt idx="811">
                  <c:v>81</c:v>
                </c:pt>
                <c:pt idx="812">
                  <c:v>81.1</c:v>
                </c:pt>
                <c:pt idx="813">
                  <c:v>81.2</c:v>
                </c:pt>
                <c:pt idx="814">
                  <c:v>81.3</c:v>
                </c:pt>
                <c:pt idx="815">
                  <c:v>81.4</c:v>
                </c:pt>
                <c:pt idx="816">
                  <c:v>81.5</c:v>
                </c:pt>
                <c:pt idx="817">
                  <c:v>81.6</c:v>
                </c:pt>
                <c:pt idx="818">
                  <c:v>81.7</c:v>
                </c:pt>
                <c:pt idx="819">
                  <c:v>81.8</c:v>
                </c:pt>
                <c:pt idx="820">
                  <c:v>81.9</c:v>
                </c:pt>
                <c:pt idx="821">
                  <c:v>82</c:v>
                </c:pt>
                <c:pt idx="822">
                  <c:v>82.1</c:v>
                </c:pt>
                <c:pt idx="823">
                  <c:v>82.2</c:v>
                </c:pt>
                <c:pt idx="824">
                  <c:v>82.3</c:v>
                </c:pt>
                <c:pt idx="825">
                  <c:v>82.4</c:v>
                </c:pt>
                <c:pt idx="826">
                  <c:v>82.5</c:v>
                </c:pt>
                <c:pt idx="827">
                  <c:v>82.6</c:v>
                </c:pt>
                <c:pt idx="828">
                  <c:v>82.7</c:v>
                </c:pt>
                <c:pt idx="829">
                  <c:v>82.8</c:v>
                </c:pt>
                <c:pt idx="830">
                  <c:v>82.9</c:v>
                </c:pt>
                <c:pt idx="831">
                  <c:v>83</c:v>
                </c:pt>
                <c:pt idx="832">
                  <c:v>83.1</c:v>
                </c:pt>
                <c:pt idx="833">
                  <c:v>83.2</c:v>
                </c:pt>
                <c:pt idx="834">
                  <c:v>83.3</c:v>
                </c:pt>
                <c:pt idx="835">
                  <c:v>83.4</c:v>
                </c:pt>
                <c:pt idx="836">
                  <c:v>83.5</c:v>
                </c:pt>
                <c:pt idx="837">
                  <c:v>83.6</c:v>
                </c:pt>
                <c:pt idx="838">
                  <c:v>83.7</c:v>
                </c:pt>
                <c:pt idx="839">
                  <c:v>83.8</c:v>
                </c:pt>
                <c:pt idx="840">
                  <c:v>83.9</c:v>
                </c:pt>
                <c:pt idx="841">
                  <c:v>84</c:v>
                </c:pt>
                <c:pt idx="842">
                  <c:v>84.1</c:v>
                </c:pt>
                <c:pt idx="843">
                  <c:v>84.2</c:v>
                </c:pt>
                <c:pt idx="844">
                  <c:v>84.3</c:v>
                </c:pt>
                <c:pt idx="845">
                  <c:v>84.4</c:v>
                </c:pt>
                <c:pt idx="846">
                  <c:v>84.5</c:v>
                </c:pt>
                <c:pt idx="847">
                  <c:v>84.6</c:v>
                </c:pt>
                <c:pt idx="848">
                  <c:v>84.7</c:v>
                </c:pt>
                <c:pt idx="849">
                  <c:v>84.8</c:v>
                </c:pt>
                <c:pt idx="850">
                  <c:v>84.9</c:v>
                </c:pt>
                <c:pt idx="851">
                  <c:v>85</c:v>
                </c:pt>
                <c:pt idx="852">
                  <c:v>85.1</c:v>
                </c:pt>
                <c:pt idx="853">
                  <c:v>85.2</c:v>
                </c:pt>
                <c:pt idx="854">
                  <c:v>85.3</c:v>
                </c:pt>
                <c:pt idx="855">
                  <c:v>85.4</c:v>
                </c:pt>
                <c:pt idx="856">
                  <c:v>85.5</c:v>
                </c:pt>
                <c:pt idx="857">
                  <c:v>85.6</c:v>
                </c:pt>
                <c:pt idx="858">
                  <c:v>85.701</c:v>
                </c:pt>
                <c:pt idx="859">
                  <c:v>85.803</c:v>
                </c:pt>
                <c:pt idx="860">
                  <c:v>85.9</c:v>
                </c:pt>
                <c:pt idx="861">
                  <c:v>86</c:v>
                </c:pt>
                <c:pt idx="862">
                  <c:v>86.1</c:v>
                </c:pt>
                <c:pt idx="863">
                  <c:v>86.2</c:v>
                </c:pt>
                <c:pt idx="864">
                  <c:v>86.305</c:v>
                </c:pt>
                <c:pt idx="865">
                  <c:v>86.4</c:v>
                </c:pt>
                <c:pt idx="866">
                  <c:v>86.5</c:v>
                </c:pt>
                <c:pt idx="867">
                  <c:v>86.6</c:v>
                </c:pt>
                <c:pt idx="868">
                  <c:v>86.7</c:v>
                </c:pt>
                <c:pt idx="869">
                  <c:v>86.8</c:v>
                </c:pt>
                <c:pt idx="870">
                  <c:v>86.9</c:v>
                </c:pt>
                <c:pt idx="871">
                  <c:v>87</c:v>
                </c:pt>
                <c:pt idx="872">
                  <c:v>87.1</c:v>
                </c:pt>
                <c:pt idx="873">
                  <c:v>87.2</c:v>
                </c:pt>
                <c:pt idx="874">
                  <c:v>87.3</c:v>
                </c:pt>
                <c:pt idx="875">
                  <c:v>87.4</c:v>
                </c:pt>
                <c:pt idx="876">
                  <c:v>87.5</c:v>
                </c:pt>
                <c:pt idx="877">
                  <c:v>87.6</c:v>
                </c:pt>
                <c:pt idx="878">
                  <c:v>87.7</c:v>
                </c:pt>
                <c:pt idx="879">
                  <c:v>87.8</c:v>
                </c:pt>
                <c:pt idx="880">
                  <c:v>87.9</c:v>
                </c:pt>
                <c:pt idx="881">
                  <c:v>88</c:v>
                </c:pt>
                <c:pt idx="882">
                  <c:v>88.1</c:v>
                </c:pt>
                <c:pt idx="883">
                  <c:v>88.2</c:v>
                </c:pt>
                <c:pt idx="884">
                  <c:v>88.302</c:v>
                </c:pt>
                <c:pt idx="885">
                  <c:v>88.412</c:v>
                </c:pt>
                <c:pt idx="886">
                  <c:v>88.5</c:v>
                </c:pt>
                <c:pt idx="887">
                  <c:v>88.601</c:v>
                </c:pt>
                <c:pt idx="888">
                  <c:v>88.7</c:v>
                </c:pt>
                <c:pt idx="889">
                  <c:v>88.8</c:v>
                </c:pt>
                <c:pt idx="890">
                  <c:v>88.9</c:v>
                </c:pt>
                <c:pt idx="891">
                  <c:v>89</c:v>
                </c:pt>
                <c:pt idx="892">
                  <c:v>89.1</c:v>
                </c:pt>
                <c:pt idx="893">
                  <c:v>89.2</c:v>
                </c:pt>
                <c:pt idx="894">
                  <c:v>89.3</c:v>
                </c:pt>
                <c:pt idx="895">
                  <c:v>89.4</c:v>
                </c:pt>
                <c:pt idx="896">
                  <c:v>89.5</c:v>
                </c:pt>
                <c:pt idx="897">
                  <c:v>89.6</c:v>
                </c:pt>
                <c:pt idx="898">
                  <c:v>89.7</c:v>
                </c:pt>
                <c:pt idx="899">
                  <c:v>89.8</c:v>
                </c:pt>
                <c:pt idx="900">
                  <c:v>89.9</c:v>
                </c:pt>
                <c:pt idx="901">
                  <c:v>90</c:v>
                </c:pt>
                <c:pt idx="902">
                  <c:v>90.1</c:v>
                </c:pt>
                <c:pt idx="903">
                  <c:v>90.2</c:v>
                </c:pt>
                <c:pt idx="904">
                  <c:v>90.3</c:v>
                </c:pt>
                <c:pt idx="905">
                  <c:v>90.401</c:v>
                </c:pt>
                <c:pt idx="906">
                  <c:v>90.5</c:v>
                </c:pt>
                <c:pt idx="907">
                  <c:v>90.6</c:v>
                </c:pt>
                <c:pt idx="908">
                  <c:v>90.7</c:v>
                </c:pt>
                <c:pt idx="909">
                  <c:v>90.8</c:v>
                </c:pt>
                <c:pt idx="910">
                  <c:v>90.9</c:v>
                </c:pt>
                <c:pt idx="911">
                  <c:v>91</c:v>
                </c:pt>
                <c:pt idx="912">
                  <c:v>91.1</c:v>
                </c:pt>
                <c:pt idx="913">
                  <c:v>91.2</c:v>
                </c:pt>
                <c:pt idx="914">
                  <c:v>91.3</c:v>
                </c:pt>
                <c:pt idx="915">
                  <c:v>91.4</c:v>
                </c:pt>
                <c:pt idx="916">
                  <c:v>91.5</c:v>
                </c:pt>
                <c:pt idx="917">
                  <c:v>91.6</c:v>
                </c:pt>
                <c:pt idx="918">
                  <c:v>91.7</c:v>
                </c:pt>
                <c:pt idx="919">
                  <c:v>91.8</c:v>
                </c:pt>
                <c:pt idx="920">
                  <c:v>91.9</c:v>
                </c:pt>
                <c:pt idx="921">
                  <c:v>92</c:v>
                </c:pt>
                <c:pt idx="922">
                  <c:v>92.1</c:v>
                </c:pt>
                <c:pt idx="923">
                  <c:v>92.2</c:v>
                </c:pt>
                <c:pt idx="924">
                  <c:v>92.3</c:v>
                </c:pt>
                <c:pt idx="925">
                  <c:v>92.4</c:v>
                </c:pt>
                <c:pt idx="926">
                  <c:v>92.5</c:v>
                </c:pt>
                <c:pt idx="927">
                  <c:v>92.6</c:v>
                </c:pt>
                <c:pt idx="928">
                  <c:v>92.7</c:v>
                </c:pt>
                <c:pt idx="929">
                  <c:v>92.8</c:v>
                </c:pt>
                <c:pt idx="930">
                  <c:v>92.9</c:v>
                </c:pt>
                <c:pt idx="931">
                  <c:v>93</c:v>
                </c:pt>
                <c:pt idx="932">
                  <c:v>93.1</c:v>
                </c:pt>
                <c:pt idx="933">
                  <c:v>93.2</c:v>
                </c:pt>
                <c:pt idx="934">
                  <c:v>93.3</c:v>
                </c:pt>
                <c:pt idx="935">
                  <c:v>93.4</c:v>
                </c:pt>
                <c:pt idx="936">
                  <c:v>93.5</c:v>
                </c:pt>
                <c:pt idx="937">
                  <c:v>93.6</c:v>
                </c:pt>
                <c:pt idx="938">
                  <c:v>93.7</c:v>
                </c:pt>
                <c:pt idx="939">
                  <c:v>93.8</c:v>
                </c:pt>
                <c:pt idx="940">
                  <c:v>93.9</c:v>
                </c:pt>
                <c:pt idx="941">
                  <c:v>94</c:v>
                </c:pt>
                <c:pt idx="942">
                  <c:v>94.1</c:v>
                </c:pt>
                <c:pt idx="943">
                  <c:v>94.2</c:v>
                </c:pt>
                <c:pt idx="944">
                  <c:v>94.3</c:v>
                </c:pt>
                <c:pt idx="945">
                  <c:v>94.4</c:v>
                </c:pt>
                <c:pt idx="946">
                  <c:v>94.5</c:v>
                </c:pt>
                <c:pt idx="947">
                  <c:v>94.6</c:v>
                </c:pt>
                <c:pt idx="948">
                  <c:v>94.7</c:v>
                </c:pt>
                <c:pt idx="949">
                  <c:v>94.8</c:v>
                </c:pt>
                <c:pt idx="950">
                  <c:v>94.9</c:v>
                </c:pt>
                <c:pt idx="951">
                  <c:v>95</c:v>
                </c:pt>
                <c:pt idx="952">
                  <c:v>95.1</c:v>
                </c:pt>
                <c:pt idx="953">
                  <c:v>95.2</c:v>
                </c:pt>
                <c:pt idx="954">
                  <c:v>95.3</c:v>
                </c:pt>
                <c:pt idx="955">
                  <c:v>95.4</c:v>
                </c:pt>
                <c:pt idx="956">
                  <c:v>95.5</c:v>
                </c:pt>
                <c:pt idx="957">
                  <c:v>95.6</c:v>
                </c:pt>
                <c:pt idx="958">
                  <c:v>95.7</c:v>
                </c:pt>
                <c:pt idx="959">
                  <c:v>95.8</c:v>
                </c:pt>
                <c:pt idx="960">
                  <c:v>95.9</c:v>
                </c:pt>
                <c:pt idx="961">
                  <c:v>96</c:v>
                </c:pt>
                <c:pt idx="962">
                  <c:v>96.1</c:v>
                </c:pt>
                <c:pt idx="963">
                  <c:v>96.2</c:v>
                </c:pt>
                <c:pt idx="964">
                  <c:v>96.3</c:v>
                </c:pt>
                <c:pt idx="965">
                  <c:v>96.4</c:v>
                </c:pt>
                <c:pt idx="966">
                  <c:v>96.5</c:v>
                </c:pt>
                <c:pt idx="967">
                  <c:v>96.6</c:v>
                </c:pt>
                <c:pt idx="968">
                  <c:v>96.7</c:v>
                </c:pt>
                <c:pt idx="969">
                  <c:v>96.8</c:v>
                </c:pt>
                <c:pt idx="970">
                  <c:v>96.9</c:v>
                </c:pt>
                <c:pt idx="971">
                  <c:v>97</c:v>
                </c:pt>
                <c:pt idx="972">
                  <c:v>97.1</c:v>
                </c:pt>
                <c:pt idx="973">
                  <c:v>97.2</c:v>
                </c:pt>
                <c:pt idx="974">
                  <c:v>97.3</c:v>
                </c:pt>
                <c:pt idx="975">
                  <c:v>97.4</c:v>
                </c:pt>
                <c:pt idx="976">
                  <c:v>97.5</c:v>
                </c:pt>
                <c:pt idx="977">
                  <c:v>97.6</c:v>
                </c:pt>
                <c:pt idx="978">
                  <c:v>97.7</c:v>
                </c:pt>
                <c:pt idx="979">
                  <c:v>97.8</c:v>
                </c:pt>
                <c:pt idx="980">
                  <c:v>97.9</c:v>
                </c:pt>
                <c:pt idx="981">
                  <c:v>98</c:v>
                </c:pt>
                <c:pt idx="982">
                  <c:v>98.108</c:v>
                </c:pt>
                <c:pt idx="983">
                  <c:v>98.21</c:v>
                </c:pt>
                <c:pt idx="984">
                  <c:v>98.3</c:v>
                </c:pt>
                <c:pt idx="985">
                  <c:v>98.4</c:v>
                </c:pt>
                <c:pt idx="986">
                  <c:v>98.5</c:v>
                </c:pt>
                <c:pt idx="987">
                  <c:v>98.6</c:v>
                </c:pt>
                <c:pt idx="988">
                  <c:v>98.743</c:v>
                </c:pt>
                <c:pt idx="989">
                  <c:v>98.817</c:v>
                </c:pt>
                <c:pt idx="990">
                  <c:v>98.9</c:v>
                </c:pt>
                <c:pt idx="991">
                  <c:v>99</c:v>
                </c:pt>
                <c:pt idx="992">
                  <c:v>99.1</c:v>
                </c:pt>
                <c:pt idx="993">
                  <c:v>99.2</c:v>
                </c:pt>
                <c:pt idx="994">
                  <c:v>99.3</c:v>
                </c:pt>
                <c:pt idx="995">
                  <c:v>99.4</c:v>
                </c:pt>
                <c:pt idx="996">
                  <c:v>99.5</c:v>
                </c:pt>
                <c:pt idx="997">
                  <c:v>99.6</c:v>
                </c:pt>
                <c:pt idx="998">
                  <c:v>99.7</c:v>
                </c:pt>
                <c:pt idx="999">
                  <c:v>99.8</c:v>
                </c:pt>
                <c:pt idx="1000">
                  <c:v>99.9</c:v>
                </c:pt>
                <c:pt idx="1001">
                  <c:v>100</c:v>
                </c:pt>
                <c:pt idx="1002">
                  <c:v>100.122</c:v>
                </c:pt>
                <c:pt idx="1003">
                  <c:v>100.219</c:v>
                </c:pt>
                <c:pt idx="1004">
                  <c:v>100.3</c:v>
                </c:pt>
                <c:pt idx="1005">
                  <c:v>100.4</c:v>
                </c:pt>
                <c:pt idx="1006">
                  <c:v>100.5</c:v>
                </c:pt>
                <c:pt idx="1007">
                  <c:v>100.6</c:v>
                </c:pt>
                <c:pt idx="1008">
                  <c:v>100.7</c:v>
                </c:pt>
                <c:pt idx="1009">
                  <c:v>100.801</c:v>
                </c:pt>
                <c:pt idx="1010">
                  <c:v>100.9</c:v>
                </c:pt>
                <c:pt idx="1011">
                  <c:v>101</c:v>
                </c:pt>
                <c:pt idx="1012">
                  <c:v>101.1</c:v>
                </c:pt>
                <c:pt idx="1013">
                  <c:v>101.2</c:v>
                </c:pt>
                <c:pt idx="1014">
                  <c:v>101.3</c:v>
                </c:pt>
                <c:pt idx="1015">
                  <c:v>101.4</c:v>
                </c:pt>
                <c:pt idx="1016">
                  <c:v>101.5</c:v>
                </c:pt>
                <c:pt idx="1017">
                  <c:v>101.6</c:v>
                </c:pt>
                <c:pt idx="1018">
                  <c:v>101.7</c:v>
                </c:pt>
                <c:pt idx="1019">
                  <c:v>101.8</c:v>
                </c:pt>
                <c:pt idx="1020">
                  <c:v>101.9</c:v>
                </c:pt>
                <c:pt idx="1021">
                  <c:v>102</c:v>
                </c:pt>
                <c:pt idx="1022">
                  <c:v>102.102</c:v>
                </c:pt>
                <c:pt idx="1023">
                  <c:v>102.2</c:v>
                </c:pt>
                <c:pt idx="1024">
                  <c:v>102.3</c:v>
                </c:pt>
                <c:pt idx="1025">
                  <c:v>102.4</c:v>
                </c:pt>
                <c:pt idx="1026">
                  <c:v>102.5</c:v>
                </c:pt>
                <c:pt idx="1027">
                  <c:v>102.6</c:v>
                </c:pt>
                <c:pt idx="1028">
                  <c:v>102.7</c:v>
                </c:pt>
                <c:pt idx="1029">
                  <c:v>102.8</c:v>
                </c:pt>
                <c:pt idx="1030">
                  <c:v>102.9</c:v>
                </c:pt>
                <c:pt idx="1031">
                  <c:v>103</c:v>
                </c:pt>
                <c:pt idx="1032">
                  <c:v>103.1</c:v>
                </c:pt>
                <c:pt idx="1033">
                  <c:v>103.2</c:v>
                </c:pt>
                <c:pt idx="1034">
                  <c:v>103.3</c:v>
                </c:pt>
                <c:pt idx="1035">
                  <c:v>103.4</c:v>
                </c:pt>
                <c:pt idx="1036">
                  <c:v>103.5</c:v>
                </c:pt>
                <c:pt idx="1037">
                  <c:v>103.6</c:v>
                </c:pt>
                <c:pt idx="1038">
                  <c:v>103.7</c:v>
                </c:pt>
                <c:pt idx="1039">
                  <c:v>103.8</c:v>
                </c:pt>
                <c:pt idx="1040">
                  <c:v>103.9</c:v>
                </c:pt>
                <c:pt idx="1041">
                  <c:v>104</c:v>
                </c:pt>
                <c:pt idx="1042">
                  <c:v>104.1</c:v>
                </c:pt>
                <c:pt idx="1043">
                  <c:v>104.2</c:v>
                </c:pt>
                <c:pt idx="1044">
                  <c:v>104.3</c:v>
                </c:pt>
                <c:pt idx="1045">
                  <c:v>104.4</c:v>
                </c:pt>
                <c:pt idx="1046">
                  <c:v>104.5</c:v>
                </c:pt>
                <c:pt idx="1047">
                  <c:v>104.6</c:v>
                </c:pt>
                <c:pt idx="1048">
                  <c:v>104.7</c:v>
                </c:pt>
                <c:pt idx="1049">
                  <c:v>104.8</c:v>
                </c:pt>
                <c:pt idx="1050">
                  <c:v>104.9</c:v>
                </c:pt>
                <c:pt idx="1051">
                  <c:v>105</c:v>
                </c:pt>
                <c:pt idx="1052">
                  <c:v>105.1</c:v>
                </c:pt>
                <c:pt idx="1053">
                  <c:v>105.2</c:v>
                </c:pt>
                <c:pt idx="1054">
                  <c:v>105.3</c:v>
                </c:pt>
                <c:pt idx="1055">
                  <c:v>105.4</c:v>
                </c:pt>
                <c:pt idx="1056">
                  <c:v>105.5</c:v>
                </c:pt>
                <c:pt idx="1057">
                  <c:v>105.6</c:v>
                </c:pt>
                <c:pt idx="1058">
                  <c:v>105.7</c:v>
                </c:pt>
                <c:pt idx="1059">
                  <c:v>105.8</c:v>
                </c:pt>
                <c:pt idx="1060">
                  <c:v>105.9</c:v>
                </c:pt>
                <c:pt idx="1061">
                  <c:v>106</c:v>
                </c:pt>
                <c:pt idx="1062">
                  <c:v>106.1</c:v>
                </c:pt>
                <c:pt idx="1063">
                  <c:v>106.2</c:v>
                </c:pt>
                <c:pt idx="1064">
                  <c:v>106.3</c:v>
                </c:pt>
                <c:pt idx="1065">
                  <c:v>106.4</c:v>
                </c:pt>
                <c:pt idx="1066">
                  <c:v>106.5</c:v>
                </c:pt>
                <c:pt idx="1067">
                  <c:v>106.601</c:v>
                </c:pt>
                <c:pt idx="1068">
                  <c:v>106.7</c:v>
                </c:pt>
                <c:pt idx="1069">
                  <c:v>106.8</c:v>
                </c:pt>
                <c:pt idx="1070">
                  <c:v>106.9</c:v>
                </c:pt>
                <c:pt idx="1071">
                  <c:v>107</c:v>
                </c:pt>
                <c:pt idx="1072">
                  <c:v>107.1</c:v>
                </c:pt>
                <c:pt idx="1073">
                  <c:v>107.2</c:v>
                </c:pt>
                <c:pt idx="1074">
                  <c:v>107.3</c:v>
                </c:pt>
                <c:pt idx="1075">
                  <c:v>107.4</c:v>
                </c:pt>
                <c:pt idx="1076">
                  <c:v>107.5</c:v>
                </c:pt>
                <c:pt idx="1077">
                  <c:v>107.6</c:v>
                </c:pt>
                <c:pt idx="1078">
                  <c:v>107.703</c:v>
                </c:pt>
                <c:pt idx="1079">
                  <c:v>107.8</c:v>
                </c:pt>
                <c:pt idx="1080">
                  <c:v>107.9</c:v>
                </c:pt>
                <c:pt idx="1081">
                  <c:v>108</c:v>
                </c:pt>
                <c:pt idx="1082">
                  <c:v>108.1</c:v>
                </c:pt>
                <c:pt idx="1083">
                  <c:v>108.2</c:v>
                </c:pt>
                <c:pt idx="1084">
                  <c:v>108.3</c:v>
                </c:pt>
                <c:pt idx="1085">
                  <c:v>108.4</c:v>
                </c:pt>
                <c:pt idx="1086">
                  <c:v>108.5</c:v>
                </c:pt>
                <c:pt idx="1087">
                  <c:v>108.6</c:v>
                </c:pt>
                <c:pt idx="1088">
                  <c:v>108.7</c:v>
                </c:pt>
                <c:pt idx="1089">
                  <c:v>108.8</c:v>
                </c:pt>
                <c:pt idx="1090">
                  <c:v>108.9</c:v>
                </c:pt>
                <c:pt idx="1091">
                  <c:v>109</c:v>
                </c:pt>
                <c:pt idx="1092">
                  <c:v>109.1</c:v>
                </c:pt>
                <c:pt idx="1093">
                  <c:v>109.2</c:v>
                </c:pt>
                <c:pt idx="1094">
                  <c:v>109.3</c:v>
                </c:pt>
                <c:pt idx="1095">
                  <c:v>109.4</c:v>
                </c:pt>
                <c:pt idx="1096">
                  <c:v>109.5</c:v>
                </c:pt>
                <c:pt idx="1097">
                  <c:v>109.6</c:v>
                </c:pt>
                <c:pt idx="1098">
                  <c:v>109.7</c:v>
                </c:pt>
                <c:pt idx="1099">
                  <c:v>109.8</c:v>
                </c:pt>
                <c:pt idx="1100">
                  <c:v>109.9</c:v>
                </c:pt>
                <c:pt idx="1101">
                  <c:v>110</c:v>
                </c:pt>
                <c:pt idx="1102">
                  <c:v>110.1</c:v>
                </c:pt>
                <c:pt idx="1103">
                  <c:v>110.2</c:v>
                </c:pt>
                <c:pt idx="1104">
                  <c:v>110.3</c:v>
                </c:pt>
                <c:pt idx="1105">
                  <c:v>110.4</c:v>
                </c:pt>
                <c:pt idx="1106">
                  <c:v>110.5</c:v>
                </c:pt>
                <c:pt idx="1107">
                  <c:v>110.6</c:v>
                </c:pt>
                <c:pt idx="1108">
                  <c:v>110.7</c:v>
                </c:pt>
                <c:pt idx="1109">
                  <c:v>110.8</c:v>
                </c:pt>
                <c:pt idx="1110">
                  <c:v>110.9</c:v>
                </c:pt>
                <c:pt idx="1111">
                  <c:v>111</c:v>
                </c:pt>
                <c:pt idx="1112">
                  <c:v>111.1</c:v>
                </c:pt>
                <c:pt idx="1113">
                  <c:v>111.2</c:v>
                </c:pt>
                <c:pt idx="1114">
                  <c:v>111.3</c:v>
                </c:pt>
                <c:pt idx="1115">
                  <c:v>111.4</c:v>
                </c:pt>
                <c:pt idx="1116">
                  <c:v>111.5</c:v>
                </c:pt>
                <c:pt idx="1117">
                  <c:v>111.6</c:v>
                </c:pt>
                <c:pt idx="1118">
                  <c:v>111.7</c:v>
                </c:pt>
                <c:pt idx="1119">
                  <c:v>111.8</c:v>
                </c:pt>
                <c:pt idx="1120">
                  <c:v>111.9</c:v>
                </c:pt>
                <c:pt idx="1121">
                  <c:v>112</c:v>
                </c:pt>
                <c:pt idx="1122">
                  <c:v>112.1</c:v>
                </c:pt>
                <c:pt idx="1123">
                  <c:v>112.2</c:v>
                </c:pt>
                <c:pt idx="1124">
                  <c:v>112.3</c:v>
                </c:pt>
                <c:pt idx="1125">
                  <c:v>112.4</c:v>
                </c:pt>
                <c:pt idx="1126">
                  <c:v>112.5</c:v>
                </c:pt>
                <c:pt idx="1127">
                  <c:v>112.6</c:v>
                </c:pt>
                <c:pt idx="1128">
                  <c:v>112.745</c:v>
                </c:pt>
                <c:pt idx="1129">
                  <c:v>112.818</c:v>
                </c:pt>
                <c:pt idx="1130">
                  <c:v>112.9</c:v>
                </c:pt>
                <c:pt idx="1131">
                  <c:v>113</c:v>
                </c:pt>
                <c:pt idx="1132">
                  <c:v>113.1</c:v>
                </c:pt>
                <c:pt idx="1133">
                  <c:v>113.2</c:v>
                </c:pt>
                <c:pt idx="1134">
                  <c:v>113.337</c:v>
                </c:pt>
                <c:pt idx="1135">
                  <c:v>113.4</c:v>
                </c:pt>
                <c:pt idx="1136">
                  <c:v>113.5</c:v>
                </c:pt>
                <c:pt idx="1137">
                  <c:v>113.6</c:v>
                </c:pt>
                <c:pt idx="1138">
                  <c:v>113.7</c:v>
                </c:pt>
                <c:pt idx="1139">
                  <c:v>113.8</c:v>
                </c:pt>
                <c:pt idx="1140">
                  <c:v>113.905</c:v>
                </c:pt>
                <c:pt idx="1141">
                  <c:v>114.005</c:v>
                </c:pt>
                <c:pt idx="1142">
                  <c:v>114.1</c:v>
                </c:pt>
                <c:pt idx="1143">
                  <c:v>114.2</c:v>
                </c:pt>
                <c:pt idx="1144">
                  <c:v>114.3</c:v>
                </c:pt>
                <c:pt idx="1145">
                  <c:v>114.4</c:v>
                </c:pt>
                <c:pt idx="1146">
                  <c:v>114.5</c:v>
                </c:pt>
                <c:pt idx="1147">
                  <c:v>114.6</c:v>
                </c:pt>
                <c:pt idx="1148">
                  <c:v>114.7</c:v>
                </c:pt>
                <c:pt idx="1149">
                  <c:v>114.8</c:v>
                </c:pt>
                <c:pt idx="1150">
                  <c:v>114.9</c:v>
                </c:pt>
                <c:pt idx="1151">
                  <c:v>115</c:v>
                </c:pt>
                <c:pt idx="1152">
                  <c:v>115.1</c:v>
                </c:pt>
                <c:pt idx="1153">
                  <c:v>115.2</c:v>
                </c:pt>
                <c:pt idx="1154">
                  <c:v>115.3</c:v>
                </c:pt>
                <c:pt idx="1155">
                  <c:v>115.4</c:v>
                </c:pt>
                <c:pt idx="1156">
                  <c:v>115.5</c:v>
                </c:pt>
                <c:pt idx="1157">
                  <c:v>115.6</c:v>
                </c:pt>
                <c:pt idx="1158">
                  <c:v>115.7</c:v>
                </c:pt>
                <c:pt idx="1159">
                  <c:v>115.8</c:v>
                </c:pt>
                <c:pt idx="1160">
                  <c:v>115.9</c:v>
                </c:pt>
                <c:pt idx="1161">
                  <c:v>116</c:v>
                </c:pt>
                <c:pt idx="1162">
                  <c:v>116.1</c:v>
                </c:pt>
                <c:pt idx="1163">
                  <c:v>116.203</c:v>
                </c:pt>
                <c:pt idx="1164">
                  <c:v>116.3</c:v>
                </c:pt>
                <c:pt idx="1165">
                  <c:v>116.401</c:v>
                </c:pt>
                <c:pt idx="1166">
                  <c:v>116.5</c:v>
                </c:pt>
                <c:pt idx="1167">
                  <c:v>116.6</c:v>
                </c:pt>
                <c:pt idx="1168">
                  <c:v>116.7</c:v>
                </c:pt>
                <c:pt idx="1169">
                  <c:v>116.8</c:v>
                </c:pt>
                <c:pt idx="1170">
                  <c:v>116.9</c:v>
                </c:pt>
                <c:pt idx="1171">
                  <c:v>117</c:v>
                </c:pt>
                <c:pt idx="1172">
                  <c:v>117.1</c:v>
                </c:pt>
                <c:pt idx="1173">
                  <c:v>117.2</c:v>
                </c:pt>
                <c:pt idx="1174">
                  <c:v>117.3</c:v>
                </c:pt>
                <c:pt idx="1175">
                  <c:v>117.4</c:v>
                </c:pt>
                <c:pt idx="1176">
                  <c:v>117.5</c:v>
                </c:pt>
                <c:pt idx="1177">
                  <c:v>117.6</c:v>
                </c:pt>
                <c:pt idx="1178">
                  <c:v>117.7</c:v>
                </c:pt>
                <c:pt idx="1179">
                  <c:v>117.8</c:v>
                </c:pt>
                <c:pt idx="1180">
                  <c:v>117.9</c:v>
                </c:pt>
                <c:pt idx="1181">
                  <c:v>118</c:v>
                </c:pt>
                <c:pt idx="1182">
                  <c:v>118.1</c:v>
                </c:pt>
                <c:pt idx="1183">
                  <c:v>118.202</c:v>
                </c:pt>
                <c:pt idx="1184">
                  <c:v>118.3</c:v>
                </c:pt>
                <c:pt idx="1185">
                  <c:v>118.4</c:v>
                </c:pt>
                <c:pt idx="1186">
                  <c:v>118.5</c:v>
                </c:pt>
                <c:pt idx="1187">
                  <c:v>118.6</c:v>
                </c:pt>
                <c:pt idx="1188">
                  <c:v>118.7</c:v>
                </c:pt>
                <c:pt idx="1189">
                  <c:v>118.8</c:v>
                </c:pt>
                <c:pt idx="1190">
                  <c:v>118.9</c:v>
                </c:pt>
                <c:pt idx="1191">
                  <c:v>119</c:v>
                </c:pt>
                <c:pt idx="1192">
                  <c:v>119.1</c:v>
                </c:pt>
                <c:pt idx="1193">
                  <c:v>119.2</c:v>
                </c:pt>
                <c:pt idx="1194">
                  <c:v>119.3</c:v>
                </c:pt>
                <c:pt idx="1195">
                  <c:v>119.4</c:v>
                </c:pt>
                <c:pt idx="1196">
                  <c:v>119.5</c:v>
                </c:pt>
                <c:pt idx="1197">
                  <c:v>119.6</c:v>
                </c:pt>
                <c:pt idx="1198">
                  <c:v>119.7</c:v>
                </c:pt>
                <c:pt idx="1199">
                  <c:v>119.8</c:v>
                </c:pt>
                <c:pt idx="1200">
                  <c:v>119.9</c:v>
                </c:pt>
                <c:pt idx="1201">
                  <c:v>120</c:v>
                </c:pt>
                <c:pt idx="1202">
                  <c:v>120.1</c:v>
                </c:pt>
                <c:pt idx="1203">
                  <c:v>120.2</c:v>
                </c:pt>
                <c:pt idx="1204">
                  <c:v>120.3</c:v>
                </c:pt>
                <c:pt idx="1205">
                  <c:v>120.4</c:v>
                </c:pt>
                <c:pt idx="1206">
                  <c:v>120.5</c:v>
                </c:pt>
                <c:pt idx="1207">
                  <c:v>120.6</c:v>
                </c:pt>
                <c:pt idx="1208">
                  <c:v>120.7</c:v>
                </c:pt>
                <c:pt idx="1209">
                  <c:v>120.8</c:v>
                </c:pt>
                <c:pt idx="1210">
                  <c:v>120.9</c:v>
                </c:pt>
                <c:pt idx="1211">
                  <c:v>121</c:v>
                </c:pt>
                <c:pt idx="1212">
                  <c:v>121.1</c:v>
                </c:pt>
                <c:pt idx="1213">
                  <c:v>121.2</c:v>
                </c:pt>
                <c:pt idx="1214">
                  <c:v>121.3</c:v>
                </c:pt>
                <c:pt idx="1215">
                  <c:v>121.4</c:v>
                </c:pt>
                <c:pt idx="1216">
                  <c:v>121.5</c:v>
                </c:pt>
                <c:pt idx="1217">
                  <c:v>121.6</c:v>
                </c:pt>
                <c:pt idx="1218">
                  <c:v>121.7</c:v>
                </c:pt>
                <c:pt idx="1219">
                  <c:v>121.8</c:v>
                </c:pt>
                <c:pt idx="1220">
                  <c:v>121.9</c:v>
                </c:pt>
                <c:pt idx="1221">
                  <c:v>122</c:v>
                </c:pt>
                <c:pt idx="1222">
                  <c:v>122.1</c:v>
                </c:pt>
                <c:pt idx="1223">
                  <c:v>122.2</c:v>
                </c:pt>
                <c:pt idx="1224">
                  <c:v>122.3</c:v>
                </c:pt>
                <c:pt idx="1225">
                  <c:v>122.4</c:v>
                </c:pt>
                <c:pt idx="1226">
                  <c:v>122.5</c:v>
                </c:pt>
                <c:pt idx="1227">
                  <c:v>122.6</c:v>
                </c:pt>
                <c:pt idx="1228">
                  <c:v>122.7</c:v>
                </c:pt>
                <c:pt idx="1229">
                  <c:v>122.8</c:v>
                </c:pt>
                <c:pt idx="1230">
                  <c:v>122.9</c:v>
                </c:pt>
                <c:pt idx="1231">
                  <c:v>123</c:v>
                </c:pt>
                <c:pt idx="1232">
                  <c:v>123.1</c:v>
                </c:pt>
                <c:pt idx="1233">
                  <c:v>123.2</c:v>
                </c:pt>
                <c:pt idx="1234">
                  <c:v>123.3</c:v>
                </c:pt>
                <c:pt idx="1235">
                  <c:v>123.4</c:v>
                </c:pt>
                <c:pt idx="1236">
                  <c:v>123.5</c:v>
                </c:pt>
                <c:pt idx="1237">
                  <c:v>123.6</c:v>
                </c:pt>
                <c:pt idx="1238">
                  <c:v>123.7</c:v>
                </c:pt>
                <c:pt idx="1239">
                  <c:v>123.8</c:v>
                </c:pt>
                <c:pt idx="1240">
                  <c:v>123.9</c:v>
                </c:pt>
                <c:pt idx="1241">
                  <c:v>124</c:v>
                </c:pt>
                <c:pt idx="1242">
                  <c:v>124.1</c:v>
                </c:pt>
                <c:pt idx="1243">
                  <c:v>124.2</c:v>
                </c:pt>
                <c:pt idx="1244">
                  <c:v>124.3</c:v>
                </c:pt>
                <c:pt idx="1245">
                  <c:v>124.401</c:v>
                </c:pt>
                <c:pt idx="1246">
                  <c:v>124.5</c:v>
                </c:pt>
                <c:pt idx="1247">
                  <c:v>124.6</c:v>
                </c:pt>
                <c:pt idx="1248">
                  <c:v>124.7</c:v>
                </c:pt>
                <c:pt idx="1249">
                  <c:v>124.8</c:v>
                </c:pt>
                <c:pt idx="1250">
                  <c:v>124.9</c:v>
                </c:pt>
                <c:pt idx="1251">
                  <c:v>125</c:v>
                </c:pt>
                <c:pt idx="1252">
                  <c:v>125.134</c:v>
                </c:pt>
                <c:pt idx="1253">
                  <c:v>125.2</c:v>
                </c:pt>
                <c:pt idx="1254">
                  <c:v>125.3</c:v>
                </c:pt>
                <c:pt idx="1255">
                  <c:v>125.4</c:v>
                </c:pt>
                <c:pt idx="1256">
                  <c:v>125.5</c:v>
                </c:pt>
                <c:pt idx="1257">
                  <c:v>125.6</c:v>
                </c:pt>
                <c:pt idx="1258">
                  <c:v>125.7</c:v>
                </c:pt>
                <c:pt idx="1259">
                  <c:v>125.8</c:v>
                </c:pt>
                <c:pt idx="1260">
                  <c:v>125.9</c:v>
                </c:pt>
                <c:pt idx="1261">
                  <c:v>126</c:v>
                </c:pt>
                <c:pt idx="1262">
                  <c:v>126.1</c:v>
                </c:pt>
                <c:pt idx="1263">
                  <c:v>126.2</c:v>
                </c:pt>
                <c:pt idx="1264">
                  <c:v>126.3</c:v>
                </c:pt>
                <c:pt idx="1265">
                  <c:v>126.4</c:v>
                </c:pt>
                <c:pt idx="1266">
                  <c:v>126.5</c:v>
                </c:pt>
                <c:pt idx="1267">
                  <c:v>126.6</c:v>
                </c:pt>
                <c:pt idx="1268">
                  <c:v>126.723</c:v>
                </c:pt>
                <c:pt idx="1269">
                  <c:v>126.812</c:v>
                </c:pt>
                <c:pt idx="1270">
                  <c:v>126.904</c:v>
                </c:pt>
                <c:pt idx="1271">
                  <c:v>127</c:v>
                </c:pt>
                <c:pt idx="1272">
                  <c:v>127.1</c:v>
                </c:pt>
                <c:pt idx="1273">
                  <c:v>127.2</c:v>
                </c:pt>
                <c:pt idx="1274">
                  <c:v>127.3</c:v>
                </c:pt>
                <c:pt idx="1275">
                  <c:v>127.403</c:v>
                </c:pt>
                <c:pt idx="1276">
                  <c:v>127.5</c:v>
                </c:pt>
                <c:pt idx="1277">
                  <c:v>127.601</c:v>
                </c:pt>
                <c:pt idx="1278">
                  <c:v>127.7</c:v>
                </c:pt>
                <c:pt idx="1279">
                  <c:v>127.8</c:v>
                </c:pt>
                <c:pt idx="1280">
                  <c:v>127.9</c:v>
                </c:pt>
                <c:pt idx="1281">
                  <c:v>128.001</c:v>
                </c:pt>
                <c:pt idx="1282">
                  <c:v>128.108</c:v>
                </c:pt>
                <c:pt idx="1283">
                  <c:v>128.21</c:v>
                </c:pt>
                <c:pt idx="1284">
                  <c:v>128.3</c:v>
                </c:pt>
                <c:pt idx="1285">
                  <c:v>128.4</c:v>
                </c:pt>
                <c:pt idx="1286">
                  <c:v>128.5</c:v>
                </c:pt>
                <c:pt idx="1287">
                  <c:v>128.6</c:v>
                </c:pt>
                <c:pt idx="1288">
                  <c:v>128.7</c:v>
                </c:pt>
                <c:pt idx="1289">
                  <c:v>128.8</c:v>
                </c:pt>
                <c:pt idx="1290">
                  <c:v>128.9</c:v>
                </c:pt>
                <c:pt idx="1291">
                  <c:v>129</c:v>
                </c:pt>
                <c:pt idx="1292">
                  <c:v>129.1</c:v>
                </c:pt>
                <c:pt idx="1293">
                  <c:v>129.201</c:v>
                </c:pt>
                <c:pt idx="1294">
                  <c:v>129.3</c:v>
                </c:pt>
                <c:pt idx="1295">
                  <c:v>129.4</c:v>
                </c:pt>
                <c:pt idx="1296">
                  <c:v>129.5</c:v>
                </c:pt>
                <c:pt idx="1297">
                  <c:v>129.601</c:v>
                </c:pt>
                <c:pt idx="1298">
                  <c:v>129.7</c:v>
                </c:pt>
                <c:pt idx="1299">
                  <c:v>129.8</c:v>
                </c:pt>
                <c:pt idx="1300">
                  <c:v>129.9</c:v>
                </c:pt>
                <c:pt idx="1301">
                  <c:v>130</c:v>
                </c:pt>
                <c:pt idx="1302">
                  <c:v>130.1</c:v>
                </c:pt>
                <c:pt idx="1303">
                  <c:v>130.2</c:v>
                </c:pt>
                <c:pt idx="1304">
                  <c:v>130.3</c:v>
                </c:pt>
                <c:pt idx="1305">
                  <c:v>130.4</c:v>
                </c:pt>
                <c:pt idx="1306">
                  <c:v>130.501</c:v>
                </c:pt>
                <c:pt idx="1307">
                  <c:v>130.6</c:v>
                </c:pt>
                <c:pt idx="1308">
                  <c:v>130.7</c:v>
                </c:pt>
                <c:pt idx="1309">
                  <c:v>130.8</c:v>
                </c:pt>
                <c:pt idx="1310">
                  <c:v>130.9</c:v>
                </c:pt>
                <c:pt idx="1311">
                  <c:v>131</c:v>
                </c:pt>
                <c:pt idx="1312">
                  <c:v>131.1</c:v>
                </c:pt>
                <c:pt idx="1313">
                  <c:v>131.2</c:v>
                </c:pt>
                <c:pt idx="1314">
                  <c:v>131.3</c:v>
                </c:pt>
                <c:pt idx="1315">
                  <c:v>131.4</c:v>
                </c:pt>
                <c:pt idx="1316">
                  <c:v>131.5</c:v>
                </c:pt>
                <c:pt idx="1317">
                  <c:v>131.6</c:v>
                </c:pt>
                <c:pt idx="1318">
                  <c:v>131.7</c:v>
                </c:pt>
                <c:pt idx="1319">
                  <c:v>131.8</c:v>
                </c:pt>
                <c:pt idx="1320">
                  <c:v>131.9</c:v>
                </c:pt>
                <c:pt idx="1321">
                  <c:v>132</c:v>
                </c:pt>
                <c:pt idx="1322">
                  <c:v>132.1</c:v>
                </c:pt>
                <c:pt idx="1323">
                  <c:v>132.2</c:v>
                </c:pt>
                <c:pt idx="1324">
                  <c:v>132.3</c:v>
                </c:pt>
                <c:pt idx="1325">
                  <c:v>132.4</c:v>
                </c:pt>
                <c:pt idx="1326">
                  <c:v>132.5</c:v>
                </c:pt>
                <c:pt idx="1327">
                  <c:v>132.6</c:v>
                </c:pt>
                <c:pt idx="1328">
                  <c:v>132.7</c:v>
                </c:pt>
                <c:pt idx="1329">
                  <c:v>132.8</c:v>
                </c:pt>
                <c:pt idx="1330">
                  <c:v>132.9</c:v>
                </c:pt>
                <c:pt idx="1331">
                  <c:v>133</c:v>
                </c:pt>
                <c:pt idx="1332">
                  <c:v>133.1</c:v>
                </c:pt>
                <c:pt idx="1333">
                  <c:v>133.2</c:v>
                </c:pt>
                <c:pt idx="1334">
                  <c:v>133.3</c:v>
                </c:pt>
                <c:pt idx="1335">
                  <c:v>133.4</c:v>
                </c:pt>
                <c:pt idx="1336">
                  <c:v>133.5</c:v>
                </c:pt>
                <c:pt idx="1337">
                  <c:v>133.6</c:v>
                </c:pt>
                <c:pt idx="1338">
                  <c:v>133.7</c:v>
                </c:pt>
                <c:pt idx="1339">
                  <c:v>133.8</c:v>
                </c:pt>
                <c:pt idx="1340">
                  <c:v>133.9</c:v>
                </c:pt>
                <c:pt idx="1341">
                  <c:v>134</c:v>
                </c:pt>
                <c:pt idx="1342">
                  <c:v>134.1</c:v>
                </c:pt>
                <c:pt idx="1343">
                  <c:v>134.2</c:v>
                </c:pt>
                <c:pt idx="1344">
                  <c:v>134.3</c:v>
                </c:pt>
                <c:pt idx="1345">
                  <c:v>134.4</c:v>
                </c:pt>
                <c:pt idx="1346">
                  <c:v>134.5</c:v>
                </c:pt>
                <c:pt idx="1347">
                  <c:v>134.6</c:v>
                </c:pt>
                <c:pt idx="1348">
                  <c:v>134.7</c:v>
                </c:pt>
                <c:pt idx="1349">
                  <c:v>134.8</c:v>
                </c:pt>
                <c:pt idx="1350">
                  <c:v>134.9</c:v>
                </c:pt>
                <c:pt idx="1351">
                  <c:v>135</c:v>
                </c:pt>
                <c:pt idx="1352">
                  <c:v>135.1</c:v>
                </c:pt>
                <c:pt idx="1353">
                  <c:v>135.2</c:v>
                </c:pt>
                <c:pt idx="1354">
                  <c:v>135.3</c:v>
                </c:pt>
                <c:pt idx="1355">
                  <c:v>135.4</c:v>
                </c:pt>
                <c:pt idx="1356">
                  <c:v>135.5</c:v>
                </c:pt>
                <c:pt idx="1357">
                  <c:v>135.6</c:v>
                </c:pt>
                <c:pt idx="1358">
                  <c:v>135.7</c:v>
                </c:pt>
                <c:pt idx="1359">
                  <c:v>135.8</c:v>
                </c:pt>
                <c:pt idx="1360">
                  <c:v>135.9</c:v>
                </c:pt>
                <c:pt idx="1361">
                  <c:v>136</c:v>
                </c:pt>
                <c:pt idx="1362">
                  <c:v>136.1</c:v>
                </c:pt>
                <c:pt idx="1363">
                  <c:v>136.2</c:v>
                </c:pt>
                <c:pt idx="1364">
                  <c:v>136.3</c:v>
                </c:pt>
                <c:pt idx="1365">
                  <c:v>136.4</c:v>
                </c:pt>
                <c:pt idx="1366">
                  <c:v>136.5</c:v>
                </c:pt>
                <c:pt idx="1367">
                  <c:v>136.6</c:v>
                </c:pt>
                <c:pt idx="1368">
                  <c:v>136.7</c:v>
                </c:pt>
                <c:pt idx="1369">
                  <c:v>136.8</c:v>
                </c:pt>
                <c:pt idx="1370">
                  <c:v>136.9</c:v>
                </c:pt>
                <c:pt idx="1371">
                  <c:v>137</c:v>
                </c:pt>
                <c:pt idx="1372">
                  <c:v>137.1</c:v>
                </c:pt>
                <c:pt idx="1373">
                  <c:v>137.2</c:v>
                </c:pt>
                <c:pt idx="1374">
                  <c:v>137.3</c:v>
                </c:pt>
                <c:pt idx="1375">
                  <c:v>137.4</c:v>
                </c:pt>
                <c:pt idx="1376">
                  <c:v>137.5</c:v>
                </c:pt>
                <c:pt idx="1377">
                  <c:v>137.6</c:v>
                </c:pt>
                <c:pt idx="1378">
                  <c:v>137.7</c:v>
                </c:pt>
                <c:pt idx="1379">
                  <c:v>137.8</c:v>
                </c:pt>
                <c:pt idx="1380">
                  <c:v>137.908</c:v>
                </c:pt>
                <c:pt idx="1381">
                  <c:v>138.006</c:v>
                </c:pt>
                <c:pt idx="1382">
                  <c:v>138.1</c:v>
                </c:pt>
                <c:pt idx="1383">
                  <c:v>138.2</c:v>
                </c:pt>
                <c:pt idx="1384">
                  <c:v>138.3</c:v>
                </c:pt>
                <c:pt idx="1385">
                  <c:v>138.4</c:v>
                </c:pt>
                <c:pt idx="1386">
                  <c:v>138.5</c:v>
                </c:pt>
                <c:pt idx="1387">
                  <c:v>138.6</c:v>
                </c:pt>
                <c:pt idx="1388">
                  <c:v>138.7</c:v>
                </c:pt>
                <c:pt idx="1389">
                  <c:v>138.8</c:v>
                </c:pt>
                <c:pt idx="1390">
                  <c:v>138.9</c:v>
                </c:pt>
                <c:pt idx="1391">
                  <c:v>139</c:v>
                </c:pt>
                <c:pt idx="1392">
                  <c:v>139.1</c:v>
                </c:pt>
                <c:pt idx="1393">
                  <c:v>139.2</c:v>
                </c:pt>
                <c:pt idx="1394">
                  <c:v>139.3</c:v>
                </c:pt>
                <c:pt idx="1395">
                  <c:v>139.401</c:v>
                </c:pt>
                <c:pt idx="1396">
                  <c:v>139.5</c:v>
                </c:pt>
                <c:pt idx="1397">
                  <c:v>139.6</c:v>
                </c:pt>
                <c:pt idx="1398">
                  <c:v>139.7</c:v>
                </c:pt>
                <c:pt idx="1399">
                  <c:v>139.8</c:v>
                </c:pt>
                <c:pt idx="1400">
                  <c:v>139.9</c:v>
                </c:pt>
                <c:pt idx="1401">
                  <c:v>140</c:v>
                </c:pt>
                <c:pt idx="1402">
                  <c:v>140.1</c:v>
                </c:pt>
                <c:pt idx="1403">
                  <c:v>140.2</c:v>
                </c:pt>
                <c:pt idx="1404">
                  <c:v>140.3</c:v>
                </c:pt>
                <c:pt idx="1405">
                  <c:v>140.4</c:v>
                </c:pt>
                <c:pt idx="1406">
                  <c:v>140.5</c:v>
                </c:pt>
                <c:pt idx="1407">
                  <c:v>140.6</c:v>
                </c:pt>
                <c:pt idx="1408">
                  <c:v>140.7</c:v>
                </c:pt>
                <c:pt idx="1409">
                  <c:v>140.8</c:v>
                </c:pt>
                <c:pt idx="1410">
                  <c:v>140.93</c:v>
                </c:pt>
                <c:pt idx="1411">
                  <c:v>141.033</c:v>
                </c:pt>
                <c:pt idx="1412">
                  <c:v>141.1</c:v>
                </c:pt>
                <c:pt idx="1413">
                  <c:v>141.2</c:v>
                </c:pt>
                <c:pt idx="1414">
                  <c:v>141.3</c:v>
                </c:pt>
                <c:pt idx="1415">
                  <c:v>141.4</c:v>
                </c:pt>
                <c:pt idx="1416">
                  <c:v>141.534</c:v>
                </c:pt>
                <c:pt idx="1417">
                  <c:v>141.618</c:v>
                </c:pt>
                <c:pt idx="1418">
                  <c:v>141.7</c:v>
                </c:pt>
                <c:pt idx="1419">
                  <c:v>141.8</c:v>
                </c:pt>
                <c:pt idx="1420">
                  <c:v>141.9</c:v>
                </c:pt>
                <c:pt idx="1421">
                  <c:v>142</c:v>
                </c:pt>
                <c:pt idx="1422">
                  <c:v>142.1</c:v>
                </c:pt>
                <c:pt idx="1423">
                  <c:v>142.2</c:v>
                </c:pt>
                <c:pt idx="1424">
                  <c:v>142.3</c:v>
                </c:pt>
                <c:pt idx="1425">
                  <c:v>142.4</c:v>
                </c:pt>
                <c:pt idx="1426">
                  <c:v>142.5</c:v>
                </c:pt>
                <c:pt idx="1427">
                  <c:v>142.6</c:v>
                </c:pt>
                <c:pt idx="1428">
                  <c:v>142.7</c:v>
                </c:pt>
                <c:pt idx="1429">
                  <c:v>142.8</c:v>
                </c:pt>
                <c:pt idx="1430">
                  <c:v>142.9</c:v>
                </c:pt>
                <c:pt idx="1431">
                  <c:v>143</c:v>
                </c:pt>
                <c:pt idx="1432">
                  <c:v>143.1</c:v>
                </c:pt>
                <c:pt idx="1433">
                  <c:v>143.2</c:v>
                </c:pt>
                <c:pt idx="1434">
                  <c:v>143.3</c:v>
                </c:pt>
                <c:pt idx="1435">
                  <c:v>143.4</c:v>
                </c:pt>
                <c:pt idx="1436">
                  <c:v>143.5</c:v>
                </c:pt>
                <c:pt idx="1437">
                  <c:v>143.6</c:v>
                </c:pt>
                <c:pt idx="1438">
                  <c:v>143.7</c:v>
                </c:pt>
                <c:pt idx="1439">
                  <c:v>143.8</c:v>
                </c:pt>
                <c:pt idx="1440">
                  <c:v>143.9</c:v>
                </c:pt>
                <c:pt idx="1441">
                  <c:v>144</c:v>
                </c:pt>
                <c:pt idx="1442">
                  <c:v>144.109</c:v>
                </c:pt>
                <c:pt idx="1443">
                  <c:v>144.215</c:v>
                </c:pt>
                <c:pt idx="1444">
                  <c:v>144.3</c:v>
                </c:pt>
                <c:pt idx="1445">
                  <c:v>144.4</c:v>
                </c:pt>
                <c:pt idx="1446">
                  <c:v>144.5</c:v>
                </c:pt>
                <c:pt idx="1447">
                  <c:v>144.6</c:v>
                </c:pt>
                <c:pt idx="1448">
                  <c:v>144.7</c:v>
                </c:pt>
                <c:pt idx="1449">
                  <c:v>144.8</c:v>
                </c:pt>
                <c:pt idx="1450">
                  <c:v>144.9</c:v>
                </c:pt>
                <c:pt idx="1451">
                  <c:v>145</c:v>
                </c:pt>
                <c:pt idx="1452">
                  <c:v>145.1</c:v>
                </c:pt>
                <c:pt idx="1453">
                  <c:v>145.2</c:v>
                </c:pt>
                <c:pt idx="1454">
                  <c:v>145.3</c:v>
                </c:pt>
                <c:pt idx="1455">
                  <c:v>145.4</c:v>
                </c:pt>
                <c:pt idx="1456">
                  <c:v>145.5</c:v>
                </c:pt>
                <c:pt idx="1457">
                  <c:v>145.6</c:v>
                </c:pt>
                <c:pt idx="1458">
                  <c:v>145.7</c:v>
                </c:pt>
                <c:pt idx="1459">
                  <c:v>145.8</c:v>
                </c:pt>
                <c:pt idx="1460">
                  <c:v>145.9</c:v>
                </c:pt>
                <c:pt idx="1461">
                  <c:v>146</c:v>
                </c:pt>
                <c:pt idx="1462">
                  <c:v>146.1</c:v>
                </c:pt>
                <c:pt idx="1463">
                  <c:v>146.2</c:v>
                </c:pt>
                <c:pt idx="1464">
                  <c:v>146.3</c:v>
                </c:pt>
                <c:pt idx="1465">
                  <c:v>146.4</c:v>
                </c:pt>
                <c:pt idx="1466">
                  <c:v>146.5</c:v>
                </c:pt>
                <c:pt idx="1467">
                  <c:v>146.6</c:v>
                </c:pt>
                <c:pt idx="1468">
                  <c:v>146.7</c:v>
                </c:pt>
                <c:pt idx="1469">
                  <c:v>146.8</c:v>
                </c:pt>
                <c:pt idx="1470">
                  <c:v>146.9</c:v>
                </c:pt>
                <c:pt idx="1471">
                  <c:v>147</c:v>
                </c:pt>
                <c:pt idx="1472">
                  <c:v>147.1</c:v>
                </c:pt>
                <c:pt idx="1473">
                  <c:v>147.2</c:v>
                </c:pt>
                <c:pt idx="1474">
                  <c:v>147.3</c:v>
                </c:pt>
                <c:pt idx="1475">
                  <c:v>147.4</c:v>
                </c:pt>
                <c:pt idx="1476">
                  <c:v>147.5</c:v>
                </c:pt>
                <c:pt idx="1477">
                  <c:v>147.6</c:v>
                </c:pt>
                <c:pt idx="1478">
                  <c:v>147.701</c:v>
                </c:pt>
                <c:pt idx="1479">
                  <c:v>147.8</c:v>
                </c:pt>
                <c:pt idx="1480">
                  <c:v>147.9</c:v>
                </c:pt>
                <c:pt idx="1481">
                  <c:v>148</c:v>
                </c:pt>
                <c:pt idx="1482">
                  <c:v>148.1</c:v>
                </c:pt>
                <c:pt idx="1483">
                  <c:v>148.2</c:v>
                </c:pt>
                <c:pt idx="1484">
                  <c:v>148.3</c:v>
                </c:pt>
                <c:pt idx="1485">
                  <c:v>148.4</c:v>
                </c:pt>
                <c:pt idx="1486">
                  <c:v>148.5</c:v>
                </c:pt>
                <c:pt idx="1487">
                  <c:v>148.6</c:v>
                </c:pt>
                <c:pt idx="1488">
                  <c:v>148.7</c:v>
                </c:pt>
                <c:pt idx="1489">
                  <c:v>148.8</c:v>
                </c:pt>
                <c:pt idx="1490">
                  <c:v>148.9</c:v>
                </c:pt>
                <c:pt idx="1491">
                  <c:v>149</c:v>
                </c:pt>
                <c:pt idx="1492">
                  <c:v>149.1</c:v>
                </c:pt>
                <c:pt idx="1493">
                  <c:v>149.2</c:v>
                </c:pt>
                <c:pt idx="1494">
                  <c:v>149.3</c:v>
                </c:pt>
                <c:pt idx="1495">
                  <c:v>149.4</c:v>
                </c:pt>
                <c:pt idx="1496">
                  <c:v>149.5</c:v>
                </c:pt>
                <c:pt idx="1497">
                  <c:v>149.6</c:v>
                </c:pt>
                <c:pt idx="1498">
                  <c:v>149.7</c:v>
                </c:pt>
                <c:pt idx="1499">
                  <c:v>149.8</c:v>
                </c:pt>
                <c:pt idx="1500">
                  <c:v>149.9</c:v>
                </c:pt>
                <c:pt idx="1501">
                  <c:v>150</c:v>
                </c:pt>
                <c:pt idx="1502">
                  <c:v>150.1</c:v>
                </c:pt>
                <c:pt idx="1503">
                  <c:v>150.2</c:v>
                </c:pt>
                <c:pt idx="1504">
                  <c:v>150.3</c:v>
                </c:pt>
                <c:pt idx="1505">
                  <c:v>150.4</c:v>
                </c:pt>
                <c:pt idx="1506">
                  <c:v>150.5</c:v>
                </c:pt>
                <c:pt idx="1507">
                  <c:v>150.6</c:v>
                </c:pt>
                <c:pt idx="1508">
                  <c:v>150.7</c:v>
                </c:pt>
                <c:pt idx="1509">
                  <c:v>150.8</c:v>
                </c:pt>
                <c:pt idx="1510">
                  <c:v>150.9</c:v>
                </c:pt>
                <c:pt idx="1511">
                  <c:v>151</c:v>
                </c:pt>
                <c:pt idx="1512">
                  <c:v>151.1</c:v>
                </c:pt>
                <c:pt idx="1513">
                  <c:v>151.2</c:v>
                </c:pt>
                <c:pt idx="1514">
                  <c:v>151.3</c:v>
                </c:pt>
                <c:pt idx="1515">
                  <c:v>151.4</c:v>
                </c:pt>
                <c:pt idx="1516">
                  <c:v>151.5</c:v>
                </c:pt>
                <c:pt idx="1517">
                  <c:v>151.6</c:v>
                </c:pt>
                <c:pt idx="1518">
                  <c:v>151.701</c:v>
                </c:pt>
                <c:pt idx="1519">
                  <c:v>151.8</c:v>
                </c:pt>
                <c:pt idx="1520">
                  <c:v>151.9</c:v>
                </c:pt>
                <c:pt idx="1521">
                  <c:v>152</c:v>
                </c:pt>
                <c:pt idx="1522">
                  <c:v>152.1</c:v>
                </c:pt>
                <c:pt idx="1523">
                  <c:v>152.2</c:v>
                </c:pt>
                <c:pt idx="1524">
                  <c:v>152.3</c:v>
                </c:pt>
                <c:pt idx="1525">
                  <c:v>152.4</c:v>
                </c:pt>
                <c:pt idx="1526">
                  <c:v>152.5</c:v>
                </c:pt>
                <c:pt idx="1527">
                  <c:v>152.6</c:v>
                </c:pt>
                <c:pt idx="1528">
                  <c:v>152.7</c:v>
                </c:pt>
                <c:pt idx="1529">
                  <c:v>152.8</c:v>
                </c:pt>
                <c:pt idx="1530">
                  <c:v>152.9</c:v>
                </c:pt>
                <c:pt idx="1531">
                  <c:v>153</c:v>
                </c:pt>
                <c:pt idx="1532">
                  <c:v>153.1</c:v>
                </c:pt>
                <c:pt idx="1533">
                  <c:v>153.2</c:v>
                </c:pt>
                <c:pt idx="1534">
                  <c:v>153.329</c:v>
                </c:pt>
                <c:pt idx="1535">
                  <c:v>153.413</c:v>
                </c:pt>
                <c:pt idx="1536">
                  <c:v>153.5</c:v>
                </c:pt>
                <c:pt idx="1537">
                  <c:v>153.6</c:v>
                </c:pt>
                <c:pt idx="1538">
                  <c:v>153.7</c:v>
                </c:pt>
                <c:pt idx="1539">
                  <c:v>153.8</c:v>
                </c:pt>
                <c:pt idx="1540">
                  <c:v>153.9</c:v>
                </c:pt>
                <c:pt idx="1541">
                  <c:v>154</c:v>
                </c:pt>
                <c:pt idx="1542">
                  <c:v>154.1</c:v>
                </c:pt>
                <c:pt idx="1543">
                  <c:v>154.2</c:v>
                </c:pt>
                <c:pt idx="1544">
                  <c:v>154.3</c:v>
                </c:pt>
                <c:pt idx="1545">
                  <c:v>154.4</c:v>
                </c:pt>
                <c:pt idx="1546">
                  <c:v>154.5</c:v>
                </c:pt>
                <c:pt idx="1547">
                  <c:v>154.6</c:v>
                </c:pt>
                <c:pt idx="1548">
                  <c:v>154.7</c:v>
                </c:pt>
                <c:pt idx="1549">
                  <c:v>154.8</c:v>
                </c:pt>
                <c:pt idx="1550">
                  <c:v>154.9</c:v>
                </c:pt>
                <c:pt idx="1551">
                  <c:v>155</c:v>
                </c:pt>
                <c:pt idx="1552">
                  <c:v>155.1</c:v>
                </c:pt>
                <c:pt idx="1553">
                  <c:v>155.2</c:v>
                </c:pt>
                <c:pt idx="1554">
                  <c:v>155.314</c:v>
                </c:pt>
                <c:pt idx="1555">
                  <c:v>155.418</c:v>
                </c:pt>
                <c:pt idx="1556">
                  <c:v>155.5</c:v>
                </c:pt>
                <c:pt idx="1557">
                  <c:v>155.6</c:v>
                </c:pt>
                <c:pt idx="1558">
                  <c:v>155.7</c:v>
                </c:pt>
                <c:pt idx="1559">
                  <c:v>155.802</c:v>
                </c:pt>
                <c:pt idx="1560">
                  <c:v>155.9</c:v>
                </c:pt>
                <c:pt idx="1561">
                  <c:v>156</c:v>
                </c:pt>
                <c:pt idx="1562">
                  <c:v>156.1</c:v>
                </c:pt>
                <c:pt idx="1563">
                  <c:v>156.2</c:v>
                </c:pt>
                <c:pt idx="1564">
                  <c:v>156.3</c:v>
                </c:pt>
                <c:pt idx="1565">
                  <c:v>156.4</c:v>
                </c:pt>
                <c:pt idx="1566">
                  <c:v>156.648</c:v>
                </c:pt>
                <c:pt idx="1567">
                  <c:v>156.649</c:v>
                </c:pt>
                <c:pt idx="1568">
                  <c:v>156.7</c:v>
                </c:pt>
                <c:pt idx="1569">
                  <c:v>156.8</c:v>
                </c:pt>
                <c:pt idx="1570">
                  <c:v>156.9</c:v>
                </c:pt>
                <c:pt idx="1571">
                  <c:v>157</c:v>
                </c:pt>
                <c:pt idx="1572">
                  <c:v>157.1</c:v>
                </c:pt>
                <c:pt idx="1573">
                  <c:v>157.2</c:v>
                </c:pt>
                <c:pt idx="1574">
                  <c:v>157.3</c:v>
                </c:pt>
                <c:pt idx="1575">
                  <c:v>157.4</c:v>
                </c:pt>
                <c:pt idx="1576">
                  <c:v>157.5</c:v>
                </c:pt>
                <c:pt idx="1577">
                  <c:v>157.6</c:v>
                </c:pt>
                <c:pt idx="1578">
                  <c:v>157.7</c:v>
                </c:pt>
                <c:pt idx="1579">
                  <c:v>157.8</c:v>
                </c:pt>
                <c:pt idx="1580">
                  <c:v>157.9</c:v>
                </c:pt>
                <c:pt idx="1581">
                  <c:v>158</c:v>
                </c:pt>
                <c:pt idx="1582">
                  <c:v>158.1</c:v>
                </c:pt>
                <c:pt idx="1583">
                  <c:v>158.2</c:v>
                </c:pt>
                <c:pt idx="1584">
                  <c:v>158.3</c:v>
                </c:pt>
                <c:pt idx="1585">
                  <c:v>158.4</c:v>
                </c:pt>
                <c:pt idx="1586">
                  <c:v>158.5</c:v>
                </c:pt>
                <c:pt idx="1587">
                  <c:v>158.6</c:v>
                </c:pt>
                <c:pt idx="1588">
                  <c:v>158.7</c:v>
                </c:pt>
                <c:pt idx="1589">
                  <c:v>158.8</c:v>
                </c:pt>
                <c:pt idx="1590">
                  <c:v>158.9</c:v>
                </c:pt>
                <c:pt idx="1591">
                  <c:v>159</c:v>
                </c:pt>
                <c:pt idx="1592">
                  <c:v>159.1</c:v>
                </c:pt>
                <c:pt idx="1593">
                  <c:v>159.2</c:v>
                </c:pt>
                <c:pt idx="1594">
                  <c:v>159.3</c:v>
                </c:pt>
                <c:pt idx="1595">
                  <c:v>159.4</c:v>
                </c:pt>
                <c:pt idx="1596">
                  <c:v>159.5</c:v>
                </c:pt>
                <c:pt idx="1597">
                  <c:v>159.6</c:v>
                </c:pt>
                <c:pt idx="1598">
                  <c:v>159.7</c:v>
                </c:pt>
                <c:pt idx="1599">
                  <c:v>159.8</c:v>
                </c:pt>
                <c:pt idx="1600">
                  <c:v>159.9</c:v>
                </c:pt>
                <c:pt idx="1601">
                  <c:v>160</c:v>
                </c:pt>
                <c:pt idx="1602">
                  <c:v>160.1</c:v>
                </c:pt>
                <c:pt idx="1603">
                  <c:v>160.2</c:v>
                </c:pt>
                <c:pt idx="1604">
                  <c:v>160.3</c:v>
                </c:pt>
                <c:pt idx="1605">
                  <c:v>160.4</c:v>
                </c:pt>
                <c:pt idx="1606">
                  <c:v>160.5</c:v>
                </c:pt>
                <c:pt idx="1607">
                  <c:v>160.6</c:v>
                </c:pt>
                <c:pt idx="1608">
                  <c:v>160.7</c:v>
                </c:pt>
                <c:pt idx="1609">
                  <c:v>160.8</c:v>
                </c:pt>
                <c:pt idx="1610">
                  <c:v>160.9</c:v>
                </c:pt>
                <c:pt idx="1611">
                  <c:v>161</c:v>
                </c:pt>
                <c:pt idx="1612">
                  <c:v>161.1</c:v>
                </c:pt>
                <c:pt idx="1613">
                  <c:v>161.2</c:v>
                </c:pt>
                <c:pt idx="1614">
                  <c:v>161.3</c:v>
                </c:pt>
                <c:pt idx="1615">
                  <c:v>161.4</c:v>
                </c:pt>
                <c:pt idx="1616">
                  <c:v>161.5</c:v>
                </c:pt>
                <c:pt idx="1617">
                  <c:v>161.6</c:v>
                </c:pt>
                <c:pt idx="1618">
                  <c:v>161.7</c:v>
                </c:pt>
                <c:pt idx="1619">
                  <c:v>161.8</c:v>
                </c:pt>
                <c:pt idx="1620">
                  <c:v>161.9</c:v>
                </c:pt>
                <c:pt idx="1621">
                  <c:v>162</c:v>
                </c:pt>
                <c:pt idx="1622">
                  <c:v>162.1</c:v>
                </c:pt>
                <c:pt idx="1623">
                  <c:v>162.2</c:v>
                </c:pt>
                <c:pt idx="1624">
                  <c:v>162.3</c:v>
                </c:pt>
                <c:pt idx="1625">
                  <c:v>162.4</c:v>
                </c:pt>
                <c:pt idx="1626">
                  <c:v>162.5</c:v>
                </c:pt>
                <c:pt idx="1627">
                  <c:v>162.6</c:v>
                </c:pt>
                <c:pt idx="1628">
                  <c:v>162.7</c:v>
                </c:pt>
                <c:pt idx="1629">
                  <c:v>162.8</c:v>
                </c:pt>
                <c:pt idx="1630">
                  <c:v>162.9</c:v>
                </c:pt>
                <c:pt idx="1631">
                  <c:v>163</c:v>
                </c:pt>
                <c:pt idx="1632">
                  <c:v>163.1</c:v>
                </c:pt>
                <c:pt idx="1633">
                  <c:v>163.2</c:v>
                </c:pt>
                <c:pt idx="1634">
                  <c:v>163.3</c:v>
                </c:pt>
                <c:pt idx="1635">
                  <c:v>163.4</c:v>
                </c:pt>
                <c:pt idx="1636">
                  <c:v>163.5</c:v>
                </c:pt>
                <c:pt idx="1637">
                  <c:v>163.6</c:v>
                </c:pt>
                <c:pt idx="1638">
                  <c:v>163.7</c:v>
                </c:pt>
                <c:pt idx="1639">
                  <c:v>163.8</c:v>
                </c:pt>
                <c:pt idx="1640">
                  <c:v>163.9</c:v>
                </c:pt>
                <c:pt idx="1641">
                  <c:v>164</c:v>
                </c:pt>
                <c:pt idx="1642">
                  <c:v>164.1</c:v>
                </c:pt>
                <c:pt idx="1643">
                  <c:v>164.2</c:v>
                </c:pt>
                <c:pt idx="1644">
                  <c:v>164.3</c:v>
                </c:pt>
                <c:pt idx="1645">
                  <c:v>164.4</c:v>
                </c:pt>
                <c:pt idx="1646">
                  <c:v>164.5</c:v>
                </c:pt>
                <c:pt idx="1647">
                  <c:v>164.6</c:v>
                </c:pt>
                <c:pt idx="1648">
                  <c:v>164.7</c:v>
                </c:pt>
                <c:pt idx="1649">
                  <c:v>164.8</c:v>
                </c:pt>
                <c:pt idx="1650">
                  <c:v>164.9</c:v>
                </c:pt>
                <c:pt idx="1651">
                  <c:v>165</c:v>
                </c:pt>
                <c:pt idx="1652">
                  <c:v>165.1</c:v>
                </c:pt>
                <c:pt idx="1653">
                  <c:v>165.2</c:v>
                </c:pt>
                <c:pt idx="1654">
                  <c:v>165.3</c:v>
                </c:pt>
                <c:pt idx="1655">
                  <c:v>165.401</c:v>
                </c:pt>
                <c:pt idx="1656">
                  <c:v>165.5</c:v>
                </c:pt>
                <c:pt idx="1657">
                  <c:v>165.6</c:v>
                </c:pt>
                <c:pt idx="1658">
                  <c:v>165.713</c:v>
                </c:pt>
                <c:pt idx="1659">
                  <c:v>165.8</c:v>
                </c:pt>
                <c:pt idx="1660">
                  <c:v>165.9</c:v>
                </c:pt>
                <c:pt idx="1661">
                  <c:v>166</c:v>
                </c:pt>
                <c:pt idx="1662">
                  <c:v>166.1</c:v>
                </c:pt>
                <c:pt idx="1663">
                  <c:v>166.2</c:v>
                </c:pt>
                <c:pt idx="1664">
                  <c:v>166.301</c:v>
                </c:pt>
                <c:pt idx="1665">
                  <c:v>166.402</c:v>
                </c:pt>
                <c:pt idx="1666">
                  <c:v>166.5</c:v>
                </c:pt>
                <c:pt idx="1667">
                  <c:v>166.6</c:v>
                </c:pt>
                <c:pt idx="1668">
                  <c:v>166.7</c:v>
                </c:pt>
                <c:pt idx="1669">
                  <c:v>166.8</c:v>
                </c:pt>
                <c:pt idx="1670">
                  <c:v>166.9</c:v>
                </c:pt>
                <c:pt idx="1671">
                  <c:v>167.001</c:v>
                </c:pt>
                <c:pt idx="1672">
                  <c:v>167.1</c:v>
                </c:pt>
                <c:pt idx="1673">
                  <c:v>167.2</c:v>
                </c:pt>
                <c:pt idx="1674">
                  <c:v>167.3</c:v>
                </c:pt>
                <c:pt idx="1675">
                  <c:v>167.4</c:v>
                </c:pt>
                <c:pt idx="1676">
                  <c:v>167.5</c:v>
                </c:pt>
                <c:pt idx="1677">
                  <c:v>167.6</c:v>
                </c:pt>
                <c:pt idx="1678">
                  <c:v>167.7</c:v>
                </c:pt>
                <c:pt idx="1679">
                  <c:v>167.8</c:v>
                </c:pt>
                <c:pt idx="1680">
                  <c:v>167.9</c:v>
                </c:pt>
                <c:pt idx="1681">
                  <c:v>168</c:v>
                </c:pt>
                <c:pt idx="1682">
                  <c:v>168.1</c:v>
                </c:pt>
                <c:pt idx="1683">
                  <c:v>168.2</c:v>
                </c:pt>
                <c:pt idx="1684">
                  <c:v>168.301</c:v>
                </c:pt>
                <c:pt idx="1685">
                  <c:v>168.4</c:v>
                </c:pt>
                <c:pt idx="1686">
                  <c:v>168.5</c:v>
                </c:pt>
                <c:pt idx="1687">
                  <c:v>168.6</c:v>
                </c:pt>
                <c:pt idx="1688">
                  <c:v>168.7</c:v>
                </c:pt>
                <c:pt idx="1689">
                  <c:v>168.8</c:v>
                </c:pt>
                <c:pt idx="1690">
                  <c:v>168.911</c:v>
                </c:pt>
                <c:pt idx="1691">
                  <c:v>169.012</c:v>
                </c:pt>
                <c:pt idx="1692">
                  <c:v>169.1</c:v>
                </c:pt>
                <c:pt idx="1693">
                  <c:v>169.2</c:v>
                </c:pt>
                <c:pt idx="1694">
                  <c:v>169.3</c:v>
                </c:pt>
                <c:pt idx="1695">
                  <c:v>169.4</c:v>
                </c:pt>
                <c:pt idx="1696">
                  <c:v>169.53</c:v>
                </c:pt>
                <c:pt idx="1697">
                  <c:v>169.601</c:v>
                </c:pt>
                <c:pt idx="1698">
                  <c:v>169.7</c:v>
                </c:pt>
                <c:pt idx="1699">
                  <c:v>169.8</c:v>
                </c:pt>
                <c:pt idx="1700">
                  <c:v>169.9</c:v>
                </c:pt>
                <c:pt idx="1701">
                  <c:v>170</c:v>
                </c:pt>
                <c:pt idx="1702">
                  <c:v>170.122</c:v>
                </c:pt>
                <c:pt idx="1703">
                  <c:v>170.2</c:v>
                </c:pt>
                <c:pt idx="1704">
                  <c:v>170.3</c:v>
                </c:pt>
                <c:pt idx="1705">
                  <c:v>170.4</c:v>
                </c:pt>
                <c:pt idx="1706">
                  <c:v>170.5</c:v>
                </c:pt>
                <c:pt idx="1707">
                  <c:v>170.6</c:v>
                </c:pt>
                <c:pt idx="1708">
                  <c:v>170.7</c:v>
                </c:pt>
                <c:pt idx="1709">
                  <c:v>170.8</c:v>
                </c:pt>
                <c:pt idx="1710">
                  <c:v>170.9</c:v>
                </c:pt>
                <c:pt idx="1711">
                  <c:v>171</c:v>
                </c:pt>
                <c:pt idx="1712">
                  <c:v>171.1</c:v>
                </c:pt>
                <c:pt idx="1713">
                  <c:v>171.2</c:v>
                </c:pt>
                <c:pt idx="1714">
                  <c:v>171.3</c:v>
                </c:pt>
                <c:pt idx="1715">
                  <c:v>171.4</c:v>
                </c:pt>
                <c:pt idx="1716">
                  <c:v>171.507</c:v>
                </c:pt>
                <c:pt idx="1717">
                  <c:v>171.6</c:v>
                </c:pt>
                <c:pt idx="1718">
                  <c:v>171.7</c:v>
                </c:pt>
                <c:pt idx="1719">
                  <c:v>171.815</c:v>
                </c:pt>
                <c:pt idx="1720">
                  <c:v>171.9</c:v>
                </c:pt>
                <c:pt idx="1721">
                  <c:v>172.043</c:v>
                </c:pt>
                <c:pt idx="1722">
                  <c:v>172.1</c:v>
                </c:pt>
                <c:pt idx="1723">
                  <c:v>172.2</c:v>
                </c:pt>
                <c:pt idx="1724">
                  <c:v>172.3</c:v>
                </c:pt>
                <c:pt idx="1725">
                  <c:v>172.4</c:v>
                </c:pt>
                <c:pt idx="1726">
                  <c:v>172.5</c:v>
                </c:pt>
                <c:pt idx="1727">
                  <c:v>172.6</c:v>
                </c:pt>
                <c:pt idx="1728">
                  <c:v>172.7</c:v>
                </c:pt>
                <c:pt idx="1729">
                  <c:v>172.8</c:v>
                </c:pt>
                <c:pt idx="1730">
                  <c:v>172.9</c:v>
                </c:pt>
                <c:pt idx="1731">
                  <c:v>173</c:v>
                </c:pt>
                <c:pt idx="1732">
                  <c:v>173.1</c:v>
                </c:pt>
                <c:pt idx="1733">
                  <c:v>173.2</c:v>
                </c:pt>
                <c:pt idx="1734">
                  <c:v>173.309</c:v>
                </c:pt>
                <c:pt idx="1735">
                  <c:v>173.407</c:v>
                </c:pt>
                <c:pt idx="1736">
                  <c:v>173.5</c:v>
                </c:pt>
                <c:pt idx="1737">
                  <c:v>173.6</c:v>
                </c:pt>
                <c:pt idx="1738">
                  <c:v>173.702</c:v>
                </c:pt>
                <c:pt idx="1739">
                  <c:v>173.8</c:v>
                </c:pt>
                <c:pt idx="1740">
                  <c:v>173.9</c:v>
                </c:pt>
                <c:pt idx="1741">
                  <c:v>174.001</c:v>
                </c:pt>
                <c:pt idx="1742">
                  <c:v>174.1</c:v>
                </c:pt>
                <c:pt idx="1743">
                  <c:v>174.2</c:v>
                </c:pt>
                <c:pt idx="1744">
                  <c:v>174.3</c:v>
                </c:pt>
                <c:pt idx="1745">
                  <c:v>174.4</c:v>
                </c:pt>
                <c:pt idx="1746">
                  <c:v>174.5</c:v>
                </c:pt>
                <c:pt idx="1747">
                  <c:v>174.6</c:v>
                </c:pt>
                <c:pt idx="1748">
                  <c:v>174.7</c:v>
                </c:pt>
                <c:pt idx="1749">
                  <c:v>174.8</c:v>
                </c:pt>
                <c:pt idx="1750">
                  <c:v>174.9</c:v>
                </c:pt>
                <c:pt idx="1751">
                  <c:v>175</c:v>
                </c:pt>
                <c:pt idx="1752">
                  <c:v>175.1</c:v>
                </c:pt>
                <c:pt idx="1753">
                  <c:v>175.2</c:v>
                </c:pt>
                <c:pt idx="1754">
                  <c:v>175.3</c:v>
                </c:pt>
                <c:pt idx="1755">
                  <c:v>175.4</c:v>
                </c:pt>
                <c:pt idx="1756">
                  <c:v>175.5</c:v>
                </c:pt>
                <c:pt idx="1757">
                  <c:v>175.6</c:v>
                </c:pt>
                <c:pt idx="1758">
                  <c:v>175.7</c:v>
                </c:pt>
                <c:pt idx="1759">
                  <c:v>175.8</c:v>
                </c:pt>
                <c:pt idx="1760">
                  <c:v>175.9</c:v>
                </c:pt>
                <c:pt idx="1761">
                  <c:v>176</c:v>
                </c:pt>
                <c:pt idx="1762">
                  <c:v>176.1</c:v>
                </c:pt>
                <c:pt idx="1763">
                  <c:v>176.2</c:v>
                </c:pt>
                <c:pt idx="1764">
                  <c:v>176.3</c:v>
                </c:pt>
                <c:pt idx="1765">
                  <c:v>176.4</c:v>
                </c:pt>
                <c:pt idx="1766">
                  <c:v>176.5</c:v>
                </c:pt>
                <c:pt idx="1767">
                  <c:v>176.6</c:v>
                </c:pt>
                <c:pt idx="1768">
                  <c:v>176.7</c:v>
                </c:pt>
                <c:pt idx="1769">
                  <c:v>176.8</c:v>
                </c:pt>
                <c:pt idx="1770">
                  <c:v>176.9</c:v>
                </c:pt>
                <c:pt idx="1771">
                  <c:v>177</c:v>
                </c:pt>
                <c:pt idx="1772">
                  <c:v>177.1</c:v>
                </c:pt>
                <c:pt idx="1773">
                  <c:v>177.2</c:v>
                </c:pt>
                <c:pt idx="1774">
                  <c:v>177.3</c:v>
                </c:pt>
                <c:pt idx="1775">
                  <c:v>177.4</c:v>
                </c:pt>
                <c:pt idx="1776">
                  <c:v>177.5</c:v>
                </c:pt>
                <c:pt idx="1777">
                  <c:v>177.6</c:v>
                </c:pt>
                <c:pt idx="1778">
                  <c:v>177.7</c:v>
                </c:pt>
                <c:pt idx="1779">
                  <c:v>177.8</c:v>
                </c:pt>
                <c:pt idx="1780">
                  <c:v>177.9</c:v>
                </c:pt>
                <c:pt idx="1781">
                  <c:v>178</c:v>
                </c:pt>
                <c:pt idx="1782">
                  <c:v>178.1</c:v>
                </c:pt>
                <c:pt idx="1783">
                  <c:v>178.2</c:v>
                </c:pt>
                <c:pt idx="1784">
                  <c:v>178.3</c:v>
                </c:pt>
                <c:pt idx="1785">
                  <c:v>178.4</c:v>
                </c:pt>
                <c:pt idx="1786">
                  <c:v>178.5</c:v>
                </c:pt>
                <c:pt idx="1787">
                  <c:v>178.6</c:v>
                </c:pt>
                <c:pt idx="1788">
                  <c:v>178.7</c:v>
                </c:pt>
                <c:pt idx="1789">
                  <c:v>178.8</c:v>
                </c:pt>
                <c:pt idx="1790">
                  <c:v>178.9</c:v>
                </c:pt>
                <c:pt idx="1791">
                  <c:v>179</c:v>
                </c:pt>
                <c:pt idx="1792">
                  <c:v>179.1</c:v>
                </c:pt>
                <c:pt idx="1793">
                  <c:v>179.2</c:v>
                </c:pt>
                <c:pt idx="1794">
                  <c:v>179.3</c:v>
                </c:pt>
                <c:pt idx="1795">
                  <c:v>179.4</c:v>
                </c:pt>
                <c:pt idx="1796">
                  <c:v>179.5</c:v>
                </c:pt>
                <c:pt idx="1797">
                  <c:v>179.6</c:v>
                </c:pt>
                <c:pt idx="1798">
                  <c:v>179.7</c:v>
                </c:pt>
                <c:pt idx="1799">
                  <c:v>179.8</c:v>
                </c:pt>
                <c:pt idx="1800">
                  <c:v>179.9</c:v>
                </c:pt>
                <c:pt idx="1801">
                  <c:v>180</c:v>
                </c:pt>
                <c:pt idx="1802">
                  <c:v>180.1</c:v>
                </c:pt>
                <c:pt idx="1803">
                  <c:v>180.2</c:v>
                </c:pt>
                <c:pt idx="1804">
                  <c:v>180.3</c:v>
                </c:pt>
                <c:pt idx="1805">
                  <c:v>180.4</c:v>
                </c:pt>
                <c:pt idx="1806">
                  <c:v>180.5</c:v>
                </c:pt>
                <c:pt idx="1807">
                  <c:v>180.6</c:v>
                </c:pt>
                <c:pt idx="1808">
                  <c:v>180.7</c:v>
                </c:pt>
                <c:pt idx="1809">
                  <c:v>180.8</c:v>
                </c:pt>
                <c:pt idx="1810">
                  <c:v>180.9</c:v>
                </c:pt>
                <c:pt idx="1811">
                  <c:v>181</c:v>
                </c:pt>
                <c:pt idx="1812">
                  <c:v>181.1</c:v>
                </c:pt>
                <c:pt idx="1813">
                  <c:v>181.2</c:v>
                </c:pt>
                <c:pt idx="1814">
                  <c:v>181.3</c:v>
                </c:pt>
                <c:pt idx="1815">
                  <c:v>181.4</c:v>
                </c:pt>
                <c:pt idx="1816">
                  <c:v>181.5</c:v>
                </c:pt>
                <c:pt idx="1817">
                  <c:v>181.6</c:v>
                </c:pt>
                <c:pt idx="1818">
                  <c:v>181.7</c:v>
                </c:pt>
                <c:pt idx="1819">
                  <c:v>181.8</c:v>
                </c:pt>
                <c:pt idx="1820">
                  <c:v>181.9</c:v>
                </c:pt>
                <c:pt idx="1821">
                  <c:v>182</c:v>
                </c:pt>
                <c:pt idx="1822">
                  <c:v>182.1</c:v>
                </c:pt>
                <c:pt idx="1823">
                  <c:v>182.2</c:v>
                </c:pt>
                <c:pt idx="1824">
                  <c:v>182.311</c:v>
                </c:pt>
                <c:pt idx="1825">
                  <c:v>182.402</c:v>
                </c:pt>
                <c:pt idx="1826">
                  <c:v>182.5</c:v>
                </c:pt>
                <c:pt idx="1827">
                  <c:v>182.6</c:v>
                </c:pt>
                <c:pt idx="1828">
                  <c:v>182.7</c:v>
                </c:pt>
                <c:pt idx="1829">
                  <c:v>182.8</c:v>
                </c:pt>
                <c:pt idx="1830">
                  <c:v>182.9</c:v>
                </c:pt>
                <c:pt idx="1831">
                  <c:v>183</c:v>
                </c:pt>
                <c:pt idx="1832">
                  <c:v>183.1</c:v>
                </c:pt>
                <c:pt idx="1833">
                  <c:v>183.2</c:v>
                </c:pt>
                <c:pt idx="1834">
                  <c:v>183.3</c:v>
                </c:pt>
                <c:pt idx="1835">
                  <c:v>183.4</c:v>
                </c:pt>
                <c:pt idx="1836">
                  <c:v>183.5</c:v>
                </c:pt>
                <c:pt idx="1837">
                  <c:v>183.645</c:v>
                </c:pt>
                <c:pt idx="1838">
                  <c:v>183.7</c:v>
                </c:pt>
                <c:pt idx="1839">
                  <c:v>183.8</c:v>
                </c:pt>
                <c:pt idx="1840">
                  <c:v>183.9</c:v>
                </c:pt>
                <c:pt idx="1841">
                  <c:v>184</c:v>
                </c:pt>
                <c:pt idx="1842">
                  <c:v>184.106</c:v>
                </c:pt>
                <c:pt idx="1843">
                  <c:v>184.2</c:v>
                </c:pt>
                <c:pt idx="1844">
                  <c:v>184.3</c:v>
                </c:pt>
                <c:pt idx="1845">
                  <c:v>184.4</c:v>
                </c:pt>
                <c:pt idx="1846">
                  <c:v>184.5</c:v>
                </c:pt>
                <c:pt idx="1847">
                  <c:v>184.6</c:v>
                </c:pt>
                <c:pt idx="1848">
                  <c:v>184.7</c:v>
                </c:pt>
                <c:pt idx="1849">
                  <c:v>184.8</c:v>
                </c:pt>
                <c:pt idx="1850">
                  <c:v>184.915</c:v>
                </c:pt>
                <c:pt idx="1851">
                  <c:v>185.037</c:v>
                </c:pt>
                <c:pt idx="1852">
                  <c:v>185.1</c:v>
                </c:pt>
                <c:pt idx="1853">
                  <c:v>185.2</c:v>
                </c:pt>
                <c:pt idx="1854">
                  <c:v>185.3</c:v>
                </c:pt>
                <c:pt idx="1855">
                  <c:v>185.4</c:v>
                </c:pt>
                <c:pt idx="1856">
                  <c:v>185.5</c:v>
                </c:pt>
                <c:pt idx="1857">
                  <c:v>185.616</c:v>
                </c:pt>
                <c:pt idx="1858">
                  <c:v>185.7</c:v>
                </c:pt>
                <c:pt idx="1859">
                  <c:v>185.8</c:v>
                </c:pt>
                <c:pt idx="1860">
                  <c:v>185.9</c:v>
                </c:pt>
                <c:pt idx="1861">
                  <c:v>186</c:v>
                </c:pt>
                <c:pt idx="1862">
                  <c:v>186.1</c:v>
                </c:pt>
                <c:pt idx="1863">
                  <c:v>186.2</c:v>
                </c:pt>
                <c:pt idx="1864">
                  <c:v>186.301</c:v>
                </c:pt>
                <c:pt idx="1865">
                  <c:v>186.4</c:v>
                </c:pt>
                <c:pt idx="1866">
                  <c:v>186.5</c:v>
                </c:pt>
                <c:pt idx="1867">
                  <c:v>186.6</c:v>
                </c:pt>
                <c:pt idx="1868">
                  <c:v>186.7</c:v>
                </c:pt>
                <c:pt idx="1869">
                  <c:v>186.8</c:v>
                </c:pt>
                <c:pt idx="1870">
                  <c:v>186.9</c:v>
                </c:pt>
                <c:pt idx="1871">
                  <c:v>187</c:v>
                </c:pt>
                <c:pt idx="1872">
                  <c:v>187.1</c:v>
                </c:pt>
                <c:pt idx="1873">
                  <c:v>187.2</c:v>
                </c:pt>
                <c:pt idx="1874">
                  <c:v>187.3</c:v>
                </c:pt>
                <c:pt idx="1875">
                  <c:v>187.4</c:v>
                </c:pt>
                <c:pt idx="1876">
                  <c:v>187.5</c:v>
                </c:pt>
                <c:pt idx="1877">
                  <c:v>187.6</c:v>
                </c:pt>
                <c:pt idx="1878">
                  <c:v>187.7</c:v>
                </c:pt>
                <c:pt idx="1879">
                  <c:v>187.8</c:v>
                </c:pt>
                <c:pt idx="1880">
                  <c:v>187.9</c:v>
                </c:pt>
                <c:pt idx="1881">
                  <c:v>188.001</c:v>
                </c:pt>
                <c:pt idx="1882">
                  <c:v>188.1</c:v>
                </c:pt>
                <c:pt idx="1883">
                  <c:v>188.2</c:v>
                </c:pt>
                <c:pt idx="1884">
                  <c:v>188.3</c:v>
                </c:pt>
                <c:pt idx="1885">
                  <c:v>188.4</c:v>
                </c:pt>
                <c:pt idx="1886">
                  <c:v>188.5</c:v>
                </c:pt>
                <c:pt idx="1887">
                  <c:v>188.6</c:v>
                </c:pt>
                <c:pt idx="1888">
                  <c:v>188.7</c:v>
                </c:pt>
                <c:pt idx="1889">
                  <c:v>188.8</c:v>
                </c:pt>
                <c:pt idx="1890">
                  <c:v>188.9</c:v>
                </c:pt>
                <c:pt idx="1891">
                  <c:v>189</c:v>
                </c:pt>
                <c:pt idx="1892">
                  <c:v>189.1</c:v>
                </c:pt>
                <c:pt idx="1893">
                  <c:v>189.2</c:v>
                </c:pt>
                <c:pt idx="1894">
                  <c:v>189.3</c:v>
                </c:pt>
                <c:pt idx="1895">
                  <c:v>189.4</c:v>
                </c:pt>
                <c:pt idx="1896">
                  <c:v>189.5</c:v>
                </c:pt>
                <c:pt idx="1897">
                  <c:v>189.6</c:v>
                </c:pt>
                <c:pt idx="1898">
                  <c:v>189.7</c:v>
                </c:pt>
                <c:pt idx="1899">
                  <c:v>189.8</c:v>
                </c:pt>
                <c:pt idx="1900">
                  <c:v>189.9</c:v>
                </c:pt>
                <c:pt idx="1901">
                  <c:v>190</c:v>
                </c:pt>
                <c:pt idx="1902">
                  <c:v>190.1</c:v>
                </c:pt>
                <c:pt idx="1903">
                  <c:v>190.2</c:v>
                </c:pt>
                <c:pt idx="1904">
                  <c:v>190.3</c:v>
                </c:pt>
                <c:pt idx="1905">
                  <c:v>190.4</c:v>
                </c:pt>
                <c:pt idx="1906">
                  <c:v>190.5</c:v>
                </c:pt>
                <c:pt idx="1907">
                  <c:v>190.6</c:v>
                </c:pt>
                <c:pt idx="1908">
                  <c:v>190.7</c:v>
                </c:pt>
                <c:pt idx="1909">
                  <c:v>190.8</c:v>
                </c:pt>
                <c:pt idx="1910">
                  <c:v>190.9</c:v>
                </c:pt>
                <c:pt idx="1911">
                  <c:v>191</c:v>
                </c:pt>
                <c:pt idx="1912">
                  <c:v>191.1</c:v>
                </c:pt>
                <c:pt idx="1913">
                  <c:v>191.2</c:v>
                </c:pt>
                <c:pt idx="1914">
                  <c:v>191.3</c:v>
                </c:pt>
                <c:pt idx="1915">
                  <c:v>191.4</c:v>
                </c:pt>
                <c:pt idx="1916">
                  <c:v>191.5</c:v>
                </c:pt>
                <c:pt idx="1917">
                  <c:v>191.601</c:v>
                </c:pt>
                <c:pt idx="1918">
                  <c:v>191.7</c:v>
                </c:pt>
                <c:pt idx="1919">
                  <c:v>191.8</c:v>
                </c:pt>
                <c:pt idx="1920">
                  <c:v>191.9</c:v>
                </c:pt>
                <c:pt idx="1921">
                  <c:v>192</c:v>
                </c:pt>
                <c:pt idx="1922">
                  <c:v>192.137</c:v>
                </c:pt>
                <c:pt idx="1923">
                  <c:v>192.225</c:v>
                </c:pt>
                <c:pt idx="1924">
                  <c:v>192.3</c:v>
                </c:pt>
                <c:pt idx="1925">
                  <c:v>192.4</c:v>
                </c:pt>
                <c:pt idx="1926">
                  <c:v>192.5</c:v>
                </c:pt>
                <c:pt idx="1927">
                  <c:v>192.6</c:v>
                </c:pt>
                <c:pt idx="1928">
                  <c:v>192.7</c:v>
                </c:pt>
                <c:pt idx="1929">
                  <c:v>192.8</c:v>
                </c:pt>
                <c:pt idx="1930">
                  <c:v>192.9</c:v>
                </c:pt>
                <c:pt idx="1931">
                  <c:v>193</c:v>
                </c:pt>
                <c:pt idx="1932">
                  <c:v>193.1</c:v>
                </c:pt>
                <c:pt idx="1933">
                  <c:v>193.2</c:v>
                </c:pt>
                <c:pt idx="1934">
                  <c:v>193.3</c:v>
                </c:pt>
                <c:pt idx="1935">
                  <c:v>193.4</c:v>
                </c:pt>
                <c:pt idx="1936">
                  <c:v>193.5</c:v>
                </c:pt>
                <c:pt idx="1937">
                  <c:v>193.6</c:v>
                </c:pt>
                <c:pt idx="1938">
                  <c:v>193.7</c:v>
                </c:pt>
                <c:pt idx="1939">
                  <c:v>193.8</c:v>
                </c:pt>
                <c:pt idx="1940">
                  <c:v>193.9</c:v>
                </c:pt>
                <c:pt idx="1941">
                  <c:v>194</c:v>
                </c:pt>
                <c:pt idx="1942">
                  <c:v>194.1</c:v>
                </c:pt>
                <c:pt idx="1943">
                  <c:v>194.2</c:v>
                </c:pt>
                <c:pt idx="1944">
                  <c:v>194.3</c:v>
                </c:pt>
                <c:pt idx="1945">
                  <c:v>194.4</c:v>
                </c:pt>
                <c:pt idx="1946">
                  <c:v>194.5</c:v>
                </c:pt>
                <c:pt idx="1947">
                  <c:v>194.6</c:v>
                </c:pt>
                <c:pt idx="1948">
                  <c:v>194.7</c:v>
                </c:pt>
                <c:pt idx="1949">
                  <c:v>194.8</c:v>
                </c:pt>
                <c:pt idx="1950">
                  <c:v>194.9</c:v>
                </c:pt>
                <c:pt idx="1951">
                  <c:v>195</c:v>
                </c:pt>
                <c:pt idx="1952">
                  <c:v>195.1</c:v>
                </c:pt>
                <c:pt idx="1953">
                  <c:v>195.2</c:v>
                </c:pt>
                <c:pt idx="1954">
                  <c:v>195.3</c:v>
                </c:pt>
                <c:pt idx="1955">
                  <c:v>195.4</c:v>
                </c:pt>
                <c:pt idx="1956">
                  <c:v>195.5</c:v>
                </c:pt>
                <c:pt idx="1957">
                  <c:v>195.6</c:v>
                </c:pt>
                <c:pt idx="1958">
                  <c:v>195.7</c:v>
                </c:pt>
                <c:pt idx="1959">
                  <c:v>195.8</c:v>
                </c:pt>
                <c:pt idx="1960">
                  <c:v>195.9</c:v>
                </c:pt>
                <c:pt idx="1961">
                  <c:v>196</c:v>
                </c:pt>
                <c:pt idx="1962">
                  <c:v>196.1</c:v>
                </c:pt>
                <c:pt idx="1963">
                  <c:v>196.2</c:v>
                </c:pt>
                <c:pt idx="1964">
                  <c:v>196.3</c:v>
                </c:pt>
                <c:pt idx="1965">
                  <c:v>196.401</c:v>
                </c:pt>
                <c:pt idx="1966">
                  <c:v>196.5</c:v>
                </c:pt>
                <c:pt idx="1967">
                  <c:v>196.6</c:v>
                </c:pt>
                <c:pt idx="1968">
                  <c:v>196.701</c:v>
                </c:pt>
                <c:pt idx="1969">
                  <c:v>196.8</c:v>
                </c:pt>
                <c:pt idx="1970">
                  <c:v>196.9</c:v>
                </c:pt>
                <c:pt idx="1971">
                  <c:v>197</c:v>
                </c:pt>
                <c:pt idx="1972">
                  <c:v>197.1</c:v>
                </c:pt>
                <c:pt idx="1973">
                  <c:v>197.2</c:v>
                </c:pt>
                <c:pt idx="1974">
                  <c:v>197.3</c:v>
                </c:pt>
                <c:pt idx="1975">
                  <c:v>197.4</c:v>
                </c:pt>
                <c:pt idx="1976">
                  <c:v>197.5</c:v>
                </c:pt>
                <c:pt idx="1977">
                  <c:v>197.6</c:v>
                </c:pt>
                <c:pt idx="1978">
                  <c:v>197.7</c:v>
                </c:pt>
                <c:pt idx="1979">
                  <c:v>197.8</c:v>
                </c:pt>
                <c:pt idx="1980">
                  <c:v>197.9</c:v>
                </c:pt>
                <c:pt idx="1981">
                  <c:v>198</c:v>
                </c:pt>
                <c:pt idx="1982">
                  <c:v>198.1</c:v>
                </c:pt>
                <c:pt idx="1983">
                  <c:v>198.2</c:v>
                </c:pt>
                <c:pt idx="1984">
                  <c:v>198.3</c:v>
                </c:pt>
                <c:pt idx="1985">
                  <c:v>198.4</c:v>
                </c:pt>
                <c:pt idx="1986">
                  <c:v>198.5</c:v>
                </c:pt>
                <c:pt idx="1987">
                  <c:v>198.6</c:v>
                </c:pt>
                <c:pt idx="1988">
                  <c:v>198.7</c:v>
                </c:pt>
                <c:pt idx="1989">
                  <c:v>198.8</c:v>
                </c:pt>
                <c:pt idx="1990">
                  <c:v>198.935</c:v>
                </c:pt>
                <c:pt idx="1991">
                  <c:v>199</c:v>
                </c:pt>
                <c:pt idx="1992">
                  <c:v>199.1</c:v>
                </c:pt>
                <c:pt idx="1993">
                  <c:v>199.251</c:v>
                </c:pt>
                <c:pt idx="1994">
                  <c:v>199.327</c:v>
                </c:pt>
                <c:pt idx="1995">
                  <c:v>199.412</c:v>
                </c:pt>
                <c:pt idx="1996">
                  <c:v>199.5</c:v>
                </c:pt>
                <c:pt idx="1997">
                  <c:v>199.6</c:v>
                </c:pt>
                <c:pt idx="1998">
                  <c:v>199.7</c:v>
                </c:pt>
                <c:pt idx="1999">
                  <c:v>199.8</c:v>
                </c:pt>
                <c:pt idx="2000">
                  <c:v>199.9</c:v>
                </c:pt>
                <c:pt idx="2001">
                  <c:v>200</c:v>
                </c:pt>
                <c:pt idx="2002">
                  <c:v>200.1</c:v>
                </c:pt>
                <c:pt idx="2003">
                  <c:v>200.2</c:v>
                </c:pt>
                <c:pt idx="2004">
                  <c:v>200.3</c:v>
                </c:pt>
                <c:pt idx="2005">
                  <c:v>200.4</c:v>
                </c:pt>
                <c:pt idx="2006">
                  <c:v>200.5</c:v>
                </c:pt>
                <c:pt idx="2007">
                  <c:v>200.6</c:v>
                </c:pt>
                <c:pt idx="2008">
                  <c:v>200.7</c:v>
                </c:pt>
                <c:pt idx="2009">
                  <c:v>200.8</c:v>
                </c:pt>
                <c:pt idx="2010">
                  <c:v>200.9</c:v>
                </c:pt>
                <c:pt idx="2011">
                  <c:v>201</c:v>
                </c:pt>
                <c:pt idx="2012">
                  <c:v>201.1</c:v>
                </c:pt>
                <c:pt idx="2013">
                  <c:v>201.2</c:v>
                </c:pt>
                <c:pt idx="2014">
                  <c:v>201.3</c:v>
                </c:pt>
                <c:pt idx="2015">
                  <c:v>201.4</c:v>
                </c:pt>
                <c:pt idx="2016">
                  <c:v>201.5</c:v>
                </c:pt>
                <c:pt idx="2017">
                  <c:v>201.6</c:v>
                </c:pt>
                <c:pt idx="2018">
                  <c:v>201.7</c:v>
                </c:pt>
                <c:pt idx="2019">
                  <c:v>201.8</c:v>
                </c:pt>
                <c:pt idx="2020">
                  <c:v>201.9</c:v>
                </c:pt>
                <c:pt idx="2021">
                  <c:v>202</c:v>
                </c:pt>
                <c:pt idx="2022">
                  <c:v>202.1</c:v>
                </c:pt>
                <c:pt idx="2023">
                  <c:v>202.2</c:v>
                </c:pt>
                <c:pt idx="2024">
                  <c:v>202.3</c:v>
                </c:pt>
                <c:pt idx="2025">
                  <c:v>202.4</c:v>
                </c:pt>
                <c:pt idx="2026">
                  <c:v>202.5</c:v>
                </c:pt>
                <c:pt idx="2027">
                  <c:v>202.6</c:v>
                </c:pt>
                <c:pt idx="2028">
                  <c:v>202.7</c:v>
                </c:pt>
                <c:pt idx="2029">
                  <c:v>202.8</c:v>
                </c:pt>
                <c:pt idx="2030">
                  <c:v>202.9</c:v>
                </c:pt>
                <c:pt idx="2031">
                  <c:v>203</c:v>
                </c:pt>
                <c:pt idx="2032">
                  <c:v>203.1</c:v>
                </c:pt>
                <c:pt idx="2033">
                  <c:v>203.2</c:v>
                </c:pt>
                <c:pt idx="2034">
                  <c:v>203.3</c:v>
                </c:pt>
                <c:pt idx="2035">
                  <c:v>203.4</c:v>
                </c:pt>
                <c:pt idx="2036">
                  <c:v>203.5</c:v>
                </c:pt>
                <c:pt idx="2037">
                  <c:v>203.6</c:v>
                </c:pt>
                <c:pt idx="2038">
                  <c:v>203.7</c:v>
                </c:pt>
                <c:pt idx="2039">
                  <c:v>203.8</c:v>
                </c:pt>
                <c:pt idx="2040">
                  <c:v>203.9</c:v>
                </c:pt>
                <c:pt idx="2041">
                  <c:v>204</c:v>
                </c:pt>
                <c:pt idx="2042">
                  <c:v>204.1</c:v>
                </c:pt>
                <c:pt idx="2043">
                  <c:v>204.2</c:v>
                </c:pt>
                <c:pt idx="2044">
                  <c:v>204.3</c:v>
                </c:pt>
                <c:pt idx="2045">
                  <c:v>204.4</c:v>
                </c:pt>
                <c:pt idx="2046">
                  <c:v>204.5</c:v>
                </c:pt>
                <c:pt idx="2047">
                  <c:v>204.6</c:v>
                </c:pt>
                <c:pt idx="2048">
                  <c:v>204.7</c:v>
                </c:pt>
                <c:pt idx="2049">
                  <c:v>204.8</c:v>
                </c:pt>
                <c:pt idx="2050">
                  <c:v>204.9</c:v>
                </c:pt>
                <c:pt idx="2051">
                  <c:v>205</c:v>
                </c:pt>
                <c:pt idx="2052">
                  <c:v>205.1</c:v>
                </c:pt>
                <c:pt idx="2053">
                  <c:v>205.2</c:v>
                </c:pt>
                <c:pt idx="2054">
                  <c:v>205.3</c:v>
                </c:pt>
                <c:pt idx="2055">
                  <c:v>205.4</c:v>
                </c:pt>
                <c:pt idx="2056">
                  <c:v>205.5</c:v>
                </c:pt>
                <c:pt idx="2057">
                  <c:v>205.6</c:v>
                </c:pt>
                <c:pt idx="2058">
                  <c:v>205.7</c:v>
                </c:pt>
                <c:pt idx="2059">
                  <c:v>205.8</c:v>
                </c:pt>
                <c:pt idx="2060">
                  <c:v>205.9</c:v>
                </c:pt>
                <c:pt idx="2061">
                  <c:v>206</c:v>
                </c:pt>
                <c:pt idx="2062">
                  <c:v>206.1</c:v>
                </c:pt>
                <c:pt idx="2063">
                  <c:v>206.2</c:v>
                </c:pt>
                <c:pt idx="2064">
                  <c:v>206.3</c:v>
                </c:pt>
                <c:pt idx="2065">
                  <c:v>206.4</c:v>
                </c:pt>
                <c:pt idx="2066">
                  <c:v>206.5</c:v>
                </c:pt>
                <c:pt idx="2067">
                  <c:v>206.6</c:v>
                </c:pt>
                <c:pt idx="2068">
                  <c:v>206.7</c:v>
                </c:pt>
                <c:pt idx="2069">
                  <c:v>206.8</c:v>
                </c:pt>
                <c:pt idx="2070">
                  <c:v>206.9</c:v>
                </c:pt>
                <c:pt idx="2071">
                  <c:v>207</c:v>
                </c:pt>
                <c:pt idx="2072">
                  <c:v>207.1</c:v>
                </c:pt>
                <c:pt idx="2073">
                  <c:v>207.202</c:v>
                </c:pt>
                <c:pt idx="2074">
                  <c:v>207.3</c:v>
                </c:pt>
                <c:pt idx="2075">
                  <c:v>207.4</c:v>
                </c:pt>
                <c:pt idx="2076">
                  <c:v>207.5</c:v>
                </c:pt>
                <c:pt idx="2077">
                  <c:v>207.6</c:v>
                </c:pt>
                <c:pt idx="2078">
                  <c:v>207.7</c:v>
                </c:pt>
                <c:pt idx="2079">
                  <c:v>207.8</c:v>
                </c:pt>
                <c:pt idx="2080">
                  <c:v>207.9</c:v>
                </c:pt>
                <c:pt idx="2081">
                  <c:v>208</c:v>
                </c:pt>
                <c:pt idx="2082">
                  <c:v>208.1</c:v>
                </c:pt>
                <c:pt idx="2083">
                  <c:v>208.211</c:v>
                </c:pt>
                <c:pt idx="2084">
                  <c:v>208.301</c:v>
                </c:pt>
                <c:pt idx="2085">
                  <c:v>208.402</c:v>
                </c:pt>
                <c:pt idx="2086">
                  <c:v>208.5</c:v>
                </c:pt>
                <c:pt idx="2087">
                  <c:v>208.6</c:v>
                </c:pt>
                <c:pt idx="2088">
                  <c:v>208.7</c:v>
                </c:pt>
                <c:pt idx="2089">
                  <c:v>208.853</c:v>
                </c:pt>
                <c:pt idx="2090">
                  <c:v>208.902</c:v>
                </c:pt>
                <c:pt idx="2091">
                  <c:v>209</c:v>
                </c:pt>
                <c:pt idx="2092">
                  <c:v>209.1</c:v>
                </c:pt>
                <c:pt idx="2093">
                  <c:v>209.2</c:v>
                </c:pt>
                <c:pt idx="2094">
                  <c:v>209.3</c:v>
                </c:pt>
                <c:pt idx="2095">
                  <c:v>209.4</c:v>
                </c:pt>
                <c:pt idx="2096">
                  <c:v>209.5</c:v>
                </c:pt>
                <c:pt idx="2097">
                  <c:v>209.6</c:v>
                </c:pt>
                <c:pt idx="2098">
                  <c:v>209.7</c:v>
                </c:pt>
                <c:pt idx="2099">
                  <c:v>209.8</c:v>
                </c:pt>
                <c:pt idx="2100">
                  <c:v>209.9</c:v>
                </c:pt>
                <c:pt idx="2101">
                  <c:v>210</c:v>
                </c:pt>
                <c:pt idx="2102">
                  <c:v>210.1</c:v>
                </c:pt>
                <c:pt idx="2103">
                  <c:v>210.2</c:v>
                </c:pt>
                <c:pt idx="2104">
                  <c:v>210.3</c:v>
                </c:pt>
                <c:pt idx="2105">
                  <c:v>210.4</c:v>
                </c:pt>
                <c:pt idx="2106">
                  <c:v>210.501</c:v>
                </c:pt>
                <c:pt idx="2107">
                  <c:v>210.6</c:v>
                </c:pt>
                <c:pt idx="2108">
                  <c:v>210.7</c:v>
                </c:pt>
                <c:pt idx="2109">
                  <c:v>210.8</c:v>
                </c:pt>
                <c:pt idx="2110">
                  <c:v>210.9</c:v>
                </c:pt>
                <c:pt idx="2111">
                  <c:v>211</c:v>
                </c:pt>
                <c:pt idx="2112">
                  <c:v>211.1</c:v>
                </c:pt>
                <c:pt idx="2113">
                  <c:v>211.2</c:v>
                </c:pt>
                <c:pt idx="2114">
                  <c:v>211.3</c:v>
                </c:pt>
                <c:pt idx="2115">
                  <c:v>211.4</c:v>
                </c:pt>
                <c:pt idx="2116">
                  <c:v>211.5</c:v>
                </c:pt>
                <c:pt idx="2117">
                  <c:v>211.6</c:v>
                </c:pt>
                <c:pt idx="2118">
                  <c:v>211.701</c:v>
                </c:pt>
                <c:pt idx="2119">
                  <c:v>211.8</c:v>
                </c:pt>
                <c:pt idx="2120">
                  <c:v>211.9</c:v>
                </c:pt>
                <c:pt idx="2121">
                  <c:v>212.001</c:v>
                </c:pt>
                <c:pt idx="2122">
                  <c:v>212.104</c:v>
                </c:pt>
                <c:pt idx="2123">
                  <c:v>212.2</c:v>
                </c:pt>
                <c:pt idx="2124">
                  <c:v>212.3</c:v>
                </c:pt>
                <c:pt idx="2125">
                  <c:v>212.4</c:v>
                </c:pt>
                <c:pt idx="2126">
                  <c:v>212.5</c:v>
                </c:pt>
                <c:pt idx="2127">
                  <c:v>212.6</c:v>
                </c:pt>
                <c:pt idx="2128">
                  <c:v>212.7</c:v>
                </c:pt>
                <c:pt idx="2129">
                  <c:v>212.8</c:v>
                </c:pt>
                <c:pt idx="2130">
                  <c:v>212.9</c:v>
                </c:pt>
                <c:pt idx="2131">
                  <c:v>213</c:v>
                </c:pt>
                <c:pt idx="2132">
                  <c:v>213.1</c:v>
                </c:pt>
                <c:pt idx="2133">
                  <c:v>213.2</c:v>
                </c:pt>
                <c:pt idx="2134">
                  <c:v>213.3</c:v>
                </c:pt>
                <c:pt idx="2135">
                  <c:v>213.4</c:v>
                </c:pt>
                <c:pt idx="2136">
                  <c:v>213.5</c:v>
                </c:pt>
                <c:pt idx="2137">
                  <c:v>213.6</c:v>
                </c:pt>
                <c:pt idx="2138">
                  <c:v>213.7</c:v>
                </c:pt>
                <c:pt idx="2139">
                  <c:v>213.8</c:v>
                </c:pt>
                <c:pt idx="2140">
                  <c:v>213.9</c:v>
                </c:pt>
                <c:pt idx="2141">
                  <c:v>214</c:v>
                </c:pt>
                <c:pt idx="2142">
                  <c:v>214.1</c:v>
                </c:pt>
                <c:pt idx="2143">
                  <c:v>214.2</c:v>
                </c:pt>
                <c:pt idx="2144">
                  <c:v>214.3</c:v>
                </c:pt>
                <c:pt idx="2145">
                  <c:v>214.4</c:v>
                </c:pt>
                <c:pt idx="2146">
                  <c:v>214.5</c:v>
                </c:pt>
                <c:pt idx="2147">
                  <c:v>214.601</c:v>
                </c:pt>
                <c:pt idx="2148">
                  <c:v>214.7</c:v>
                </c:pt>
                <c:pt idx="2149">
                  <c:v>214.8</c:v>
                </c:pt>
                <c:pt idx="2150">
                  <c:v>214.9</c:v>
                </c:pt>
                <c:pt idx="2151">
                  <c:v>215</c:v>
                </c:pt>
                <c:pt idx="2152">
                  <c:v>215.1</c:v>
                </c:pt>
                <c:pt idx="2153">
                  <c:v>215.2</c:v>
                </c:pt>
                <c:pt idx="2154">
                  <c:v>215.3</c:v>
                </c:pt>
                <c:pt idx="2155">
                  <c:v>215.4</c:v>
                </c:pt>
                <c:pt idx="2156">
                  <c:v>215.5</c:v>
                </c:pt>
                <c:pt idx="2157">
                  <c:v>215.6</c:v>
                </c:pt>
                <c:pt idx="2158">
                  <c:v>215.7</c:v>
                </c:pt>
                <c:pt idx="2159">
                  <c:v>215.8</c:v>
                </c:pt>
                <c:pt idx="2160">
                  <c:v>215.9</c:v>
                </c:pt>
                <c:pt idx="2161">
                  <c:v>216</c:v>
                </c:pt>
                <c:pt idx="2162">
                  <c:v>216.1</c:v>
                </c:pt>
                <c:pt idx="2163">
                  <c:v>216.2</c:v>
                </c:pt>
                <c:pt idx="2164">
                  <c:v>216.3</c:v>
                </c:pt>
                <c:pt idx="2165">
                  <c:v>216.4</c:v>
                </c:pt>
                <c:pt idx="2166">
                  <c:v>216.5</c:v>
                </c:pt>
                <c:pt idx="2167">
                  <c:v>216.6</c:v>
                </c:pt>
                <c:pt idx="2168">
                  <c:v>216.7</c:v>
                </c:pt>
                <c:pt idx="2169">
                  <c:v>216.8</c:v>
                </c:pt>
                <c:pt idx="2170">
                  <c:v>216.9</c:v>
                </c:pt>
                <c:pt idx="2171">
                  <c:v>217</c:v>
                </c:pt>
                <c:pt idx="2172">
                  <c:v>217.1</c:v>
                </c:pt>
                <c:pt idx="2173">
                  <c:v>217.2</c:v>
                </c:pt>
                <c:pt idx="2174">
                  <c:v>217.3</c:v>
                </c:pt>
                <c:pt idx="2175">
                  <c:v>217.4</c:v>
                </c:pt>
                <c:pt idx="2176">
                  <c:v>217.5</c:v>
                </c:pt>
                <c:pt idx="2177">
                  <c:v>217.6</c:v>
                </c:pt>
                <c:pt idx="2178">
                  <c:v>217.7</c:v>
                </c:pt>
                <c:pt idx="2179">
                  <c:v>217.8</c:v>
                </c:pt>
                <c:pt idx="2180">
                  <c:v>217.9</c:v>
                </c:pt>
                <c:pt idx="2181">
                  <c:v>218</c:v>
                </c:pt>
                <c:pt idx="2182">
                  <c:v>218.1</c:v>
                </c:pt>
                <c:pt idx="2183">
                  <c:v>218.2</c:v>
                </c:pt>
                <c:pt idx="2184">
                  <c:v>218.3</c:v>
                </c:pt>
                <c:pt idx="2185">
                  <c:v>218.4</c:v>
                </c:pt>
                <c:pt idx="2186">
                  <c:v>218.5</c:v>
                </c:pt>
                <c:pt idx="2187">
                  <c:v>218.6</c:v>
                </c:pt>
                <c:pt idx="2188">
                  <c:v>218.7</c:v>
                </c:pt>
                <c:pt idx="2189">
                  <c:v>218.8</c:v>
                </c:pt>
                <c:pt idx="2190">
                  <c:v>218.9</c:v>
                </c:pt>
                <c:pt idx="2191">
                  <c:v>219</c:v>
                </c:pt>
                <c:pt idx="2192">
                  <c:v>219.1</c:v>
                </c:pt>
                <c:pt idx="2193">
                  <c:v>219.2</c:v>
                </c:pt>
                <c:pt idx="2194">
                  <c:v>219.3</c:v>
                </c:pt>
                <c:pt idx="2195">
                  <c:v>219.4</c:v>
                </c:pt>
                <c:pt idx="2196">
                  <c:v>219.5</c:v>
                </c:pt>
                <c:pt idx="2197">
                  <c:v>219.6</c:v>
                </c:pt>
                <c:pt idx="2198">
                  <c:v>219.7</c:v>
                </c:pt>
                <c:pt idx="2199">
                  <c:v>219.8</c:v>
                </c:pt>
                <c:pt idx="2200">
                  <c:v>219.9</c:v>
                </c:pt>
                <c:pt idx="2201">
                  <c:v>220</c:v>
                </c:pt>
                <c:pt idx="2202">
                  <c:v>220.1</c:v>
                </c:pt>
                <c:pt idx="2203">
                  <c:v>220.2</c:v>
                </c:pt>
                <c:pt idx="2204">
                  <c:v>220.3</c:v>
                </c:pt>
                <c:pt idx="2205">
                  <c:v>220.4</c:v>
                </c:pt>
                <c:pt idx="2206">
                  <c:v>220.5</c:v>
                </c:pt>
                <c:pt idx="2207">
                  <c:v>220.6</c:v>
                </c:pt>
                <c:pt idx="2208">
                  <c:v>220.7</c:v>
                </c:pt>
                <c:pt idx="2209">
                  <c:v>220.8</c:v>
                </c:pt>
                <c:pt idx="2210">
                  <c:v>220.9</c:v>
                </c:pt>
                <c:pt idx="2211">
                  <c:v>221</c:v>
                </c:pt>
                <c:pt idx="2212">
                  <c:v>221.1</c:v>
                </c:pt>
                <c:pt idx="2213">
                  <c:v>221.2</c:v>
                </c:pt>
                <c:pt idx="2214">
                  <c:v>221.3</c:v>
                </c:pt>
                <c:pt idx="2215">
                  <c:v>221.4</c:v>
                </c:pt>
                <c:pt idx="2216">
                  <c:v>221.5</c:v>
                </c:pt>
                <c:pt idx="2217">
                  <c:v>221.6</c:v>
                </c:pt>
                <c:pt idx="2218">
                  <c:v>221.7</c:v>
                </c:pt>
                <c:pt idx="2219">
                  <c:v>221.8</c:v>
                </c:pt>
                <c:pt idx="2220">
                  <c:v>221.9</c:v>
                </c:pt>
                <c:pt idx="2221">
                  <c:v>222</c:v>
                </c:pt>
                <c:pt idx="2222">
                  <c:v>222.1</c:v>
                </c:pt>
                <c:pt idx="2223">
                  <c:v>222.2</c:v>
                </c:pt>
                <c:pt idx="2224">
                  <c:v>222.3</c:v>
                </c:pt>
                <c:pt idx="2225">
                  <c:v>222.4</c:v>
                </c:pt>
                <c:pt idx="2226">
                  <c:v>222.5</c:v>
                </c:pt>
                <c:pt idx="2227">
                  <c:v>222.6</c:v>
                </c:pt>
                <c:pt idx="2228">
                  <c:v>222.7</c:v>
                </c:pt>
                <c:pt idx="2229">
                  <c:v>222.8</c:v>
                </c:pt>
                <c:pt idx="2230">
                  <c:v>222.9</c:v>
                </c:pt>
                <c:pt idx="2231">
                  <c:v>223</c:v>
                </c:pt>
                <c:pt idx="2232">
                  <c:v>223.111</c:v>
                </c:pt>
                <c:pt idx="2233">
                  <c:v>223.236</c:v>
                </c:pt>
                <c:pt idx="2234">
                  <c:v>223.3</c:v>
                </c:pt>
                <c:pt idx="2235">
                  <c:v>223.4</c:v>
                </c:pt>
                <c:pt idx="2236">
                  <c:v>223.5</c:v>
                </c:pt>
                <c:pt idx="2237">
                  <c:v>223.6</c:v>
                </c:pt>
                <c:pt idx="2238">
                  <c:v>223.785</c:v>
                </c:pt>
                <c:pt idx="2239">
                  <c:v>223.849</c:v>
                </c:pt>
                <c:pt idx="2240">
                  <c:v>223.9</c:v>
                </c:pt>
                <c:pt idx="2241">
                  <c:v>224</c:v>
                </c:pt>
                <c:pt idx="2242">
                  <c:v>224.1</c:v>
                </c:pt>
                <c:pt idx="2243">
                  <c:v>224.2</c:v>
                </c:pt>
                <c:pt idx="2244">
                  <c:v>224.324</c:v>
                </c:pt>
                <c:pt idx="2245">
                  <c:v>224.4</c:v>
                </c:pt>
                <c:pt idx="2246">
                  <c:v>224.5</c:v>
                </c:pt>
                <c:pt idx="2247">
                  <c:v>224.6</c:v>
                </c:pt>
                <c:pt idx="2248">
                  <c:v>224.7</c:v>
                </c:pt>
                <c:pt idx="2249">
                  <c:v>224.8</c:v>
                </c:pt>
                <c:pt idx="2250">
                  <c:v>224.9</c:v>
                </c:pt>
                <c:pt idx="2251">
                  <c:v>225.016</c:v>
                </c:pt>
                <c:pt idx="2252">
                  <c:v>225.1</c:v>
                </c:pt>
                <c:pt idx="2253">
                  <c:v>225.2</c:v>
                </c:pt>
                <c:pt idx="2254">
                  <c:v>225.3</c:v>
                </c:pt>
                <c:pt idx="2255">
                  <c:v>225.4</c:v>
                </c:pt>
                <c:pt idx="2256">
                  <c:v>225.5</c:v>
                </c:pt>
                <c:pt idx="2257">
                  <c:v>225.6</c:v>
                </c:pt>
                <c:pt idx="2258">
                  <c:v>225.7</c:v>
                </c:pt>
                <c:pt idx="2259">
                  <c:v>225.8</c:v>
                </c:pt>
                <c:pt idx="2260">
                  <c:v>225.9</c:v>
                </c:pt>
                <c:pt idx="2261">
                  <c:v>226</c:v>
                </c:pt>
                <c:pt idx="2262">
                  <c:v>226.1</c:v>
                </c:pt>
                <c:pt idx="2263">
                  <c:v>226.2</c:v>
                </c:pt>
                <c:pt idx="2264">
                  <c:v>226.3</c:v>
                </c:pt>
                <c:pt idx="2265">
                  <c:v>226.4</c:v>
                </c:pt>
                <c:pt idx="2266">
                  <c:v>226.5</c:v>
                </c:pt>
                <c:pt idx="2267">
                  <c:v>226.6</c:v>
                </c:pt>
                <c:pt idx="2268">
                  <c:v>226.7</c:v>
                </c:pt>
                <c:pt idx="2269">
                  <c:v>226.8</c:v>
                </c:pt>
                <c:pt idx="2270">
                  <c:v>226.9</c:v>
                </c:pt>
                <c:pt idx="2271">
                  <c:v>227</c:v>
                </c:pt>
                <c:pt idx="2272">
                  <c:v>227.1</c:v>
                </c:pt>
                <c:pt idx="2273">
                  <c:v>227.2</c:v>
                </c:pt>
                <c:pt idx="2274">
                  <c:v>227.3</c:v>
                </c:pt>
                <c:pt idx="2275">
                  <c:v>227.4</c:v>
                </c:pt>
                <c:pt idx="2276">
                  <c:v>227.5</c:v>
                </c:pt>
                <c:pt idx="2277">
                  <c:v>227.6</c:v>
                </c:pt>
                <c:pt idx="2278">
                  <c:v>227.7</c:v>
                </c:pt>
                <c:pt idx="2279">
                  <c:v>227.8</c:v>
                </c:pt>
                <c:pt idx="2280">
                  <c:v>227.9</c:v>
                </c:pt>
                <c:pt idx="2281">
                  <c:v>228</c:v>
                </c:pt>
                <c:pt idx="2282">
                  <c:v>228.1</c:v>
                </c:pt>
                <c:pt idx="2283">
                  <c:v>228.2</c:v>
                </c:pt>
                <c:pt idx="2284">
                  <c:v>228.3</c:v>
                </c:pt>
                <c:pt idx="2285">
                  <c:v>228.4</c:v>
                </c:pt>
                <c:pt idx="2286">
                  <c:v>228.5</c:v>
                </c:pt>
                <c:pt idx="2287">
                  <c:v>228.6</c:v>
                </c:pt>
                <c:pt idx="2288">
                  <c:v>228.7</c:v>
                </c:pt>
                <c:pt idx="2289">
                  <c:v>228.8</c:v>
                </c:pt>
                <c:pt idx="2290">
                  <c:v>228.9</c:v>
                </c:pt>
                <c:pt idx="2291">
                  <c:v>229</c:v>
                </c:pt>
                <c:pt idx="2292">
                  <c:v>229.1</c:v>
                </c:pt>
                <c:pt idx="2293">
                  <c:v>229.2</c:v>
                </c:pt>
                <c:pt idx="2294">
                  <c:v>229.3</c:v>
                </c:pt>
                <c:pt idx="2295">
                  <c:v>229.4</c:v>
                </c:pt>
                <c:pt idx="2296">
                  <c:v>229.5</c:v>
                </c:pt>
                <c:pt idx="2297">
                  <c:v>229.6</c:v>
                </c:pt>
                <c:pt idx="2298">
                  <c:v>229.7</c:v>
                </c:pt>
                <c:pt idx="2299">
                  <c:v>229.8</c:v>
                </c:pt>
                <c:pt idx="2300">
                  <c:v>229.9</c:v>
                </c:pt>
                <c:pt idx="2301">
                  <c:v>230</c:v>
                </c:pt>
                <c:pt idx="2302">
                  <c:v>230.1</c:v>
                </c:pt>
                <c:pt idx="2303">
                  <c:v>230.2</c:v>
                </c:pt>
                <c:pt idx="2304">
                  <c:v>230.3</c:v>
                </c:pt>
                <c:pt idx="2305">
                  <c:v>230.4</c:v>
                </c:pt>
                <c:pt idx="2306">
                  <c:v>230.5</c:v>
                </c:pt>
                <c:pt idx="2307">
                  <c:v>230.6</c:v>
                </c:pt>
                <c:pt idx="2308">
                  <c:v>230.7</c:v>
                </c:pt>
                <c:pt idx="2309">
                  <c:v>230.8</c:v>
                </c:pt>
                <c:pt idx="2310">
                  <c:v>230.9</c:v>
                </c:pt>
                <c:pt idx="2311">
                  <c:v>231</c:v>
                </c:pt>
                <c:pt idx="2312">
                  <c:v>231.1</c:v>
                </c:pt>
                <c:pt idx="2313">
                  <c:v>231.2</c:v>
                </c:pt>
                <c:pt idx="2314">
                  <c:v>231.3</c:v>
                </c:pt>
                <c:pt idx="2315">
                  <c:v>231.4</c:v>
                </c:pt>
                <c:pt idx="2316">
                  <c:v>231.5</c:v>
                </c:pt>
                <c:pt idx="2317">
                  <c:v>231.6</c:v>
                </c:pt>
                <c:pt idx="2318">
                  <c:v>231.7</c:v>
                </c:pt>
                <c:pt idx="2319">
                  <c:v>231.8</c:v>
                </c:pt>
                <c:pt idx="2320">
                  <c:v>231.9</c:v>
                </c:pt>
                <c:pt idx="2321">
                  <c:v>232</c:v>
                </c:pt>
                <c:pt idx="2322">
                  <c:v>232.1</c:v>
                </c:pt>
                <c:pt idx="2323">
                  <c:v>232.2</c:v>
                </c:pt>
                <c:pt idx="2324">
                  <c:v>232.3</c:v>
                </c:pt>
                <c:pt idx="2325">
                  <c:v>232.4</c:v>
                </c:pt>
                <c:pt idx="2326">
                  <c:v>232.5</c:v>
                </c:pt>
                <c:pt idx="2327">
                  <c:v>232.6</c:v>
                </c:pt>
                <c:pt idx="2328">
                  <c:v>232.7</c:v>
                </c:pt>
                <c:pt idx="2329">
                  <c:v>232.8</c:v>
                </c:pt>
                <c:pt idx="2330">
                  <c:v>232.9</c:v>
                </c:pt>
                <c:pt idx="2331">
                  <c:v>233</c:v>
                </c:pt>
                <c:pt idx="2332">
                  <c:v>233.1</c:v>
                </c:pt>
                <c:pt idx="2333">
                  <c:v>233.2</c:v>
                </c:pt>
                <c:pt idx="2334">
                  <c:v>233.3</c:v>
                </c:pt>
                <c:pt idx="2335">
                  <c:v>233.4</c:v>
                </c:pt>
                <c:pt idx="2336">
                  <c:v>233.5</c:v>
                </c:pt>
                <c:pt idx="2337">
                  <c:v>233.6</c:v>
                </c:pt>
                <c:pt idx="2338">
                  <c:v>233.7</c:v>
                </c:pt>
                <c:pt idx="2339">
                  <c:v>233.8</c:v>
                </c:pt>
                <c:pt idx="2340">
                  <c:v>233.9</c:v>
                </c:pt>
                <c:pt idx="2341">
                  <c:v>234</c:v>
                </c:pt>
                <c:pt idx="2342">
                  <c:v>234.1</c:v>
                </c:pt>
                <c:pt idx="2343">
                  <c:v>234.2</c:v>
                </c:pt>
                <c:pt idx="2344">
                  <c:v>234.3</c:v>
                </c:pt>
                <c:pt idx="2345">
                  <c:v>234.4</c:v>
                </c:pt>
                <c:pt idx="2346">
                  <c:v>234.5</c:v>
                </c:pt>
                <c:pt idx="2347">
                  <c:v>234.6</c:v>
                </c:pt>
                <c:pt idx="2348">
                  <c:v>234.7</c:v>
                </c:pt>
                <c:pt idx="2349">
                  <c:v>234.8</c:v>
                </c:pt>
                <c:pt idx="2350">
                  <c:v>234.9</c:v>
                </c:pt>
                <c:pt idx="2351">
                  <c:v>235</c:v>
                </c:pt>
                <c:pt idx="2352">
                  <c:v>235.1</c:v>
                </c:pt>
                <c:pt idx="2353">
                  <c:v>235.2</c:v>
                </c:pt>
                <c:pt idx="2354">
                  <c:v>235.3</c:v>
                </c:pt>
                <c:pt idx="2355">
                  <c:v>235.4</c:v>
                </c:pt>
                <c:pt idx="2356">
                  <c:v>235.5</c:v>
                </c:pt>
                <c:pt idx="2357">
                  <c:v>235.6</c:v>
                </c:pt>
                <c:pt idx="2358">
                  <c:v>235.7</c:v>
                </c:pt>
                <c:pt idx="2359">
                  <c:v>235.8</c:v>
                </c:pt>
                <c:pt idx="2360">
                  <c:v>235.9</c:v>
                </c:pt>
                <c:pt idx="2361">
                  <c:v>236</c:v>
                </c:pt>
                <c:pt idx="2362">
                  <c:v>236.1</c:v>
                </c:pt>
                <c:pt idx="2363">
                  <c:v>236.2</c:v>
                </c:pt>
                <c:pt idx="2364">
                  <c:v>236.3</c:v>
                </c:pt>
                <c:pt idx="2365">
                  <c:v>236.4</c:v>
                </c:pt>
                <c:pt idx="2366">
                  <c:v>236.5</c:v>
                </c:pt>
                <c:pt idx="2367">
                  <c:v>236.6</c:v>
                </c:pt>
                <c:pt idx="2368">
                  <c:v>236.7</c:v>
                </c:pt>
                <c:pt idx="2369">
                  <c:v>236.8</c:v>
                </c:pt>
                <c:pt idx="2370">
                  <c:v>236.963</c:v>
                </c:pt>
                <c:pt idx="2371">
                  <c:v>237.002</c:v>
                </c:pt>
                <c:pt idx="2372">
                  <c:v>237.1</c:v>
                </c:pt>
                <c:pt idx="2373">
                  <c:v>237.2</c:v>
                </c:pt>
                <c:pt idx="2374">
                  <c:v>237.3</c:v>
                </c:pt>
                <c:pt idx="2375">
                  <c:v>237.4</c:v>
                </c:pt>
                <c:pt idx="2376">
                  <c:v>237.5</c:v>
                </c:pt>
                <c:pt idx="2377">
                  <c:v>237.6</c:v>
                </c:pt>
                <c:pt idx="2378">
                  <c:v>237.7</c:v>
                </c:pt>
                <c:pt idx="2379">
                  <c:v>237.8</c:v>
                </c:pt>
                <c:pt idx="2380">
                  <c:v>237.919</c:v>
                </c:pt>
                <c:pt idx="2381">
                  <c:v>238.018</c:v>
                </c:pt>
                <c:pt idx="2382">
                  <c:v>238.1</c:v>
                </c:pt>
                <c:pt idx="2383">
                  <c:v>238.2</c:v>
                </c:pt>
                <c:pt idx="2384">
                  <c:v>238.3</c:v>
                </c:pt>
                <c:pt idx="2385">
                  <c:v>238.4</c:v>
                </c:pt>
                <c:pt idx="2386">
                  <c:v>238.5</c:v>
                </c:pt>
                <c:pt idx="2387">
                  <c:v>238.6</c:v>
                </c:pt>
                <c:pt idx="2388">
                  <c:v>238.7</c:v>
                </c:pt>
                <c:pt idx="2389">
                  <c:v>238.8</c:v>
                </c:pt>
                <c:pt idx="2390">
                  <c:v>238.9</c:v>
                </c:pt>
                <c:pt idx="2391">
                  <c:v>239</c:v>
                </c:pt>
                <c:pt idx="2392">
                  <c:v>239.1</c:v>
                </c:pt>
                <c:pt idx="2393">
                  <c:v>239.2</c:v>
                </c:pt>
                <c:pt idx="2394">
                  <c:v>239.3</c:v>
                </c:pt>
                <c:pt idx="2395">
                  <c:v>239.4</c:v>
                </c:pt>
                <c:pt idx="2396">
                  <c:v>239.5</c:v>
                </c:pt>
                <c:pt idx="2397">
                  <c:v>239.6</c:v>
                </c:pt>
                <c:pt idx="2398">
                  <c:v>239.7</c:v>
                </c:pt>
                <c:pt idx="2399">
                  <c:v>239.8</c:v>
                </c:pt>
                <c:pt idx="2400">
                  <c:v>239.901</c:v>
                </c:pt>
                <c:pt idx="2401">
                  <c:v>240.001</c:v>
                </c:pt>
                <c:pt idx="2402">
                  <c:v>240.101</c:v>
                </c:pt>
                <c:pt idx="2403">
                  <c:v>240.201</c:v>
                </c:pt>
                <c:pt idx="2404">
                  <c:v>240.302</c:v>
                </c:pt>
                <c:pt idx="2405">
                  <c:v>240.4</c:v>
                </c:pt>
                <c:pt idx="2406">
                  <c:v>240.5</c:v>
                </c:pt>
                <c:pt idx="2407">
                  <c:v>240.6</c:v>
                </c:pt>
                <c:pt idx="2408">
                  <c:v>240.7</c:v>
                </c:pt>
                <c:pt idx="2409">
                  <c:v>240.879</c:v>
                </c:pt>
                <c:pt idx="2410">
                  <c:v>240.9</c:v>
                </c:pt>
                <c:pt idx="2411">
                  <c:v>241</c:v>
                </c:pt>
                <c:pt idx="2412">
                  <c:v>241.1</c:v>
                </c:pt>
                <c:pt idx="2413">
                  <c:v>241.2</c:v>
                </c:pt>
                <c:pt idx="2414">
                  <c:v>241.309</c:v>
                </c:pt>
                <c:pt idx="2415">
                  <c:v>241.4</c:v>
                </c:pt>
                <c:pt idx="2416">
                  <c:v>241.5</c:v>
                </c:pt>
                <c:pt idx="2417">
                  <c:v>241.6</c:v>
                </c:pt>
                <c:pt idx="2418">
                  <c:v>241.7</c:v>
                </c:pt>
                <c:pt idx="2419">
                  <c:v>241.8</c:v>
                </c:pt>
                <c:pt idx="2420">
                  <c:v>241.9</c:v>
                </c:pt>
                <c:pt idx="2421">
                  <c:v>242</c:v>
                </c:pt>
                <c:pt idx="2422">
                  <c:v>242.1</c:v>
                </c:pt>
                <c:pt idx="2423">
                  <c:v>242.2</c:v>
                </c:pt>
                <c:pt idx="2424">
                  <c:v>242.3</c:v>
                </c:pt>
                <c:pt idx="2425">
                  <c:v>242.4</c:v>
                </c:pt>
                <c:pt idx="2426">
                  <c:v>242.5</c:v>
                </c:pt>
                <c:pt idx="2427">
                  <c:v>242.6</c:v>
                </c:pt>
                <c:pt idx="2428">
                  <c:v>242.7</c:v>
                </c:pt>
                <c:pt idx="2429">
                  <c:v>242.8</c:v>
                </c:pt>
                <c:pt idx="2430">
                  <c:v>242.9</c:v>
                </c:pt>
                <c:pt idx="2431">
                  <c:v>243</c:v>
                </c:pt>
                <c:pt idx="2432">
                  <c:v>243.1</c:v>
                </c:pt>
                <c:pt idx="2433">
                  <c:v>243.2</c:v>
                </c:pt>
                <c:pt idx="2434">
                  <c:v>243.3</c:v>
                </c:pt>
                <c:pt idx="2435">
                  <c:v>243.4</c:v>
                </c:pt>
                <c:pt idx="2436">
                  <c:v>243.5</c:v>
                </c:pt>
                <c:pt idx="2437">
                  <c:v>243.6</c:v>
                </c:pt>
                <c:pt idx="2438">
                  <c:v>243.7</c:v>
                </c:pt>
                <c:pt idx="2439">
                  <c:v>243.8</c:v>
                </c:pt>
                <c:pt idx="2440">
                  <c:v>243.9</c:v>
                </c:pt>
                <c:pt idx="2441">
                  <c:v>244</c:v>
                </c:pt>
                <c:pt idx="2442">
                  <c:v>244.103</c:v>
                </c:pt>
                <c:pt idx="2443">
                  <c:v>244.2</c:v>
                </c:pt>
                <c:pt idx="2444">
                  <c:v>244.3</c:v>
                </c:pt>
                <c:pt idx="2445">
                  <c:v>244.4</c:v>
                </c:pt>
                <c:pt idx="2446">
                  <c:v>244.5</c:v>
                </c:pt>
                <c:pt idx="2447">
                  <c:v>244.6</c:v>
                </c:pt>
                <c:pt idx="2448">
                  <c:v>244.7</c:v>
                </c:pt>
                <c:pt idx="2449">
                  <c:v>244.8</c:v>
                </c:pt>
                <c:pt idx="2450">
                  <c:v>244.9</c:v>
                </c:pt>
                <c:pt idx="2451">
                  <c:v>245</c:v>
                </c:pt>
                <c:pt idx="2452">
                  <c:v>245.1</c:v>
                </c:pt>
                <c:pt idx="2453">
                  <c:v>245.2</c:v>
                </c:pt>
                <c:pt idx="2454">
                  <c:v>245.3</c:v>
                </c:pt>
                <c:pt idx="2455">
                  <c:v>245.4</c:v>
                </c:pt>
                <c:pt idx="2456">
                  <c:v>245.5</c:v>
                </c:pt>
                <c:pt idx="2457">
                  <c:v>245.6</c:v>
                </c:pt>
                <c:pt idx="2458">
                  <c:v>245.7</c:v>
                </c:pt>
                <c:pt idx="2459">
                  <c:v>245.8</c:v>
                </c:pt>
                <c:pt idx="2460">
                  <c:v>245.9</c:v>
                </c:pt>
                <c:pt idx="2461">
                  <c:v>246</c:v>
                </c:pt>
                <c:pt idx="2462">
                  <c:v>246.1</c:v>
                </c:pt>
                <c:pt idx="2463">
                  <c:v>246.2</c:v>
                </c:pt>
                <c:pt idx="2464">
                  <c:v>246.3</c:v>
                </c:pt>
                <c:pt idx="2465">
                  <c:v>246.4</c:v>
                </c:pt>
                <c:pt idx="2466">
                  <c:v>246.5</c:v>
                </c:pt>
                <c:pt idx="2467">
                  <c:v>246.6</c:v>
                </c:pt>
                <c:pt idx="2468">
                  <c:v>246.7</c:v>
                </c:pt>
                <c:pt idx="2469">
                  <c:v>246.8</c:v>
                </c:pt>
                <c:pt idx="2470">
                  <c:v>246.9</c:v>
                </c:pt>
                <c:pt idx="2471">
                  <c:v>247</c:v>
                </c:pt>
                <c:pt idx="2472">
                  <c:v>247.1</c:v>
                </c:pt>
                <c:pt idx="2473">
                  <c:v>247.2</c:v>
                </c:pt>
                <c:pt idx="2474">
                  <c:v>247.3</c:v>
                </c:pt>
                <c:pt idx="2475">
                  <c:v>247.4</c:v>
                </c:pt>
                <c:pt idx="2476">
                  <c:v>247.5</c:v>
                </c:pt>
                <c:pt idx="2477">
                  <c:v>247.6</c:v>
                </c:pt>
                <c:pt idx="2478">
                  <c:v>247.701</c:v>
                </c:pt>
                <c:pt idx="2479">
                  <c:v>247.801</c:v>
                </c:pt>
                <c:pt idx="2480">
                  <c:v>247.9</c:v>
                </c:pt>
                <c:pt idx="2481">
                  <c:v>248</c:v>
                </c:pt>
                <c:pt idx="2482">
                  <c:v>248.1</c:v>
                </c:pt>
                <c:pt idx="2483">
                  <c:v>248.2</c:v>
                </c:pt>
                <c:pt idx="2484">
                  <c:v>248.3</c:v>
                </c:pt>
                <c:pt idx="2485">
                  <c:v>248.4</c:v>
                </c:pt>
                <c:pt idx="2486">
                  <c:v>248.5</c:v>
                </c:pt>
                <c:pt idx="2487">
                  <c:v>248.6</c:v>
                </c:pt>
                <c:pt idx="2488">
                  <c:v>248.701</c:v>
                </c:pt>
                <c:pt idx="2489">
                  <c:v>248.8</c:v>
                </c:pt>
                <c:pt idx="2490">
                  <c:v>248.9</c:v>
                </c:pt>
                <c:pt idx="2491">
                  <c:v>249</c:v>
                </c:pt>
                <c:pt idx="2492">
                  <c:v>249.1</c:v>
                </c:pt>
                <c:pt idx="2493">
                  <c:v>249.2</c:v>
                </c:pt>
                <c:pt idx="2494">
                  <c:v>249.3</c:v>
                </c:pt>
                <c:pt idx="2495">
                  <c:v>249.4</c:v>
                </c:pt>
                <c:pt idx="2496">
                  <c:v>249.5</c:v>
                </c:pt>
                <c:pt idx="2497">
                  <c:v>249.6</c:v>
                </c:pt>
                <c:pt idx="2498">
                  <c:v>249.7</c:v>
                </c:pt>
                <c:pt idx="2499">
                  <c:v>249.8</c:v>
                </c:pt>
                <c:pt idx="2500">
                  <c:v>249.9</c:v>
                </c:pt>
                <c:pt idx="2501">
                  <c:v>250</c:v>
                </c:pt>
                <c:pt idx="2502">
                  <c:v>250.1</c:v>
                </c:pt>
                <c:pt idx="2503">
                  <c:v>250.2</c:v>
                </c:pt>
                <c:pt idx="2504">
                  <c:v>250.3</c:v>
                </c:pt>
                <c:pt idx="2505">
                  <c:v>250.4</c:v>
                </c:pt>
                <c:pt idx="2506">
                  <c:v>250.5</c:v>
                </c:pt>
                <c:pt idx="2507">
                  <c:v>250.6</c:v>
                </c:pt>
                <c:pt idx="2508">
                  <c:v>250.7</c:v>
                </c:pt>
                <c:pt idx="2509">
                  <c:v>250.8</c:v>
                </c:pt>
                <c:pt idx="2510">
                  <c:v>250.9</c:v>
                </c:pt>
                <c:pt idx="2511">
                  <c:v>251</c:v>
                </c:pt>
                <c:pt idx="2512">
                  <c:v>251.1</c:v>
                </c:pt>
                <c:pt idx="2513">
                  <c:v>251.202</c:v>
                </c:pt>
                <c:pt idx="2514">
                  <c:v>251.304</c:v>
                </c:pt>
                <c:pt idx="2515">
                  <c:v>251.4</c:v>
                </c:pt>
                <c:pt idx="2516">
                  <c:v>251.5</c:v>
                </c:pt>
                <c:pt idx="2517">
                  <c:v>251.6</c:v>
                </c:pt>
                <c:pt idx="2518">
                  <c:v>251.7</c:v>
                </c:pt>
                <c:pt idx="2519">
                  <c:v>251.816</c:v>
                </c:pt>
                <c:pt idx="2520">
                  <c:v>251.904</c:v>
                </c:pt>
                <c:pt idx="2521">
                  <c:v>252</c:v>
                </c:pt>
                <c:pt idx="2522">
                  <c:v>252.1</c:v>
                </c:pt>
                <c:pt idx="2523">
                  <c:v>252.2</c:v>
                </c:pt>
                <c:pt idx="2524">
                  <c:v>252.3</c:v>
                </c:pt>
                <c:pt idx="2525">
                  <c:v>252.4</c:v>
                </c:pt>
                <c:pt idx="2526">
                  <c:v>252.5</c:v>
                </c:pt>
                <c:pt idx="2527">
                  <c:v>252.6</c:v>
                </c:pt>
                <c:pt idx="2528">
                  <c:v>252.7</c:v>
                </c:pt>
                <c:pt idx="2529">
                  <c:v>252.8</c:v>
                </c:pt>
                <c:pt idx="2530">
                  <c:v>252.9</c:v>
                </c:pt>
                <c:pt idx="2531">
                  <c:v>253</c:v>
                </c:pt>
                <c:pt idx="2532">
                  <c:v>253.1</c:v>
                </c:pt>
                <c:pt idx="2533">
                  <c:v>253.2</c:v>
                </c:pt>
                <c:pt idx="2534">
                  <c:v>253.3</c:v>
                </c:pt>
                <c:pt idx="2535">
                  <c:v>253.4</c:v>
                </c:pt>
                <c:pt idx="2536">
                  <c:v>253.501</c:v>
                </c:pt>
                <c:pt idx="2537">
                  <c:v>253.6</c:v>
                </c:pt>
                <c:pt idx="2538">
                  <c:v>253.7</c:v>
                </c:pt>
                <c:pt idx="2539">
                  <c:v>253.8</c:v>
                </c:pt>
                <c:pt idx="2540">
                  <c:v>253.9</c:v>
                </c:pt>
                <c:pt idx="2541">
                  <c:v>254</c:v>
                </c:pt>
                <c:pt idx="2542">
                  <c:v>254.1</c:v>
                </c:pt>
                <c:pt idx="2543">
                  <c:v>254.2</c:v>
                </c:pt>
                <c:pt idx="2544">
                  <c:v>254.3</c:v>
                </c:pt>
                <c:pt idx="2545">
                  <c:v>254.4</c:v>
                </c:pt>
                <c:pt idx="2546">
                  <c:v>254.5</c:v>
                </c:pt>
                <c:pt idx="2547">
                  <c:v>254.6</c:v>
                </c:pt>
                <c:pt idx="2548">
                  <c:v>254.7</c:v>
                </c:pt>
                <c:pt idx="2549">
                  <c:v>254.8</c:v>
                </c:pt>
                <c:pt idx="2550">
                  <c:v>254.9</c:v>
                </c:pt>
                <c:pt idx="2551">
                  <c:v>255</c:v>
                </c:pt>
                <c:pt idx="2552">
                  <c:v>255.1</c:v>
                </c:pt>
                <c:pt idx="2553">
                  <c:v>255.2</c:v>
                </c:pt>
                <c:pt idx="2554">
                  <c:v>255.3</c:v>
                </c:pt>
                <c:pt idx="2555">
                  <c:v>255.4</c:v>
                </c:pt>
                <c:pt idx="2556">
                  <c:v>255.5</c:v>
                </c:pt>
                <c:pt idx="2557">
                  <c:v>255.6</c:v>
                </c:pt>
                <c:pt idx="2558">
                  <c:v>255.7</c:v>
                </c:pt>
                <c:pt idx="2559">
                  <c:v>255.8</c:v>
                </c:pt>
                <c:pt idx="2560">
                  <c:v>255.9</c:v>
                </c:pt>
                <c:pt idx="2561">
                  <c:v>256</c:v>
                </c:pt>
                <c:pt idx="2562">
                  <c:v>256.1</c:v>
                </c:pt>
                <c:pt idx="2563">
                  <c:v>256.201</c:v>
                </c:pt>
                <c:pt idx="2564">
                  <c:v>256.3</c:v>
                </c:pt>
                <c:pt idx="2565">
                  <c:v>256.401</c:v>
                </c:pt>
                <c:pt idx="2566">
                  <c:v>256.5</c:v>
                </c:pt>
                <c:pt idx="2567">
                  <c:v>256.6</c:v>
                </c:pt>
                <c:pt idx="2568">
                  <c:v>256.7</c:v>
                </c:pt>
                <c:pt idx="2569">
                  <c:v>256.8</c:v>
                </c:pt>
                <c:pt idx="2570">
                  <c:v>256.9</c:v>
                </c:pt>
                <c:pt idx="2571">
                  <c:v>257</c:v>
                </c:pt>
                <c:pt idx="2572">
                  <c:v>257.1</c:v>
                </c:pt>
                <c:pt idx="2573">
                  <c:v>257.2</c:v>
                </c:pt>
                <c:pt idx="2574">
                  <c:v>257.3</c:v>
                </c:pt>
                <c:pt idx="2575">
                  <c:v>257.4</c:v>
                </c:pt>
                <c:pt idx="2576">
                  <c:v>257.5</c:v>
                </c:pt>
                <c:pt idx="2577">
                  <c:v>257.6</c:v>
                </c:pt>
                <c:pt idx="2578">
                  <c:v>257.7</c:v>
                </c:pt>
                <c:pt idx="2579">
                  <c:v>257.8</c:v>
                </c:pt>
                <c:pt idx="2580">
                  <c:v>257.9</c:v>
                </c:pt>
                <c:pt idx="2581">
                  <c:v>258</c:v>
                </c:pt>
                <c:pt idx="2582">
                  <c:v>258.1</c:v>
                </c:pt>
                <c:pt idx="2583">
                  <c:v>258.2</c:v>
                </c:pt>
                <c:pt idx="2584">
                  <c:v>258.3</c:v>
                </c:pt>
                <c:pt idx="2585">
                  <c:v>258.4</c:v>
                </c:pt>
                <c:pt idx="2586">
                  <c:v>258.5</c:v>
                </c:pt>
                <c:pt idx="2587">
                  <c:v>258.6</c:v>
                </c:pt>
                <c:pt idx="2588">
                  <c:v>258.7</c:v>
                </c:pt>
                <c:pt idx="2589">
                  <c:v>258.8</c:v>
                </c:pt>
                <c:pt idx="2590">
                  <c:v>258.9</c:v>
                </c:pt>
                <c:pt idx="2591">
                  <c:v>259</c:v>
                </c:pt>
                <c:pt idx="2592">
                  <c:v>259.1</c:v>
                </c:pt>
                <c:pt idx="2593">
                  <c:v>259.2</c:v>
                </c:pt>
                <c:pt idx="2594">
                  <c:v>259.3</c:v>
                </c:pt>
                <c:pt idx="2595">
                  <c:v>259.4</c:v>
                </c:pt>
                <c:pt idx="2596">
                  <c:v>259.5</c:v>
                </c:pt>
                <c:pt idx="2597">
                  <c:v>259.6</c:v>
                </c:pt>
                <c:pt idx="2598">
                  <c:v>259.7</c:v>
                </c:pt>
                <c:pt idx="2599">
                  <c:v>259.8</c:v>
                </c:pt>
                <c:pt idx="2600">
                  <c:v>259.9</c:v>
                </c:pt>
                <c:pt idx="2601">
                  <c:v>260</c:v>
                </c:pt>
                <c:pt idx="2602">
                  <c:v>260.1</c:v>
                </c:pt>
                <c:pt idx="2603">
                  <c:v>260.2</c:v>
                </c:pt>
                <c:pt idx="2604">
                  <c:v>260.3</c:v>
                </c:pt>
                <c:pt idx="2605">
                  <c:v>260.4</c:v>
                </c:pt>
                <c:pt idx="2606">
                  <c:v>260.5</c:v>
                </c:pt>
                <c:pt idx="2607">
                  <c:v>260.6</c:v>
                </c:pt>
                <c:pt idx="2608">
                  <c:v>260.7</c:v>
                </c:pt>
                <c:pt idx="2609">
                  <c:v>260.8</c:v>
                </c:pt>
                <c:pt idx="2610">
                  <c:v>260.9</c:v>
                </c:pt>
                <c:pt idx="2611">
                  <c:v>261</c:v>
                </c:pt>
                <c:pt idx="2612">
                  <c:v>261.1</c:v>
                </c:pt>
                <c:pt idx="2613">
                  <c:v>261.2</c:v>
                </c:pt>
                <c:pt idx="2614">
                  <c:v>261.3</c:v>
                </c:pt>
                <c:pt idx="2615">
                  <c:v>261.4</c:v>
                </c:pt>
                <c:pt idx="2616">
                  <c:v>261.5</c:v>
                </c:pt>
                <c:pt idx="2617">
                  <c:v>261.6</c:v>
                </c:pt>
                <c:pt idx="2618">
                  <c:v>261.7</c:v>
                </c:pt>
                <c:pt idx="2619">
                  <c:v>261.808</c:v>
                </c:pt>
                <c:pt idx="2620">
                  <c:v>261.91</c:v>
                </c:pt>
                <c:pt idx="2621">
                  <c:v>262</c:v>
                </c:pt>
                <c:pt idx="2622">
                  <c:v>262.1</c:v>
                </c:pt>
                <c:pt idx="2623">
                  <c:v>262.2</c:v>
                </c:pt>
                <c:pt idx="2624">
                  <c:v>262.3</c:v>
                </c:pt>
                <c:pt idx="2625">
                  <c:v>262.4</c:v>
                </c:pt>
                <c:pt idx="2626">
                  <c:v>262.5</c:v>
                </c:pt>
                <c:pt idx="2627">
                  <c:v>262.6</c:v>
                </c:pt>
                <c:pt idx="2628">
                  <c:v>262.7</c:v>
                </c:pt>
                <c:pt idx="2629">
                  <c:v>262.8</c:v>
                </c:pt>
                <c:pt idx="2630">
                  <c:v>262.9</c:v>
                </c:pt>
                <c:pt idx="2631">
                  <c:v>263</c:v>
                </c:pt>
                <c:pt idx="2632">
                  <c:v>263.1</c:v>
                </c:pt>
                <c:pt idx="2633">
                  <c:v>263.2</c:v>
                </c:pt>
                <c:pt idx="2634">
                  <c:v>263.3</c:v>
                </c:pt>
                <c:pt idx="2635">
                  <c:v>263.4</c:v>
                </c:pt>
                <c:pt idx="2636">
                  <c:v>263.5</c:v>
                </c:pt>
                <c:pt idx="2637">
                  <c:v>263.6</c:v>
                </c:pt>
                <c:pt idx="2638">
                  <c:v>263.7</c:v>
                </c:pt>
                <c:pt idx="2639">
                  <c:v>263.8</c:v>
                </c:pt>
                <c:pt idx="2640">
                  <c:v>263.9</c:v>
                </c:pt>
                <c:pt idx="2641">
                  <c:v>264</c:v>
                </c:pt>
                <c:pt idx="2642">
                  <c:v>264.1</c:v>
                </c:pt>
                <c:pt idx="2643">
                  <c:v>264.202</c:v>
                </c:pt>
                <c:pt idx="2644">
                  <c:v>264.302</c:v>
                </c:pt>
                <c:pt idx="2645">
                  <c:v>264.4</c:v>
                </c:pt>
                <c:pt idx="2646">
                  <c:v>264.5</c:v>
                </c:pt>
                <c:pt idx="2647">
                  <c:v>264.6</c:v>
                </c:pt>
                <c:pt idx="2648">
                  <c:v>264.7</c:v>
                </c:pt>
                <c:pt idx="2649">
                  <c:v>264.841</c:v>
                </c:pt>
                <c:pt idx="2650">
                  <c:v>264.9</c:v>
                </c:pt>
                <c:pt idx="2651">
                  <c:v>265</c:v>
                </c:pt>
                <c:pt idx="2652">
                  <c:v>265.1</c:v>
                </c:pt>
                <c:pt idx="2653">
                  <c:v>265.2</c:v>
                </c:pt>
                <c:pt idx="2654">
                  <c:v>265.3</c:v>
                </c:pt>
                <c:pt idx="2655">
                  <c:v>265.4</c:v>
                </c:pt>
                <c:pt idx="2656">
                  <c:v>265.5</c:v>
                </c:pt>
                <c:pt idx="2657">
                  <c:v>265.6</c:v>
                </c:pt>
                <c:pt idx="2658">
                  <c:v>265.7</c:v>
                </c:pt>
                <c:pt idx="2659">
                  <c:v>265.8</c:v>
                </c:pt>
                <c:pt idx="2660">
                  <c:v>265.9</c:v>
                </c:pt>
                <c:pt idx="2661">
                  <c:v>266</c:v>
                </c:pt>
                <c:pt idx="2662">
                  <c:v>266.1</c:v>
                </c:pt>
                <c:pt idx="2663">
                  <c:v>266.2</c:v>
                </c:pt>
                <c:pt idx="2664">
                  <c:v>266.304</c:v>
                </c:pt>
                <c:pt idx="2665">
                  <c:v>266.4</c:v>
                </c:pt>
                <c:pt idx="2666">
                  <c:v>266.5</c:v>
                </c:pt>
                <c:pt idx="2667">
                  <c:v>266.6</c:v>
                </c:pt>
                <c:pt idx="2668">
                  <c:v>266.7</c:v>
                </c:pt>
                <c:pt idx="2669">
                  <c:v>266.8</c:v>
                </c:pt>
                <c:pt idx="2670">
                  <c:v>266.9</c:v>
                </c:pt>
                <c:pt idx="2671">
                  <c:v>267</c:v>
                </c:pt>
                <c:pt idx="2672">
                  <c:v>267.1</c:v>
                </c:pt>
                <c:pt idx="2673">
                  <c:v>267.2</c:v>
                </c:pt>
                <c:pt idx="2674">
                  <c:v>267.3</c:v>
                </c:pt>
                <c:pt idx="2675">
                  <c:v>267.4</c:v>
                </c:pt>
                <c:pt idx="2676">
                  <c:v>267.5</c:v>
                </c:pt>
                <c:pt idx="2677">
                  <c:v>267.6</c:v>
                </c:pt>
                <c:pt idx="2678">
                  <c:v>267.7</c:v>
                </c:pt>
                <c:pt idx="2679">
                  <c:v>267.8</c:v>
                </c:pt>
                <c:pt idx="2680">
                  <c:v>267.9</c:v>
                </c:pt>
                <c:pt idx="2681">
                  <c:v>268</c:v>
                </c:pt>
                <c:pt idx="2682">
                  <c:v>268.1</c:v>
                </c:pt>
                <c:pt idx="2683">
                  <c:v>268.2</c:v>
                </c:pt>
                <c:pt idx="2684">
                  <c:v>268.3</c:v>
                </c:pt>
                <c:pt idx="2685">
                  <c:v>268.4</c:v>
                </c:pt>
                <c:pt idx="2686">
                  <c:v>268.5</c:v>
                </c:pt>
                <c:pt idx="2687">
                  <c:v>268.6</c:v>
                </c:pt>
                <c:pt idx="2688">
                  <c:v>268.7</c:v>
                </c:pt>
                <c:pt idx="2689">
                  <c:v>268.8</c:v>
                </c:pt>
                <c:pt idx="2690">
                  <c:v>268.9</c:v>
                </c:pt>
                <c:pt idx="2691">
                  <c:v>269</c:v>
                </c:pt>
                <c:pt idx="2692">
                  <c:v>269.1</c:v>
                </c:pt>
                <c:pt idx="2693">
                  <c:v>269.2</c:v>
                </c:pt>
                <c:pt idx="2694">
                  <c:v>269.3</c:v>
                </c:pt>
                <c:pt idx="2695">
                  <c:v>269.4</c:v>
                </c:pt>
                <c:pt idx="2696">
                  <c:v>269.5</c:v>
                </c:pt>
                <c:pt idx="2697">
                  <c:v>269.6</c:v>
                </c:pt>
                <c:pt idx="2698">
                  <c:v>269.7</c:v>
                </c:pt>
                <c:pt idx="2699">
                  <c:v>269.8</c:v>
                </c:pt>
                <c:pt idx="2700">
                  <c:v>269.9</c:v>
                </c:pt>
                <c:pt idx="2701">
                  <c:v>270</c:v>
                </c:pt>
                <c:pt idx="2702">
                  <c:v>270.1</c:v>
                </c:pt>
                <c:pt idx="2703">
                  <c:v>270.2</c:v>
                </c:pt>
                <c:pt idx="2704">
                  <c:v>270.3</c:v>
                </c:pt>
                <c:pt idx="2705">
                  <c:v>270.4</c:v>
                </c:pt>
                <c:pt idx="2706">
                  <c:v>270.5</c:v>
                </c:pt>
                <c:pt idx="2707">
                  <c:v>270.6</c:v>
                </c:pt>
                <c:pt idx="2708">
                  <c:v>270.7</c:v>
                </c:pt>
                <c:pt idx="2709">
                  <c:v>270.8</c:v>
                </c:pt>
                <c:pt idx="2710">
                  <c:v>270.9</c:v>
                </c:pt>
                <c:pt idx="2711">
                  <c:v>271</c:v>
                </c:pt>
                <c:pt idx="2712">
                  <c:v>271.1</c:v>
                </c:pt>
                <c:pt idx="2713">
                  <c:v>271.2</c:v>
                </c:pt>
                <c:pt idx="2714">
                  <c:v>271.3</c:v>
                </c:pt>
                <c:pt idx="2715">
                  <c:v>271.4</c:v>
                </c:pt>
                <c:pt idx="2716">
                  <c:v>271.5</c:v>
                </c:pt>
                <c:pt idx="2717">
                  <c:v>271.6</c:v>
                </c:pt>
                <c:pt idx="2718">
                  <c:v>271.7</c:v>
                </c:pt>
                <c:pt idx="2719">
                  <c:v>271.8</c:v>
                </c:pt>
                <c:pt idx="2720">
                  <c:v>271.9</c:v>
                </c:pt>
                <c:pt idx="2721">
                  <c:v>272</c:v>
                </c:pt>
                <c:pt idx="2722">
                  <c:v>272.1</c:v>
                </c:pt>
                <c:pt idx="2723">
                  <c:v>272.2</c:v>
                </c:pt>
                <c:pt idx="2724">
                  <c:v>272.3</c:v>
                </c:pt>
                <c:pt idx="2725">
                  <c:v>272.4</c:v>
                </c:pt>
                <c:pt idx="2726">
                  <c:v>272.5</c:v>
                </c:pt>
                <c:pt idx="2727">
                  <c:v>272.6</c:v>
                </c:pt>
                <c:pt idx="2728">
                  <c:v>272.7</c:v>
                </c:pt>
                <c:pt idx="2729">
                  <c:v>272.8</c:v>
                </c:pt>
                <c:pt idx="2730">
                  <c:v>272.9</c:v>
                </c:pt>
                <c:pt idx="2731">
                  <c:v>273</c:v>
                </c:pt>
                <c:pt idx="2732">
                  <c:v>273.1</c:v>
                </c:pt>
                <c:pt idx="2733">
                  <c:v>273.201</c:v>
                </c:pt>
                <c:pt idx="2734">
                  <c:v>273.3</c:v>
                </c:pt>
                <c:pt idx="2735">
                  <c:v>273.4</c:v>
                </c:pt>
                <c:pt idx="2736">
                  <c:v>273.5</c:v>
                </c:pt>
                <c:pt idx="2737">
                  <c:v>273.6</c:v>
                </c:pt>
                <c:pt idx="2738">
                  <c:v>273.7</c:v>
                </c:pt>
                <c:pt idx="2739">
                  <c:v>273.8</c:v>
                </c:pt>
                <c:pt idx="2740">
                  <c:v>273.9</c:v>
                </c:pt>
                <c:pt idx="2741">
                  <c:v>274</c:v>
                </c:pt>
                <c:pt idx="2742">
                  <c:v>274.1</c:v>
                </c:pt>
                <c:pt idx="2743">
                  <c:v>274.2</c:v>
                </c:pt>
                <c:pt idx="2744">
                  <c:v>274.3</c:v>
                </c:pt>
                <c:pt idx="2745">
                  <c:v>274.4</c:v>
                </c:pt>
                <c:pt idx="2746">
                  <c:v>274.5</c:v>
                </c:pt>
                <c:pt idx="2747">
                  <c:v>274.6</c:v>
                </c:pt>
                <c:pt idx="2748">
                  <c:v>274.7</c:v>
                </c:pt>
                <c:pt idx="2749">
                  <c:v>274.851</c:v>
                </c:pt>
                <c:pt idx="2750">
                  <c:v>274.917</c:v>
                </c:pt>
                <c:pt idx="2751">
                  <c:v>275</c:v>
                </c:pt>
                <c:pt idx="2752">
                  <c:v>275.1</c:v>
                </c:pt>
                <c:pt idx="2753">
                  <c:v>275.2</c:v>
                </c:pt>
                <c:pt idx="2754">
                  <c:v>275.3</c:v>
                </c:pt>
                <c:pt idx="2755">
                  <c:v>275.4</c:v>
                </c:pt>
                <c:pt idx="2756">
                  <c:v>275.5</c:v>
                </c:pt>
                <c:pt idx="2757">
                  <c:v>275.6</c:v>
                </c:pt>
                <c:pt idx="2758">
                  <c:v>275.7</c:v>
                </c:pt>
                <c:pt idx="2759">
                  <c:v>275.8</c:v>
                </c:pt>
                <c:pt idx="2760">
                  <c:v>275.9</c:v>
                </c:pt>
                <c:pt idx="2761">
                  <c:v>276.017</c:v>
                </c:pt>
                <c:pt idx="2762">
                  <c:v>276.16</c:v>
                </c:pt>
                <c:pt idx="2763">
                  <c:v>276.257</c:v>
                </c:pt>
                <c:pt idx="2764">
                  <c:v>276.3</c:v>
                </c:pt>
                <c:pt idx="2765">
                  <c:v>276.4</c:v>
                </c:pt>
                <c:pt idx="2766">
                  <c:v>276.5</c:v>
                </c:pt>
                <c:pt idx="2767">
                  <c:v>276.6</c:v>
                </c:pt>
                <c:pt idx="2768">
                  <c:v>276.7</c:v>
                </c:pt>
                <c:pt idx="2769">
                  <c:v>276.803</c:v>
                </c:pt>
                <c:pt idx="2770">
                  <c:v>276.914</c:v>
                </c:pt>
                <c:pt idx="2771">
                  <c:v>277</c:v>
                </c:pt>
                <c:pt idx="2772">
                  <c:v>277.1</c:v>
                </c:pt>
                <c:pt idx="2773">
                  <c:v>277.2</c:v>
                </c:pt>
                <c:pt idx="2774">
                  <c:v>277.3</c:v>
                </c:pt>
                <c:pt idx="2775">
                  <c:v>277.4</c:v>
                </c:pt>
                <c:pt idx="2776">
                  <c:v>277.5</c:v>
                </c:pt>
                <c:pt idx="2777">
                  <c:v>277.6</c:v>
                </c:pt>
                <c:pt idx="2778">
                  <c:v>277.7</c:v>
                </c:pt>
                <c:pt idx="2779">
                  <c:v>277.808</c:v>
                </c:pt>
                <c:pt idx="2780">
                  <c:v>277.903</c:v>
                </c:pt>
                <c:pt idx="2781">
                  <c:v>278</c:v>
                </c:pt>
                <c:pt idx="2782">
                  <c:v>278.1</c:v>
                </c:pt>
                <c:pt idx="2783">
                  <c:v>278.2</c:v>
                </c:pt>
                <c:pt idx="2784">
                  <c:v>278.3</c:v>
                </c:pt>
                <c:pt idx="2785">
                  <c:v>278.4</c:v>
                </c:pt>
                <c:pt idx="2786">
                  <c:v>278.5</c:v>
                </c:pt>
                <c:pt idx="2787">
                  <c:v>278.6</c:v>
                </c:pt>
                <c:pt idx="2788">
                  <c:v>278.7</c:v>
                </c:pt>
                <c:pt idx="2789">
                  <c:v>278.8</c:v>
                </c:pt>
                <c:pt idx="2790">
                  <c:v>278.9</c:v>
                </c:pt>
                <c:pt idx="2791">
                  <c:v>279</c:v>
                </c:pt>
                <c:pt idx="2792">
                  <c:v>279.1</c:v>
                </c:pt>
                <c:pt idx="2793">
                  <c:v>279.2</c:v>
                </c:pt>
                <c:pt idx="2794">
                  <c:v>279.3</c:v>
                </c:pt>
                <c:pt idx="2795">
                  <c:v>279.4</c:v>
                </c:pt>
                <c:pt idx="2796">
                  <c:v>279.5</c:v>
                </c:pt>
                <c:pt idx="2797">
                  <c:v>279.6</c:v>
                </c:pt>
                <c:pt idx="2798">
                  <c:v>279.7</c:v>
                </c:pt>
                <c:pt idx="2799">
                  <c:v>279.8</c:v>
                </c:pt>
                <c:pt idx="2800">
                  <c:v>279.9</c:v>
                </c:pt>
                <c:pt idx="2801">
                  <c:v>280</c:v>
                </c:pt>
                <c:pt idx="2802">
                  <c:v>280.1</c:v>
                </c:pt>
                <c:pt idx="2803">
                  <c:v>280.2</c:v>
                </c:pt>
                <c:pt idx="2804">
                  <c:v>280.3</c:v>
                </c:pt>
                <c:pt idx="2805">
                  <c:v>280.4</c:v>
                </c:pt>
                <c:pt idx="2806">
                  <c:v>280.5</c:v>
                </c:pt>
                <c:pt idx="2807">
                  <c:v>280.6</c:v>
                </c:pt>
                <c:pt idx="2808">
                  <c:v>280.7</c:v>
                </c:pt>
                <c:pt idx="2809">
                  <c:v>280.8</c:v>
                </c:pt>
                <c:pt idx="2810">
                  <c:v>280.9</c:v>
                </c:pt>
                <c:pt idx="2811">
                  <c:v>281</c:v>
                </c:pt>
                <c:pt idx="2812">
                  <c:v>281.1</c:v>
                </c:pt>
                <c:pt idx="2813">
                  <c:v>281.2</c:v>
                </c:pt>
                <c:pt idx="2814">
                  <c:v>281.3</c:v>
                </c:pt>
                <c:pt idx="2815">
                  <c:v>281.4</c:v>
                </c:pt>
                <c:pt idx="2816">
                  <c:v>281.5</c:v>
                </c:pt>
                <c:pt idx="2817">
                  <c:v>281.6</c:v>
                </c:pt>
                <c:pt idx="2818">
                  <c:v>281.7</c:v>
                </c:pt>
                <c:pt idx="2819">
                  <c:v>281.8</c:v>
                </c:pt>
                <c:pt idx="2820">
                  <c:v>281.9</c:v>
                </c:pt>
                <c:pt idx="2821">
                  <c:v>282</c:v>
                </c:pt>
                <c:pt idx="2822">
                  <c:v>282.1</c:v>
                </c:pt>
                <c:pt idx="2823">
                  <c:v>282.2</c:v>
                </c:pt>
                <c:pt idx="2824">
                  <c:v>282.3</c:v>
                </c:pt>
                <c:pt idx="2825">
                  <c:v>282.402</c:v>
                </c:pt>
                <c:pt idx="2826">
                  <c:v>282.5</c:v>
                </c:pt>
                <c:pt idx="2827">
                  <c:v>282.6</c:v>
                </c:pt>
                <c:pt idx="2828">
                  <c:v>282.7</c:v>
                </c:pt>
                <c:pt idx="2829">
                  <c:v>282.8</c:v>
                </c:pt>
                <c:pt idx="2830">
                  <c:v>282.9</c:v>
                </c:pt>
                <c:pt idx="2831">
                  <c:v>283</c:v>
                </c:pt>
                <c:pt idx="2832">
                  <c:v>283.1</c:v>
                </c:pt>
                <c:pt idx="2833">
                  <c:v>283.2</c:v>
                </c:pt>
                <c:pt idx="2834">
                  <c:v>283.3</c:v>
                </c:pt>
                <c:pt idx="2835">
                  <c:v>283.4</c:v>
                </c:pt>
                <c:pt idx="2836">
                  <c:v>283.5</c:v>
                </c:pt>
                <c:pt idx="2837">
                  <c:v>283.6</c:v>
                </c:pt>
                <c:pt idx="2838">
                  <c:v>283.7</c:v>
                </c:pt>
                <c:pt idx="2839">
                  <c:v>283.8</c:v>
                </c:pt>
                <c:pt idx="2840">
                  <c:v>283.9</c:v>
                </c:pt>
                <c:pt idx="2841">
                  <c:v>284</c:v>
                </c:pt>
                <c:pt idx="2842">
                  <c:v>284.1</c:v>
                </c:pt>
                <c:pt idx="2843">
                  <c:v>284.2</c:v>
                </c:pt>
                <c:pt idx="2844">
                  <c:v>284.3</c:v>
                </c:pt>
                <c:pt idx="2845">
                  <c:v>284.4</c:v>
                </c:pt>
                <c:pt idx="2846">
                  <c:v>284.501</c:v>
                </c:pt>
                <c:pt idx="2847">
                  <c:v>284.6</c:v>
                </c:pt>
                <c:pt idx="2848">
                  <c:v>284.7</c:v>
                </c:pt>
                <c:pt idx="2849">
                  <c:v>284.8</c:v>
                </c:pt>
                <c:pt idx="2850">
                  <c:v>284.9</c:v>
                </c:pt>
                <c:pt idx="2851">
                  <c:v>285</c:v>
                </c:pt>
                <c:pt idx="2852">
                  <c:v>285.1</c:v>
                </c:pt>
                <c:pt idx="2853">
                  <c:v>285.2</c:v>
                </c:pt>
                <c:pt idx="2854">
                  <c:v>285.3</c:v>
                </c:pt>
                <c:pt idx="2855">
                  <c:v>285.4</c:v>
                </c:pt>
                <c:pt idx="2856">
                  <c:v>285.5</c:v>
                </c:pt>
                <c:pt idx="2857">
                  <c:v>285.6</c:v>
                </c:pt>
                <c:pt idx="2858">
                  <c:v>285.7</c:v>
                </c:pt>
                <c:pt idx="2859">
                  <c:v>285.8</c:v>
                </c:pt>
                <c:pt idx="2860">
                  <c:v>285.9</c:v>
                </c:pt>
                <c:pt idx="2861">
                  <c:v>286</c:v>
                </c:pt>
                <c:pt idx="2862">
                  <c:v>286.1</c:v>
                </c:pt>
                <c:pt idx="2863">
                  <c:v>286.2</c:v>
                </c:pt>
                <c:pt idx="2864">
                  <c:v>286.3</c:v>
                </c:pt>
                <c:pt idx="2865">
                  <c:v>286.4</c:v>
                </c:pt>
                <c:pt idx="2866">
                  <c:v>286.5</c:v>
                </c:pt>
                <c:pt idx="2867">
                  <c:v>286.6</c:v>
                </c:pt>
                <c:pt idx="2868">
                  <c:v>286.7</c:v>
                </c:pt>
                <c:pt idx="2869">
                  <c:v>286.8</c:v>
                </c:pt>
                <c:pt idx="2870">
                  <c:v>286.9</c:v>
                </c:pt>
                <c:pt idx="2871">
                  <c:v>287</c:v>
                </c:pt>
                <c:pt idx="2872">
                  <c:v>287.1</c:v>
                </c:pt>
                <c:pt idx="2873">
                  <c:v>287.2</c:v>
                </c:pt>
                <c:pt idx="2874">
                  <c:v>287.3</c:v>
                </c:pt>
                <c:pt idx="2875">
                  <c:v>287.4</c:v>
                </c:pt>
                <c:pt idx="2876">
                  <c:v>287.5</c:v>
                </c:pt>
                <c:pt idx="2877">
                  <c:v>287.6</c:v>
                </c:pt>
                <c:pt idx="2878">
                  <c:v>287.7</c:v>
                </c:pt>
                <c:pt idx="2879">
                  <c:v>287.8</c:v>
                </c:pt>
                <c:pt idx="2880">
                  <c:v>287.9</c:v>
                </c:pt>
                <c:pt idx="2881">
                  <c:v>288.009</c:v>
                </c:pt>
                <c:pt idx="2882">
                  <c:v>288.101</c:v>
                </c:pt>
                <c:pt idx="2883">
                  <c:v>288.2</c:v>
                </c:pt>
                <c:pt idx="2884">
                  <c:v>288.3</c:v>
                </c:pt>
                <c:pt idx="2885">
                  <c:v>288.401</c:v>
                </c:pt>
                <c:pt idx="2886">
                  <c:v>288.501</c:v>
                </c:pt>
                <c:pt idx="2887">
                  <c:v>288.6</c:v>
                </c:pt>
                <c:pt idx="2888">
                  <c:v>288.701</c:v>
                </c:pt>
                <c:pt idx="2889">
                  <c:v>288.8</c:v>
                </c:pt>
                <c:pt idx="2890">
                  <c:v>288.9</c:v>
                </c:pt>
                <c:pt idx="2891">
                  <c:v>289</c:v>
                </c:pt>
                <c:pt idx="2892">
                  <c:v>289.1</c:v>
                </c:pt>
                <c:pt idx="2893">
                  <c:v>289.2</c:v>
                </c:pt>
                <c:pt idx="2894">
                  <c:v>289.3</c:v>
                </c:pt>
                <c:pt idx="2895">
                  <c:v>289.4</c:v>
                </c:pt>
                <c:pt idx="2896">
                  <c:v>289.5</c:v>
                </c:pt>
                <c:pt idx="2897">
                  <c:v>289.6</c:v>
                </c:pt>
                <c:pt idx="2898">
                  <c:v>289.7</c:v>
                </c:pt>
                <c:pt idx="2899">
                  <c:v>289.8</c:v>
                </c:pt>
                <c:pt idx="2900">
                  <c:v>289.9</c:v>
                </c:pt>
                <c:pt idx="2901">
                  <c:v>290</c:v>
                </c:pt>
                <c:pt idx="2902">
                  <c:v>290.1</c:v>
                </c:pt>
                <c:pt idx="2903">
                  <c:v>290.2</c:v>
                </c:pt>
                <c:pt idx="2904">
                  <c:v>290.3</c:v>
                </c:pt>
                <c:pt idx="2905">
                  <c:v>290.4</c:v>
                </c:pt>
                <c:pt idx="2906">
                  <c:v>290.5</c:v>
                </c:pt>
                <c:pt idx="2907">
                  <c:v>290.6</c:v>
                </c:pt>
                <c:pt idx="2908">
                  <c:v>290.701</c:v>
                </c:pt>
                <c:pt idx="2909">
                  <c:v>290.8</c:v>
                </c:pt>
                <c:pt idx="2910">
                  <c:v>290.9</c:v>
                </c:pt>
                <c:pt idx="2911">
                  <c:v>291</c:v>
                </c:pt>
                <c:pt idx="2912">
                  <c:v>291.1</c:v>
                </c:pt>
                <c:pt idx="2913">
                  <c:v>291.2</c:v>
                </c:pt>
                <c:pt idx="2914">
                  <c:v>291.3</c:v>
                </c:pt>
                <c:pt idx="2915">
                  <c:v>291.401</c:v>
                </c:pt>
                <c:pt idx="2916">
                  <c:v>291.526</c:v>
                </c:pt>
                <c:pt idx="2917">
                  <c:v>291.711</c:v>
                </c:pt>
                <c:pt idx="2918">
                  <c:v>291.711</c:v>
                </c:pt>
                <c:pt idx="2919">
                  <c:v>291.8</c:v>
                </c:pt>
                <c:pt idx="2920">
                  <c:v>291.9</c:v>
                </c:pt>
                <c:pt idx="2921">
                  <c:v>292</c:v>
                </c:pt>
                <c:pt idx="2922">
                  <c:v>292.1</c:v>
                </c:pt>
                <c:pt idx="2923">
                  <c:v>292.209</c:v>
                </c:pt>
                <c:pt idx="2924">
                  <c:v>292.3</c:v>
                </c:pt>
                <c:pt idx="2925">
                  <c:v>292.401</c:v>
                </c:pt>
                <c:pt idx="2926">
                  <c:v>292.519</c:v>
                </c:pt>
                <c:pt idx="2927">
                  <c:v>292.6</c:v>
                </c:pt>
                <c:pt idx="2928">
                  <c:v>292.7</c:v>
                </c:pt>
                <c:pt idx="2929">
                  <c:v>292.8</c:v>
                </c:pt>
                <c:pt idx="2930">
                  <c:v>292.9</c:v>
                </c:pt>
                <c:pt idx="2931">
                  <c:v>293</c:v>
                </c:pt>
                <c:pt idx="2932">
                  <c:v>293.1</c:v>
                </c:pt>
                <c:pt idx="2933">
                  <c:v>293.2</c:v>
                </c:pt>
                <c:pt idx="2934">
                  <c:v>293.3</c:v>
                </c:pt>
                <c:pt idx="2935">
                  <c:v>293.4</c:v>
                </c:pt>
                <c:pt idx="2936">
                  <c:v>293.5</c:v>
                </c:pt>
                <c:pt idx="2937">
                  <c:v>293.6</c:v>
                </c:pt>
                <c:pt idx="2938">
                  <c:v>293.727</c:v>
                </c:pt>
                <c:pt idx="2939">
                  <c:v>293.8</c:v>
                </c:pt>
                <c:pt idx="2940">
                  <c:v>293.9</c:v>
                </c:pt>
                <c:pt idx="2941">
                  <c:v>294</c:v>
                </c:pt>
                <c:pt idx="2942">
                  <c:v>294.1</c:v>
                </c:pt>
                <c:pt idx="2943">
                  <c:v>294.249</c:v>
                </c:pt>
                <c:pt idx="2944">
                  <c:v>294.3</c:v>
                </c:pt>
                <c:pt idx="2945">
                  <c:v>294.4</c:v>
                </c:pt>
                <c:pt idx="2946">
                  <c:v>294.5</c:v>
                </c:pt>
                <c:pt idx="2947">
                  <c:v>294.6</c:v>
                </c:pt>
                <c:pt idx="2948">
                  <c:v>294.7</c:v>
                </c:pt>
                <c:pt idx="2949">
                  <c:v>294.81</c:v>
                </c:pt>
                <c:pt idx="2950">
                  <c:v>294.927</c:v>
                </c:pt>
                <c:pt idx="2951">
                  <c:v>295.052</c:v>
                </c:pt>
                <c:pt idx="2952">
                  <c:v>295.1</c:v>
                </c:pt>
                <c:pt idx="2953">
                  <c:v>295.2</c:v>
                </c:pt>
                <c:pt idx="2954">
                  <c:v>295.3</c:v>
                </c:pt>
                <c:pt idx="2955">
                  <c:v>295.4</c:v>
                </c:pt>
                <c:pt idx="2956">
                  <c:v>295.5</c:v>
                </c:pt>
                <c:pt idx="2957">
                  <c:v>295.616</c:v>
                </c:pt>
                <c:pt idx="2958">
                  <c:v>295.717</c:v>
                </c:pt>
                <c:pt idx="2959">
                  <c:v>295.8</c:v>
                </c:pt>
                <c:pt idx="2960">
                  <c:v>295.9</c:v>
                </c:pt>
                <c:pt idx="2961">
                  <c:v>296</c:v>
                </c:pt>
                <c:pt idx="2962">
                  <c:v>296.1</c:v>
                </c:pt>
                <c:pt idx="2963">
                  <c:v>296.2</c:v>
                </c:pt>
                <c:pt idx="2964">
                  <c:v>296.301</c:v>
                </c:pt>
                <c:pt idx="2965">
                  <c:v>296.4</c:v>
                </c:pt>
                <c:pt idx="2966">
                  <c:v>296.5</c:v>
                </c:pt>
                <c:pt idx="2967">
                  <c:v>296.6</c:v>
                </c:pt>
                <c:pt idx="2968">
                  <c:v>296.7</c:v>
                </c:pt>
                <c:pt idx="2969">
                  <c:v>296.8</c:v>
                </c:pt>
                <c:pt idx="2970">
                  <c:v>296.9</c:v>
                </c:pt>
                <c:pt idx="2971">
                  <c:v>297.001</c:v>
                </c:pt>
                <c:pt idx="2972">
                  <c:v>297.1</c:v>
                </c:pt>
                <c:pt idx="2973">
                  <c:v>297.2</c:v>
                </c:pt>
                <c:pt idx="2974">
                  <c:v>297.3</c:v>
                </c:pt>
                <c:pt idx="2975">
                  <c:v>297.4</c:v>
                </c:pt>
                <c:pt idx="2976">
                  <c:v>297.5</c:v>
                </c:pt>
                <c:pt idx="2977">
                  <c:v>297.6</c:v>
                </c:pt>
                <c:pt idx="2978">
                  <c:v>297.7</c:v>
                </c:pt>
                <c:pt idx="2979">
                  <c:v>297.8</c:v>
                </c:pt>
                <c:pt idx="2980">
                  <c:v>297.9</c:v>
                </c:pt>
                <c:pt idx="2981">
                  <c:v>298</c:v>
                </c:pt>
                <c:pt idx="2982">
                  <c:v>298.1</c:v>
                </c:pt>
                <c:pt idx="2983">
                  <c:v>298.2</c:v>
                </c:pt>
                <c:pt idx="2984">
                  <c:v>298.3</c:v>
                </c:pt>
                <c:pt idx="2985">
                  <c:v>298.4</c:v>
                </c:pt>
                <c:pt idx="2986">
                  <c:v>298.5</c:v>
                </c:pt>
                <c:pt idx="2987">
                  <c:v>298.601</c:v>
                </c:pt>
                <c:pt idx="2988">
                  <c:v>298.7</c:v>
                </c:pt>
                <c:pt idx="2989">
                  <c:v>298.8</c:v>
                </c:pt>
                <c:pt idx="2990">
                  <c:v>298.9</c:v>
                </c:pt>
                <c:pt idx="2991">
                  <c:v>299</c:v>
                </c:pt>
                <c:pt idx="2992">
                  <c:v>299.1</c:v>
                </c:pt>
                <c:pt idx="2993">
                  <c:v>299.2</c:v>
                </c:pt>
                <c:pt idx="2994">
                  <c:v>299.3</c:v>
                </c:pt>
                <c:pt idx="2995">
                  <c:v>299.416</c:v>
                </c:pt>
                <c:pt idx="2996">
                  <c:v>299.5</c:v>
                </c:pt>
                <c:pt idx="2997">
                  <c:v>299.6</c:v>
                </c:pt>
                <c:pt idx="2998">
                  <c:v>299.7</c:v>
                </c:pt>
                <c:pt idx="2999">
                  <c:v>299.8</c:v>
                </c:pt>
                <c:pt idx="3000">
                  <c:v>299.9</c:v>
                </c:pt>
                <c:pt idx="3001">
                  <c:v>300</c:v>
                </c:pt>
                <c:pt idx="3002">
                  <c:v>300.1</c:v>
                </c:pt>
                <c:pt idx="3003">
                  <c:v>300.243</c:v>
                </c:pt>
                <c:pt idx="3004">
                  <c:v>300.331</c:v>
                </c:pt>
                <c:pt idx="3005">
                  <c:v>300.4</c:v>
                </c:pt>
                <c:pt idx="3006">
                  <c:v>300.5</c:v>
                </c:pt>
                <c:pt idx="3007">
                  <c:v>300.6</c:v>
                </c:pt>
                <c:pt idx="3008">
                  <c:v>300.7</c:v>
                </c:pt>
                <c:pt idx="3009">
                  <c:v>300.8</c:v>
                </c:pt>
                <c:pt idx="3010">
                  <c:v>300.901</c:v>
                </c:pt>
                <c:pt idx="3011">
                  <c:v>301</c:v>
                </c:pt>
                <c:pt idx="3012">
                  <c:v>301.1</c:v>
                </c:pt>
                <c:pt idx="3013">
                  <c:v>301.2</c:v>
                </c:pt>
                <c:pt idx="3014">
                  <c:v>301.3</c:v>
                </c:pt>
                <c:pt idx="3015">
                  <c:v>301.4</c:v>
                </c:pt>
                <c:pt idx="3016">
                  <c:v>301.5</c:v>
                </c:pt>
                <c:pt idx="3017">
                  <c:v>301.607</c:v>
                </c:pt>
                <c:pt idx="3018">
                  <c:v>301.7</c:v>
                </c:pt>
                <c:pt idx="3019">
                  <c:v>301.814</c:v>
                </c:pt>
                <c:pt idx="3020">
                  <c:v>301.932</c:v>
                </c:pt>
                <c:pt idx="3021">
                  <c:v>302</c:v>
                </c:pt>
                <c:pt idx="3022">
                  <c:v>302.1</c:v>
                </c:pt>
                <c:pt idx="3023">
                  <c:v>302.2</c:v>
                </c:pt>
                <c:pt idx="3024">
                  <c:v>302.3</c:v>
                </c:pt>
                <c:pt idx="3025">
                  <c:v>302.4</c:v>
                </c:pt>
                <c:pt idx="3026">
                  <c:v>302.5</c:v>
                </c:pt>
                <c:pt idx="3027">
                  <c:v>302.628</c:v>
                </c:pt>
                <c:pt idx="3028">
                  <c:v>302.705</c:v>
                </c:pt>
                <c:pt idx="3029">
                  <c:v>302.8</c:v>
                </c:pt>
                <c:pt idx="3030">
                  <c:v>302.9</c:v>
                </c:pt>
                <c:pt idx="3031">
                  <c:v>303</c:v>
                </c:pt>
                <c:pt idx="3032">
                  <c:v>303.1</c:v>
                </c:pt>
                <c:pt idx="3033">
                  <c:v>303.2</c:v>
                </c:pt>
                <c:pt idx="3034">
                  <c:v>303.334</c:v>
                </c:pt>
                <c:pt idx="3035">
                  <c:v>303.4</c:v>
                </c:pt>
                <c:pt idx="3036">
                  <c:v>303.5</c:v>
                </c:pt>
                <c:pt idx="3037">
                  <c:v>303.6</c:v>
                </c:pt>
                <c:pt idx="3038">
                  <c:v>303.7</c:v>
                </c:pt>
                <c:pt idx="3039">
                  <c:v>303.819</c:v>
                </c:pt>
                <c:pt idx="3040">
                  <c:v>303.9</c:v>
                </c:pt>
                <c:pt idx="3041">
                  <c:v>304</c:v>
                </c:pt>
                <c:pt idx="3042">
                  <c:v>304.138</c:v>
                </c:pt>
                <c:pt idx="3043">
                  <c:v>304.208</c:v>
                </c:pt>
                <c:pt idx="3044">
                  <c:v>304.3</c:v>
                </c:pt>
                <c:pt idx="3045">
                  <c:v>304.4</c:v>
                </c:pt>
                <c:pt idx="3046">
                  <c:v>304.5</c:v>
                </c:pt>
                <c:pt idx="3047">
                  <c:v>304.6</c:v>
                </c:pt>
                <c:pt idx="3048">
                  <c:v>304.7</c:v>
                </c:pt>
                <c:pt idx="3049">
                  <c:v>304.801</c:v>
                </c:pt>
                <c:pt idx="3050">
                  <c:v>304.9</c:v>
                </c:pt>
                <c:pt idx="3051">
                  <c:v>305</c:v>
                </c:pt>
                <c:pt idx="3052">
                  <c:v>305.1</c:v>
                </c:pt>
                <c:pt idx="3053">
                  <c:v>305.2</c:v>
                </c:pt>
                <c:pt idx="3054">
                  <c:v>305.3</c:v>
                </c:pt>
                <c:pt idx="3055">
                  <c:v>305.4</c:v>
                </c:pt>
                <c:pt idx="3056">
                  <c:v>305.513</c:v>
                </c:pt>
                <c:pt idx="3057">
                  <c:v>305.6</c:v>
                </c:pt>
                <c:pt idx="3058">
                  <c:v>305.701</c:v>
                </c:pt>
                <c:pt idx="3059">
                  <c:v>305.8</c:v>
                </c:pt>
                <c:pt idx="3060">
                  <c:v>305.9</c:v>
                </c:pt>
                <c:pt idx="3061">
                  <c:v>306</c:v>
                </c:pt>
                <c:pt idx="3062">
                  <c:v>306.1</c:v>
                </c:pt>
                <c:pt idx="3063">
                  <c:v>306.2</c:v>
                </c:pt>
                <c:pt idx="3064">
                  <c:v>306.3</c:v>
                </c:pt>
                <c:pt idx="3065">
                  <c:v>306.4</c:v>
                </c:pt>
                <c:pt idx="3066">
                  <c:v>306.5</c:v>
                </c:pt>
                <c:pt idx="3067">
                  <c:v>306.6</c:v>
                </c:pt>
                <c:pt idx="3068">
                  <c:v>306.7</c:v>
                </c:pt>
                <c:pt idx="3069">
                  <c:v>306.8</c:v>
                </c:pt>
                <c:pt idx="3070">
                  <c:v>306.9</c:v>
                </c:pt>
                <c:pt idx="3071">
                  <c:v>307</c:v>
                </c:pt>
                <c:pt idx="3072">
                  <c:v>307.1</c:v>
                </c:pt>
                <c:pt idx="3073">
                  <c:v>307.2</c:v>
                </c:pt>
                <c:pt idx="3074">
                  <c:v>307.3</c:v>
                </c:pt>
                <c:pt idx="3075">
                  <c:v>307.4</c:v>
                </c:pt>
                <c:pt idx="3076">
                  <c:v>307.5</c:v>
                </c:pt>
                <c:pt idx="3077">
                  <c:v>307.6</c:v>
                </c:pt>
                <c:pt idx="3078">
                  <c:v>307.7</c:v>
                </c:pt>
                <c:pt idx="3079">
                  <c:v>307.8</c:v>
                </c:pt>
                <c:pt idx="3080">
                  <c:v>307.901</c:v>
                </c:pt>
                <c:pt idx="3081">
                  <c:v>308</c:v>
                </c:pt>
                <c:pt idx="3082">
                  <c:v>308.1</c:v>
                </c:pt>
                <c:pt idx="3083">
                  <c:v>308.2</c:v>
                </c:pt>
                <c:pt idx="3084">
                  <c:v>308.3</c:v>
                </c:pt>
                <c:pt idx="3085">
                  <c:v>308.4</c:v>
                </c:pt>
                <c:pt idx="3086">
                  <c:v>308.5</c:v>
                </c:pt>
                <c:pt idx="3087">
                  <c:v>308.6</c:v>
                </c:pt>
                <c:pt idx="3088">
                  <c:v>308.7</c:v>
                </c:pt>
                <c:pt idx="3089">
                  <c:v>308.8</c:v>
                </c:pt>
                <c:pt idx="3090">
                  <c:v>308.9</c:v>
                </c:pt>
                <c:pt idx="3091">
                  <c:v>309</c:v>
                </c:pt>
                <c:pt idx="3092">
                  <c:v>309.1</c:v>
                </c:pt>
                <c:pt idx="3093">
                  <c:v>309.2</c:v>
                </c:pt>
                <c:pt idx="3094">
                  <c:v>309.3</c:v>
                </c:pt>
                <c:pt idx="3095">
                  <c:v>309.4</c:v>
                </c:pt>
                <c:pt idx="3096">
                  <c:v>309.5</c:v>
                </c:pt>
                <c:pt idx="3097">
                  <c:v>309.6</c:v>
                </c:pt>
                <c:pt idx="3098">
                  <c:v>309.7</c:v>
                </c:pt>
                <c:pt idx="3099">
                  <c:v>309.8</c:v>
                </c:pt>
                <c:pt idx="3100">
                  <c:v>309.9</c:v>
                </c:pt>
                <c:pt idx="3101">
                  <c:v>310</c:v>
                </c:pt>
                <c:pt idx="3102">
                  <c:v>310.1</c:v>
                </c:pt>
                <c:pt idx="3103">
                  <c:v>310.2</c:v>
                </c:pt>
                <c:pt idx="3104">
                  <c:v>310.3</c:v>
                </c:pt>
                <c:pt idx="3105">
                  <c:v>310.4</c:v>
                </c:pt>
                <c:pt idx="3106">
                  <c:v>310.5</c:v>
                </c:pt>
                <c:pt idx="3107">
                  <c:v>310.6</c:v>
                </c:pt>
                <c:pt idx="3108">
                  <c:v>310.7</c:v>
                </c:pt>
                <c:pt idx="3109">
                  <c:v>310.8</c:v>
                </c:pt>
                <c:pt idx="3110">
                  <c:v>310.9</c:v>
                </c:pt>
                <c:pt idx="3111">
                  <c:v>311</c:v>
                </c:pt>
                <c:pt idx="3112">
                  <c:v>311.1</c:v>
                </c:pt>
                <c:pt idx="3113">
                  <c:v>311.2</c:v>
                </c:pt>
                <c:pt idx="3114">
                  <c:v>311.3</c:v>
                </c:pt>
                <c:pt idx="3115">
                  <c:v>311.4</c:v>
                </c:pt>
                <c:pt idx="3116">
                  <c:v>311.5</c:v>
                </c:pt>
                <c:pt idx="3117">
                  <c:v>311.601</c:v>
                </c:pt>
                <c:pt idx="3118">
                  <c:v>311.7</c:v>
                </c:pt>
                <c:pt idx="3119">
                  <c:v>311.801</c:v>
                </c:pt>
                <c:pt idx="3120">
                  <c:v>311.9</c:v>
                </c:pt>
                <c:pt idx="3121">
                  <c:v>312</c:v>
                </c:pt>
                <c:pt idx="3122">
                  <c:v>312.1</c:v>
                </c:pt>
                <c:pt idx="3123">
                  <c:v>312.2</c:v>
                </c:pt>
                <c:pt idx="3124">
                  <c:v>312.3</c:v>
                </c:pt>
                <c:pt idx="3125">
                  <c:v>312.401</c:v>
                </c:pt>
                <c:pt idx="3126">
                  <c:v>312.5</c:v>
                </c:pt>
                <c:pt idx="3127">
                  <c:v>312.601</c:v>
                </c:pt>
                <c:pt idx="3128">
                  <c:v>312.7</c:v>
                </c:pt>
                <c:pt idx="3129">
                  <c:v>312.8</c:v>
                </c:pt>
                <c:pt idx="3130">
                  <c:v>312.9</c:v>
                </c:pt>
                <c:pt idx="3131">
                  <c:v>313</c:v>
                </c:pt>
                <c:pt idx="3132">
                  <c:v>313.1</c:v>
                </c:pt>
                <c:pt idx="3133">
                  <c:v>313.2</c:v>
                </c:pt>
                <c:pt idx="3134">
                  <c:v>313.301</c:v>
                </c:pt>
                <c:pt idx="3135">
                  <c:v>313.4</c:v>
                </c:pt>
                <c:pt idx="3136">
                  <c:v>313.5</c:v>
                </c:pt>
                <c:pt idx="3137">
                  <c:v>313.6</c:v>
                </c:pt>
                <c:pt idx="3138">
                  <c:v>313.7</c:v>
                </c:pt>
                <c:pt idx="3139">
                  <c:v>313.8</c:v>
                </c:pt>
                <c:pt idx="3140">
                  <c:v>313.9</c:v>
                </c:pt>
                <c:pt idx="3141">
                  <c:v>314</c:v>
                </c:pt>
                <c:pt idx="3142">
                  <c:v>314.1</c:v>
                </c:pt>
                <c:pt idx="3143">
                  <c:v>314.2</c:v>
                </c:pt>
                <c:pt idx="3144">
                  <c:v>314.3</c:v>
                </c:pt>
                <c:pt idx="3145">
                  <c:v>314.4</c:v>
                </c:pt>
                <c:pt idx="3146">
                  <c:v>314.5</c:v>
                </c:pt>
                <c:pt idx="3147">
                  <c:v>314.6</c:v>
                </c:pt>
                <c:pt idx="3148">
                  <c:v>314.7</c:v>
                </c:pt>
                <c:pt idx="3149">
                  <c:v>314.8</c:v>
                </c:pt>
                <c:pt idx="3150">
                  <c:v>314.9</c:v>
                </c:pt>
                <c:pt idx="3151">
                  <c:v>315</c:v>
                </c:pt>
                <c:pt idx="3152">
                  <c:v>315.1</c:v>
                </c:pt>
                <c:pt idx="3153">
                  <c:v>315.2</c:v>
                </c:pt>
                <c:pt idx="3154">
                  <c:v>315.3</c:v>
                </c:pt>
                <c:pt idx="3155">
                  <c:v>315.4</c:v>
                </c:pt>
                <c:pt idx="3156">
                  <c:v>315.501</c:v>
                </c:pt>
                <c:pt idx="3157">
                  <c:v>315.6</c:v>
                </c:pt>
                <c:pt idx="3158">
                  <c:v>315.7</c:v>
                </c:pt>
                <c:pt idx="3159">
                  <c:v>315.8</c:v>
                </c:pt>
                <c:pt idx="3160">
                  <c:v>315.9</c:v>
                </c:pt>
                <c:pt idx="3161">
                  <c:v>316</c:v>
                </c:pt>
                <c:pt idx="3162">
                  <c:v>316.1</c:v>
                </c:pt>
                <c:pt idx="3163">
                  <c:v>316.2</c:v>
                </c:pt>
                <c:pt idx="3164">
                  <c:v>316.3</c:v>
                </c:pt>
                <c:pt idx="3165">
                  <c:v>316.4</c:v>
                </c:pt>
                <c:pt idx="3166">
                  <c:v>316.5</c:v>
                </c:pt>
                <c:pt idx="3167">
                  <c:v>316.6</c:v>
                </c:pt>
                <c:pt idx="3168">
                  <c:v>316.7</c:v>
                </c:pt>
                <c:pt idx="3169">
                  <c:v>316.8</c:v>
                </c:pt>
                <c:pt idx="3170">
                  <c:v>316.901</c:v>
                </c:pt>
                <c:pt idx="3171">
                  <c:v>317</c:v>
                </c:pt>
                <c:pt idx="3172">
                  <c:v>317.1</c:v>
                </c:pt>
                <c:pt idx="3173">
                  <c:v>317.2</c:v>
                </c:pt>
                <c:pt idx="3174">
                  <c:v>317.3</c:v>
                </c:pt>
                <c:pt idx="3175">
                  <c:v>317.4</c:v>
                </c:pt>
                <c:pt idx="3176">
                  <c:v>317.5</c:v>
                </c:pt>
                <c:pt idx="3177">
                  <c:v>317.655</c:v>
                </c:pt>
                <c:pt idx="3178">
                  <c:v>317.729</c:v>
                </c:pt>
                <c:pt idx="3179">
                  <c:v>317.8</c:v>
                </c:pt>
                <c:pt idx="3180">
                  <c:v>317.9</c:v>
                </c:pt>
                <c:pt idx="3181">
                  <c:v>318</c:v>
                </c:pt>
                <c:pt idx="3182">
                  <c:v>318.1</c:v>
                </c:pt>
                <c:pt idx="3183">
                  <c:v>318.2</c:v>
                </c:pt>
                <c:pt idx="3184">
                  <c:v>318.3</c:v>
                </c:pt>
                <c:pt idx="3185">
                  <c:v>318.4</c:v>
                </c:pt>
                <c:pt idx="3186">
                  <c:v>318.5</c:v>
                </c:pt>
                <c:pt idx="3187">
                  <c:v>318.6</c:v>
                </c:pt>
                <c:pt idx="3188">
                  <c:v>318.7</c:v>
                </c:pt>
                <c:pt idx="3189">
                  <c:v>318.8</c:v>
                </c:pt>
                <c:pt idx="3190">
                  <c:v>318.9</c:v>
                </c:pt>
                <c:pt idx="3191">
                  <c:v>319.046</c:v>
                </c:pt>
                <c:pt idx="3192">
                  <c:v>319.122</c:v>
                </c:pt>
                <c:pt idx="3193">
                  <c:v>319.2</c:v>
                </c:pt>
                <c:pt idx="3194">
                  <c:v>319.3</c:v>
                </c:pt>
                <c:pt idx="3195">
                  <c:v>319.4</c:v>
                </c:pt>
                <c:pt idx="3196">
                  <c:v>319.5</c:v>
                </c:pt>
                <c:pt idx="3197">
                  <c:v>319.6</c:v>
                </c:pt>
                <c:pt idx="3198">
                  <c:v>319.716</c:v>
                </c:pt>
                <c:pt idx="3199">
                  <c:v>319.8</c:v>
                </c:pt>
                <c:pt idx="3200">
                  <c:v>319.9</c:v>
                </c:pt>
                <c:pt idx="3201">
                  <c:v>320</c:v>
                </c:pt>
                <c:pt idx="3202">
                  <c:v>320.113</c:v>
                </c:pt>
                <c:pt idx="3203">
                  <c:v>320.2</c:v>
                </c:pt>
                <c:pt idx="3204">
                  <c:v>320.3</c:v>
                </c:pt>
                <c:pt idx="3205">
                  <c:v>320.4</c:v>
                </c:pt>
                <c:pt idx="3206">
                  <c:v>320.5</c:v>
                </c:pt>
                <c:pt idx="3207">
                  <c:v>320.623</c:v>
                </c:pt>
                <c:pt idx="3208">
                  <c:v>320.741</c:v>
                </c:pt>
                <c:pt idx="3209">
                  <c:v>320.8</c:v>
                </c:pt>
                <c:pt idx="3210">
                  <c:v>320.9</c:v>
                </c:pt>
                <c:pt idx="3211">
                  <c:v>321</c:v>
                </c:pt>
                <c:pt idx="3212">
                  <c:v>321.1</c:v>
                </c:pt>
                <c:pt idx="3213">
                  <c:v>321.2</c:v>
                </c:pt>
                <c:pt idx="3214">
                  <c:v>321.3</c:v>
                </c:pt>
                <c:pt idx="3215">
                  <c:v>321.4</c:v>
                </c:pt>
                <c:pt idx="3216">
                  <c:v>321.5</c:v>
                </c:pt>
                <c:pt idx="3217">
                  <c:v>321.6</c:v>
                </c:pt>
                <c:pt idx="3218">
                  <c:v>321.7</c:v>
                </c:pt>
                <c:pt idx="3219">
                  <c:v>321.8</c:v>
                </c:pt>
                <c:pt idx="3220">
                  <c:v>321.9</c:v>
                </c:pt>
                <c:pt idx="3221">
                  <c:v>322</c:v>
                </c:pt>
                <c:pt idx="3222">
                  <c:v>322.1</c:v>
                </c:pt>
                <c:pt idx="3223">
                  <c:v>322.2</c:v>
                </c:pt>
                <c:pt idx="3224">
                  <c:v>322.3</c:v>
                </c:pt>
                <c:pt idx="3225">
                  <c:v>322.4</c:v>
                </c:pt>
                <c:pt idx="3226">
                  <c:v>322.5</c:v>
                </c:pt>
                <c:pt idx="3227">
                  <c:v>322.6</c:v>
                </c:pt>
                <c:pt idx="3228">
                  <c:v>322.7</c:v>
                </c:pt>
                <c:pt idx="3229">
                  <c:v>322.8</c:v>
                </c:pt>
                <c:pt idx="3230">
                  <c:v>322.901</c:v>
                </c:pt>
                <c:pt idx="3231">
                  <c:v>323</c:v>
                </c:pt>
                <c:pt idx="3232">
                  <c:v>323.1</c:v>
                </c:pt>
                <c:pt idx="3233">
                  <c:v>323.2</c:v>
                </c:pt>
                <c:pt idx="3234">
                  <c:v>323.3</c:v>
                </c:pt>
                <c:pt idx="3235">
                  <c:v>323.4</c:v>
                </c:pt>
                <c:pt idx="3236">
                  <c:v>323.5</c:v>
                </c:pt>
                <c:pt idx="3237">
                  <c:v>323.6</c:v>
                </c:pt>
                <c:pt idx="3238">
                  <c:v>323.7</c:v>
                </c:pt>
                <c:pt idx="3239">
                  <c:v>323.8</c:v>
                </c:pt>
                <c:pt idx="3240">
                  <c:v>323.9</c:v>
                </c:pt>
                <c:pt idx="3241">
                  <c:v>324</c:v>
                </c:pt>
                <c:pt idx="3242">
                  <c:v>324.1</c:v>
                </c:pt>
                <c:pt idx="3243">
                  <c:v>324.2</c:v>
                </c:pt>
                <c:pt idx="3244">
                  <c:v>324.3</c:v>
                </c:pt>
                <c:pt idx="3245">
                  <c:v>324.4</c:v>
                </c:pt>
                <c:pt idx="3246">
                  <c:v>324.5</c:v>
                </c:pt>
                <c:pt idx="3247">
                  <c:v>324.6</c:v>
                </c:pt>
                <c:pt idx="3248">
                  <c:v>324.7</c:v>
                </c:pt>
                <c:pt idx="3249">
                  <c:v>324.8</c:v>
                </c:pt>
                <c:pt idx="3250">
                  <c:v>324.9</c:v>
                </c:pt>
                <c:pt idx="3251">
                  <c:v>325</c:v>
                </c:pt>
                <c:pt idx="3252">
                  <c:v>325.1</c:v>
                </c:pt>
                <c:pt idx="3253">
                  <c:v>325.2</c:v>
                </c:pt>
                <c:pt idx="3254">
                  <c:v>325.3</c:v>
                </c:pt>
                <c:pt idx="3255">
                  <c:v>325.4</c:v>
                </c:pt>
                <c:pt idx="3256">
                  <c:v>325.5</c:v>
                </c:pt>
                <c:pt idx="3257">
                  <c:v>325.6</c:v>
                </c:pt>
                <c:pt idx="3258">
                  <c:v>325.7</c:v>
                </c:pt>
                <c:pt idx="3259">
                  <c:v>325.8</c:v>
                </c:pt>
                <c:pt idx="3260">
                  <c:v>325.9</c:v>
                </c:pt>
                <c:pt idx="3261">
                  <c:v>326</c:v>
                </c:pt>
                <c:pt idx="3262">
                  <c:v>326.1</c:v>
                </c:pt>
                <c:pt idx="3263">
                  <c:v>326.2</c:v>
                </c:pt>
                <c:pt idx="3264">
                  <c:v>326.3</c:v>
                </c:pt>
                <c:pt idx="3265">
                  <c:v>326.401</c:v>
                </c:pt>
                <c:pt idx="3266">
                  <c:v>326.5</c:v>
                </c:pt>
                <c:pt idx="3267">
                  <c:v>326.6</c:v>
                </c:pt>
                <c:pt idx="3268">
                  <c:v>326.7</c:v>
                </c:pt>
                <c:pt idx="3269">
                  <c:v>326.916</c:v>
                </c:pt>
                <c:pt idx="3270">
                  <c:v>326.917</c:v>
                </c:pt>
                <c:pt idx="3271">
                  <c:v>327</c:v>
                </c:pt>
                <c:pt idx="3272">
                  <c:v>327.1</c:v>
                </c:pt>
                <c:pt idx="3273">
                  <c:v>327.2</c:v>
                </c:pt>
                <c:pt idx="3274">
                  <c:v>327.3</c:v>
                </c:pt>
                <c:pt idx="3275">
                  <c:v>327.417</c:v>
                </c:pt>
                <c:pt idx="3276">
                  <c:v>327.55</c:v>
                </c:pt>
                <c:pt idx="3277">
                  <c:v>327.612</c:v>
                </c:pt>
                <c:pt idx="3278">
                  <c:v>327.706</c:v>
                </c:pt>
                <c:pt idx="3279">
                  <c:v>327.815</c:v>
                </c:pt>
                <c:pt idx="3280">
                  <c:v>327.909</c:v>
                </c:pt>
                <c:pt idx="3281">
                  <c:v>328.003</c:v>
                </c:pt>
                <c:pt idx="3282">
                  <c:v>328.112</c:v>
                </c:pt>
                <c:pt idx="3283">
                  <c:v>328.207</c:v>
                </c:pt>
                <c:pt idx="3284">
                  <c:v>328.392</c:v>
                </c:pt>
                <c:pt idx="3285">
                  <c:v>328.409</c:v>
                </c:pt>
                <c:pt idx="3286">
                  <c:v>328.547</c:v>
                </c:pt>
                <c:pt idx="3287">
                  <c:v>328.611</c:v>
                </c:pt>
                <c:pt idx="3288">
                  <c:v>328.705</c:v>
                </c:pt>
                <c:pt idx="3289">
                  <c:v>328.815</c:v>
                </c:pt>
                <c:pt idx="3290">
                  <c:v>328.908</c:v>
                </c:pt>
                <c:pt idx="3291">
                  <c:v>329.002</c:v>
                </c:pt>
                <c:pt idx="3292">
                  <c:v>329.111</c:v>
                </c:pt>
                <c:pt idx="3293">
                  <c:v>329.312</c:v>
                </c:pt>
                <c:pt idx="3294">
                  <c:v>329.313</c:v>
                </c:pt>
                <c:pt idx="3295">
                  <c:v>329.402</c:v>
                </c:pt>
                <c:pt idx="3296">
                  <c:v>329.502</c:v>
                </c:pt>
                <c:pt idx="3297">
                  <c:v>329.602</c:v>
                </c:pt>
                <c:pt idx="3298">
                  <c:v>329.702</c:v>
                </c:pt>
                <c:pt idx="3299">
                  <c:v>329.8</c:v>
                </c:pt>
                <c:pt idx="3300">
                  <c:v>329.905</c:v>
                </c:pt>
                <c:pt idx="3301">
                  <c:v>330.018</c:v>
                </c:pt>
                <c:pt idx="3302">
                  <c:v>330.149</c:v>
                </c:pt>
                <c:pt idx="3303">
                  <c:v>330.2</c:v>
                </c:pt>
                <c:pt idx="3304">
                  <c:v>330.302</c:v>
                </c:pt>
                <c:pt idx="3305">
                  <c:v>330.4</c:v>
                </c:pt>
                <c:pt idx="3306">
                  <c:v>330.5</c:v>
                </c:pt>
                <c:pt idx="3307">
                  <c:v>330.601</c:v>
                </c:pt>
                <c:pt idx="3308">
                  <c:v>330.7</c:v>
                </c:pt>
                <c:pt idx="3309">
                  <c:v>330.801</c:v>
                </c:pt>
                <c:pt idx="3310">
                  <c:v>330.901</c:v>
                </c:pt>
                <c:pt idx="3311">
                  <c:v>331.001</c:v>
                </c:pt>
                <c:pt idx="3312">
                  <c:v>331.142</c:v>
                </c:pt>
                <c:pt idx="3313">
                  <c:v>331.201</c:v>
                </c:pt>
                <c:pt idx="3314">
                  <c:v>331.303</c:v>
                </c:pt>
                <c:pt idx="3315">
                  <c:v>331.4</c:v>
                </c:pt>
                <c:pt idx="3316">
                  <c:v>331.501</c:v>
                </c:pt>
                <c:pt idx="3317">
                  <c:v>331.601</c:v>
                </c:pt>
                <c:pt idx="3318">
                  <c:v>331.701</c:v>
                </c:pt>
                <c:pt idx="3319">
                  <c:v>331.801</c:v>
                </c:pt>
                <c:pt idx="3320">
                  <c:v>331.901</c:v>
                </c:pt>
                <c:pt idx="3321">
                  <c:v>332.001</c:v>
                </c:pt>
                <c:pt idx="3322">
                  <c:v>332.101</c:v>
                </c:pt>
                <c:pt idx="3323">
                  <c:v>332.201</c:v>
                </c:pt>
                <c:pt idx="3324">
                  <c:v>332.3</c:v>
                </c:pt>
                <c:pt idx="3325">
                  <c:v>332.401</c:v>
                </c:pt>
                <c:pt idx="3326">
                  <c:v>332.5</c:v>
                </c:pt>
                <c:pt idx="3327">
                  <c:v>332.6</c:v>
                </c:pt>
                <c:pt idx="3328">
                  <c:v>332.7</c:v>
                </c:pt>
                <c:pt idx="3329">
                  <c:v>332.8</c:v>
                </c:pt>
                <c:pt idx="3330">
                  <c:v>332.9</c:v>
                </c:pt>
                <c:pt idx="3331">
                  <c:v>333.001</c:v>
                </c:pt>
                <c:pt idx="3332">
                  <c:v>333.101</c:v>
                </c:pt>
                <c:pt idx="3333">
                  <c:v>333.28</c:v>
                </c:pt>
                <c:pt idx="3334">
                  <c:v>333.35</c:v>
                </c:pt>
                <c:pt idx="3335">
                  <c:v>333.4</c:v>
                </c:pt>
                <c:pt idx="3336">
                  <c:v>333.5</c:v>
                </c:pt>
                <c:pt idx="3337">
                  <c:v>333.6</c:v>
                </c:pt>
                <c:pt idx="3338">
                  <c:v>333.7</c:v>
                </c:pt>
                <c:pt idx="3339">
                  <c:v>333.801</c:v>
                </c:pt>
                <c:pt idx="3340">
                  <c:v>333.901</c:v>
                </c:pt>
                <c:pt idx="3341">
                  <c:v>334.001</c:v>
                </c:pt>
                <c:pt idx="3342">
                  <c:v>334.101</c:v>
                </c:pt>
                <c:pt idx="3343">
                  <c:v>334.201</c:v>
                </c:pt>
                <c:pt idx="3344">
                  <c:v>334.321</c:v>
                </c:pt>
                <c:pt idx="3345">
                  <c:v>334.465</c:v>
                </c:pt>
                <c:pt idx="3346">
                  <c:v>334.501</c:v>
                </c:pt>
                <c:pt idx="3347">
                  <c:v>334.6</c:v>
                </c:pt>
                <c:pt idx="3348">
                  <c:v>334.7</c:v>
                </c:pt>
                <c:pt idx="3349">
                  <c:v>334.8</c:v>
                </c:pt>
                <c:pt idx="3350">
                  <c:v>334.9</c:v>
                </c:pt>
                <c:pt idx="3351">
                  <c:v>335.001</c:v>
                </c:pt>
                <c:pt idx="3352">
                  <c:v>335.1</c:v>
                </c:pt>
                <c:pt idx="3353">
                  <c:v>335.2</c:v>
                </c:pt>
                <c:pt idx="3354">
                  <c:v>335.319</c:v>
                </c:pt>
                <c:pt idx="3355">
                  <c:v>335.4</c:v>
                </c:pt>
                <c:pt idx="3356">
                  <c:v>335.509</c:v>
                </c:pt>
                <c:pt idx="3357">
                  <c:v>335.633</c:v>
                </c:pt>
                <c:pt idx="3358">
                  <c:v>335.7</c:v>
                </c:pt>
                <c:pt idx="3359">
                  <c:v>335.8</c:v>
                </c:pt>
                <c:pt idx="3360">
                  <c:v>335.9</c:v>
                </c:pt>
                <c:pt idx="3361">
                  <c:v>336</c:v>
                </c:pt>
                <c:pt idx="3362">
                  <c:v>336.101</c:v>
                </c:pt>
                <c:pt idx="3363">
                  <c:v>336.216</c:v>
                </c:pt>
                <c:pt idx="3364">
                  <c:v>336.3</c:v>
                </c:pt>
                <c:pt idx="3365">
                  <c:v>336.4</c:v>
                </c:pt>
                <c:pt idx="3366">
                  <c:v>336.5</c:v>
                </c:pt>
                <c:pt idx="3367">
                  <c:v>336.6</c:v>
                </c:pt>
                <c:pt idx="3368">
                  <c:v>336.7</c:v>
                </c:pt>
                <c:pt idx="3369">
                  <c:v>336.803</c:v>
                </c:pt>
                <c:pt idx="3370">
                  <c:v>336.9</c:v>
                </c:pt>
                <c:pt idx="3371">
                  <c:v>337.022</c:v>
                </c:pt>
                <c:pt idx="3372">
                  <c:v>337.118</c:v>
                </c:pt>
                <c:pt idx="3373">
                  <c:v>337.2</c:v>
                </c:pt>
                <c:pt idx="3374">
                  <c:v>337.3</c:v>
                </c:pt>
                <c:pt idx="3375">
                  <c:v>337.4</c:v>
                </c:pt>
                <c:pt idx="3376">
                  <c:v>337.5</c:v>
                </c:pt>
                <c:pt idx="3377">
                  <c:v>337.6</c:v>
                </c:pt>
                <c:pt idx="3378">
                  <c:v>337.7</c:v>
                </c:pt>
                <c:pt idx="3379">
                  <c:v>337.803</c:v>
                </c:pt>
                <c:pt idx="3380">
                  <c:v>337.9</c:v>
                </c:pt>
                <c:pt idx="3381">
                  <c:v>338</c:v>
                </c:pt>
                <c:pt idx="3382">
                  <c:v>338.1</c:v>
                </c:pt>
                <c:pt idx="3383">
                  <c:v>338.2</c:v>
                </c:pt>
                <c:pt idx="3384">
                  <c:v>338.3</c:v>
                </c:pt>
                <c:pt idx="3385">
                  <c:v>338.4</c:v>
                </c:pt>
                <c:pt idx="3386">
                  <c:v>338.5</c:v>
                </c:pt>
                <c:pt idx="3387">
                  <c:v>338.639</c:v>
                </c:pt>
                <c:pt idx="3388">
                  <c:v>338.7</c:v>
                </c:pt>
                <c:pt idx="3389">
                  <c:v>338.8</c:v>
                </c:pt>
                <c:pt idx="3390">
                  <c:v>338.9</c:v>
                </c:pt>
                <c:pt idx="3391">
                  <c:v>339</c:v>
                </c:pt>
                <c:pt idx="3392">
                  <c:v>339.115</c:v>
                </c:pt>
                <c:pt idx="3393">
                  <c:v>339.2</c:v>
                </c:pt>
                <c:pt idx="3394">
                  <c:v>339.3</c:v>
                </c:pt>
                <c:pt idx="3395">
                  <c:v>339.401</c:v>
                </c:pt>
                <c:pt idx="3396">
                  <c:v>339.5</c:v>
                </c:pt>
                <c:pt idx="3397">
                  <c:v>339.6</c:v>
                </c:pt>
                <c:pt idx="3398">
                  <c:v>339.7</c:v>
                </c:pt>
                <c:pt idx="3399">
                  <c:v>339.8</c:v>
                </c:pt>
                <c:pt idx="3400">
                  <c:v>339.9</c:v>
                </c:pt>
                <c:pt idx="3401">
                  <c:v>340</c:v>
                </c:pt>
                <c:pt idx="3402">
                  <c:v>340.1</c:v>
                </c:pt>
                <c:pt idx="3403">
                  <c:v>340.2</c:v>
                </c:pt>
                <c:pt idx="3404">
                  <c:v>340.3</c:v>
                </c:pt>
                <c:pt idx="3405">
                  <c:v>340.4</c:v>
                </c:pt>
                <c:pt idx="3406">
                  <c:v>340.5</c:v>
                </c:pt>
                <c:pt idx="3407">
                  <c:v>340.6</c:v>
                </c:pt>
                <c:pt idx="3408">
                  <c:v>340.701</c:v>
                </c:pt>
                <c:pt idx="3409">
                  <c:v>340.8</c:v>
                </c:pt>
                <c:pt idx="3410">
                  <c:v>340.9</c:v>
                </c:pt>
                <c:pt idx="3411">
                  <c:v>341</c:v>
                </c:pt>
                <c:pt idx="3412">
                  <c:v>341.1</c:v>
                </c:pt>
                <c:pt idx="3413">
                  <c:v>341.2</c:v>
                </c:pt>
                <c:pt idx="3414">
                  <c:v>341.3</c:v>
                </c:pt>
                <c:pt idx="3415">
                  <c:v>341.4</c:v>
                </c:pt>
                <c:pt idx="3416">
                  <c:v>341.5</c:v>
                </c:pt>
                <c:pt idx="3417">
                  <c:v>341.6</c:v>
                </c:pt>
                <c:pt idx="3418">
                  <c:v>341.7</c:v>
                </c:pt>
                <c:pt idx="3419">
                  <c:v>341.8</c:v>
                </c:pt>
                <c:pt idx="3420">
                  <c:v>341.9</c:v>
                </c:pt>
                <c:pt idx="3421">
                  <c:v>342</c:v>
                </c:pt>
                <c:pt idx="3422">
                  <c:v>342.1</c:v>
                </c:pt>
                <c:pt idx="3423">
                  <c:v>342.2</c:v>
                </c:pt>
                <c:pt idx="3424">
                  <c:v>342.3</c:v>
                </c:pt>
                <c:pt idx="3425">
                  <c:v>342.4</c:v>
                </c:pt>
                <c:pt idx="3426">
                  <c:v>342.5</c:v>
                </c:pt>
                <c:pt idx="3427">
                  <c:v>342.6</c:v>
                </c:pt>
                <c:pt idx="3428">
                  <c:v>342.706</c:v>
                </c:pt>
                <c:pt idx="3429">
                  <c:v>342.815</c:v>
                </c:pt>
                <c:pt idx="3430">
                  <c:v>342.901</c:v>
                </c:pt>
                <c:pt idx="3431">
                  <c:v>343</c:v>
                </c:pt>
                <c:pt idx="3432">
                  <c:v>343.1</c:v>
                </c:pt>
                <c:pt idx="3433">
                  <c:v>343.2</c:v>
                </c:pt>
                <c:pt idx="3434">
                  <c:v>343.3</c:v>
                </c:pt>
                <c:pt idx="3435">
                  <c:v>343.431</c:v>
                </c:pt>
                <c:pt idx="3436">
                  <c:v>343.5</c:v>
                </c:pt>
                <c:pt idx="3437">
                  <c:v>343.6</c:v>
                </c:pt>
                <c:pt idx="3438">
                  <c:v>343.7</c:v>
                </c:pt>
                <c:pt idx="3439">
                  <c:v>343.8</c:v>
                </c:pt>
                <c:pt idx="3440">
                  <c:v>343.9</c:v>
                </c:pt>
                <c:pt idx="3441">
                  <c:v>344</c:v>
                </c:pt>
                <c:pt idx="3442">
                  <c:v>344.101</c:v>
                </c:pt>
                <c:pt idx="3443">
                  <c:v>344.2</c:v>
                </c:pt>
                <c:pt idx="3444">
                  <c:v>344.3</c:v>
                </c:pt>
                <c:pt idx="3445">
                  <c:v>344.4</c:v>
                </c:pt>
                <c:pt idx="3446">
                  <c:v>344.5</c:v>
                </c:pt>
                <c:pt idx="3447">
                  <c:v>344.6</c:v>
                </c:pt>
                <c:pt idx="3448">
                  <c:v>344.7</c:v>
                </c:pt>
                <c:pt idx="3449">
                  <c:v>344.8</c:v>
                </c:pt>
                <c:pt idx="3450">
                  <c:v>344.9</c:v>
                </c:pt>
                <c:pt idx="3451">
                  <c:v>345</c:v>
                </c:pt>
                <c:pt idx="3452">
                  <c:v>345.1</c:v>
                </c:pt>
                <c:pt idx="3453">
                  <c:v>345.2</c:v>
                </c:pt>
                <c:pt idx="3454">
                  <c:v>345.3</c:v>
                </c:pt>
                <c:pt idx="3455">
                  <c:v>345.4</c:v>
                </c:pt>
                <c:pt idx="3456">
                  <c:v>345.5</c:v>
                </c:pt>
                <c:pt idx="3457">
                  <c:v>345.6</c:v>
                </c:pt>
                <c:pt idx="3458">
                  <c:v>345.7</c:v>
                </c:pt>
                <c:pt idx="3459">
                  <c:v>345.8</c:v>
                </c:pt>
                <c:pt idx="3460">
                  <c:v>345.9</c:v>
                </c:pt>
                <c:pt idx="3461">
                  <c:v>346</c:v>
                </c:pt>
                <c:pt idx="3462">
                  <c:v>346.1</c:v>
                </c:pt>
                <c:pt idx="3463">
                  <c:v>346.2</c:v>
                </c:pt>
                <c:pt idx="3464">
                  <c:v>346.3</c:v>
                </c:pt>
                <c:pt idx="3465">
                  <c:v>346.401</c:v>
                </c:pt>
                <c:pt idx="3466">
                  <c:v>346.5</c:v>
                </c:pt>
                <c:pt idx="3467">
                  <c:v>346.601</c:v>
                </c:pt>
                <c:pt idx="3468">
                  <c:v>346.7</c:v>
                </c:pt>
                <c:pt idx="3469">
                  <c:v>346.8</c:v>
                </c:pt>
                <c:pt idx="3470">
                  <c:v>346.9</c:v>
                </c:pt>
                <c:pt idx="3471">
                  <c:v>347</c:v>
                </c:pt>
                <c:pt idx="3472">
                  <c:v>347.1</c:v>
                </c:pt>
                <c:pt idx="3473">
                  <c:v>347.2</c:v>
                </c:pt>
                <c:pt idx="3474">
                  <c:v>347.3</c:v>
                </c:pt>
                <c:pt idx="3475">
                  <c:v>347.4</c:v>
                </c:pt>
                <c:pt idx="3476">
                  <c:v>347.5</c:v>
                </c:pt>
                <c:pt idx="3477">
                  <c:v>347.6</c:v>
                </c:pt>
                <c:pt idx="3478">
                  <c:v>347.7</c:v>
                </c:pt>
                <c:pt idx="3479">
                  <c:v>347.8</c:v>
                </c:pt>
                <c:pt idx="3480">
                  <c:v>347.9</c:v>
                </c:pt>
                <c:pt idx="3481">
                  <c:v>348</c:v>
                </c:pt>
                <c:pt idx="3482">
                  <c:v>348.1</c:v>
                </c:pt>
                <c:pt idx="3483">
                  <c:v>348.2</c:v>
                </c:pt>
                <c:pt idx="3484">
                  <c:v>348.3</c:v>
                </c:pt>
                <c:pt idx="3485">
                  <c:v>348.4</c:v>
                </c:pt>
                <c:pt idx="3486">
                  <c:v>348.5</c:v>
                </c:pt>
                <c:pt idx="3487">
                  <c:v>348.6</c:v>
                </c:pt>
                <c:pt idx="3488">
                  <c:v>348.7</c:v>
                </c:pt>
                <c:pt idx="3489">
                  <c:v>348.8</c:v>
                </c:pt>
                <c:pt idx="3490">
                  <c:v>348.9</c:v>
                </c:pt>
                <c:pt idx="3491">
                  <c:v>349</c:v>
                </c:pt>
                <c:pt idx="3492">
                  <c:v>349.1</c:v>
                </c:pt>
                <c:pt idx="3493">
                  <c:v>349.2</c:v>
                </c:pt>
                <c:pt idx="3494">
                  <c:v>349.3</c:v>
                </c:pt>
                <c:pt idx="3495">
                  <c:v>349.4</c:v>
                </c:pt>
                <c:pt idx="3496">
                  <c:v>349.5</c:v>
                </c:pt>
                <c:pt idx="3497">
                  <c:v>349.6</c:v>
                </c:pt>
                <c:pt idx="3498">
                  <c:v>349.7</c:v>
                </c:pt>
                <c:pt idx="3499">
                  <c:v>349.8</c:v>
                </c:pt>
                <c:pt idx="3500">
                  <c:v>349.9</c:v>
                </c:pt>
                <c:pt idx="3501">
                  <c:v>350</c:v>
                </c:pt>
                <c:pt idx="3502">
                  <c:v>350.1</c:v>
                </c:pt>
                <c:pt idx="3503">
                  <c:v>350.211</c:v>
                </c:pt>
                <c:pt idx="3504">
                  <c:v>350.301</c:v>
                </c:pt>
                <c:pt idx="3505">
                  <c:v>350.401</c:v>
                </c:pt>
                <c:pt idx="3506">
                  <c:v>350.549</c:v>
                </c:pt>
                <c:pt idx="3507">
                  <c:v>350.641</c:v>
                </c:pt>
                <c:pt idx="3508">
                  <c:v>350.761</c:v>
                </c:pt>
                <c:pt idx="3509">
                  <c:v>350.8</c:v>
                </c:pt>
                <c:pt idx="3510">
                  <c:v>350.9</c:v>
                </c:pt>
                <c:pt idx="3511">
                  <c:v>351</c:v>
                </c:pt>
                <c:pt idx="3512">
                  <c:v>351.1</c:v>
                </c:pt>
                <c:pt idx="3513">
                  <c:v>351.21</c:v>
                </c:pt>
                <c:pt idx="3514">
                  <c:v>351.36</c:v>
                </c:pt>
                <c:pt idx="3515">
                  <c:v>351.4</c:v>
                </c:pt>
                <c:pt idx="3516">
                  <c:v>351.5</c:v>
                </c:pt>
                <c:pt idx="3517">
                  <c:v>351.6</c:v>
                </c:pt>
                <c:pt idx="3518">
                  <c:v>351.7</c:v>
                </c:pt>
                <c:pt idx="3519">
                  <c:v>351.8</c:v>
                </c:pt>
                <c:pt idx="3520">
                  <c:v>351.9</c:v>
                </c:pt>
                <c:pt idx="3521">
                  <c:v>352</c:v>
                </c:pt>
                <c:pt idx="3522">
                  <c:v>352.1</c:v>
                </c:pt>
                <c:pt idx="3523">
                  <c:v>352.2</c:v>
                </c:pt>
                <c:pt idx="3524">
                  <c:v>352.3</c:v>
                </c:pt>
                <c:pt idx="3525">
                  <c:v>352.4</c:v>
                </c:pt>
                <c:pt idx="3526">
                  <c:v>352.5</c:v>
                </c:pt>
                <c:pt idx="3527">
                  <c:v>352.6</c:v>
                </c:pt>
                <c:pt idx="3528">
                  <c:v>352.7</c:v>
                </c:pt>
                <c:pt idx="3529">
                  <c:v>352.8</c:v>
                </c:pt>
                <c:pt idx="3530">
                  <c:v>352.9</c:v>
                </c:pt>
                <c:pt idx="3531">
                  <c:v>353</c:v>
                </c:pt>
                <c:pt idx="3532">
                  <c:v>353.1</c:v>
                </c:pt>
                <c:pt idx="3533">
                  <c:v>353.2</c:v>
                </c:pt>
                <c:pt idx="3534">
                  <c:v>353.3</c:v>
                </c:pt>
                <c:pt idx="3535">
                  <c:v>353.4</c:v>
                </c:pt>
                <c:pt idx="3536">
                  <c:v>353.5</c:v>
                </c:pt>
                <c:pt idx="3537">
                  <c:v>353.6</c:v>
                </c:pt>
                <c:pt idx="3538">
                  <c:v>353.7</c:v>
                </c:pt>
                <c:pt idx="3539">
                  <c:v>353.8</c:v>
                </c:pt>
                <c:pt idx="3540">
                  <c:v>353.9</c:v>
                </c:pt>
                <c:pt idx="3541">
                  <c:v>354.001</c:v>
                </c:pt>
                <c:pt idx="3542">
                  <c:v>354.1</c:v>
                </c:pt>
                <c:pt idx="3543">
                  <c:v>354.2</c:v>
                </c:pt>
                <c:pt idx="3544">
                  <c:v>354.3</c:v>
                </c:pt>
                <c:pt idx="3545">
                  <c:v>354.4</c:v>
                </c:pt>
                <c:pt idx="3546">
                  <c:v>354.5</c:v>
                </c:pt>
                <c:pt idx="3547">
                  <c:v>354.6</c:v>
                </c:pt>
                <c:pt idx="3548">
                  <c:v>354.7</c:v>
                </c:pt>
                <c:pt idx="3549">
                  <c:v>354.8</c:v>
                </c:pt>
                <c:pt idx="3550">
                  <c:v>354.9</c:v>
                </c:pt>
                <c:pt idx="3551">
                  <c:v>355</c:v>
                </c:pt>
                <c:pt idx="3552">
                  <c:v>355.1</c:v>
                </c:pt>
                <c:pt idx="3553">
                  <c:v>355.202</c:v>
                </c:pt>
                <c:pt idx="3554">
                  <c:v>355.301</c:v>
                </c:pt>
                <c:pt idx="3555">
                  <c:v>355.4</c:v>
                </c:pt>
                <c:pt idx="3556">
                  <c:v>355.528</c:v>
                </c:pt>
                <c:pt idx="3557">
                  <c:v>355.6</c:v>
                </c:pt>
                <c:pt idx="3558">
                  <c:v>355.7</c:v>
                </c:pt>
                <c:pt idx="3559">
                  <c:v>355.8</c:v>
                </c:pt>
                <c:pt idx="3560">
                  <c:v>355.9</c:v>
                </c:pt>
                <c:pt idx="3561">
                  <c:v>356.002</c:v>
                </c:pt>
                <c:pt idx="3562">
                  <c:v>356.162</c:v>
                </c:pt>
                <c:pt idx="3563">
                  <c:v>356.2</c:v>
                </c:pt>
                <c:pt idx="3564">
                  <c:v>356.3</c:v>
                </c:pt>
                <c:pt idx="3565">
                  <c:v>356.402</c:v>
                </c:pt>
                <c:pt idx="3566">
                  <c:v>356.512</c:v>
                </c:pt>
                <c:pt idx="3567">
                  <c:v>356.623</c:v>
                </c:pt>
                <c:pt idx="3568">
                  <c:v>356.739</c:v>
                </c:pt>
                <c:pt idx="3569">
                  <c:v>356.808</c:v>
                </c:pt>
                <c:pt idx="3570">
                  <c:v>356.902</c:v>
                </c:pt>
                <c:pt idx="3571">
                  <c:v>357.011</c:v>
                </c:pt>
                <c:pt idx="3572">
                  <c:v>357.105</c:v>
                </c:pt>
                <c:pt idx="3573">
                  <c:v>357.214</c:v>
                </c:pt>
                <c:pt idx="3574">
                  <c:v>357.308</c:v>
                </c:pt>
                <c:pt idx="3575">
                  <c:v>357.426</c:v>
                </c:pt>
                <c:pt idx="3576">
                  <c:v>357.501</c:v>
                </c:pt>
                <c:pt idx="3577">
                  <c:v>357.601</c:v>
                </c:pt>
                <c:pt idx="3578">
                  <c:v>357.701</c:v>
                </c:pt>
                <c:pt idx="3579">
                  <c:v>357.802</c:v>
                </c:pt>
                <c:pt idx="3580">
                  <c:v>357.964</c:v>
                </c:pt>
                <c:pt idx="3581">
                  <c:v>358.001</c:v>
                </c:pt>
                <c:pt idx="3582">
                  <c:v>358.101</c:v>
                </c:pt>
                <c:pt idx="3583">
                  <c:v>358.2</c:v>
                </c:pt>
                <c:pt idx="3584">
                  <c:v>358.3</c:v>
                </c:pt>
                <c:pt idx="3585">
                  <c:v>358.401</c:v>
                </c:pt>
                <c:pt idx="3586">
                  <c:v>358.501</c:v>
                </c:pt>
                <c:pt idx="3587">
                  <c:v>358.626</c:v>
                </c:pt>
                <c:pt idx="3588">
                  <c:v>358.701</c:v>
                </c:pt>
                <c:pt idx="3589">
                  <c:v>358.801</c:v>
                </c:pt>
                <c:pt idx="3590">
                  <c:v>358.901</c:v>
                </c:pt>
                <c:pt idx="3591">
                  <c:v>359.001</c:v>
                </c:pt>
                <c:pt idx="3592">
                  <c:v>359.101</c:v>
                </c:pt>
                <c:pt idx="3593">
                  <c:v>359.2</c:v>
                </c:pt>
                <c:pt idx="3594">
                  <c:v>359.3</c:v>
                </c:pt>
                <c:pt idx="3595">
                  <c:v>359.427</c:v>
                </c:pt>
                <c:pt idx="3596">
                  <c:v>359.5</c:v>
                </c:pt>
                <c:pt idx="3597">
                  <c:v>359.6</c:v>
                </c:pt>
                <c:pt idx="3598">
                  <c:v>359.7</c:v>
                </c:pt>
                <c:pt idx="3599">
                  <c:v>359.8</c:v>
                </c:pt>
                <c:pt idx="3600">
                  <c:v>359.9</c:v>
                </c:pt>
                <c:pt idx="3601">
                  <c:v>360</c:v>
                </c:pt>
                <c:pt idx="3602">
                  <c:v>360.1</c:v>
                </c:pt>
                <c:pt idx="3603">
                  <c:v>360.2</c:v>
                </c:pt>
                <c:pt idx="3604">
                  <c:v>360.3</c:v>
                </c:pt>
                <c:pt idx="3605">
                  <c:v>360.4</c:v>
                </c:pt>
                <c:pt idx="3606">
                  <c:v>360.5</c:v>
                </c:pt>
                <c:pt idx="3607">
                  <c:v>360.601</c:v>
                </c:pt>
                <c:pt idx="3608">
                  <c:v>360.709</c:v>
                </c:pt>
                <c:pt idx="3609">
                  <c:v>360.8</c:v>
                </c:pt>
                <c:pt idx="3610">
                  <c:v>360.957</c:v>
                </c:pt>
                <c:pt idx="3611">
                  <c:v>361</c:v>
                </c:pt>
                <c:pt idx="3612">
                  <c:v>361.1</c:v>
                </c:pt>
                <c:pt idx="3613">
                  <c:v>361.2</c:v>
                </c:pt>
                <c:pt idx="3614">
                  <c:v>361.3</c:v>
                </c:pt>
                <c:pt idx="3615">
                  <c:v>361.4</c:v>
                </c:pt>
                <c:pt idx="3616">
                  <c:v>361.5</c:v>
                </c:pt>
                <c:pt idx="3617">
                  <c:v>361.6</c:v>
                </c:pt>
                <c:pt idx="3618">
                  <c:v>361.7</c:v>
                </c:pt>
                <c:pt idx="3619">
                  <c:v>361.808</c:v>
                </c:pt>
                <c:pt idx="3620">
                  <c:v>361.916</c:v>
                </c:pt>
                <c:pt idx="3621">
                  <c:v>362</c:v>
                </c:pt>
                <c:pt idx="3622">
                  <c:v>362.1</c:v>
                </c:pt>
                <c:pt idx="3623">
                  <c:v>362.2</c:v>
                </c:pt>
                <c:pt idx="3624">
                  <c:v>362.3</c:v>
                </c:pt>
                <c:pt idx="3625">
                  <c:v>362.4</c:v>
                </c:pt>
                <c:pt idx="3626">
                  <c:v>362.5</c:v>
                </c:pt>
                <c:pt idx="3627">
                  <c:v>362.6</c:v>
                </c:pt>
                <c:pt idx="3628">
                  <c:v>362.7</c:v>
                </c:pt>
                <c:pt idx="3629">
                  <c:v>362.8</c:v>
                </c:pt>
                <c:pt idx="3630">
                  <c:v>362.9</c:v>
                </c:pt>
                <c:pt idx="3631">
                  <c:v>363</c:v>
                </c:pt>
                <c:pt idx="3632">
                  <c:v>363.1</c:v>
                </c:pt>
                <c:pt idx="3633">
                  <c:v>363.201</c:v>
                </c:pt>
                <c:pt idx="3634">
                  <c:v>363.301</c:v>
                </c:pt>
                <c:pt idx="3635">
                  <c:v>363.4</c:v>
                </c:pt>
                <c:pt idx="3636">
                  <c:v>363.5</c:v>
                </c:pt>
                <c:pt idx="3637">
                  <c:v>363.6</c:v>
                </c:pt>
                <c:pt idx="3638">
                  <c:v>363.7</c:v>
                </c:pt>
                <c:pt idx="3639">
                  <c:v>363.8</c:v>
                </c:pt>
                <c:pt idx="3640">
                  <c:v>363.9</c:v>
                </c:pt>
                <c:pt idx="3641">
                  <c:v>364</c:v>
                </c:pt>
                <c:pt idx="3642">
                  <c:v>364.1</c:v>
                </c:pt>
                <c:pt idx="3643">
                  <c:v>364.238</c:v>
                </c:pt>
                <c:pt idx="3644">
                  <c:v>364.3</c:v>
                </c:pt>
                <c:pt idx="3645">
                  <c:v>364.4</c:v>
                </c:pt>
                <c:pt idx="3646">
                  <c:v>364.5</c:v>
                </c:pt>
                <c:pt idx="3647">
                  <c:v>364.6</c:v>
                </c:pt>
                <c:pt idx="3648">
                  <c:v>364.7</c:v>
                </c:pt>
                <c:pt idx="3649">
                  <c:v>364.8</c:v>
                </c:pt>
                <c:pt idx="3650">
                  <c:v>364.9</c:v>
                </c:pt>
                <c:pt idx="3651">
                  <c:v>365</c:v>
                </c:pt>
                <c:pt idx="3652">
                  <c:v>365.1</c:v>
                </c:pt>
                <c:pt idx="3653">
                  <c:v>365.2</c:v>
                </c:pt>
                <c:pt idx="3654">
                  <c:v>365.3</c:v>
                </c:pt>
                <c:pt idx="3655">
                  <c:v>365.4</c:v>
                </c:pt>
                <c:pt idx="3656">
                  <c:v>365.5</c:v>
                </c:pt>
                <c:pt idx="3657">
                  <c:v>365.6</c:v>
                </c:pt>
                <c:pt idx="3658">
                  <c:v>365.7</c:v>
                </c:pt>
                <c:pt idx="3659">
                  <c:v>365.8</c:v>
                </c:pt>
                <c:pt idx="3660">
                  <c:v>365.9</c:v>
                </c:pt>
                <c:pt idx="3661">
                  <c:v>366</c:v>
                </c:pt>
                <c:pt idx="3662">
                  <c:v>366.1</c:v>
                </c:pt>
                <c:pt idx="3663">
                  <c:v>366.2</c:v>
                </c:pt>
                <c:pt idx="3664">
                  <c:v>366.3</c:v>
                </c:pt>
                <c:pt idx="3665">
                  <c:v>366.4</c:v>
                </c:pt>
                <c:pt idx="3666">
                  <c:v>366.5</c:v>
                </c:pt>
                <c:pt idx="3667">
                  <c:v>366.6</c:v>
                </c:pt>
                <c:pt idx="3668">
                  <c:v>366.7</c:v>
                </c:pt>
                <c:pt idx="3669">
                  <c:v>366.801</c:v>
                </c:pt>
                <c:pt idx="3670">
                  <c:v>366.901</c:v>
                </c:pt>
                <c:pt idx="3671">
                  <c:v>367</c:v>
                </c:pt>
                <c:pt idx="3672">
                  <c:v>367.1</c:v>
                </c:pt>
                <c:pt idx="3673">
                  <c:v>367.2</c:v>
                </c:pt>
                <c:pt idx="3674">
                  <c:v>367.3</c:v>
                </c:pt>
                <c:pt idx="3675">
                  <c:v>367.4</c:v>
                </c:pt>
                <c:pt idx="3676">
                  <c:v>367.5</c:v>
                </c:pt>
                <c:pt idx="3677">
                  <c:v>367.6</c:v>
                </c:pt>
                <c:pt idx="3678">
                  <c:v>367.7</c:v>
                </c:pt>
                <c:pt idx="3679">
                  <c:v>367.802</c:v>
                </c:pt>
                <c:pt idx="3680">
                  <c:v>367.9</c:v>
                </c:pt>
                <c:pt idx="3681">
                  <c:v>368</c:v>
                </c:pt>
                <c:pt idx="3682">
                  <c:v>368.1</c:v>
                </c:pt>
                <c:pt idx="3683">
                  <c:v>368.201</c:v>
                </c:pt>
                <c:pt idx="3684">
                  <c:v>368.3</c:v>
                </c:pt>
                <c:pt idx="3685">
                  <c:v>368.4</c:v>
                </c:pt>
                <c:pt idx="3686">
                  <c:v>368.5</c:v>
                </c:pt>
                <c:pt idx="3687">
                  <c:v>368.6</c:v>
                </c:pt>
                <c:pt idx="3688">
                  <c:v>368.7</c:v>
                </c:pt>
                <c:pt idx="3689">
                  <c:v>368.8</c:v>
                </c:pt>
                <c:pt idx="3690">
                  <c:v>368.9</c:v>
                </c:pt>
                <c:pt idx="3691">
                  <c:v>369</c:v>
                </c:pt>
                <c:pt idx="3692">
                  <c:v>369.1</c:v>
                </c:pt>
                <c:pt idx="3693">
                  <c:v>369.2</c:v>
                </c:pt>
                <c:pt idx="3694">
                  <c:v>369.301</c:v>
                </c:pt>
                <c:pt idx="3695">
                  <c:v>369.4</c:v>
                </c:pt>
                <c:pt idx="3696">
                  <c:v>369.5</c:v>
                </c:pt>
                <c:pt idx="3697">
                  <c:v>369.6</c:v>
                </c:pt>
                <c:pt idx="3698">
                  <c:v>369.7</c:v>
                </c:pt>
                <c:pt idx="3699">
                  <c:v>369.8</c:v>
                </c:pt>
                <c:pt idx="3700">
                  <c:v>369.9</c:v>
                </c:pt>
                <c:pt idx="3701">
                  <c:v>370</c:v>
                </c:pt>
                <c:pt idx="3702">
                  <c:v>370.101</c:v>
                </c:pt>
                <c:pt idx="3703">
                  <c:v>370.2</c:v>
                </c:pt>
                <c:pt idx="3704">
                  <c:v>370.3</c:v>
                </c:pt>
                <c:pt idx="3705">
                  <c:v>370.4</c:v>
                </c:pt>
                <c:pt idx="3706">
                  <c:v>370.5</c:v>
                </c:pt>
                <c:pt idx="3707">
                  <c:v>370.6</c:v>
                </c:pt>
                <c:pt idx="3708">
                  <c:v>370.701</c:v>
                </c:pt>
                <c:pt idx="3709">
                  <c:v>370.8</c:v>
                </c:pt>
                <c:pt idx="3710">
                  <c:v>370.9</c:v>
                </c:pt>
                <c:pt idx="3711">
                  <c:v>371</c:v>
                </c:pt>
                <c:pt idx="3712">
                  <c:v>371.1</c:v>
                </c:pt>
                <c:pt idx="3713">
                  <c:v>371.2</c:v>
                </c:pt>
                <c:pt idx="3714">
                  <c:v>371.3</c:v>
                </c:pt>
                <c:pt idx="3715">
                  <c:v>371.4</c:v>
                </c:pt>
                <c:pt idx="3716">
                  <c:v>371.5</c:v>
                </c:pt>
                <c:pt idx="3717">
                  <c:v>371.6</c:v>
                </c:pt>
                <c:pt idx="3718">
                  <c:v>371.7</c:v>
                </c:pt>
                <c:pt idx="3719">
                  <c:v>371.886</c:v>
                </c:pt>
                <c:pt idx="3720">
                  <c:v>371.9</c:v>
                </c:pt>
                <c:pt idx="3721">
                  <c:v>372</c:v>
                </c:pt>
                <c:pt idx="3722">
                  <c:v>372.1</c:v>
                </c:pt>
                <c:pt idx="3723">
                  <c:v>372.2</c:v>
                </c:pt>
                <c:pt idx="3724">
                  <c:v>372.3</c:v>
                </c:pt>
                <c:pt idx="3725">
                  <c:v>372.417</c:v>
                </c:pt>
                <c:pt idx="3726">
                  <c:v>372.501</c:v>
                </c:pt>
                <c:pt idx="3727">
                  <c:v>372.715</c:v>
                </c:pt>
                <c:pt idx="3728">
                  <c:v>372.716</c:v>
                </c:pt>
                <c:pt idx="3729">
                  <c:v>372.8</c:v>
                </c:pt>
                <c:pt idx="3730">
                  <c:v>372.9</c:v>
                </c:pt>
                <c:pt idx="3731">
                  <c:v>373</c:v>
                </c:pt>
                <c:pt idx="3732">
                  <c:v>373.1</c:v>
                </c:pt>
                <c:pt idx="3733">
                  <c:v>373.2</c:v>
                </c:pt>
                <c:pt idx="3734">
                  <c:v>373.3</c:v>
                </c:pt>
                <c:pt idx="3735">
                  <c:v>373.401</c:v>
                </c:pt>
                <c:pt idx="3736">
                  <c:v>373.501</c:v>
                </c:pt>
                <c:pt idx="3737">
                  <c:v>373.601</c:v>
                </c:pt>
                <c:pt idx="3738">
                  <c:v>373.722</c:v>
                </c:pt>
                <c:pt idx="3739">
                  <c:v>373.8</c:v>
                </c:pt>
                <c:pt idx="3740">
                  <c:v>373.9</c:v>
                </c:pt>
                <c:pt idx="3741">
                  <c:v>374</c:v>
                </c:pt>
                <c:pt idx="3742">
                  <c:v>374.1</c:v>
                </c:pt>
                <c:pt idx="3743">
                  <c:v>374.267</c:v>
                </c:pt>
                <c:pt idx="3744">
                  <c:v>374.3</c:v>
                </c:pt>
                <c:pt idx="3745">
                  <c:v>374.4</c:v>
                </c:pt>
                <c:pt idx="3746">
                  <c:v>374.5</c:v>
                </c:pt>
                <c:pt idx="3747">
                  <c:v>374.6</c:v>
                </c:pt>
                <c:pt idx="3748">
                  <c:v>374.7</c:v>
                </c:pt>
                <c:pt idx="3749">
                  <c:v>374.8</c:v>
                </c:pt>
                <c:pt idx="3750">
                  <c:v>374.9</c:v>
                </c:pt>
                <c:pt idx="3751">
                  <c:v>375</c:v>
                </c:pt>
                <c:pt idx="3752">
                  <c:v>375.1</c:v>
                </c:pt>
                <c:pt idx="3753">
                  <c:v>375.2</c:v>
                </c:pt>
                <c:pt idx="3754">
                  <c:v>375.3</c:v>
                </c:pt>
                <c:pt idx="3755">
                  <c:v>375.4</c:v>
                </c:pt>
                <c:pt idx="3756">
                  <c:v>375.5</c:v>
                </c:pt>
                <c:pt idx="3757">
                  <c:v>375.6</c:v>
                </c:pt>
                <c:pt idx="3758">
                  <c:v>375.7</c:v>
                </c:pt>
                <c:pt idx="3759">
                  <c:v>375.8</c:v>
                </c:pt>
                <c:pt idx="3760">
                  <c:v>375.9</c:v>
                </c:pt>
                <c:pt idx="3761">
                  <c:v>376</c:v>
                </c:pt>
                <c:pt idx="3762">
                  <c:v>376.1</c:v>
                </c:pt>
                <c:pt idx="3763">
                  <c:v>376.2</c:v>
                </c:pt>
                <c:pt idx="3764">
                  <c:v>376.3</c:v>
                </c:pt>
                <c:pt idx="3765">
                  <c:v>376.4</c:v>
                </c:pt>
                <c:pt idx="3766">
                  <c:v>376.5</c:v>
                </c:pt>
                <c:pt idx="3767">
                  <c:v>376.6</c:v>
                </c:pt>
                <c:pt idx="3768">
                  <c:v>376.7</c:v>
                </c:pt>
                <c:pt idx="3769">
                  <c:v>376.8</c:v>
                </c:pt>
                <c:pt idx="3770">
                  <c:v>376.9</c:v>
                </c:pt>
                <c:pt idx="3771">
                  <c:v>377</c:v>
                </c:pt>
                <c:pt idx="3772">
                  <c:v>377.1</c:v>
                </c:pt>
                <c:pt idx="3773">
                  <c:v>377.263</c:v>
                </c:pt>
                <c:pt idx="3774">
                  <c:v>377.3</c:v>
                </c:pt>
                <c:pt idx="3775">
                  <c:v>377.401</c:v>
                </c:pt>
                <c:pt idx="3776">
                  <c:v>377.5</c:v>
                </c:pt>
                <c:pt idx="3777">
                  <c:v>377.6</c:v>
                </c:pt>
                <c:pt idx="3778">
                  <c:v>377.774</c:v>
                </c:pt>
                <c:pt idx="3779">
                  <c:v>377.8</c:v>
                </c:pt>
                <c:pt idx="3780">
                  <c:v>377.9</c:v>
                </c:pt>
                <c:pt idx="3781">
                  <c:v>378</c:v>
                </c:pt>
                <c:pt idx="3782">
                  <c:v>378.1</c:v>
                </c:pt>
                <c:pt idx="3783">
                  <c:v>378.215</c:v>
                </c:pt>
                <c:pt idx="3784">
                  <c:v>378.301</c:v>
                </c:pt>
                <c:pt idx="3785">
                  <c:v>378.4</c:v>
                </c:pt>
                <c:pt idx="3786">
                  <c:v>378.501</c:v>
                </c:pt>
                <c:pt idx="3787">
                  <c:v>378.601</c:v>
                </c:pt>
                <c:pt idx="3788">
                  <c:v>378.701</c:v>
                </c:pt>
                <c:pt idx="3789">
                  <c:v>378.801</c:v>
                </c:pt>
                <c:pt idx="3790">
                  <c:v>378.969</c:v>
                </c:pt>
                <c:pt idx="3791">
                  <c:v>379.022</c:v>
                </c:pt>
                <c:pt idx="3792">
                  <c:v>379.1</c:v>
                </c:pt>
                <c:pt idx="3793">
                  <c:v>379.2</c:v>
                </c:pt>
                <c:pt idx="3794">
                  <c:v>379.316</c:v>
                </c:pt>
                <c:pt idx="3795">
                  <c:v>379.401</c:v>
                </c:pt>
                <c:pt idx="3796">
                  <c:v>379.501</c:v>
                </c:pt>
                <c:pt idx="3797">
                  <c:v>379.6</c:v>
                </c:pt>
                <c:pt idx="3798">
                  <c:v>379.774</c:v>
                </c:pt>
                <c:pt idx="3799">
                  <c:v>379.8</c:v>
                </c:pt>
                <c:pt idx="3800">
                  <c:v>379.9</c:v>
                </c:pt>
                <c:pt idx="3801">
                  <c:v>380</c:v>
                </c:pt>
                <c:pt idx="3802">
                  <c:v>380.1</c:v>
                </c:pt>
                <c:pt idx="3803">
                  <c:v>380.201</c:v>
                </c:pt>
                <c:pt idx="3804">
                  <c:v>380.301</c:v>
                </c:pt>
                <c:pt idx="3805">
                  <c:v>380.4</c:v>
                </c:pt>
                <c:pt idx="3806">
                  <c:v>380.5</c:v>
                </c:pt>
                <c:pt idx="3807">
                  <c:v>380.637</c:v>
                </c:pt>
                <c:pt idx="3808">
                  <c:v>380.7</c:v>
                </c:pt>
                <c:pt idx="3809">
                  <c:v>380.8</c:v>
                </c:pt>
                <c:pt idx="3810">
                  <c:v>380.901</c:v>
                </c:pt>
                <c:pt idx="3811">
                  <c:v>381.009</c:v>
                </c:pt>
                <c:pt idx="3812">
                  <c:v>381.106</c:v>
                </c:pt>
                <c:pt idx="3813">
                  <c:v>381.2</c:v>
                </c:pt>
                <c:pt idx="3814">
                  <c:v>381.3</c:v>
                </c:pt>
                <c:pt idx="3815">
                  <c:v>381.4</c:v>
                </c:pt>
                <c:pt idx="3816">
                  <c:v>381.5</c:v>
                </c:pt>
                <c:pt idx="3817">
                  <c:v>381.6</c:v>
                </c:pt>
                <c:pt idx="3818">
                  <c:v>381.7</c:v>
                </c:pt>
                <c:pt idx="3819">
                  <c:v>381.804</c:v>
                </c:pt>
                <c:pt idx="3820">
                  <c:v>381.9</c:v>
                </c:pt>
                <c:pt idx="3821">
                  <c:v>382</c:v>
                </c:pt>
                <c:pt idx="3822">
                  <c:v>382.1</c:v>
                </c:pt>
                <c:pt idx="3823">
                  <c:v>382.2</c:v>
                </c:pt>
                <c:pt idx="3824">
                  <c:v>382.3</c:v>
                </c:pt>
                <c:pt idx="3825">
                  <c:v>382.4</c:v>
                </c:pt>
                <c:pt idx="3826">
                  <c:v>382.5</c:v>
                </c:pt>
                <c:pt idx="3827">
                  <c:v>382.6</c:v>
                </c:pt>
                <c:pt idx="3828">
                  <c:v>382.7</c:v>
                </c:pt>
                <c:pt idx="3829">
                  <c:v>382.809</c:v>
                </c:pt>
                <c:pt idx="3830">
                  <c:v>382.918</c:v>
                </c:pt>
                <c:pt idx="3831">
                  <c:v>383</c:v>
                </c:pt>
                <c:pt idx="3832">
                  <c:v>383.1</c:v>
                </c:pt>
                <c:pt idx="3833">
                  <c:v>383.2</c:v>
                </c:pt>
                <c:pt idx="3834">
                  <c:v>383.3</c:v>
                </c:pt>
                <c:pt idx="3835">
                  <c:v>383.4</c:v>
                </c:pt>
                <c:pt idx="3836">
                  <c:v>383.5</c:v>
                </c:pt>
                <c:pt idx="3837">
                  <c:v>383.6</c:v>
                </c:pt>
                <c:pt idx="3838">
                  <c:v>383.7</c:v>
                </c:pt>
                <c:pt idx="3839">
                  <c:v>383.8</c:v>
                </c:pt>
                <c:pt idx="3840">
                  <c:v>383.9</c:v>
                </c:pt>
                <c:pt idx="3841">
                  <c:v>384</c:v>
                </c:pt>
                <c:pt idx="3842">
                  <c:v>384.1</c:v>
                </c:pt>
                <c:pt idx="3843">
                  <c:v>384.2</c:v>
                </c:pt>
                <c:pt idx="3844">
                  <c:v>384.3</c:v>
                </c:pt>
                <c:pt idx="3845">
                  <c:v>384.4</c:v>
                </c:pt>
                <c:pt idx="3846">
                  <c:v>384.5</c:v>
                </c:pt>
                <c:pt idx="3847">
                  <c:v>384.6</c:v>
                </c:pt>
                <c:pt idx="3848">
                  <c:v>384.7</c:v>
                </c:pt>
                <c:pt idx="3849">
                  <c:v>384.8</c:v>
                </c:pt>
                <c:pt idx="3850">
                  <c:v>384.9</c:v>
                </c:pt>
                <c:pt idx="3851">
                  <c:v>385</c:v>
                </c:pt>
                <c:pt idx="3852">
                  <c:v>385.1</c:v>
                </c:pt>
                <c:pt idx="3853">
                  <c:v>385.2</c:v>
                </c:pt>
                <c:pt idx="3854">
                  <c:v>385.3</c:v>
                </c:pt>
                <c:pt idx="3855">
                  <c:v>385.4</c:v>
                </c:pt>
                <c:pt idx="3856">
                  <c:v>385.5</c:v>
                </c:pt>
                <c:pt idx="3857">
                  <c:v>385.6</c:v>
                </c:pt>
                <c:pt idx="3858">
                  <c:v>385.7</c:v>
                </c:pt>
                <c:pt idx="3859">
                  <c:v>385.8</c:v>
                </c:pt>
                <c:pt idx="3860">
                  <c:v>385.9</c:v>
                </c:pt>
                <c:pt idx="3861">
                  <c:v>386.097</c:v>
                </c:pt>
                <c:pt idx="3862">
                  <c:v>386.1</c:v>
                </c:pt>
                <c:pt idx="3863">
                  <c:v>386.2</c:v>
                </c:pt>
                <c:pt idx="3864">
                  <c:v>386.3</c:v>
                </c:pt>
                <c:pt idx="3865">
                  <c:v>386.4</c:v>
                </c:pt>
                <c:pt idx="3866">
                  <c:v>386.5</c:v>
                </c:pt>
                <c:pt idx="3867">
                  <c:v>386.6</c:v>
                </c:pt>
                <c:pt idx="3868">
                  <c:v>386.7</c:v>
                </c:pt>
                <c:pt idx="3869">
                  <c:v>386.801</c:v>
                </c:pt>
                <c:pt idx="3870">
                  <c:v>386.901</c:v>
                </c:pt>
                <c:pt idx="3871">
                  <c:v>387.015</c:v>
                </c:pt>
                <c:pt idx="3872">
                  <c:v>387.101</c:v>
                </c:pt>
                <c:pt idx="3873">
                  <c:v>387.2</c:v>
                </c:pt>
                <c:pt idx="3874">
                  <c:v>387.3</c:v>
                </c:pt>
                <c:pt idx="3875">
                  <c:v>387.4</c:v>
                </c:pt>
                <c:pt idx="3876">
                  <c:v>387.5</c:v>
                </c:pt>
                <c:pt idx="3877">
                  <c:v>387.601</c:v>
                </c:pt>
                <c:pt idx="3878">
                  <c:v>387.754</c:v>
                </c:pt>
                <c:pt idx="3879">
                  <c:v>387.832</c:v>
                </c:pt>
                <c:pt idx="3880">
                  <c:v>387.901</c:v>
                </c:pt>
                <c:pt idx="3881">
                  <c:v>388.061</c:v>
                </c:pt>
                <c:pt idx="3882">
                  <c:v>388.101</c:v>
                </c:pt>
                <c:pt idx="3883">
                  <c:v>388.2</c:v>
                </c:pt>
                <c:pt idx="3884">
                  <c:v>388.3</c:v>
                </c:pt>
                <c:pt idx="3885">
                  <c:v>388.4</c:v>
                </c:pt>
                <c:pt idx="3886">
                  <c:v>388.5</c:v>
                </c:pt>
                <c:pt idx="3887">
                  <c:v>388.72</c:v>
                </c:pt>
                <c:pt idx="3888">
                  <c:v>388.721</c:v>
                </c:pt>
                <c:pt idx="3889">
                  <c:v>388.8</c:v>
                </c:pt>
                <c:pt idx="3890">
                  <c:v>388.963</c:v>
                </c:pt>
                <c:pt idx="3891">
                  <c:v>389.001</c:v>
                </c:pt>
                <c:pt idx="3892">
                  <c:v>389.1</c:v>
                </c:pt>
                <c:pt idx="3893">
                  <c:v>389.2</c:v>
                </c:pt>
                <c:pt idx="3894">
                  <c:v>389.3</c:v>
                </c:pt>
                <c:pt idx="3895">
                  <c:v>389.4</c:v>
                </c:pt>
                <c:pt idx="3896">
                  <c:v>389.544</c:v>
                </c:pt>
                <c:pt idx="3897">
                  <c:v>389.6</c:v>
                </c:pt>
                <c:pt idx="3898">
                  <c:v>389.7</c:v>
                </c:pt>
                <c:pt idx="3899">
                  <c:v>389.8</c:v>
                </c:pt>
                <c:pt idx="3900">
                  <c:v>389.9</c:v>
                </c:pt>
                <c:pt idx="3901">
                  <c:v>390.027</c:v>
                </c:pt>
                <c:pt idx="3902">
                  <c:v>390.181</c:v>
                </c:pt>
                <c:pt idx="3903">
                  <c:v>390.2</c:v>
                </c:pt>
                <c:pt idx="3904">
                  <c:v>390.3</c:v>
                </c:pt>
                <c:pt idx="3905">
                  <c:v>390.4</c:v>
                </c:pt>
                <c:pt idx="3906">
                  <c:v>390.5</c:v>
                </c:pt>
                <c:pt idx="3907">
                  <c:v>390.6</c:v>
                </c:pt>
                <c:pt idx="3908">
                  <c:v>390.7</c:v>
                </c:pt>
                <c:pt idx="3909">
                  <c:v>390.8</c:v>
                </c:pt>
                <c:pt idx="3910">
                  <c:v>390.9</c:v>
                </c:pt>
                <c:pt idx="3911">
                  <c:v>391</c:v>
                </c:pt>
                <c:pt idx="3912">
                  <c:v>391.1</c:v>
                </c:pt>
                <c:pt idx="3913">
                  <c:v>391.2</c:v>
                </c:pt>
                <c:pt idx="3914">
                  <c:v>391.3</c:v>
                </c:pt>
                <c:pt idx="3915">
                  <c:v>391.4</c:v>
                </c:pt>
                <c:pt idx="3916">
                  <c:v>391.5</c:v>
                </c:pt>
                <c:pt idx="3917">
                  <c:v>391.647</c:v>
                </c:pt>
                <c:pt idx="3918">
                  <c:v>391.729</c:v>
                </c:pt>
                <c:pt idx="3919">
                  <c:v>391.8</c:v>
                </c:pt>
                <c:pt idx="3920">
                  <c:v>391.9</c:v>
                </c:pt>
                <c:pt idx="3921">
                  <c:v>392</c:v>
                </c:pt>
                <c:pt idx="3922">
                  <c:v>392.1</c:v>
                </c:pt>
                <c:pt idx="3923">
                  <c:v>392.2</c:v>
                </c:pt>
                <c:pt idx="3924">
                  <c:v>392.3</c:v>
                </c:pt>
                <c:pt idx="3925">
                  <c:v>392.401</c:v>
                </c:pt>
                <c:pt idx="3926">
                  <c:v>392.501</c:v>
                </c:pt>
                <c:pt idx="3927">
                  <c:v>392.601</c:v>
                </c:pt>
                <c:pt idx="3928">
                  <c:v>392.701</c:v>
                </c:pt>
                <c:pt idx="3929">
                  <c:v>392.848</c:v>
                </c:pt>
                <c:pt idx="3930">
                  <c:v>392.907</c:v>
                </c:pt>
                <c:pt idx="3931">
                  <c:v>393</c:v>
                </c:pt>
                <c:pt idx="3932">
                  <c:v>393.1</c:v>
                </c:pt>
                <c:pt idx="3933">
                  <c:v>393.2</c:v>
                </c:pt>
                <c:pt idx="3934">
                  <c:v>393.3</c:v>
                </c:pt>
                <c:pt idx="3935">
                  <c:v>393.404</c:v>
                </c:pt>
                <c:pt idx="3936">
                  <c:v>393.518</c:v>
                </c:pt>
                <c:pt idx="3937">
                  <c:v>393.6</c:v>
                </c:pt>
                <c:pt idx="3938">
                  <c:v>393.7</c:v>
                </c:pt>
                <c:pt idx="3939">
                  <c:v>393.8</c:v>
                </c:pt>
                <c:pt idx="3940">
                  <c:v>393.9</c:v>
                </c:pt>
                <c:pt idx="3941">
                  <c:v>394.001</c:v>
                </c:pt>
                <c:pt idx="3942">
                  <c:v>394.1</c:v>
                </c:pt>
                <c:pt idx="3943">
                  <c:v>394.2</c:v>
                </c:pt>
                <c:pt idx="3944">
                  <c:v>394.3</c:v>
                </c:pt>
                <c:pt idx="3945">
                  <c:v>394.4</c:v>
                </c:pt>
                <c:pt idx="3946">
                  <c:v>394.5</c:v>
                </c:pt>
                <c:pt idx="3947">
                  <c:v>394.6</c:v>
                </c:pt>
                <c:pt idx="3948">
                  <c:v>394.7</c:v>
                </c:pt>
                <c:pt idx="3949">
                  <c:v>394.824</c:v>
                </c:pt>
                <c:pt idx="3950">
                  <c:v>394.983</c:v>
                </c:pt>
                <c:pt idx="3951">
                  <c:v>395</c:v>
                </c:pt>
                <c:pt idx="3952">
                  <c:v>395.1</c:v>
                </c:pt>
                <c:pt idx="3953">
                  <c:v>395.2</c:v>
                </c:pt>
                <c:pt idx="3954">
                  <c:v>395.301</c:v>
                </c:pt>
                <c:pt idx="3955">
                  <c:v>395.4</c:v>
                </c:pt>
                <c:pt idx="3956">
                  <c:v>395.5</c:v>
                </c:pt>
                <c:pt idx="3957">
                  <c:v>395.6</c:v>
                </c:pt>
                <c:pt idx="3958">
                  <c:v>395.7</c:v>
                </c:pt>
                <c:pt idx="3959">
                  <c:v>395.8</c:v>
                </c:pt>
                <c:pt idx="3960">
                  <c:v>395.9</c:v>
                </c:pt>
                <c:pt idx="3961">
                  <c:v>396</c:v>
                </c:pt>
                <c:pt idx="3962">
                  <c:v>396.1</c:v>
                </c:pt>
                <c:pt idx="3963">
                  <c:v>396.2</c:v>
                </c:pt>
                <c:pt idx="3964">
                  <c:v>396.3</c:v>
                </c:pt>
                <c:pt idx="3965">
                  <c:v>396.4</c:v>
                </c:pt>
                <c:pt idx="3966">
                  <c:v>396.5</c:v>
                </c:pt>
                <c:pt idx="3967">
                  <c:v>396.6</c:v>
                </c:pt>
                <c:pt idx="3968">
                  <c:v>396.7</c:v>
                </c:pt>
                <c:pt idx="3969">
                  <c:v>396.8</c:v>
                </c:pt>
                <c:pt idx="3970">
                  <c:v>396.9</c:v>
                </c:pt>
                <c:pt idx="3971">
                  <c:v>397</c:v>
                </c:pt>
                <c:pt idx="3972">
                  <c:v>397.1</c:v>
                </c:pt>
                <c:pt idx="3973">
                  <c:v>397.2</c:v>
                </c:pt>
                <c:pt idx="3974">
                  <c:v>397.3</c:v>
                </c:pt>
                <c:pt idx="3975">
                  <c:v>397.4</c:v>
                </c:pt>
                <c:pt idx="3976">
                  <c:v>397.5</c:v>
                </c:pt>
                <c:pt idx="3977">
                  <c:v>397.6</c:v>
                </c:pt>
                <c:pt idx="3978">
                  <c:v>397.7</c:v>
                </c:pt>
                <c:pt idx="3979">
                  <c:v>397.8</c:v>
                </c:pt>
                <c:pt idx="3980">
                  <c:v>397.9</c:v>
                </c:pt>
                <c:pt idx="3981">
                  <c:v>398</c:v>
                </c:pt>
                <c:pt idx="3982">
                  <c:v>398.1</c:v>
                </c:pt>
                <c:pt idx="3983">
                  <c:v>398.2</c:v>
                </c:pt>
                <c:pt idx="3984">
                  <c:v>398.3</c:v>
                </c:pt>
                <c:pt idx="3985">
                  <c:v>398.4</c:v>
                </c:pt>
                <c:pt idx="3986">
                  <c:v>398.5</c:v>
                </c:pt>
                <c:pt idx="3987">
                  <c:v>398.6</c:v>
                </c:pt>
                <c:pt idx="3988">
                  <c:v>398.7</c:v>
                </c:pt>
                <c:pt idx="3989">
                  <c:v>398.8</c:v>
                </c:pt>
                <c:pt idx="3990">
                  <c:v>398.9</c:v>
                </c:pt>
                <c:pt idx="3991">
                  <c:v>399</c:v>
                </c:pt>
                <c:pt idx="3992">
                  <c:v>399.1</c:v>
                </c:pt>
                <c:pt idx="3993">
                  <c:v>399.2</c:v>
                </c:pt>
                <c:pt idx="3994">
                  <c:v>399.313</c:v>
                </c:pt>
                <c:pt idx="3995">
                  <c:v>399.4</c:v>
                </c:pt>
                <c:pt idx="3996">
                  <c:v>399.5</c:v>
                </c:pt>
                <c:pt idx="3997">
                  <c:v>399.6</c:v>
                </c:pt>
                <c:pt idx="3998">
                  <c:v>399.7</c:v>
                </c:pt>
                <c:pt idx="3999">
                  <c:v>399.802</c:v>
                </c:pt>
                <c:pt idx="4000">
                  <c:v>399.901</c:v>
                </c:pt>
                <c:pt idx="4001">
                  <c:v>400</c:v>
                </c:pt>
                <c:pt idx="4002">
                  <c:v>400.101</c:v>
                </c:pt>
                <c:pt idx="4003">
                  <c:v>400.227</c:v>
                </c:pt>
                <c:pt idx="4004">
                  <c:v>400.301</c:v>
                </c:pt>
                <c:pt idx="4005">
                  <c:v>400.4</c:v>
                </c:pt>
                <c:pt idx="4006">
                  <c:v>400.5</c:v>
                </c:pt>
                <c:pt idx="4007">
                  <c:v>400.6</c:v>
                </c:pt>
                <c:pt idx="4008">
                  <c:v>400.7</c:v>
                </c:pt>
                <c:pt idx="4009">
                  <c:v>400.896</c:v>
                </c:pt>
                <c:pt idx="4010">
                  <c:v>400.9</c:v>
                </c:pt>
                <c:pt idx="4011">
                  <c:v>401</c:v>
                </c:pt>
                <c:pt idx="4012">
                  <c:v>401.1</c:v>
                </c:pt>
                <c:pt idx="4013">
                  <c:v>401.2</c:v>
                </c:pt>
                <c:pt idx="4014">
                  <c:v>401.3</c:v>
                </c:pt>
                <c:pt idx="4015">
                  <c:v>401.4</c:v>
                </c:pt>
                <c:pt idx="4016">
                  <c:v>401.5</c:v>
                </c:pt>
                <c:pt idx="4017">
                  <c:v>401.6</c:v>
                </c:pt>
                <c:pt idx="4018">
                  <c:v>401.7</c:v>
                </c:pt>
                <c:pt idx="4019">
                  <c:v>401.8</c:v>
                </c:pt>
                <c:pt idx="4020">
                  <c:v>401.9</c:v>
                </c:pt>
                <c:pt idx="4021">
                  <c:v>402</c:v>
                </c:pt>
                <c:pt idx="4022">
                  <c:v>402.1</c:v>
                </c:pt>
                <c:pt idx="4023">
                  <c:v>402.2</c:v>
                </c:pt>
                <c:pt idx="4024">
                  <c:v>402.3</c:v>
                </c:pt>
                <c:pt idx="4025">
                  <c:v>402.4</c:v>
                </c:pt>
                <c:pt idx="4026">
                  <c:v>402.5</c:v>
                </c:pt>
                <c:pt idx="4027">
                  <c:v>402.6</c:v>
                </c:pt>
                <c:pt idx="4028">
                  <c:v>402.7</c:v>
                </c:pt>
                <c:pt idx="4029">
                  <c:v>402.801</c:v>
                </c:pt>
                <c:pt idx="4030">
                  <c:v>402.9</c:v>
                </c:pt>
                <c:pt idx="4031">
                  <c:v>403</c:v>
                </c:pt>
                <c:pt idx="4032">
                  <c:v>403.1</c:v>
                </c:pt>
                <c:pt idx="4033">
                  <c:v>403.2</c:v>
                </c:pt>
                <c:pt idx="4034">
                  <c:v>403.3</c:v>
                </c:pt>
                <c:pt idx="4035">
                  <c:v>403.4</c:v>
                </c:pt>
                <c:pt idx="4036">
                  <c:v>403.5</c:v>
                </c:pt>
                <c:pt idx="4037">
                  <c:v>403.6</c:v>
                </c:pt>
                <c:pt idx="4038">
                  <c:v>403.7</c:v>
                </c:pt>
                <c:pt idx="4039">
                  <c:v>403.8</c:v>
                </c:pt>
                <c:pt idx="4040">
                  <c:v>403.9</c:v>
                </c:pt>
                <c:pt idx="4041">
                  <c:v>404</c:v>
                </c:pt>
                <c:pt idx="4042">
                  <c:v>404.1</c:v>
                </c:pt>
                <c:pt idx="4043">
                  <c:v>404.2</c:v>
                </c:pt>
                <c:pt idx="4044">
                  <c:v>404.3</c:v>
                </c:pt>
                <c:pt idx="4045">
                  <c:v>404.4</c:v>
                </c:pt>
                <c:pt idx="4046">
                  <c:v>404.5</c:v>
                </c:pt>
                <c:pt idx="4047">
                  <c:v>404.6</c:v>
                </c:pt>
                <c:pt idx="4048">
                  <c:v>404.7</c:v>
                </c:pt>
                <c:pt idx="4049">
                  <c:v>404.8</c:v>
                </c:pt>
                <c:pt idx="4050">
                  <c:v>404.9</c:v>
                </c:pt>
                <c:pt idx="4051">
                  <c:v>405</c:v>
                </c:pt>
                <c:pt idx="4052">
                  <c:v>405.1</c:v>
                </c:pt>
                <c:pt idx="4053">
                  <c:v>405.2</c:v>
                </c:pt>
                <c:pt idx="4054">
                  <c:v>405.3</c:v>
                </c:pt>
                <c:pt idx="4055">
                  <c:v>405.4</c:v>
                </c:pt>
                <c:pt idx="4056">
                  <c:v>405.5</c:v>
                </c:pt>
                <c:pt idx="4057">
                  <c:v>405.6</c:v>
                </c:pt>
                <c:pt idx="4058">
                  <c:v>405.7</c:v>
                </c:pt>
                <c:pt idx="4059">
                  <c:v>405.801</c:v>
                </c:pt>
                <c:pt idx="4060">
                  <c:v>405.9</c:v>
                </c:pt>
                <c:pt idx="4061">
                  <c:v>406</c:v>
                </c:pt>
                <c:pt idx="4062">
                  <c:v>406.1</c:v>
                </c:pt>
                <c:pt idx="4063">
                  <c:v>406.2</c:v>
                </c:pt>
                <c:pt idx="4064">
                  <c:v>406.3</c:v>
                </c:pt>
                <c:pt idx="4065">
                  <c:v>406.401</c:v>
                </c:pt>
                <c:pt idx="4066">
                  <c:v>406.5</c:v>
                </c:pt>
                <c:pt idx="4067">
                  <c:v>406.6</c:v>
                </c:pt>
                <c:pt idx="4068">
                  <c:v>406.7</c:v>
                </c:pt>
                <c:pt idx="4069">
                  <c:v>406.801</c:v>
                </c:pt>
                <c:pt idx="4070">
                  <c:v>406.9</c:v>
                </c:pt>
                <c:pt idx="4071">
                  <c:v>407</c:v>
                </c:pt>
                <c:pt idx="4072">
                  <c:v>407.1</c:v>
                </c:pt>
                <c:pt idx="4073">
                  <c:v>407.2</c:v>
                </c:pt>
                <c:pt idx="4074">
                  <c:v>407.3</c:v>
                </c:pt>
                <c:pt idx="4075">
                  <c:v>407.401</c:v>
                </c:pt>
                <c:pt idx="4076">
                  <c:v>407.5</c:v>
                </c:pt>
                <c:pt idx="4077">
                  <c:v>407.6</c:v>
                </c:pt>
                <c:pt idx="4078">
                  <c:v>407.701</c:v>
                </c:pt>
                <c:pt idx="4079">
                  <c:v>407.8</c:v>
                </c:pt>
                <c:pt idx="4080">
                  <c:v>407.901</c:v>
                </c:pt>
                <c:pt idx="4081">
                  <c:v>408</c:v>
                </c:pt>
                <c:pt idx="4082">
                  <c:v>408.1</c:v>
                </c:pt>
                <c:pt idx="4083">
                  <c:v>408.2</c:v>
                </c:pt>
                <c:pt idx="4084">
                  <c:v>408.3</c:v>
                </c:pt>
                <c:pt idx="4085">
                  <c:v>408.4</c:v>
                </c:pt>
                <c:pt idx="4086">
                  <c:v>408.5</c:v>
                </c:pt>
                <c:pt idx="4087">
                  <c:v>408.6</c:v>
                </c:pt>
                <c:pt idx="4088">
                  <c:v>408.7</c:v>
                </c:pt>
                <c:pt idx="4089">
                  <c:v>408.8</c:v>
                </c:pt>
                <c:pt idx="4090">
                  <c:v>408.907</c:v>
                </c:pt>
                <c:pt idx="4091">
                  <c:v>409</c:v>
                </c:pt>
                <c:pt idx="4092">
                  <c:v>409.1</c:v>
                </c:pt>
                <c:pt idx="4093">
                  <c:v>409.2</c:v>
                </c:pt>
                <c:pt idx="4094">
                  <c:v>409.301</c:v>
                </c:pt>
                <c:pt idx="4095">
                  <c:v>409.456</c:v>
                </c:pt>
                <c:pt idx="4096">
                  <c:v>409.5</c:v>
                </c:pt>
                <c:pt idx="4097">
                  <c:v>409.601</c:v>
                </c:pt>
                <c:pt idx="4098">
                  <c:v>409.701</c:v>
                </c:pt>
                <c:pt idx="4099">
                  <c:v>409.805</c:v>
                </c:pt>
                <c:pt idx="4100">
                  <c:v>409.984</c:v>
                </c:pt>
                <c:pt idx="4101">
                  <c:v>410.082</c:v>
                </c:pt>
                <c:pt idx="4102">
                  <c:v>410.1</c:v>
                </c:pt>
                <c:pt idx="4103">
                  <c:v>410.201</c:v>
                </c:pt>
                <c:pt idx="4104">
                  <c:v>410.301</c:v>
                </c:pt>
                <c:pt idx="4105">
                  <c:v>410.4</c:v>
                </c:pt>
                <c:pt idx="4106">
                  <c:v>410.5</c:v>
                </c:pt>
                <c:pt idx="4107">
                  <c:v>410.674</c:v>
                </c:pt>
                <c:pt idx="4108">
                  <c:v>410.701</c:v>
                </c:pt>
                <c:pt idx="4109">
                  <c:v>410.801</c:v>
                </c:pt>
                <c:pt idx="4110">
                  <c:v>410.901</c:v>
                </c:pt>
                <c:pt idx="4111">
                  <c:v>411</c:v>
                </c:pt>
                <c:pt idx="4112">
                  <c:v>411.1</c:v>
                </c:pt>
                <c:pt idx="4113">
                  <c:v>411.2</c:v>
                </c:pt>
                <c:pt idx="4114">
                  <c:v>411.3</c:v>
                </c:pt>
                <c:pt idx="4115">
                  <c:v>411.436</c:v>
                </c:pt>
                <c:pt idx="4116">
                  <c:v>411.5</c:v>
                </c:pt>
                <c:pt idx="4117">
                  <c:v>411.6</c:v>
                </c:pt>
                <c:pt idx="4118">
                  <c:v>411.7</c:v>
                </c:pt>
                <c:pt idx="4119">
                  <c:v>411.8</c:v>
                </c:pt>
                <c:pt idx="4120">
                  <c:v>411.9</c:v>
                </c:pt>
                <c:pt idx="4121">
                  <c:v>412.043</c:v>
                </c:pt>
                <c:pt idx="4122">
                  <c:v>412.101</c:v>
                </c:pt>
                <c:pt idx="4123">
                  <c:v>412.2</c:v>
                </c:pt>
                <c:pt idx="4124">
                  <c:v>412.3</c:v>
                </c:pt>
                <c:pt idx="4125">
                  <c:v>412.4</c:v>
                </c:pt>
                <c:pt idx="4126">
                  <c:v>412.5</c:v>
                </c:pt>
                <c:pt idx="4127">
                  <c:v>412.6</c:v>
                </c:pt>
                <c:pt idx="4128">
                  <c:v>412.7</c:v>
                </c:pt>
                <c:pt idx="4129">
                  <c:v>412.8</c:v>
                </c:pt>
                <c:pt idx="4130">
                  <c:v>412.9</c:v>
                </c:pt>
                <c:pt idx="4131">
                  <c:v>413</c:v>
                </c:pt>
                <c:pt idx="4132">
                  <c:v>413.1</c:v>
                </c:pt>
                <c:pt idx="4133">
                  <c:v>413.2</c:v>
                </c:pt>
                <c:pt idx="4134">
                  <c:v>413.3</c:v>
                </c:pt>
                <c:pt idx="4135">
                  <c:v>413.4</c:v>
                </c:pt>
                <c:pt idx="4136">
                  <c:v>413.5</c:v>
                </c:pt>
                <c:pt idx="4137">
                  <c:v>413.6</c:v>
                </c:pt>
                <c:pt idx="4138">
                  <c:v>413.7</c:v>
                </c:pt>
                <c:pt idx="4139">
                  <c:v>413.8</c:v>
                </c:pt>
                <c:pt idx="4140">
                  <c:v>413.9</c:v>
                </c:pt>
                <c:pt idx="4141">
                  <c:v>414</c:v>
                </c:pt>
                <c:pt idx="4142">
                  <c:v>414.1</c:v>
                </c:pt>
                <c:pt idx="4143">
                  <c:v>414.245</c:v>
                </c:pt>
                <c:pt idx="4144">
                  <c:v>414.301</c:v>
                </c:pt>
                <c:pt idx="4145">
                  <c:v>414.4</c:v>
                </c:pt>
                <c:pt idx="4146">
                  <c:v>414.5</c:v>
                </c:pt>
                <c:pt idx="4147">
                  <c:v>414.6</c:v>
                </c:pt>
                <c:pt idx="4148">
                  <c:v>414.7</c:v>
                </c:pt>
                <c:pt idx="4149">
                  <c:v>414.855</c:v>
                </c:pt>
                <c:pt idx="4150">
                  <c:v>414.9</c:v>
                </c:pt>
                <c:pt idx="4151">
                  <c:v>415</c:v>
                </c:pt>
                <c:pt idx="4152">
                  <c:v>415.1</c:v>
                </c:pt>
                <c:pt idx="4153">
                  <c:v>415.2</c:v>
                </c:pt>
                <c:pt idx="4154">
                  <c:v>415.3</c:v>
                </c:pt>
                <c:pt idx="4155">
                  <c:v>415.4</c:v>
                </c:pt>
                <c:pt idx="4156">
                  <c:v>415.5</c:v>
                </c:pt>
                <c:pt idx="4157">
                  <c:v>415.6</c:v>
                </c:pt>
                <c:pt idx="4158">
                  <c:v>415.7</c:v>
                </c:pt>
                <c:pt idx="4159">
                  <c:v>415.8</c:v>
                </c:pt>
                <c:pt idx="4160">
                  <c:v>415.911</c:v>
                </c:pt>
                <c:pt idx="4161">
                  <c:v>416</c:v>
                </c:pt>
                <c:pt idx="4162">
                  <c:v>416.1</c:v>
                </c:pt>
                <c:pt idx="4163">
                  <c:v>416.2</c:v>
                </c:pt>
                <c:pt idx="4164">
                  <c:v>416.3</c:v>
                </c:pt>
                <c:pt idx="4165">
                  <c:v>416.4</c:v>
                </c:pt>
                <c:pt idx="4166">
                  <c:v>416.5</c:v>
                </c:pt>
                <c:pt idx="4167">
                  <c:v>416.6</c:v>
                </c:pt>
                <c:pt idx="4168">
                  <c:v>416.7</c:v>
                </c:pt>
                <c:pt idx="4169">
                  <c:v>416.8</c:v>
                </c:pt>
                <c:pt idx="4170">
                  <c:v>416.9</c:v>
                </c:pt>
                <c:pt idx="4171">
                  <c:v>417</c:v>
                </c:pt>
                <c:pt idx="4172">
                  <c:v>417.1</c:v>
                </c:pt>
                <c:pt idx="4173">
                  <c:v>417.2</c:v>
                </c:pt>
                <c:pt idx="4174">
                  <c:v>417.3</c:v>
                </c:pt>
                <c:pt idx="4175">
                  <c:v>417.4</c:v>
                </c:pt>
                <c:pt idx="4176">
                  <c:v>417.515</c:v>
                </c:pt>
                <c:pt idx="4177">
                  <c:v>417.608</c:v>
                </c:pt>
                <c:pt idx="4178">
                  <c:v>417.702</c:v>
                </c:pt>
                <c:pt idx="4179">
                  <c:v>417.813</c:v>
                </c:pt>
                <c:pt idx="4180">
                  <c:v>417.905</c:v>
                </c:pt>
                <c:pt idx="4181">
                  <c:v>418.03</c:v>
                </c:pt>
                <c:pt idx="4182">
                  <c:v>418.108</c:v>
                </c:pt>
                <c:pt idx="4183">
                  <c:v>418.202</c:v>
                </c:pt>
                <c:pt idx="4184">
                  <c:v>418.311</c:v>
                </c:pt>
                <c:pt idx="4185">
                  <c:v>418.406</c:v>
                </c:pt>
                <c:pt idx="4186">
                  <c:v>418.501</c:v>
                </c:pt>
                <c:pt idx="4187">
                  <c:v>418.6</c:v>
                </c:pt>
                <c:pt idx="4188">
                  <c:v>418.7</c:v>
                </c:pt>
                <c:pt idx="4189">
                  <c:v>418.8</c:v>
                </c:pt>
                <c:pt idx="4190">
                  <c:v>418.9</c:v>
                </c:pt>
                <c:pt idx="4191">
                  <c:v>419.001</c:v>
                </c:pt>
                <c:pt idx="4192">
                  <c:v>419.127</c:v>
                </c:pt>
                <c:pt idx="4193">
                  <c:v>419.2</c:v>
                </c:pt>
                <c:pt idx="4194">
                  <c:v>419.303</c:v>
                </c:pt>
                <c:pt idx="4195">
                  <c:v>419.4</c:v>
                </c:pt>
                <c:pt idx="4196">
                  <c:v>419.5</c:v>
                </c:pt>
                <c:pt idx="4197">
                  <c:v>419.6</c:v>
                </c:pt>
                <c:pt idx="4198">
                  <c:v>419.7</c:v>
                </c:pt>
                <c:pt idx="4199">
                  <c:v>419.8</c:v>
                </c:pt>
                <c:pt idx="4200">
                  <c:v>419.9</c:v>
                </c:pt>
                <c:pt idx="4201">
                  <c:v>420</c:v>
                </c:pt>
                <c:pt idx="4202">
                  <c:v>420.1</c:v>
                </c:pt>
                <c:pt idx="4203">
                  <c:v>420.2</c:v>
                </c:pt>
                <c:pt idx="4204">
                  <c:v>420.3</c:v>
                </c:pt>
                <c:pt idx="4205">
                  <c:v>420.4</c:v>
                </c:pt>
                <c:pt idx="4206">
                  <c:v>420.5</c:v>
                </c:pt>
                <c:pt idx="4207">
                  <c:v>420.601</c:v>
                </c:pt>
                <c:pt idx="4208">
                  <c:v>420.7</c:v>
                </c:pt>
                <c:pt idx="4209">
                  <c:v>420.8</c:v>
                </c:pt>
                <c:pt idx="4210">
                  <c:v>420.9</c:v>
                </c:pt>
                <c:pt idx="4211">
                  <c:v>421</c:v>
                </c:pt>
                <c:pt idx="4212">
                  <c:v>421.1</c:v>
                </c:pt>
                <c:pt idx="4213">
                  <c:v>421.2</c:v>
                </c:pt>
                <c:pt idx="4214">
                  <c:v>421.3</c:v>
                </c:pt>
                <c:pt idx="4215">
                  <c:v>421.4</c:v>
                </c:pt>
                <c:pt idx="4216">
                  <c:v>421.5</c:v>
                </c:pt>
                <c:pt idx="4217">
                  <c:v>421.6</c:v>
                </c:pt>
                <c:pt idx="4218">
                  <c:v>421.7</c:v>
                </c:pt>
                <c:pt idx="4219">
                  <c:v>421.801</c:v>
                </c:pt>
                <c:pt idx="4220">
                  <c:v>421.9</c:v>
                </c:pt>
                <c:pt idx="4221">
                  <c:v>422</c:v>
                </c:pt>
                <c:pt idx="4222">
                  <c:v>422.1</c:v>
                </c:pt>
                <c:pt idx="4223">
                  <c:v>422.2</c:v>
                </c:pt>
                <c:pt idx="4224">
                  <c:v>422.3</c:v>
                </c:pt>
                <c:pt idx="4225">
                  <c:v>422.4</c:v>
                </c:pt>
                <c:pt idx="4226">
                  <c:v>422.5</c:v>
                </c:pt>
                <c:pt idx="4227">
                  <c:v>422.6</c:v>
                </c:pt>
                <c:pt idx="4228">
                  <c:v>422.7</c:v>
                </c:pt>
                <c:pt idx="4229">
                  <c:v>422.8</c:v>
                </c:pt>
                <c:pt idx="4230">
                  <c:v>422.9</c:v>
                </c:pt>
                <c:pt idx="4231">
                  <c:v>423</c:v>
                </c:pt>
                <c:pt idx="4232">
                  <c:v>423.1</c:v>
                </c:pt>
                <c:pt idx="4233">
                  <c:v>423.2</c:v>
                </c:pt>
                <c:pt idx="4234">
                  <c:v>423.3</c:v>
                </c:pt>
                <c:pt idx="4235">
                  <c:v>423.4</c:v>
                </c:pt>
                <c:pt idx="4236">
                  <c:v>423.5</c:v>
                </c:pt>
                <c:pt idx="4237">
                  <c:v>423.6</c:v>
                </c:pt>
                <c:pt idx="4238">
                  <c:v>423.7</c:v>
                </c:pt>
                <c:pt idx="4239">
                  <c:v>423.8</c:v>
                </c:pt>
                <c:pt idx="4240">
                  <c:v>423.9</c:v>
                </c:pt>
                <c:pt idx="4241">
                  <c:v>424</c:v>
                </c:pt>
                <c:pt idx="4242">
                  <c:v>424.1</c:v>
                </c:pt>
                <c:pt idx="4243">
                  <c:v>424.2</c:v>
                </c:pt>
                <c:pt idx="4244">
                  <c:v>424.3</c:v>
                </c:pt>
                <c:pt idx="4245">
                  <c:v>424.401</c:v>
                </c:pt>
                <c:pt idx="4246">
                  <c:v>424.5</c:v>
                </c:pt>
                <c:pt idx="4247">
                  <c:v>424.601</c:v>
                </c:pt>
                <c:pt idx="4248">
                  <c:v>424.7</c:v>
                </c:pt>
                <c:pt idx="4249">
                  <c:v>424.8</c:v>
                </c:pt>
                <c:pt idx="4250">
                  <c:v>424.9</c:v>
                </c:pt>
                <c:pt idx="4251">
                  <c:v>425</c:v>
                </c:pt>
                <c:pt idx="4252">
                  <c:v>425.1</c:v>
                </c:pt>
                <c:pt idx="4253">
                  <c:v>425.2</c:v>
                </c:pt>
                <c:pt idx="4254">
                  <c:v>425.301</c:v>
                </c:pt>
                <c:pt idx="4255">
                  <c:v>425.4</c:v>
                </c:pt>
                <c:pt idx="4256">
                  <c:v>425.5</c:v>
                </c:pt>
                <c:pt idx="4257">
                  <c:v>425.601</c:v>
                </c:pt>
                <c:pt idx="4258">
                  <c:v>425.7</c:v>
                </c:pt>
                <c:pt idx="4259">
                  <c:v>425.8</c:v>
                </c:pt>
                <c:pt idx="4260">
                  <c:v>425.901</c:v>
                </c:pt>
                <c:pt idx="4261">
                  <c:v>426</c:v>
                </c:pt>
                <c:pt idx="4262">
                  <c:v>426.155</c:v>
                </c:pt>
                <c:pt idx="4263">
                  <c:v>426.201</c:v>
                </c:pt>
                <c:pt idx="4264">
                  <c:v>426.3</c:v>
                </c:pt>
                <c:pt idx="4265">
                  <c:v>426.4</c:v>
                </c:pt>
                <c:pt idx="4266">
                  <c:v>426.5</c:v>
                </c:pt>
                <c:pt idx="4267">
                  <c:v>426.6</c:v>
                </c:pt>
                <c:pt idx="4268">
                  <c:v>426.7</c:v>
                </c:pt>
                <c:pt idx="4269">
                  <c:v>426.802</c:v>
                </c:pt>
                <c:pt idx="4270">
                  <c:v>426.9</c:v>
                </c:pt>
                <c:pt idx="4271">
                  <c:v>427</c:v>
                </c:pt>
                <c:pt idx="4272">
                  <c:v>427.1</c:v>
                </c:pt>
                <c:pt idx="4273">
                  <c:v>427.2</c:v>
                </c:pt>
                <c:pt idx="4274">
                  <c:v>427.3</c:v>
                </c:pt>
                <c:pt idx="4275">
                  <c:v>427.4</c:v>
                </c:pt>
                <c:pt idx="4276">
                  <c:v>427.5</c:v>
                </c:pt>
                <c:pt idx="4277">
                  <c:v>427.669</c:v>
                </c:pt>
                <c:pt idx="4278">
                  <c:v>427.7</c:v>
                </c:pt>
                <c:pt idx="4279">
                  <c:v>427.8</c:v>
                </c:pt>
                <c:pt idx="4280">
                  <c:v>427.9</c:v>
                </c:pt>
                <c:pt idx="4281">
                  <c:v>428.001</c:v>
                </c:pt>
                <c:pt idx="4282">
                  <c:v>428.1</c:v>
                </c:pt>
                <c:pt idx="4283">
                  <c:v>428.223</c:v>
                </c:pt>
                <c:pt idx="4284">
                  <c:v>428.344</c:v>
                </c:pt>
                <c:pt idx="4285">
                  <c:v>428.401</c:v>
                </c:pt>
                <c:pt idx="4286">
                  <c:v>428.501</c:v>
                </c:pt>
                <c:pt idx="4287">
                  <c:v>428.6</c:v>
                </c:pt>
                <c:pt idx="4288">
                  <c:v>428.7</c:v>
                </c:pt>
                <c:pt idx="4289">
                  <c:v>428.839</c:v>
                </c:pt>
                <c:pt idx="4290">
                  <c:v>428.9</c:v>
                </c:pt>
                <c:pt idx="4291">
                  <c:v>429.001</c:v>
                </c:pt>
                <c:pt idx="4292">
                  <c:v>429.1</c:v>
                </c:pt>
                <c:pt idx="4293">
                  <c:v>429.2</c:v>
                </c:pt>
                <c:pt idx="4294">
                  <c:v>429.3</c:v>
                </c:pt>
                <c:pt idx="4295">
                  <c:v>429.4</c:v>
                </c:pt>
                <c:pt idx="4296">
                  <c:v>429.511</c:v>
                </c:pt>
                <c:pt idx="4297">
                  <c:v>429.601</c:v>
                </c:pt>
                <c:pt idx="4298">
                  <c:v>429.7</c:v>
                </c:pt>
                <c:pt idx="4299">
                  <c:v>429.8</c:v>
                </c:pt>
                <c:pt idx="4300">
                  <c:v>429.9</c:v>
                </c:pt>
                <c:pt idx="4301">
                  <c:v>430</c:v>
                </c:pt>
                <c:pt idx="4302">
                  <c:v>430.11</c:v>
                </c:pt>
                <c:pt idx="4303">
                  <c:v>430.2</c:v>
                </c:pt>
                <c:pt idx="4304">
                  <c:v>430.3</c:v>
                </c:pt>
                <c:pt idx="4305">
                  <c:v>430.401</c:v>
                </c:pt>
                <c:pt idx="4306">
                  <c:v>430.501</c:v>
                </c:pt>
                <c:pt idx="4307">
                  <c:v>430.601</c:v>
                </c:pt>
                <c:pt idx="4308">
                  <c:v>430.701</c:v>
                </c:pt>
                <c:pt idx="4309">
                  <c:v>430.804</c:v>
                </c:pt>
                <c:pt idx="4310">
                  <c:v>430.9</c:v>
                </c:pt>
                <c:pt idx="4311">
                  <c:v>431</c:v>
                </c:pt>
                <c:pt idx="4312">
                  <c:v>431.1</c:v>
                </c:pt>
                <c:pt idx="4313">
                  <c:v>431.2</c:v>
                </c:pt>
                <c:pt idx="4314">
                  <c:v>431.3</c:v>
                </c:pt>
                <c:pt idx="4315">
                  <c:v>431.4</c:v>
                </c:pt>
                <c:pt idx="4316">
                  <c:v>431.5</c:v>
                </c:pt>
                <c:pt idx="4317">
                  <c:v>431.6</c:v>
                </c:pt>
                <c:pt idx="4318">
                  <c:v>431.7</c:v>
                </c:pt>
                <c:pt idx="4319">
                  <c:v>431.8</c:v>
                </c:pt>
                <c:pt idx="4320">
                  <c:v>431.9</c:v>
                </c:pt>
                <c:pt idx="4321">
                  <c:v>432</c:v>
                </c:pt>
                <c:pt idx="4322">
                  <c:v>432.1</c:v>
                </c:pt>
                <c:pt idx="4323">
                  <c:v>432.2</c:v>
                </c:pt>
                <c:pt idx="4324">
                  <c:v>432.3</c:v>
                </c:pt>
                <c:pt idx="4325">
                  <c:v>432.4</c:v>
                </c:pt>
                <c:pt idx="4326">
                  <c:v>432.5</c:v>
                </c:pt>
                <c:pt idx="4327">
                  <c:v>432.6</c:v>
                </c:pt>
                <c:pt idx="4328">
                  <c:v>432.7</c:v>
                </c:pt>
                <c:pt idx="4329">
                  <c:v>432.8</c:v>
                </c:pt>
                <c:pt idx="4330">
                  <c:v>432.9</c:v>
                </c:pt>
                <c:pt idx="4331">
                  <c:v>433</c:v>
                </c:pt>
                <c:pt idx="4332">
                  <c:v>433.1</c:v>
                </c:pt>
                <c:pt idx="4333">
                  <c:v>433.2</c:v>
                </c:pt>
                <c:pt idx="4334">
                  <c:v>433.3</c:v>
                </c:pt>
                <c:pt idx="4335">
                  <c:v>433.4</c:v>
                </c:pt>
                <c:pt idx="4336">
                  <c:v>433.5</c:v>
                </c:pt>
                <c:pt idx="4337">
                  <c:v>433.6</c:v>
                </c:pt>
                <c:pt idx="4338">
                  <c:v>433.7</c:v>
                </c:pt>
                <c:pt idx="4339">
                  <c:v>433.8</c:v>
                </c:pt>
                <c:pt idx="4340">
                  <c:v>433.9</c:v>
                </c:pt>
                <c:pt idx="4341">
                  <c:v>434</c:v>
                </c:pt>
                <c:pt idx="4342">
                  <c:v>434.1</c:v>
                </c:pt>
                <c:pt idx="4343">
                  <c:v>434.2</c:v>
                </c:pt>
                <c:pt idx="4344">
                  <c:v>434.3</c:v>
                </c:pt>
                <c:pt idx="4345">
                  <c:v>434.4</c:v>
                </c:pt>
                <c:pt idx="4346">
                  <c:v>434.5</c:v>
                </c:pt>
                <c:pt idx="4347">
                  <c:v>434.601</c:v>
                </c:pt>
                <c:pt idx="4348">
                  <c:v>434.7</c:v>
                </c:pt>
                <c:pt idx="4349">
                  <c:v>434.8</c:v>
                </c:pt>
                <c:pt idx="4350">
                  <c:v>434.9</c:v>
                </c:pt>
                <c:pt idx="4351">
                  <c:v>435</c:v>
                </c:pt>
                <c:pt idx="4352">
                  <c:v>435.1</c:v>
                </c:pt>
                <c:pt idx="4353">
                  <c:v>435.2</c:v>
                </c:pt>
                <c:pt idx="4354">
                  <c:v>435.3</c:v>
                </c:pt>
                <c:pt idx="4355">
                  <c:v>435.4</c:v>
                </c:pt>
                <c:pt idx="4356">
                  <c:v>435.5</c:v>
                </c:pt>
                <c:pt idx="4357">
                  <c:v>435.6</c:v>
                </c:pt>
                <c:pt idx="4358">
                  <c:v>435.7</c:v>
                </c:pt>
                <c:pt idx="4359">
                  <c:v>435.8</c:v>
                </c:pt>
                <c:pt idx="4360">
                  <c:v>435.9</c:v>
                </c:pt>
                <c:pt idx="4361">
                  <c:v>436</c:v>
                </c:pt>
                <c:pt idx="4362">
                  <c:v>436.1</c:v>
                </c:pt>
                <c:pt idx="4363">
                  <c:v>436.2</c:v>
                </c:pt>
                <c:pt idx="4364">
                  <c:v>436.3</c:v>
                </c:pt>
                <c:pt idx="4365">
                  <c:v>436.4</c:v>
                </c:pt>
                <c:pt idx="4366">
                  <c:v>436.5</c:v>
                </c:pt>
                <c:pt idx="4367">
                  <c:v>436.6</c:v>
                </c:pt>
                <c:pt idx="4368">
                  <c:v>436.71</c:v>
                </c:pt>
                <c:pt idx="4369">
                  <c:v>436.8</c:v>
                </c:pt>
                <c:pt idx="4370">
                  <c:v>436.9</c:v>
                </c:pt>
                <c:pt idx="4371">
                  <c:v>437</c:v>
                </c:pt>
                <c:pt idx="4372">
                  <c:v>437.1</c:v>
                </c:pt>
                <c:pt idx="4373">
                  <c:v>437.2</c:v>
                </c:pt>
                <c:pt idx="4374">
                  <c:v>437.3</c:v>
                </c:pt>
                <c:pt idx="4375">
                  <c:v>437.4</c:v>
                </c:pt>
                <c:pt idx="4376">
                  <c:v>437.5</c:v>
                </c:pt>
                <c:pt idx="4377">
                  <c:v>437.6</c:v>
                </c:pt>
                <c:pt idx="4378">
                  <c:v>437.7</c:v>
                </c:pt>
                <c:pt idx="4379">
                  <c:v>437.804</c:v>
                </c:pt>
                <c:pt idx="4380">
                  <c:v>437.9</c:v>
                </c:pt>
                <c:pt idx="4381">
                  <c:v>438</c:v>
                </c:pt>
                <c:pt idx="4382">
                  <c:v>438.1</c:v>
                </c:pt>
                <c:pt idx="4383">
                  <c:v>438.2</c:v>
                </c:pt>
                <c:pt idx="4384">
                  <c:v>438.3</c:v>
                </c:pt>
                <c:pt idx="4385">
                  <c:v>438.4</c:v>
                </c:pt>
                <c:pt idx="4386">
                  <c:v>438.5</c:v>
                </c:pt>
                <c:pt idx="4387">
                  <c:v>438.6</c:v>
                </c:pt>
                <c:pt idx="4388">
                  <c:v>438.7</c:v>
                </c:pt>
                <c:pt idx="4389">
                  <c:v>438.8</c:v>
                </c:pt>
                <c:pt idx="4390">
                  <c:v>438.9</c:v>
                </c:pt>
                <c:pt idx="4391">
                  <c:v>439</c:v>
                </c:pt>
                <c:pt idx="4392">
                  <c:v>439.1</c:v>
                </c:pt>
                <c:pt idx="4393">
                  <c:v>439.2</c:v>
                </c:pt>
                <c:pt idx="4394">
                  <c:v>439.3</c:v>
                </c:pt>
                <c:pt idx="4395">
                  <c:v>439.4</c:v>
                </c:pt>
                <c:pt idx="4396">
                  <c:v>439.5</c:v>
                </c:pt>
                <c:pt idx="4397">
                  <c:v>439.6</c:v>
                </c:pt>
                <c:pt idx="4398">
                  <c:v>439.7</c:v>
                </c:pt>
                <c:pt idx="4399">
                  <c:v>439.8</c:v>
                </c:pt>
                <c:pt idx="4400">
                  <c:v>439.9</c:v>
                </c:pt>
                <c:pt idx="4401">
                  <c:v>440</c:v>
                </c:pt>
                <c:pt idx="4402">
                  <c:v>440.1</c:v>
                </c:pt>
                <c:pt idx="4403">
                  <c:v>440.2</c:v>
                </c:pt>
                <c:pt idx="4404">
                  <c:v>440.3</c:v>
                </c:pt>
                <c:pt idx="4405">
                  <c:v>440.4</c:v>
                </c:pt>
                <c:pt idx="4406">
                  <c:v>440.5</c:v>
                </c:pt>
                <c:pt idx="4407">
                  <c:v>440.6</c:v>
                </c:pt>
                <c:pt idx="4408">
                  <c:v>440.7</c:v>
                </c:pt>
                <c:pt idx="4409">
                  <c:v>440.8</c:v>
                </c:pt>
                <c:pt idx="4410">
                  <c:v>440.9</c:v>
                </c:pt>
                <c:pt idx="4411">
                  <c:v>441</c:v>
                </c:pt>
                <c:pt idx="4412">
                  <c:v>441.1</c:v>
                </c:pt>
                <c:pt idx="4413">
                  <c:v>441.2</c:v>
                </c:pt>
                <c:pt idx="4414">
                  <c:v>441.3</c:v>
                </c:pt>
                <c:pt idx="4415">
                  <c:v>441.4</c:v>
                </c:pt>
                <c:pt idx="4416">
                  <c:v>441.5</c:v>
                </c:pt>
                <c:pt idx="4417">
                  <c:v>441.6</c:v>
                </c:pt>
                <c:pt idx="4418">
                  <c:v>441.7</c:v>
                </c:pt>
                <c:pt idx="4419">
                  <c:v>441.8</c:v>
                </c:pt>
                <c:pt idx="4420">
                  <c:v>441.9</c:v>
                </c:pt>
                <c:pt idx="4421">
                  <c:v>442</c:v>
                </c:pt>
                <c:pt idx="4422">
                  <c:v>442.1</c:v>
                </c:pt>
                <c:pt idx="4423">
                  <c:v>442.2</c:v>
                </c:pt>
                <c:pt idx="4424">
                  <c:v>442.3</c:v>
                </c:pt>
                <c:pt idx="4425">
                  <c:v>442.4</c:v>
                </c:pt>
                <c:pt idx="4426">
                  <c:v>442.5</c:v>
                </c:pt>
                <c:pt idx="4427">
                  <c:v>442.6</c:v>
                </c:pt>
                <c:pt idx="4428">
                  <c:v>442.701</c:v>
                </c:pt>
                <c:pt idx="4429">
                  <c:v>442.8</c:v>
                </c:pt>
                <c:pt idx="4430">
                  <c:v>442.9</c:v>
                </c:pt>
                <c:pt idx="4431">
                  <c:v>443</c:v>
                </c:pt>
                <c:pt idx="4432">
                  <c:v>443.1</c:v>
                </c:pt>
                <c:pt idx="4433">
                  <c:v>443.2</c:v>
                </c:pt>
                <c:pt idx="4434">
                  <c:v>443.3</c:v>
                </c:pt>
                <c:pt idx="4435">
                  <c:v>443.4</c:v>
                </c:pt>
                <c:pt idx="4436">
                  <c:v>443.5</c:v>
                </c:pt>
                <c:pt idx="4437">
                  <c:v>443.6</c:v>
                </c:pt>
                <c:pt idx="4438">
                  <c:v>443.7</c:v>
                </c:pt>
                <c:pt idx="4439">
                  <c:v>443.8</c:v>
                </c:pt>
                <c:pt idx="4440">
                  <c:v>443.9</c:v>
                </c:pt>
                <c:pt idx="4441">
                  <c:v>444</c:v>
                </c:pt>
                <c:pt idx="4442">
                  <c:v>444.1</c:v>
                </c:pt>
                <c:pt idx="4443">
                  <c:v>444.2</c:v>
                </c:pt>
                <c:pt idx="4444">
                  <c:v>444.3</c:v>
                </c:pt>
                <c:pt idx="4445">
                  <c:v>444.4</c:v>
                </c:pt>
                <c:pt idx="4446">
                  <c:v>444.568</c:v>
                </c:pt>
                <c:pt idx="4447">
                  <c:v>444.612</c:v>
                </c:pt>
                <c:pt idx="4448">
                  <c:v>444.7</c:v>
                </c:pt>
                <c:pt idx="4449">
                  <c:v>444.8</c:v>
                </c:pt>
                <c:pt idx="4450">
                  <c:v>444.9</c:v>
                </c:pt>
                <c:pt idx="4451">
                  <c:v>445</c:v>
                </c:pt>
                <c:pt idx="4452">
                  <c:v>445.101</c:v>
                </c:pt>
                <c:pt idx="4453">
                  <c:v>445.201</c:v>
                </c:pt>
                <c:pt idx="4454">
                  <c:v>445.301</c:v>
                </c:pt>
                <c:pt idx="4455">
                  <c:v>445.401</c:v>
                </c:pt>
                <c:pt idx="4456">
                  <c:v>445.581</c:v>
                </c:pt>
                <c:pt idx="4457">
                  <c:v>445.601</c:v>
                </c:pt>
                <c:pt idx="4458">
                  <c:v>445.7</c:v>
                </c:pt>
                <c:pt idx="4459">
                  <c:v>445.8</c:v>
                </c:pt>
                <c:pt idx="4460">
                  <c:v>445.9</c:v>
                </c:pt>
                <c:pt idx="4461">
                  <c:v>446</c:v>
                </c:pt>
                <c:pt idx="4462">
                  <c:v>446.1</c:v>
                </c:pt>
                <c:pt idx="4463">
                  <c:v>446.2</c:v>
                </c:pt>
                <c:pt idx="4464">
                  <c:v>446.317</c:v>
                </c:pt>
                <c:pt idx="4465">
                  <c:v>446.402</c:v>
                </c:pt>
                <c:pt idx="4466">
                  <c:v>446.5</c:v>
                </c:pt>
                <c:pt idx="4467">
                  <c:v>446.601</c:v>
                </c:pt>
                <c:pt idx="4468">
                  <c:v>446.762</c:v>
                </c:pt>
                <c:pt idx="4469">
                  <c:v>446.8</c:v>
                </c:pt>
                <c:pt idx="4470">
                  <c:v>446.905</c:v>
                </c:pt>
                <c:pt idx="4471">
                  <c:v>447.013</c:v>
                </c:pt>
                <c:pt idx="4472">
                  <c:v>447.1</c:v>
                </c:pt>
                <c:pt idx="4473">
                  <c:v>447.2</c:v>
                </c:pt>
                <c:pt idx="4474">
                  <c:v>447.3</c:v>
                </c:pt>
                <c:pt idx="4475">
                  <c:v>447.402</c:v>
                </c:pt>
                <c:pt idx="4476">
                  <c:v>447.501</c:v>
                </c:pt>
                <c:pt idx="4477">
                  <c:v>447.601</c:v>
                </c:pt>
                <c:pt idx="4478">
                  <c:v>447.701</c:v>
                </c:pt>
                <c:pt idx="4479">
                  <c:v>447.801</c:v>
                </c:pt>
                <c:pt idx="4480">
                  <c:v>447.913</c:v>
                </c:pt>
                <c:pt idx="4481">
                  <c:v>448.013</c:v>
                </c:pt>
                <c:pt idx="4482">
                  <c:v>448.1</c:v>
                </c:pt>
                <c:pt idx="4483">
                  <c:v>448.2</c:v>
                </c:pt>
                <c:pt idx="4484">
                  <c:v>448.3</c:v>
                </c:pt>
                <c:pt idx="4485">
                  <c:v>448.4</c:v>
                </c:pt>
                <c:pt idx="4486">
                  <c:v>448.5</c:v>
                </c:pt>
                <c:pt idx="4487">
                  <c:v>448.601</c:v>
                </c:pt>
                <c:pt idx="4488">
                  <c:v>448.701</c:v>
                </c:pt>
                <c:pt idx="4489">
                  <c:v>448.811</c:v>
                </c:pt>
                <c:pt idx="4490">
                  <c:v>448.921</c:v>
                </c:pt>
                <c:pt idx="4491">
                  <c:v>449</c:v>
                </c:pt>
                <c:pt idx="4492">
                  <c:v>449.1</c:v>
                </c:pt>
                <c:pt idx="4493">
                  <c:v>449.201</c:v>
                </c:pt>
                <c:pt idx="4494">
                  <c:v>449.301</c:v>
                </c:pt>
                <c:pt idx="4495">
                  <c:v>449.401</c:v>
                </c:pt>
                <c:pt idx="4496">
                  <c:v>449.5</c:v>
                </c:pt>
                <c:pt idx="4497">
                  <c:v>449.6</c:v>
                </c:pt>
                <c:pt idx="4498">
                  <c:v>449.731</c:v>
                </c:pt>
                <c:pt idx="4499">
                  <c:v>449.8</c:v>
                </c:pt>
                <c:pt idx="4500">
                  <c:v>449.9</c:v>
                </c:pt>
                <c:pt idx="4501">
                  <c:v>450.001</c:v>
                </c:pt>
                <c:pt idx="4502">
                  <c:v>450.12</c:v>
                </c:pt>
                <c:pt idx="4503">
                  <c:v>450.201</c:v>
                </c:pt>
                <c:pt idx="4504">
                  <c:v>450.301</c:v>
                </c:pt>
                <c:pt idx="4505">
                  <c:v>450.404</c:v>
                </c:pt>
                <c:pt idx="4506">
                  <c:v>450.508</c:v>
                </c:pt>
                <c:pt idx="4507">
                  <c:v>450.611</c:v>
                </c:pt>
                <c:pt idx="4508">
                  <c:v>450.7</c:v>
                </c:pt>
                <c:pt idx="4509">
                  <c:v>450.8</c:v>
                </c:pt>
                <c:pt idx="4510">
                  <c:v>450.9</c:v>
                </c:pt>
                <c:pt idx="4511">
                  <c:v>451</c:v>
                </c:pt>
                <c:pt idx="4512">
                  <c:v>451.1</c:v>
                </c:pt>
                <c:pt idx="4513">
                  <c:v>451.206</c:v>
                </c:pt>
                <c:pt idx="4514">
                  <c:v>451.3</c:v>
                </c:pt>
                <c:pt idx="4515">
                  <c:v>451.408</c:v>
                </c:pt>
                <c:pt idx="4516">
                  <c:v>451.5</c:v>
                </c:pt>
                <c:pt idx="4517">
                  <c:v>451.6</c:v>
                </c:pt>
                <c:pt idx="4518">
                  <c:v>451.7</c:v>
                </c:pt>
                <c:pt idx="4519">
                  <c:v>451.8</c:v>
                </c:pt>
                <c:pt idx="4520">
                  <c:v>451.91</c:v>
                </c:pt>
                <c:pt idx="4521">
                  <c:v>452</c:v>
                </c:pt>
                <c:pt idx="4522">
                  <c:v>452.1</c:v>
                </c:pt>
                <c:pt idx="4523">
                  <c:v>452.2</c:v>
                </c:pt>
                <c:pt idx="4524">
                  <c:v>452.3</c:v>
                </c:pt>
                <c:pt idx="4525">
                  <c:v>452.4</c:v>
                </c:pt>
                <c:pt idx="4526">
                  <c:v>452.501</c:v>
                </c:pt>
                <c:pt idx="4527">
                  <c:v>452.601</c:v>
                </c:pt>
                <c:pt idx="4528">
                  <c:v>452.7</c:v>
                </c:pt>
                <c:pt idx="4529">
                  <c:v>452.8</c:v>
                </c:pt>
                <c:pt idx="4530">
                  <c:v>452.9</c:v>
                </c:pt>
                <c:pt idx="4531">
                  <c:v>453</c:v>
                </c:pt>
                <c:pt idx="4532">
                  <c:v>453.217</c:v>
                </c:pt>
                <c:pt idx="4533">
                  <c:v>453.217</c:v>
                </c:pt>
                <c:pt idx="4534">
                  <c:v>453.3</c:v>
                </c:pt>
                <c:pt idx="4535">
                  <c:v>453.4</c:v>
                </c:pt>
                <c:pt idx="4536">
                  <c:v>453.5</c:v>
                </c:pt>
                <c:pt idx="4537">
                  <c:v>453.6</c:v>
                </c:pt>
                <c:pt idx="4538">
                  <c:v>453.7</c:v>
                </c:pt>
                <c:pt idx="4539">
                  <c:v>453.8</c:v>
                </c:pt>
                <c:pt idx="4540">
                  <c:v>453.9</c:v>
                </c:pt>
                <c:pt idx="4541">
                  <c:v>454</c:v>
                </c:pt>
                <c:pt idx="4542">
                  <c:v>454.1</c:v>
                </c:pt>
                <c:pt idx="4543">
                  <c:v>454.201</c:v>
                </c:pt>
                <c:pt idx="4544">
                  <c:v>454.301</c:v>
                </c:pt>
                <c:pt idx="4545">
                  <c:v>454.401</c:v>
                </c:pt>
                <c:pt idx="4546">
                  <c:v>454.501</c:v>
                </c:pt>
                <c:pt idx="4547">
                  <c:v>454.601</c:v>
                </c:pt>
                <c:pt idx="4548">
                  <c:v>454.701</c:v>
                </c:pt>
                <c:pt idx="4549">
                  <c:v>454.823</c:v>
                </c:pt>
                <c:pt idx="4550">
                  <c:v>454.9</c:v>
                </c:pt>
                <c:pt idx="4551">
                  <c:v>455</c:v>
                </c:pt>
                <c:pt idx="4552">
                  <c:v>455.182</c:v>
                </c:pt>
                <c:pt idx="4553">
                  <c:v>455.217</c:v>
                </c:pt>
                <c:pt idx="4554">
                  <c:v>455.3</c:v>
                </c:pt>
                <c:pt idx="4555">
                  <c:v>455.4</c:v>
                </c:pt>
                <c:pt idx="4556">
                  <c:v>455.5</c:v>
                </c:pt>
                <c:pt idx="4557">
                  <c:v>455.6</c:v>
                </c:pt>
                <c:pt idx="4558">
                  <c:v>455.7</c:v>
                </c:pt>
                <c:pt idx="4559">
                  <c:v>455.8</c:v>
                </c:pt>
                <c:pt idx="4560">
                  <c:v>455.9</c:v>
                </c:pt>
                <c:pt idx="4561">
                  <c:v>456</c:v>
                </c:pt>
                <c:pt idx="4562">
                  <c:v>456.1</c:v>
                </c:pt>
                <c:pt idx="4563">
                  <c:v>456.2</c:v>
                </c:pt>
                <c:pt idx="4564">
                  <c:v>456.3</c:v>
                </c:pt>
                <c:pt idx="4565">
                  <c:v>456.4</c:v>
                </c:pt>
                <c:pt idx="4566">
                  <c:v>456.5</c:v>
                </c:pt>
                <c:pt idx="4567">
                  <c:v>456.6</c:v>
                </c:pt>
                <c:pt idx="4568">
                  <c:v>456.786</c:v>
                </c:pt>
                <c:pt idx="4569">
                  <c:v>456.8</c:v>
                </c:pt>
                <c:pt idx="4570">
                  <c:v>456.9</c:v>
                </c:pt>
                <c:pt idx="4571">
                  <c:v>457</c:v>
                </c:pt>
                <c:pt idx="4572">
                  <c:v>457.1</c:v>
                </c:pt>
                <c:pt idx="4573">
                  <c:v>457.2</c:v>
                </c:pt>
                <c:pt idx="4574">
                  <c:v>457.3</c:v>
                </c:pt>
                <c:pt idx="4575">
                  <c:v>457.4</c:v>
                </c:pt>
                <c:pt idx="4576">
                  <c:v>457.5</c:v>
                </c:pt>
                <c:pt idx="4577">
                  <c:v>457.6</c:v>
                </c:pt>
                <c:pt idx="4578">
                  <c:v>457.7</c:v>
                </c:pt>
                <c:pt idx="4579">
                  <c:v>457.8</c:v>
                </c:pt>
                <c:pt idx="4580">
                  <c:v>457.914</c:v>
                </c:pt>
                <c:pt idx="4581">
                  <c:v>458</c:v>
                </c:pt>
                <c:pt idx="4582">
                  <c:v>458.1</c:v>
                </c:pt>
                <c:pt idx="4583">
                  <c:v>458.2</c:v>
                </c:pt>
                <c:pt idx="4584">
                  <c:v>458.3</c:v>
                </c:pt>
                <c:pt idx="4585">
                  <c:v>458.4</c:v>
                </c:pt>
                <c:pt idx="4586">
                  <c:v>458.5</c:v>
                </c:pt>
                <c:pt idx="4587">
                  <c:v>458.6</c:v>
                </c:pt>
                <c:pt idx="4588">
                  <c:v>458.7</c:v>
                </c:pt>
                <c:pt idx="4589">
                  <c:v>458.8</c:v>
                </c:pt>
                <c:pt idx="4590">
                  <c:v>458.9</c:v>
                </c:pt>
                <c:pt idx="4591">
                  <c:v>459</c:v>
                </c:pt>
                <c:pt idx="4592">
                  <c:v>459.1</c:v>
                </c:pt>
                <c:pt idx="4593">
                  <c:v>459.2</c:v>
                </c:pt>
                <c:pt idx="4594">
                  <c:v>459.3</c:v>
                </c:pt>
                <c:pt idx="4595">
                  <c:v>459.4</c:v>
                </c:pt>
                <c:pt idx="4596">
                  <c:v>459.5</c:v>
                </c:pt>
                <c:pt idx="4597">
                  <c:v>459.6</c:v>
                </c:pt>
                <c:pt idx="4598">
                  <c:v>459.7</c:v>
                </c:pt>
                <c:pt idx="4599">
                  <c:v>459.8</c:v>
                </c:pt>
                <c:pt idx="4600">
                  <c:v>459.9</c:v>
                </c:pt>
                <c:pt idx="4601">
                  <c:v>460</c:v>
                </c:pt>
                <c:pt idx="4602">
                  <c:v>460.1</c:v>
                </c:pt>
                <c:pt idx="4603">
                  <c:v>460.2</c:v>
                </c:pt>
                <c:pt idx="4604">
                  <c:v>460.3</c:v>
                </c:pt>
                <c:pt idx="4605">
                  <c:v>460.4</c:v>
                </c:pt>
                <c:pt idx="4606">
                  <c:v>460.5</c:v>
                </c:pt>
                <c:pt idx="4607">
                  <c:v>460.6</c:v>
                </c:pt>
                <c:pt idx="4608">
                  <c:v>460.7</c:v>
                </c:pt>
                <c:pt idx="4609">
                  <c:v>460.8</c:v>
                </c:pt>
                <c:pt idx="4610">
                  <c:v>460.9</c:v>
                </c:pt>
                <c:pt idx="4611">
                  <c:v>461</c:v>
                </c:pt>
                <c:pt idx="4612">
                  <c:v>461.1</c:v>
                </c:pt>
                <c:pt idx="4613">
                  <c:v>461.201</c:v>
                </c:pt>
                <c:pt idx="4614">
                  <c:v>461.3</c:v>
                </c:pt>
                <c:pt idx="4615">
                  <c:v>461.4</c:v>
                </c:pt>
                <c:pt idx="4616">
                  <c:v>461.5</c:v>
                </c:pt>
                <c:pt idx="4617">
                  <c:v>461.6</c:v>
                </c:pt>
                <c:pt idx="4618">
                  <c:v>461.701</c:v>
                </c:pt>
                <c:pt idx="4619">
                  <c:v>461.8</c:v>
                </c:pt>
                <c:pt idx="4620">
                  <c:v>461.9</c:v>
                </c:pt>
                <c:pt idx="4621">
                  <c:v>462</c:v>
                </c:pt>
                <c:pt idx="4622">
                  <c:v>462.1</c:v>
                </c:pt>
                <c:pt idx="4623">
                  <c:v>462.2</c:v>
                </c:pt>
                <c:pt idx="4624">
                  <c:v>462.3</c:v>
                </c:pt>
                <c:pt idx="4625">
                  <c:v>462.4</c:v>
                </c:pt>
                <c:pt idx="4626">
                  <c:v>462.5</c:v>
                </c:pt>
                <c:pt idx="4627">
                  <c:v>462.6</c:v>
                </c:pt>
                <c:pt idx="4628">
                  <c:v>462.7</c:v>
                </c:pt>
                <c:pt idx="4629">
                  <c:v>462.8</c:v>
                </c:pt>
                <c:pt idx="4630">
                  <c:v>462.9</c:v>
                </c:pt>
                <c:pt idx="4631">
                  <c:v>463</c:v>
                </c:pt>
                <c:pt idx="4632">
                  <c:v>463.1</c:v>
                </c:pt>
                <c:pt idx="4633">
                  <c:v>463.2</c:v>
                </c:pt>
                <c:pt idx="4634">
                  <c:v>463.3</c:v>
                </c:pt>
                <c:pt idx="4635">
                  <c:v>463.4</c:v>
                </c:pt>
                <c:pt idx="4636">
                  <c:v>463.5</c:v>
                </c:pt>
                <c:pt idx="4637">
                  <c:v>463.6</c:v>
                </c:pt>
                <c:pt idx="4638">
                  <c:v>463.7</c:v>
                </c:pt>
                <c:pt idx="4639">
                  <c:v>463.8</c:v>
                </c:pt>
                <c:pt idx="4640">
                  <c:v>463.9</c:v>
                </c:pt>
                <c:pt idx="4641">
                  <c:v>464</c:v>
                </c:pt>
                <c:pt idx="4642">
                  <c:v>464.1</c:v>
                </c:pt>
                <c:pt idx="4643">
                  <c:v>464.2</c:v>
                </c:pt>
                <c:pt idx="4644">
                  <c:v>464.3</c:v>
                </c:pt>
                <c:pt idx="4645">
                  <c:v>464.4</c:v>
                </c:pt>
                <c:pt idx="4646">
                  <c:v>464.5</c:v>
                </c:pt>
                <c:pt idx="4647">
                  <c:v>464.6</c:v>
                </c:pt>
                <c:pt idx="4648">
                  <c:v>464.701</c:v>
                </c:pt>
                <c:pt idx="4649">
                  <c:v>464.8</c:v>
                </c:pt>
                <c:pt idx="4650">
                  <c:v>464.9</c:v>
                </c:pt>
                <c:pt idx="4651">
                  <c:v>465</c:v>
                </c:pt>
                <c:pt idx="4652">
                  <c:v>465.1</c:v>
                </c:pt>
                <c:pt idx="4653">
                  <c:v>465.2</c:v>
                </c:pt>
                <c:pt idx="4654">
                  <c:v>465.3</c:v>
                </c:pt>
                <c:pt idx="4655">
                  <c:v>465.4</c:v>
                </c:pt>
                <c:pt idx="4656">
                  <c:v>465.5</c:v>
                </c:pt>
                <c:pt idx="4657">
                  <c:v>465.6</c:v>
                </c:pt>
                <c:pt idx="4658">
                  <c:v>465.7</c:v>
                </c:pt>
                <c:pt idx="4659">
                  <c:v>465.805</c:v>
                </c:pt>
                <c:pt idx="4660">
                  <c:v>465.9</c:v>
                </c:pt>
                <c:pt idx="4661">
                  <c:v>466</c:v>
                </c:pt>
                <c:pt idx="4662">
                  <c:v>466.1</c:v>
                </c:pt>
                <c:pt idx="4663">
                  <c:v>466.2</c:v>
                </c:pt>
                <c:pt idx="4664">
                  <c:v>466.3</c:v>
                </c:pt>
                <c:pt idx="4665">
                  <c:v>466.401</c:v>
                </c:pt>
                <c:pt idx="4666">
                  <c:v>466.5</c:v>
                </c:pt>
                <c:pt idx="4667">
                  <c:v>466.6</c:v>
                </c:pt>
                <c:pt idx="4668">
                  <c:v>466.7</c:v>
                </c:pt>
                <c:pt idx="4669">
                  <c:v>466.8</c:v>
                </c:pt>
                <c:pt idx="4670">
                  <c:v>466.9</c:v>
                </c:pt>
                <c:pt idx="4671">
                  <c:v>467</c:v>
                </c:pt>
                <c:pt idx="4672">
                  <c:v>467.1</c:v>
                </c:pt>
                <c:pt idx="4673">
                  <c:v>467.2</c:v>
                </c:pt>
                <c:pt idx="4674">
                  <c:v>467.302</c:v>
                </c:pt>
                <c:pt idx="4675">
                  <c:v>467.4</c:v>
                </c:pt>
                <c:pt idx="4676">
                  <c:v>467.5</c:v>
                </c:pt>
                <c:pt idx="4677">
                  <c:v>467.6</c:v>
                </c:pt>
                <c:pt idx="4678">
                  <c:v>467.7</c:v>
                </c:pt>
                <c:pt idx="4679">
                  <c:v>467.8</c:v>
                </c:pt>
                <c:pt idx="4680">
                  <c:v>467.9</c:v>
                </c:pt>
                <c:pt idx="4681">
                  <c:v>468</c:v>
                </c:pt>
                <c:pt idx="4682">
                  <c:v>468.1</c:v>
                </c:pt>
                <c:pt idx="4683">
                  <c:v>468.2</c:v>
                </c:pt>
                <c:pt idx="4684">
                  <c:v>468.3</c:v>
                </c:pt>
                <c:pt idx="4685">
                  <c:v>468.4</c:v>
                </c:pt>
                <c:pt idx="4686">
                  <c:v>468.5</c:v>
                </c:pt>
                <c:pt idx="4687">
                  <c:v>468.6</c:v>
                </c:pt>
                <c:pt idx="4688">
                  <c:v>468.7</c:v>
                </c:pt>
                <c:pt idx="4689">
                  <c:v>468.8</c:v>
                </c:pt>
                <c:pt idx="4690">
                  <c:v>468.9</c:v>
                </c:pt>
                <c:pt idx="4691">
                  <c:v>469</c:v>
                </c:pt>
                <c:pt idx="4692">
                  <c:v>469.1</c:v>
                </c:pt>
                <c:pt idx="4693">
                  <c:v>469.2</c:v>
                </c:pt>
                <c:pt idx="4694">
                  <c:v>469.3</c:v>
                </c:pt>
                <c:pt idx="4695">
                  <c:v>469.4</c:v>
                </c:pt>
                <c:pt idx="4696">
                  <c:v>469.5</c:v>
                </c:pt>
                <c:pt idx="4697">
                  <c:v>469.6</c:v>
                </c:pt>
                <c:pt idx="4698">
                  <c:v>469.7</c:v>
                </c:pt>
                <c:pt idx="4699">
                  <c:v>469.8</c:v>
                </c:pt>
                <c:pt idx="4700">
                  <c:v>469.9</c:v>
                </c:pt>
                <c:pt idx="4701">
                  <c:v>470</c:v>
                </c:pt>
                <c:pt idx="4702">
                  <c:v>470.1</c:v>
                </c:pt>
                <c:pt idx="4703">
                  <c:v>470.2</c:v>
                </c:pt>
                <c:pt idx="4704">
                  <c:v>470.3</c:v>
                </c:pt>
                <c:pt idx="4705">
                  <c:v>470.4</c:v>
                </c:pt>
                <c:pt idx="4706">
                  <c:v>470.5</c:v>
                </c:pt>
                <c:pt idx="4707">
                  <c:v>470.6</c:v>
                </c:pt>
                <c:pt idx="4708">
                  <c:v>470.7</c:v>
                </c:pt>
                <c:pt idx="4709">
                  <c:v>470.802</c:v>
                </c:pt>
                <c:pt idx="4710">
                  <c:v>470.9</c:v>
                </c:pt>
                <c:pt idx="4711">
                  <c:v>471</c:v>
                </c:pt>
                <c:pt idx="4712">
                  <c:v>471.1</c:v>
                </c:pt>
                <c:pt idx="4713">
                  <c:v>471.2</c:v>
                </c:pt>
                <c:pt idx="4714">
                  <c:v>471.3</c:v>
                </c:pt>
                <c:pt idx="4715">
                  <c:v>471.4</c:v>
                </c:pt>
                <c:pt idx="4716">
                  <c:v>471.5</c:v>
                </c:pt>
                <c:pt idx="4717">
                  <c:v>471.6</c:v>
                </c:pt>
                <c:pt idx="4718">
                  <c:v>471.7</c:v>
                </c:pt>
                <c:pt idx="4719">
                  <c:v>471.8</c:v>
                </c:pt>
                <c:pt idx="4720">
                  <c:v>471.9</c:v>
                </c:pt>
                <c:pt idx="4721">
                  <c:v>472</c:v>
                </c:pt>
                <c:pt idx="4722">
                  <c:v>472.1</c:v>
                </c:pt>
                <c:pt idx="4723">
                  <c:v>472.2</c:v>
                </c:pt>
                <c:pt idx="4724">
                  <c:v>472.3</c:v>
                </c:pt>
                <c:pt idx="4725">
                  <c:v>472.4</c:v>
                </c:pt>
                <c:pt idx="4726">
                  <c:v>472.5</c:v>
                </c:pt>
                <c:pt idx="4727">
                  <c:v>472.6</c:v>
                </c:pt>
                <c:pt idx="4728">
                  <c:v>472.7</c:v>
                </c:pt>
                <c:pt idx="4729">
                  <c:v>472.8</c:v>
                </c:pt>
                <c:pt idx="4730">
                  <c:v>472.9</c:v>
                </c:pt>
                <c:pt idx="4731">
                  <c:v>473</c:v>
                </c:pt>
                <c:pt idx="4732">
                  <c:v>473.1</c:v>
                </c:pt>
                <c:pt idx="4733">
                  <c:v>473.2</c:v>
                </c:pt>
                <c:pt idx="4734">
                  <c:v>473.3</c:v>
                </c:pt>
                <c:pt idx="4735">
                  <c:v>473.401</c:v>
                </c:pt>
                <c:pt idx="4736">
                  <c:v>473.5</c:v>
                </c:pt>
                <c:pt idx="4737">
                  <c:v>473.6</c:v>
                </c:pt>
                <c:pt idx="4738">
                  <c:v>473.7</c:v>
                </c:pt>
                <c:pt idx="4739">
                  <c:v>473.8</c:v>
                </c:pt>
                <c:pt idx="4740">
                  <c:v>473.9</c:v>
                </c:pt>
                <c:pt idx="4741">
                  <c:v>474</c:v>
                </c:pt>
                <c:pt idx="4742">
                  <c:v>474.1</c:v>
                </c:pt>
                <c:pt idx="4743">
                  <c:v>474.2</c:v>
                </c:pt>
                <c:pt idx="4744">
                  <c:v>474.3</c:v>
                </c:pt>
                <c:pt idx="4745">
                  <c:v>474.429</c:v>
                </c:pt>
                <c:pt idx="4746">
                  <c:v>474.5</c:v>
                </c:pt>
                <c:pt idx="4747">
                  <c:v>474.6</c:v>
                </c:pt>
                <c:pt idx="4748">
                  <c:v>474.7</c:v>
                </c:pt>
                <c:pt idx="4749">
                  <c:v>474.8</c:v>
                </c:pt>
                <c:pt idx="4750">
                  <c:v>475.028</c:v>
                </c:pt>
                <c:pt idx="4751">
                  <c:v>475.029</c:v>
                </c:pt>
                <c:pt idx="4752">
                  <c:v>475.1</c:v>
                </c:pt>
                <c:pt idx="4753">
                  <c:v>475.2</c:v>
                </c:pt>
                <c:pt idx="4754">
                  <c:v>475.3</c:v>
                </c:pt>
                <c:pt idx="4755">
                  <c:v>475.4</c:v>
                </c:pt>
                <c:pt idx="4756">
                  <c:v>475.629</c:v>
                </c:pt>
                <c:pt idx="4757">
                  <c:v>475.629</c:v>
                </c:pt>
                <c:pt idx="4758">
                  <c:v>475.7</c:v>
                </c:pt>
                <c:pt idx="4759">
                  <c:v>475.8</c:v>
                </c:pt>
                <c:pt idx="4760">
                  <c:v>475.9</c:v>
                </c:pt>
                <c:pt idx="4761">
                  <c:v>476</c:v>
                </c:pt>
                <c:pt idx="4762">
                  <c:v>476.101</c:v>
                </c:pt>
                <c:pt idx="4763">
                  <c:v>476.2</c:v>
                </c:pt>
                <c:pt idx="4764">
                  <c:v>476.316</c:v>
                </c:pt>
                <c:pt idx="4765">
                  <c:v>476.401</c:v>
                </c:pt>
                <c:pt idx="4766">
                  <c:v>476.501</c:v>
                </c:pt>
                <c:pt idx="4767">
                  <c:v>476.6</c:v>
                </c:pt>
                <c:pt idx="4768">
                  <c:v>476.7</c:v>
                </c:pt>
                <c:pt idx="4769">
                  <c:v>476.8</c:v>
                </c:pt>
                <c:pt idx="4770">
                  <c:v>476.9</c:v>
                </c:pt>
                <c:pt idx="4771">
                  <c:v>477</c:v>
                </c:pt>
                <c:pt idx="4772">
                  <c:v>477.1</c:v>
                </c:pt>
                <c:pt idx="4773">
                  <c:v>477.2</c:v>
                </c:pt>
                <c:pt idx="4774">
                  <c:v>477.3</c:v>
                </c:pt>
                <c:pt idx="4775">
                  <c:v>477.401</c:v>
                </c:pt>
                <c:pt idx="4776">
                  <c:v>477.503</c:v>
                </c:pt>
                <c:pt idx="4777">
                  <c:v>477.6</c:v>
                </c:pt>
                <c:pt idx="4778">
                  <c:v>477.7</c:v>
                </c:pt>
                <c:pt idx="4779">
                  <c:v>477.8</c:v>
                </c:pt>
                <c:pt idx="4780">
                  <c:v>477.9</c:v>
                </c:pt>
                <c:pt idx="4781">
                  <c:v>478</c:v>
                </c:pt>
                <c:pt idx="4782">
                  <c:v>478.1</c:v>
                </c:pt>
                <c:pt idx="4783">
                  <c:v>478.2</c:v>
                </c:pt>
                <c:pt idx="4784">
                  <c:v>478.3</c:v>
                </c:pt>
                <c:pt idx="4785">
                  <c:v>478.407</c:v>
                </c:pt>
                <c:pt idx="4786">
                  <c:v>478.5</c:v>
                </c:pt>
                <c:pt idx="4787">
                  <c:v>478.6</c:v>
                </c:pt>
                <c:pt idx="4788">
                  <c:v>478.701</c:v>
                </c:pt>
                <c:pt idx="4789">
                  <c:v>478.801</c:v>
                </c:pt>
                <c:pt idx="4790">
                  <c:v>478.917</c:v>
                </c:pt>
                <c:pt idx="4791">
                  <c:v>479</c:v>
                </c:pt>
                <c:pt idx="4792">
                  <c:v>479.1</c:v>
                </c:pt>
                <c:pt idx="4793">
                  <c:v>479.2</c:v>
                </c:pt>
                <c:pt idx="4794">
                  <c:v>479.3</c:v>
                </c:pt>
                <c:pt idx="4795">
                  <c:v>479.401</c:v>
                </c:pt>
                <c:pt idx="4796">
                  <c:v>479.511</c:v>
                </c:pt>
                <c:pt idx="4797">
                  <c:v>479.609</c:v>
                </c:pt>
                <c:pt idx="4798">
                  <c:v>479.7</c:v>
                </c:pt>
                <c:pt idx="4799">
                  <c:v>479.8</c:v>
                </c:pt>
                <c:pt idx="4800">
                  <c:v>479.9</c:v>
                </c:pt>
                <c:pt idx="4801">
                  <c:v>480</c:v>
                </c:pt>
                <c:pt idx="4802">
                  <c:v>480.1</c:v>
                </c:pt>
                <c:pt idx="4803">
                  <c:v>480.2</c:v>
                </c:pt>
                <c:pt idx="4804">
                  <c:v>480.3</c:v>
                </c:pt>
                <c:pt idx="4805">
                  <c:v>480.4</c:v>
                </c:pt>
                <c:pt idx="4806">
                  <c:v>480.5</c:v>
                </c:pt>
                <c:pt idx="4807">
                  <c:v>480.6</c:v>
                </c:pt>
                <c:pt idx="4808">
                  <c:v>480.7</c:v>
                </c:pt>
                <c:pt idx="4809">
                  <c:v>480.8</c:v>
                </c:pt>
                <c:pt idx="4810">
                  <c:v>480.9</c:v>
                </c:pt>
                <c:pt idx="4811">
                  <c:v>481</c:v>
                </c:pt>
                <c:pt idx="4812">
                  <c:v>481.1</c:v>
                </c:pt>
                <c:pt idx="4813">
                  <c:v>481.2</c:v>
                </c:pt>
                <c:pt idx="4814">
                  <c:v>481.3</c:v>
                </c:pt>
                <c:pt idx="4815">
                  <c:v>481.401</c:v>
                </c:pt>
                <c:pt idx="4816">
                  <c:v>481.5</c:v>
                </c:pt>
                <c:pt idx="4817">
                  <c:v>481.601</c:v>
                </c:pt>
                <c:pt idx="4818">
                  <c:v>481.7</c:v>
                </c:pt>
                <c:pt idx="4819">
                  <c:v>481.8</c:v>
                </c:pt>
                <c:pt idx="4820">
                  <c:v>481.9</c:v>
                </c:pt>
                <c:pt idx="4821">
                  <c:v>482</c:v>
                </c:pt>
                <c:pt idx="4822">
                  <c:v>482.1</c:v>
                </c:pt>
                <c:pt idx="4823">
                  <c:v>482.2</c:v>
                </c:pt>
                <c:pt idx="4824">
                  <c:v>482.397</c:v>
                </c:pt>
                <c:pt idx="4825">
                  <c:v>482.416</c:v>
                </c:pt>
                <c:pt idx="4826">
                  <c:v>482.5</c:v>
                </c:pt>
                <c:pt idx="4827">
                  <c:v>482.6</c:v>
                </c:pt>
                <c:pt idx="4828">
                  <c:v>482.7</c:v>
                </c:pt>
                <c:pt idx="4829">
                  <c:v>482.8</c:v>
                </c:pt>
                <c:pt idx="4830">
                  <c:v>482.9</c:v>
                </c:pt>
                <c:pt idx="4831">
                  <c:v>483</c:v>
                </c:pt>
                <c:pt idx="4832">
                  <c:v>483.127</c:v>
                </c:pt>
                <c:pt idx="4833">
                  <c:v>483.2</c:v>
                </c:pt>
                <c:pt idx="4834">
                  <c:v>483.3</c:v>
                </c:pt>
                <c:pt idx="4835">
                  <c:v>483.4</c:v>
                </c:pt>
                <c:pt idx="4836">
                  <c:v>483.5</c:v>
                </c:pt>
                <c:pt idx="4837">
                  <c:v>483.6</c:v>
                </c:pt>
                <c:pt idx="4838">
                  <c:v>483.7</c:v>
                </c:pt>
                <c:pt idx="4839">
                  <c:v>483.8</c:v>
                </c:pt>
                <c:pt idx="4840">
                  <c:v>483.9</c:v>
                </c:pt>
                <c:pt idx="4841">
                  <c:v>484</c:v>
                </c:pt>
                <c:pt idx="4842">
                  <c:v>484.1</c:v>
                </c:pt>
                <c:pt idx="4843">
                  <c:v>484.2</c:v>
                </c:pt>
                <c:pt idx="4844">
                  <c:v>484.3</c:v>
                </c:pt>
                <c:pt idx="4845">
                  <c:v>484.4</c:v>
                </c:pt>
                <c:pt idx="4846">
                  <c:v>484.5</c:v>
                </c:pt>
                <c:pt idx="4847">
                  <c:v>484.601</c:v>
                </c:pt>
                <c:pt idx="4848">
                  <c:v>484.7</c:v>
                </c:pt>
                <c:pt idx="4849">
                  <c:v>484.8</c:v>
                </c:pt>
                <c:pt idx="4850">
                  <c:v>484.9</c:v>
                </c:pt>
                <c:pt idx="4851">
                  <c:v>485</c:v>
                </c:pt>
                <c:pt idx="4852">
                  <c:v>485.1</c:v>
                </c:pt>
                <c:pt idx="4853">
                  <c:v>485.2</c:v>
                </c:pt>
                <c:pt idx="4854">
                  <c:v>485.3</c:v>
                </c:pt>
                <c:pt idx="4855">
                  <c:v>485.4</c:v>
                </c:pt>
                <c:pt idx="4856">
                  <c:v>485.5</c:v>
                </c:pt>
                <c:pt idx="4857">
                  <c:v>485.6</c:v>
                </c:pt>
                <c:pt idx="4858">
                  <c:v>485.7</c:v>
                </c:pt>
                <c:pt idx="4859">
                  <c:v>485.801</c:v>
                </c:pt>
                <c:pt idx="4860">
                  <c:v>485.901</c:v>
                </c:pt>
                <c:pt idx="4861">
                  <c:v>486</c:v>
                </c:pt>
                <c:pt idx="4862">
                  <c:v>486.1</c:v>
                </c:pt>
                <c:pt idx="4863">
                  <c:v>486.202</c:v>
                </c:pt>
                <c:pt idx="4864">
                  <c:v>486.3</c:v>
                </c:pt>
                <c:pt idx="4865">
                  <c:v>486.4</c:v>
                </c:pt>
                <c:pt idx="4866">
                  <c:v>486.501</c:v>
                </c:pt>
                <c:pt idx="4867">
                  <c:v>486.635</c:v>
                </c:pt>
                <c:pt idx="4868">
                  <c:v>486.701</c:v>
                </c:pt>
                <c:pt idx="4869">
                  <c:v>486.8</c:v>
                </c:pt>
                <c:pt idx="4870">
                  <c:v>486.9</c:v>
                </c:pt>
                <c:pt idx="4871">
                  <c:v>487</c:v>
                </c:pt>
                <c:pt idx="4872">
                  <c:v>487.1</c:v>
                </c:pt>
                <c:pt idx="4873">
                  <c:v>487.202</c:v>
                </c:pt>
                <c:pt idx="4874">
                  <c:v>487.3</c:v>
                </c:pt>
                <c:pt idx="4875">
                  <c:v>487.4</c:v>
                </c:pt>
                <c:pt idx="4876">
                  <c:v>487.501</c:v>
                </c:pt>
                <c:pt idx="4877">
                  <c:v>487.6</c:v>
                </c:pt>
                <c:pt idx="4878">
                  <c:v>487.7</c:v>
                </c:pt>
                <c:pt idx="4879">
                  <c:v>487.8</c:v>
                </c:pt>
                <c:pt idx="4880">
                  <c:v>487.9</c:v>
                </c:pt>
                <c:pt idx="4881">
                  <c:v>488.01</c:v>
                </c:pt>
                <c:pt idx="4882">
                  <c:v>488.101</c:v>
                </c:pt>
                <c:pt idx="4883">
                  <c:v>488.2</c:v>
                </c:pt>
                <c:pt idx="4884">
                  <c:v>488.378</c:v>
                </c:pt>
                <c:pt idx="4885">
                  <c:v>488.4</c:v>
                </c:pt>
                <c:pt idx="4886">
                  <c:v>488.501</c:v>
                </c:pt>
                <c:pt idx="4887">
                  <c:v>488.6</c:v>
                </c:pt>
                <c:pt idx="4888">
                  <c:v>488.7</c:v>
                </c:pt>
                <c:pt idx="4889">
                  <c:v>488.8</c:v>
                </c:pt>
                <c:pt idx="4890">
                  <c:v>488.946</c:v>
                </c:pt>
                <c:pt idx="4891">
                  <c:v>489</c:v>
                </c:pt>
                <c:pt idx="4892">
                  <c:v>489.1</c:v>
                </c:pt>
                <c:pt idx="4893">
                  <c:v>489.2</c:v>
                </c:pt>
                <c:pt idx="4894">
                  <c:v>489.3</c:v>
                </c:pt>
                <c:pt idx="4895">
                  <c:v>489.4</c:v>
                </c:pt>
                <c:pt idx="4896">
                  <c:v>489.5</c:v>
                </c:pt>
                <c:pt idx="4897">
                  <c:v>489.6</c:v>
                </c:pt>
                <c:pt idx="4898">
                  <c:v>489.7</c:v>
                </c:pt>
                <c:pt idx="4899">
                  <c:v>489.8</c:v>
                </c:pt>
                <c:pt idx="4900">
                  <c:v>489.9</c:v>
                </c:pt>
                <c:pt idx="4901">
                  <c:v>490</c:v>
                </c:pt>
                <c:pt idx="4902">
                  <c:v>490.1</c:v>
                </c:pt>
                <c:pt idx="4903">
                  <c:v>490.2</c:v>
                </c:pt>
                <c:pt idx="4904">
                  <c:v>490.3</c:v>
                </c:pt>
                <c:pt idx="4905">
                  <c:v>490.401</c:v>
                </c:pt>
                <c:pt idx="4906">
                  <c:v>490.5</c:v>
                </c:pt>
                <c:pt idx="4907">
                  <c:v>490.6</c:v>
                </c:pt>
                <c:pt idx="4908">
                  <c:v>490.7</c:v>
                </c:pt>
                <c:pt idx="4909">
                  <c:v>490.8</c:v>
                </c:pt>
                <c:pt idx="4910">
                  <c:v>490.9</c:v>
                </c:pt>
                <c:pt idx="4911">
                  <c:v>491</c:v>
                </c:pt>
                <c:pt idx="4912">
                  <c:v>491.1</c:v>
                </c:pt>
                <c:pt idx="4913">
                  <c:v>491.2</c:v>
                </c:pt>
                <c:pt idx="4914">
                  <c:v>491.3</c:v>
                </c:pt>
                <c:pt idx="4915">
                  <c:v>491.4</c:v>
                </c:pt>
                <c:pt idx="4916">
                  <c:v>491.5</c:v>
                </c:pt>
                <c:pt idx="4917">
                  <c:v>491.6</c:v>
                </c:pt>
                <c:pt idx="4918">
                  <c:v>491.7</c:v>
                </c:pt>
                <c:pt idx="4919">
                  <c:v>491.8</c:v>
                </c:pt>
                <c:pt idx="4920">
                  <c:v>491.9</c:v>
                </c:pt>
                <c:pt idx="4921">
                  <c:v>492</c:v>
                </c:pt>
                <c:pt idx="4922">
                  <c:v>492.1</c:v>
                </c:pt>
                <c:pt idx="4923">
                  <c:v>492.2</c:v>
                </c:pt>
                <c:pt idx="4924">
                  <c:v>492.3</c:v>
                </c:pt>
                <c:pt idx="4925">
                  <c:v>492.4</c:v>
                </c:pt>
                <c:pt idx="4926">
                  <c:v>492.5</c:v>
                </c:pt>
                <c:pt idx="4927">
                  <c:v>492.6</c:v>
                </c:pt>
                <c:pt idx="4928">
                  <c:v>492.7</c:v>
                </c:pt>
                <c:pt idx="4929">
                  <c:v>492.8</c:v>
                </c:pt>
                <c:pt idx="4930">
                  <c:v>492.9</c:v>
                </c:pt>
                <c:pt idx="4931">
                  <c:v>493</c:v>
                </c:pt>
                <c:pt idx="4932">
                  <c:v>493.239</c:v>
                </c:pt>
                <c:pt idx="4933">
                  <c:v>493.24</c:v>
                </c:pt>
                <c:pt idx="4934">
                  <c:v>493.3</c:v>
                </c:pt>
                <c:pt idx="4935">
                  <c:v>493.4</c:v>
                </c:pt>
                <c:pt idx="4936">
                  <c:v>493.5</c:v>
                </c:pt>
                <c:pt idx="4937">
                  <c:v>493.6</c:v>
                </c:pt>
                <c:pt idx="4938">
                  <c:v>493.704</c:v>
                </c:pt>
                <c:pt idx="4939">
                  <c:v>493.801</c:v>
                </c:pt>
                <c:pt idx="4940">
                  <c:v>493.974</c:v>
                </c:pt>
                <c:pt idx="4941">
                  <c:v>494.008</c:v>
                </c:pt>
                <c:pt idx="4942">
                  <c:v>494.101</c:v>
                </c:pt>
                <c:pt idx="4943">
                  <c:v>494.201</c:v>
                </c:pt>
                <c:pt idx="4944">
                  <c:v>494.301</c:v>
                </c:pt>
                <c:pt idx="4945">
                  <c:v>494.401</c:v>
                </c:pt>
                <c:pt idx="4946">
                  <c:v>494.501</c:v>
                </c:pt>
                <c:pt idx="4947">
                  <c:v>494.604</c:v>
                </c:pt>
                <c:pt idx="4948">
                  <c:v>494.728</c:v>
                </c:pt>
                <c:pt idx="4949">
                  <c:v>494.801</c:v>
                </c:pt>
                <c:pt idx="4950">
                  <c:v>494.9</c:v>
                </c:pt>
                <c:pt idx="4951">
                  <c:v>495</c:v>
                </c:pt>
                <c:pt idx="4952">
                  <c:v>495.101</c:v>
                </c:pt>
                <c:pt idx="4953">
                  <c:v>495.201</c:v>
                </c:pt>
                <c:pt idx="4954">
                  <c:v>495.341</c:v>
                </c:pt>
                <c:pt idx="4955">
                  <c:v>495.4</c:v>
                </c:pt>
                <c:pt idx="4956">
                  <c:v>495.5</c:v>
                </c:pt>
                <c:pt idx="4957">
                  <c:v>495.6</c:v>
                </c:pt>
                <c:pt idx="4958">
                  <c:v>495.7</c:v>
                </c:pt>
                <c:pt idx="4959">
                  <c:v>495.8</c:v>
                </c:pt>
                <c:pt idx="4960">
                  <c:v>495.9</c:v>
                </c:pt>
                <c:pt idx="4961">
                  <c:v>496</c:v>
                </c:pt>
                <c:pt idx="4962">
                  <c:v>496.103</c:v>
                </c:pt>
                <c:pt idx="4963">
                  <c:v>496.201</c:v>
                </c:pt>
                <c:pt idx="4964">
                  <c:v>496.3</c:v>
                </c:pt>
                <c:pt idx="4965">
                  <c:v>496.4</c:v>
                </c:pt>
                <c:pt idx="4966">
                  <c:v>496.5</c:v>
                </c:pt>
                <c:pt idx="4967">
                  <c:v>496.6</c:v>
                </c:pt>
                <c:pt idx="4968">
                  <c:v>496.7</c:v>
                </c:pt>
                <c:pt idx="4969">
                  <c:v>496.8</c:v>
                </c:pt>
                <c:pt idx="4970">
                  <c:v>496.9</c:v>
                </c:pt>
                <c:pt idx="4971">
                  <c:v>497</c:v>
                </c:pt>
                <c:pt idx="4972">
                  <c:v>497.1</c:v>
                </c:pt>
                <c:pt idx="4973">
                  <c:v>497.2</c:v>
                </c:pt>
                <c:pt idx="4974">
                  <c:v>497.3</c:v>
                </c:pt>
                <c:pt idx="4975">
                  <c:v>497.4</c:v>
                </c:pt>
                <c:pt idx="4976">
                  <c:v>497.5</c:v>
                </c:pt>
                <c:pt idx="4977">
                  <c:v>497.6</c:v>
                </c:pt>
                <c:pt idx="4978">
                  <c:v>497.7</c:v>
                </c:pt>
                <c:pt idx="4979">
                  <c:v>497.8</c:v>
                </c:pt>
                <c:pt idx="4980">
                  <c:v>497.9</c:v>
                </c:pt>
                <c:pt idx="4981">
                  <c:v>498</c:v>
                </c:pt>
                <c:pt idx="4982">
                  <c:v>498.1</c:v>
                </c:pt>
                <c:pt idx="4983">
                  <c:v>498.2</c:v>
                </c:pt>
                <c:pt idx="4984">
                  <c:v>498.3</c:v>
                </c:pt>
                <c:pt idx="4985">
                  <c:v>498.4</c:v>
                </c:pt>
                <c:pt idx="4986">
                  <c:v>498.5</c:v>
                </c:pt>
                <c:pt idx="4987">
                  <c:v>498.6</c:v>
                </c:pt>
                <c:pt idx="4988">
                  <c:v>498.7</c:v>
                </c:pt>
                <c:pt idx="4989">
                  <c:v>498.8</c:v>
                </c:pt>
                <c:pt idx="4990">
                  <c:v>498.9</c:v>
                </c:pt>
                <c:pt idx="4991">
                  <c:v>499</c:v>
                </c:pt>
                <c:pt idx="4992">
                  <c:v>499.1</c:v>
                </c:pt>
                <c:pt idx="4993">
                  <c:v>499.2</c:v>
                </c:pt>
                <c:pt idx="4994">
                  <c:v>499.3</c:v>
                </c:pt>
                <c:pt idx="4995">
                  <c:v>499.4</c:v>
                </c:pt>
                <c:pt idx="4996">
                  <c:v>499.5</c:v>
                </c:pt>
                <c:pt idx="4997">
                  <c:v>499.6</c:v>
                </c:pt>
                <c:pt idx="4998">
                  <c:v>499.7</c:v>
                </c:pt>
                <c:pt idx="4999">
                  <c:v>499.8</c:v>
                </c:pt>
                <c:pt idx="5000">
                  <c:v>499.9</c:v>
                </c:pt>
                <c:pt idx="5001">
                  <c:v>500</c:v>
                </c:pt>
                <c:pt idx="5002">
                  <c:v>500.1</c:v>
                </c:pt>
                <c:pt idx="5003">
                  <c:v>500.2</c:v>
                </c:pt>
                <c:pt idx="5004">
                  <c:v>500.3</c:v>
                </c:pt>
                <c:pt idx="5005">
                  <c:v>500.4</c:v>
                </c:pt>
                <c:pt idx="5006">
                  <c:v>500.5</c:v>
                </c:pt>
                <c:pt idx="5007">
                  <c:v>500.6</c:v>
                </c:pt>
                <c:pt idx="5008">
                  <c:v>500.7</c:v>
                </c:pt>
                <c:pt idx="5009">
                  <c:v>500.8</c:v>
                </c:pt>
                <c:pt idx="5010">
                  <c:v>500.9</c:v>
                </c:pt>
                <c:pt idx="5011">
                  <c:v>501</c:v>
                </c:pt>
                <c:pt idx="5012">
                  <c:v>501.1</c:v>
                </c:pt>
                <c:pt idx="5013">
                  <c:v>501.2</c:v>
                </c:pt>
                <c:pt idx="5014">
                  <c:v>501.3</c:v>
                </c:pt>
                <c:pt idx="5015">
                  <c:v>501.4</c:v>
                </c:pt>
                <c:pt idx="5016">
                  <c:v>501.5</c:v>
                </c:pt>
                <c:pt idx="5017">
                  <c:v>501.609</c:v>
                </c:pt>
                <c:pt idx="5018">
                  <c:v>501.823</c:v>
                </c:pt>
                <c:pt idx="5019">
                  <c:v>501.824</c:v>
                </c:pt>
                <c:pt idx="5020">
                  <c:v>501.906</c:v>
                </c:pt>
                <c:pt idx="5021">
                  <c:v>502.015</c:v>
                </c:pt>
                <c:pt idx="5022">
                  <c:v>502.109</c:v>
                </c:pt>
                <c:pt idx="5023">
                  <c:v>502.202</c:v>
                </c:pt>
                <c:pt idx="5024">
                  <c:v>502.312</c:v>
                </c:pt>
                <c:pt idx="5025">
                  <c:v>502.407</c:v>
                </c:pt>
                <c:pt idx="5026">
                  <c:v>502.501</c:v>
                </c:pt>
                <c:pt idx="5027">
                  <c:v>502.644</c:v>
                </c:pt>
                <c:pt idx="5028">
                  <c:v>502.7</c:v>
                </c:pt>
                <c:pt idx="5029">
                  <c:v>502.8</c:v>
                </c:pt>
                <c:pt idx="5030">
                  <c:v>502.9</c:v>
                </c:pt>
                <c:pt idx="5031">
                  <c:v>503</c:v>
                </c:pt>
                <c:pt idx="5032">
                  <c:v>503.1</c:v>
                </c:pt>
                <c:pt idx="5033">
                  <c:v>503.2</c:v>
                </c:pt>
                <c:pt idx="5034">
                  <c:v>503.3</c:v>
                </c:pt>
                <c:pt idx="5035">
                  <c:v>503.4</c:v>
                </c:pt>
                <c:pt idx="5036">
                  <c:v>503.5</c:v>
                </c:pt>
                <c:pt idx="5037">
                  <c:v>503.6</c:v>
                </c:pt>
                <c:pt idx="5038">
                  <c:v>503.7</c:v>
                </c:pt>
                <c:pt idx="5039">
                  <c:v>503.801</c:v>
                </c:pt>
                <c:pt idx="5040">
                  <c:v>503.9</c:v>
                </c:pt>
                <c:pt idx="5041">
                  <c:v>504</c:v>
                </c:pt>
                <c:pt idx="5042">
                  <c:v>504.103</c:v>
                </c:pt>
                <c:pt idx="5043">
                  <c:v>504.2</c:v>
                </c:pt>
                <c:pt idx="5044">
                  <c:v>504.3</c:v>
                </c:pt>
                <c:pt idx="5045">
                  <c:v>504.4</c:v>
                </c:pt>
                <c:pt idx="5046">
                  <c:v>504.5</c:v>
                </c:pt>
                <c:pt idx="5047">
                  <c:v>504.6</c:v>
                </c:pt>
                <c:pt idx="5048">
                  <c:v>504.7</c:v>
                </c:pt>
                <c:pt idx="5049">
                  <c:v>504.802</c:v>
                </c:pt>
                <c:pt idx="5050">
                  <c:v>504.9</c:v>
                </c:pt>
                <c:pt idx="5051">
                  <c:v>505</c:v>
                </c:pt>
                <c:pt idx="5052">
                  <c:v>505.1</c:v>
                </c:pt>
                <c:pt idx="5053">
                  <c:v>505.2</c:v>
                </c:pt>
                <c:pt idx="5054">
                  <c:v>505.3</c:v>
                </c:pt>
                <c:pt idx="5055">
                  <c:v>505.4</c:v>
                </c:pt>
                <c:pt idx="5056">
                  <c:v>505.5</c:v>
                </c:pt>
                <c:pt idx="5057">
                  <c:v>505.6</c:v>
                </c:pt>
                <c:pt idx="5058">
                  <c:v>505.7</c:v>
                </c:pt>
                <c:pt idx="5059">
                  <c:v>505.8</c:v>
                </c:pt>
                <c:pt idx="5060">
                  <c:v>505.9</c:v>
                </c:pt>
                <c:pt idx="5061">
                  <c:v>506</c:v>
                </c:pt>
                <c:pt idx="5062">
                  <c:v>506.1</c:v>
                </c:pt>
                <c:pt idx="5063">
                  <c:v>506.2</c:v>
                </c:pt>
                <c:pt idx="5064">
                  <c:v>506.3</c:v>
                </c:pt>
                <c:pt idx="5065">
                  <c:v>506.4</c:v>
                </c:pt>
                <c:pt idx="5066">
                  <c:v>506.5</c:v>
                </c:pt>
                <c:pt idx="5067">
                  <c:v>506.6</c:v>
                </c:pt>
                <c:pt idx="5068">
                  <c:v>506.7</c:v>
                </c:pt>
                <c:pt idx="5069">
                  <c:v>506.8</c:v>
                </c:pt>
                <c:pt idx="5070">
                  <c:v>506.9</c:v>
                </c:pt>
                <c:pt idx="5071">
                  <c:v>507</c:v>
                </c:pt>
                <c:pt idx="5072">
                  <c:v>507.1</c:v>
                </c:pt>
                <c:pt idx="5073">
                  <c:v>507.2</c:v>
                </c:pt>
                <c:pt idx="5074">
                  <c:v>507.3</c:v>
                </c:pt>
                <c:pt idx="5075">
                  <c:v>507.4</c:v>
                </c:pt>
                <c:pt idx="5076">
                  <c:v>507.5</c:v>
                </c:pt>
                <c:pt idx="5077">
                  <c:v>507.6</c:v>
                </c:pt>
                <c:pt idx="5078">
                  <c:v>507.7</c:v>
                </c:pt>
                <c:pt idx="5079">
                  <c:v>507.8</c:v>
                </c:pt>
                <c:pt idx="5080">
                  <c:v>507.9</c:v>
                </c:pt>
                <c:pt idx="5081">
                  <c:v>508</c:v>
                </c:pt>
                <c:pt idx="5082">
                  <c:v>508.1</c:v>
                </c:pt>
                <c:pt idx="5083">
                  <c:v>508.201</c:v>
                </c:pt>
                <c:pt idx="5084">
                  <c:v>508.3</c:v>
                </c:pt>
                <c:pt idx="5085">
                  <c:v>508.4</c:v>
                </c:pt>
                <c:pt idx="5086">
                  <c:v>508.5</c:v>
                </c:pt>
                <c:pt idx="5087">
                  <c:v>508.6</c:v>
                </c:pt>
                <c:pt idx="5088">
                  <c:v>508.7</c:v>
                </c:pt>
                <c:pt idx="5089">
                  <c:v>508.8</c:v>
                </c:pt>
                <c:pt idx="5090">
                  <c:v>508.9</c:v>
                </c:pt>
                <c:pt idx="5091">
                  <c:v>509</c:v>
                </c:pt>
                <c:pt idx="5092">
                  <c:v>509.1</c:v>
                </c:pt>
                <c:pt idx="5093">
                  <c:v>509.2</c:v>
                </c:pt>
                <c:pt idx="5094">
                  <c:v>509.3</c:v>
                </c:pt>
                <c:pt idx="5095">
                  <c:v>509.4</c:v>
                </c:pt>
                <c:pt idx="5096">
                  <c:v>509.5</c:v>
                </c:pt>
                <c:pt idx="5097">
                  <c:v>509.6</c:v>
                </c:pt>
                <c:pt idx="5098">
                  <c:v>509.7</c:v>
                </c:pt>
                <c:pt idx="5099">
                  <c:v>509.8</c:v>
                </c:pt>
                <c:pt idx="5100">
                  <c:v>509.9</c:v>
                </c:pt>
                <c:pt idx="5101">
                  <c:v>510</c:v>
                </c:pt>
                <c:pt idx="5102">
                  <c:v>510.101</c:v>
                </c:pt>
                <c:pt idx="5103">
                  <c:v>510.2</c:v>
                </c:pt>
                <c:pt idx="5104">
                  <c:v>510.3</c:v>
                </c:pt>
                <c:pt idx="5105">
                  <c:v>510.4</c:v>
                </c:pt>
                <c:pt idx="5106">
                  <c:v>510.5</c:v>
                </c:pt>
                <c:pt idx="5107">
                  <c:v>510.6</c:v>
                </c:pt>
                <c:pt idx="5108">
                  <c:v>510.7</c:v>
                </c:pt>
                <c:pt idx="5109">
                  <c:v>510.8</c:v>
                </c:pt>
                <c:pt idx="5110">
                  <c:v>510.9</c:v>
                </c:pt>
                <c:pt idx="5111">
                  <c:v>511</c:v>
                </c:pt>
                <c:pt idx="5112">
                  <c:v>511.1</c:v>
                </c:pt>
                <c:pt idx="5113">
                  <c:v>511.2</c:v>
                </c:pt>
                <c:pt idx="5114">
                  <c:v>511.3</c:v>
                </c:pt>
                <c:pt idx="5115">
                  <c:v>511.4</c:v>
                </c:pt>
                <c:pt idx="5116">
                  <c:v>511.5</c:v>
                </c:pt>
                <c:pt idx="5117">
                  <c:v>511.6</c:v>
                </c:pt>
                <c:pt idx="5118">
                  <c:v>511.7</c:v>
                </c:pt>
                <c:pt idx="5119">
                  <c:v>511.8</c:v>
                </c:pt>
                <c:pt idx="5120">
                  <c:v>511.9</c:v>
                </c:pt>
                <c:pt idx="5121">
                  <c:v>512</c:v>
                </c:pt>
                <c:pt idx="5122">
                  <c:v>512.1</c:v>
                </c:pt>
                <c:pt idx="5123">
                  <c:v>512.2</c:v>
                </c:pt>
                <c:pt idx="5124">
                  <c:v>512.3</c:v>
                </c:pt>
                <c:pt idx="5125">
                  <c:v>512.4</c:v>
                </c:pt>
                <c:pt idx="5126">
                  <c:v>512.5</c:v>
                </c:pt>
                <c:pt idx="5127">
                  <c:v>512.6</c:v>
                </c:pt>
                <c:pt idx="5128">
                  <c:v>512.7</c:v>
                </c:pt>
                <c:pt idx="5129">
                  <c:v>512.8</c:v>
                </c:pt>
                <c:pt idx="5130">
                  <c:v>512.9</c:v>
                </c:pt>
                <c:pt idx="5131">
                  <c:v>513</c:v>
                </c:pt>
                <c:pt idx="5132">
                  <c:v>513.1</c:v>
                </c:pt>
                <c:pt idx="5133">
                  <c:v>513.2</c:v>
                </c:pt>
                <c:pt idx="5134">
                  <c:v>513.3</c:v>
                </c:pt>
                <c:pt idx="5135">
                  <c:v>513.4</c:v>
                </c:pt>
                <c:pt idx="5136">
                  <c:v>513.5</c:v>
                </c:pt>
                <c:pt idx="5137">
                  <c:v>513.6</c:v>
                </c:pt>
                <c:pt idx="5138">
                  <c:v>513.7</c:v>
                </c:pt>
                <c:pt idx="5139">
                  <c:v>513.8</c:v>
                </c:pt>
                <c:pt idx="5140">
                  <c:v>513.909</c:v>
                </c:pt>
                <c:pt idx="5141">
                  <c:v>514.046</c:v>
                </c:pt>
                <c:pt idx="5142">
                  <c:v>514.1</c:v>
                </c:pt>
                <c:pt idx="5143">
                  <c:v>514.2</c:v>
                </c:pt>
                <c:pt idx="5144">
                  <c:v>514.3</c:v>
                </c:pt>
                <c:pt idx="5145">
                  <c:v>514.4</c:v>
                </c:pt>
                <c:pt idx="5146">
                  <c:v>514.5</c:v>
                </c:pt>
                <c:pt idx="5147">
                  <c:v>514.601</c:v>
                </c:pt>
                <c:pt idx="5148">
                  <c:v>514.837</c:v>
                </c:pt>
                <c:pt idx="5149">
                  <c:v>514.837</c:v>
                </c:pt>
                <c:pt idx="5150">
                  <c:v>514.9</c:v>
                </c:pt>
                <c:pt idx="5151">
                  <c:v>515</c:v>
                </c:pt>
                <c:pt idx="5152">
                  <c:v>515.1</c:v>
                </c:pt>
                <c:pt idx="5153">
                  <c:v>515.2</c:v>
                </c:pt>
                <c:pt idx="5154">
                  <c:v>515.452</c:v>
                </c:pt>
                <c:pt idx="5155">
                  <c:v>515.452</c:v>
                </c:pt>
                <c:pt idx="5156">
                  <c:v>515.5</c:v>
                </c:pt>
                <c:pt idx="5157">
                  <c:v>515.6</c:v>
                </c:pt>
                <c:pt idx="5158">
                  <c:v>515.7</c:v>
                </c:pt>
                <c:pt idx="5159">
                  <c:v>515.8</c:v>
                </c:pt>
                <c:pt idx="5160">
                  <c:v>515.904</c:v>
                </c:pt>
                <c:pt idx="5161">
                  <c:v>516.052</c:v>
                </c:pt>
                <c:pt idx="5162">
                  <c:v>516.1</c:v>
                </c:pt>
                <c:pt idx="5163">
                  <c:v>516.2</c:v>
                </c:pt>
                <c:pt idx="5164">
                  <c:v>516.3</c:v>
                </c:pt>
                <c:pt idx="5165">
                  <c:v>516.4</c:v>
                </c:pt>
                <c:pt idx="5166">
                  <c:v>516.501</c:v>
                </c:pt>
                <c:pt idx="5167">
                  <c:v>516.648</c:v>
                </c:pt>
                <c:pt idx="5168">
                  <c:v>516.7</c:v>
                </c:pt>
                <c:pt idx="5169">
                  <c:v>516.8</c:v>
                </c:pt>
                <c:pt idx="5170">
                  <c:v>516.9</c:v>
                </c:pt>
                <c:pt idx="5171">
                  <c:v>517</c:v>
                </c:pt>
                <c:pt idx="5172">
                  <c:v>517.195</c:v>
                </c:pt>
                <c:pt idx="5173">
                  <c:v>517.251</c:v>
                </c:pt>
                <c:pt idx="5174">
                  <c:v>517.3</c:v>
                </c:pt>
                <c:pt idx="5175">
                  <c:v>517.4</c:v>
                </c:pt>
                <c:pt idx="5176">
                  <c:v>517.5</c:v>
                </c:pt>
                <c:pt idx="5177">
                  <c:v>517.6</c:v>
                </c:pt>
                <c:pt idx="5178">
                  <c:v>517.7</c:v>
                </c:pt>
                <c:pt idx="5179">
                  <c:v>517.8</c:v>
                </c:pt>
                <c:pt idx="5180">
                  <c:v>517.9</c:v>
                </c:pt>
                <c:pt idx="5181">
                  <c:v>518</c:v>
                </c:pt>
                <c:pt idx="5182">
                  <c:v>518.101</c:v>
                </c:pt>
                <c:pt idx="5183">
                  <c:v>518.2</c:v>
                </c:pt>
                <c:pt idx="5184">
                  <c:v>518.301</c:v>
                </c:pt>
                <c:pt idx="5185">
                  <c:v>518.4</c:v>
                </c:pt>
                <c:pt idx="5186">
                  <c:v>518.5</c:v>
                </c:pt>
                <c:pt idx="5187">
                  <c:v>518.6</c:v>
                </c:pt>
                <c:pt idx="5188">
                  <c:v>518.7</c:v>
                </c:pt>
                <c:pt idx="5189">
                  <c:v>518.8</c:v>
                </c:pt>
                <c:pt idx="5190">
                  <c:v>518.9</c:v>
                </c:pt>
                <c:pt idx="5191">
                  <c:v>519</c:v>
                </c:pt>
                <c:pt idx="5192">
                  <c:v>519.1</c:v>
                </c:pt>
                <c:pt idx="5193">
                  <c:v>519.2</c:v>
                </c:pt>
                <c:pt idx="5194">
                  <c:v>519.3</c:v>
                </c:pt>
                <c:pt idx="5195">
                  <c:v>519.4</c:v>
                </c:pt>
                <c:pt idx="5196">
                  <c:v>519.5</c:v>
                </c:pt>
                <c:pt idx="5197">
                  <c:v>519.6</c:v>
                </c:pt>
                <c:pt idx="5198">
                  <c:v>519.7</c:v>
                </c:pt>
                <c:pt idx="5199">
                  <c:v>519.8</c:v>
                </c:pt>
                <c:pt idx="5200">
                  <c:v>519.9</c:v>
                </c:pt>
                <c:pt idx="5201">
                  <c:v>520</c:v>
                </c:pt>
                <c:pt idx="5202">
                  <c:v>520.1</c:v>
                </c:pt>
                <c:pt idx="5203">
                  <c:v>520.2</c:v>
                </c:pt>
                <c:pt idx="5204">
                  <c:v>520.375</c:v>
                </c:pt>
                <c:pt idx="5205">
                  <c:v>520.431</c:v>
                </c:pt>
                <c:pt idx="5206">
                  <c:v>520.5</c:v>
                </c:pt>
                <c:pt idx="5207">
                  <c:v>520.6</c:v>
                </c:pt>
                <c:pt idx="5208">
                  <c:v>520.7</c:v>
                </c:pt>
                <c:pt idx="5209">
                  <c:v>520.8</c:v>
                </c:pt>
                <c:pt idx="5210">
                  <c:v>520.965</c:v>
                </c:pt>
                <c:pt idx="5211">
                  <c:v>521.056</c:v>
                </c:pt>
                <c:pt idx="5212">
                  <c:v>521.1</c:v>
                </c:pt>
                <c:pt idx="5213">
                  <c:v>521.2</c:v>
                </c:pt>
                <c:pt idx="5214">
                  <c:v>521.3</c:v>
                </c:pt>
                <c:pt idx="5215">
                  <c:v>521.4</c:v>
                </c:pt>
                <c:pt idx="5216">
                  <c:v>521.5</c:v>
                </c:pt>
                <c:pt idx="5217">
                  <c:v>521.6</c:v>
                </c:pt>
                <c:pt idx="5218">
                  <c:v>521.7</c:v>
                </c:pt>
                <c:pt idx="5219">
                  <c:v>521.8</c:v>
                </c:pt>
                <c:pt idx="5220">
                  <c:v>521.9</c:v>
                </c:pt>
                <c:pt idx="5221">
                  <c:v>522</c:v>
                </c:pt>
                <c:pt idx="5222">
                  <c:v>522.1</c:v>
                </c:pt>
                <c:pt idx="5223">
                  <c:v>522.2</c:v>
                </c:pt>
                <c:pt idx="5224">
                  <c:v>522.301</c:v>
                </c:pt>
                <c:pt idx="5225">
                  <c:v>522.401</c:v>
                </c:pt>
                <c:pt idx="5226">
                  <c:v>522.5</c:v>
                </c:pt>
                <c:pt idx="5227">
                  <c:v>522.6</c:v>
                </c:pt>
                <c:pt idx="5228">
                  <c:v>522.7</c:v>
                </c:pt>
                <c:pt idx="5229">
                  <c:v>522.8</c:v>
                </c:pt>
                <c:pt idx="5230">
                  <c:v>522.938</c:v>
                </c:pt>
                <c:pt idx="5231">
                  <c:v>523.048</c:v>
                </c:pt>
                <c:pt idx="5232">
                  <c:v>523.1</c:v>
                </c:pt>
                <c:pt idx="5233">
                  <c:v>523.2</c:v>
                </c:pt>
                <c:pt idx="5234">
                  <c:v>523.3</c:v>
                </c:pt>
                <c:pt idx="5235">
                  <c:v>523.4</c:v>
                </c:pt>
                <c:pt idx="5236">
                  <c:v>523.5</c:v>
                </c:pt>
                <c:pt idx="5237">
                  <c:v>523.601</c:v>
                </c:pt>
                <c:pt idx="5238">
                  <c:v>523.733</c:v>
                </c:pt>
                <c:pt idx="5239">
                  <c:v>523.8</c:v>
                </c:pt>
                <c:pt idx="5240">
                  <c:v>523.9</c:v>
                </c:pt>
                <c:pt idx="5241">
                  <c:v>524</c:v>
                </c:pt>
                <c:pt idx="5242">
                  <c:v>524.1</c:v>
                </c:pt>
                <c:pt idx="5243">
                  <c:v>524.2</c:v>
                </c:pt>
                <c:pt idx="5244">
                  <c:v>524.317</c:v>
                </c:pt>
                <c:pt idx="5245">
                  <c:v>524.401</c:v>
                </c:pt>
                <c:pt idx="5246">
                  <c:v>524.501</c:v>
                </c:pt>
                <c:pt idx="5247">
                  <c:v>524.602</c:v>
                </c:pt>
                <c:pt idx="5248">
                  <c:v>524.752</c:v>
                </c:pt>
                <c:pt idx="5249">
                  <c:v>524.8</c:v>
                </c:pt>
                <c:pt idx="5250">
                  <c:v>524.912</c:v>
                </c:pt>
                <c:pt idx="5251">
                  <c:v>525</c:v>
                </c:pt>
                <c:pt idx="5252">
                  <c:v>525.101</c:v>
                </c:pt>
                <c:pt idx="5253">
                  <c:v>525.2</c:v>
                </c:pt>
                <c:pt idx="5254">
                  <c:v>525.3</c:v>
                </c:pt>
                <c:pt idx="5255">
                  <c:v>525.4</c:v>
                </c:pt>
                <c:pt idx="5256">
                  <c:v>525.5</c:v>
                </c:pt>
                <c:pt idx="5257">
                  <c:v>525.6</c:v>
                </c:pt>
                <c:pt idx="5258">
                  <c:v>525.7</c:v>
                </c:pt>
                <c:pt idx="5259">
                  <c:v>525.8</c:v>
                </c:pt>
                <c:pt idx="5260">
                  <c:v>525.9</c:v>
                </c:pt>
                <c:pt idx="5261">
                  <c:v>526</c:v>
                </c:pt>
                <c:pt idx="5262">
                  <c:v>526.1</c:v>
                </c:pt>
                <c:pt idx="5263">
                  <c:v>526.2</c:v>
                </c:pt>
                <c:pt idx="5264">
                  <c:v>526.3</c:v>
                </c:pt>
                <c:pt idx="5265">
                  <c:v>526.4</c:v>
                </c:pt>
                <c:pt idx="5266">
                  <c:v>526.5</c:v>
                </c:pt>
                <c:pt idx="5267">
                  <c:v>526.6</c:v>
                </c:pt>
                <c:pt idx="5268">
                  <c:v>526.701</c:v>
                </c:pt>
                <c:pt idx="5269">
                  <c:v>526.8</c:v>
                </c:pt>
                <c:pt idx="5270">
                  <c:v>526.9</c:v>
                </c:pt>
                <c:pt idx="5271">
                  <c:v>527</c:v>
                </c:pt>
                <c:pt idx="5272">
                  <c:v>527.1</c:v>
                </c:pt>
                <c:pt idx="5273">
                  <c:v>527.2</c:v>
                </c:pt>
                <c:pt idx="5274">
                  <c:v>527.3</c:v>
                </c:pt>
                <c:pt idx="5275">
                  <c:v>527.4</c:v>
                </c:pt>
                <c:pt idx="5276">
                  <c:v>527.5</c:v>
                </c:pt>
                <c:pt idx="5277">
                  <c:v>527.6</c:v>
                </c:pt>
                <c:pt idx="5278">
                  <c:v>527.701</c:v>
                </c:pt>
                <c:pt idx="5279">
                  <c:v>527.8</c:v>
                </c:pt>
                <c:pt idx="5280">
                  <c:v>527.9</c:v>
                </c:pt>
                <c:pt idx="5281">
                  <c:v>528</c:v>
                </c:pt>
                <c:pt idx="5282">
                  <c:v>528.103</c:v>
                </c:pt>
                <c:pt idx="5283">
                  <c:v>528.201</c:v>
                </c:pt>
                <c:pt idx="5284">
                  <c:v>528.301</c:v>
                </c:pt>
                <c:pt idx="5285">
                  <c:v>528.4</c:v>
                </c:pt>
                <c:pt idx="5286">
                  <c:v>528.5</c:v>
                </c:pt>
                <c:pt idx="5287">
                  <c:v>528.6</c:v>
                </c:pt>
                <c:pt idx="5288">
                  <c:v>528.7</c:v>
                </c:pt>
                <c:pt idx="5289">
                  <c:v>528.8</c:v>
                </c:pt>
                <c:pt idx="5290">
                  <c:v>528.9</c:v>
                </c:pt>
                <c:pt idx="5291">
                  <c:v>529.001</c:v>
                </c:pt>
                <c:pt idx="5292">
                  <c:v>529.1</c:v>
                </c:pt>
                <c:pt idx="5293">
                  <c:v>529.2</c:v>
                </c:pt>
                <c:pt idx="5294">
                  <c:v>529.3</c:v>
                </c:pt>
                <c:pt idx="5295">
                  <c:v>529.4</c:v>
                </c:pt>
                <c:pt idx="5296">
                  <c:v>529.5</c:v>
                </c:pt>
                <c:pt idx="5297">
                  <c:v>529.6</c:v>
                </c:pt>
                <c:pt idx="5298">
                  <c:v>529.701</c:v>
                </c:pt>
                <c:pt idx="5299">
                  <c:v>529.8</c:v>
                </c:pt>
                <c:pt idx="5300">
                  <c:v>529.9</c:v>
                </c:pt>
                <c:pt idx="5301">
                  <c:v>530</c:v>
                </c:pt>
                <c:pt idx="5302">
                  <c:v>530.1</c:v>
                </c:pt>
                <c:pt idx="5303">
                  <c:v>530.2</c:v>
                </c:pt>
                <c:pt idx="5304">
                  <c:v>530.3</c:v>
                </c:pt>
                <c:pt idx="5305">
                  <c:v>530.4</c:v>
                </c:pt>
                <c:pt idx="5306">
                  <c:v>530.5</c:v>
                </c:pt>
                <c:pt idx="5307">
                  <c:v>530.6</c:v>
                </c:pt>
                <c:pt idx="5308">
                  <c:v>530.7</c:v>
                </c:pt>
                <c:pt idx="5309">
                  <c:v>530.8</c:v>
                </c:pt>
                <c:pt idx="5310">
                  <c:v>530.9</c:v>
                </c:pt>
                <c:pt idx="5311">
                  <c:v>531.001</c:v>
                </c:pt>
                <c:pt idx="5312">
                  <c:v>531.1</c:v>
                </c:pt>
                <c:pt idx="5313">
                  <c:v>531.2</c:v>
                </c:pt>
                <c:pt idx="5314">
                  <c:v>531.3</c:v>
                </c:pt>
                <c:pt idx="5315">
                  <c:v>531.4</c:v>
                </c:pt>
                <c:pt idx="5316">
                  <c:v>531.5</c:v>
                </c:pt>
                <c:pt idx="5317">
                  <c:v>531.6</c:v>
                </c:pt>
                <c:pt idx="5318">
                  <c:v>531.7</c:v>
                </c:pt>
                <c:pt idx="5319">
                  <c:v>531.8</c:v>
                </c:pt>
                <c:pt idx="5320">
                  <c:v>531.9</c:v>
                </c:pt>
                <c:pt idx="5321">
                  <c:v>532</c:v>
                </c:pt>
                <c:pt idx="5322">
                  <c:v>532.1</c:v>
                </c:pt>
                <c:pt idx="5323">
                  <c:v>532.2</c:v>
                </c:pt>
                <c:pt idx="5324">
                  <c:v>532.3</c:v>
                </c:pt>
                <c:pt idx="5325">
                  <c:v>532.4</c:v>
                </c:pt>
                <c:pt idx="5326">
                  <c:v>532.5</c:v>
                </c:pt>
                <c:pt idx="5327">
                  <c:v>532.6</c:v>
                </c:pt>
                <c:pt idx="5328">
                  <c:v>532.7</c:v>
                </c:pt>
                <c:pt idx="5329">
                  <c:v>532.8</c:v>
                </c:pt>
                <c:pt idx="5330">
                  <c:v>532.9</c:v>
                </c:pt>
                <c:pt idx="5331">
                  <c:v>533</c:v>
                </c:pt>
                <c:pt idx="5332">
                  <c:v>533.1</c:v>
                </c:pt>
                <c:pt idx="5333">
                  <c:v>533.2</c:v>
                </c:pt>
                <c:pt idx="5334">
                  <c:v>533.3</c:v>
                </c:pt>
                <c:pt idx="5335">
                  <c:v>533.4</c:v>
                </c:pt>
                <c:pt idx="5336">
                  <c:v>533.5</c:v>
                </c:pt>
                <c:pt idx="5337">
                  <c:v>533.6</c:v>
                </c:pt>
                <c:pt idx="5338">
                  <c:v>533.7</c:v>
                </c:pt>
                <c:pt idx="5339">
                  <c:v>533.8</c:v>
                </c:pt>
                <c:pt idx="5340">
                  <c:v>533.9</c:v>
                </c:pt>
                <c:pt idx="5341">
                  <c:v>534</c:v>
                </c:pt>
                <c:pt idx="5342">
                  <c:v>534.1</c:v>
                </c:pt>
                <c:pt idx="5343">
                  <c:v>534.2</c:v>
                </c:pt>
                <c:pt idx="5344">
                  <c:v>534.3</c:v>
                </c:pt>
                <c:pt idx="5345">
                  <c:v>534.4</c:v>
                </c:pt>
                <c:pt idx="5346">
                  <c:v>534.5</c:v>
                </c:pt>
                <c:pt idx="5347">
                  <c:v>534.6</c:v>
                </c:pt>
                <c:pt idx="5348">
                  <c:v>534.7</c:v>
                </c:pt>
                <c:pt idx="5349">
                  <c:v>534.8</c:v>
                </c:pt>
                <c:pt idx="5350">
                  <c:v>534.9</c:v>
                </c:pt>
                <c:pt idx="5351">
                  <c:v>535</c:v>
                </c:pt>
                <c:pt idx="5352">
                  <c:v>535.1</c:v>
                </c:pt>
                <c:pt idx="5353">
                  <c:v>535.2</c:v>
                </c:pt>
                <c:pt idx="5354">
                  <c:v>535.3</c:v>
                </c:pt>
                <c:pt idx="5355">
                  <c:v>535.4</c:v>
                </c:pt>
                <c:pt idx="5356">
                  <c:v>535.501</c:v>
                </c:pt>
                <c:pt idx="5357">
                  <c:v>535.6</c:v>
                </c:pt>
                <c:pt idx="5358">
                  <c:v>535.7</c:v>
                </c:pt>
                <c:pt idx="5359">
                  <c:v>535.8</c:v>
                </c:pt>
                <c:pt idx="5360">
                  <c:v>535.9</c:v>
                </c:pt>
                <c:pt idx="5361">
                  <c:v>536</c:v>
                </c:pt>
                <c:pt idx="5362">
                  <c:v>536.1</c:v>
                </c:pt>
                <c:pt idx="5363">
                  <c:v>536.2</c:v>
                </c:pt>
                <c:pt idx="5364">
                  <c:v>536.3</c:v>
                </c:pt>
                <c:pt idx="5365">
                  <c:v>536.4</c:v>
                </c:pt>
                <c:pt idx="5366">
                  <c:v>536.5</c:v>
                </c:pt>
                <c:pt idx="5367">
                  <c:v>536.6</c:v>
                </c:pt>
                <c:pt idx="5368">
                  <c:v>536.7</c:v>
                </c:pt>
                <c:pt idx="5369">
                  <c:v>536.8</c:v>
                </c:pt>
                <c:pt idx="5370">
                  <c:v>536.9</c:v>
                </c:pt>
                <c:pt idx="5371">
                  <c:v>537</c:v>
                </c:pt>
                <c:pt idx="5372">
                  <c:v>537.1</c:v>
                </c:pt>
                <c:pt idx="5373">
                  <c:v>537.2</c:v>
                </c:pt>
                <c:pt idx="5374">
                  <c:v>537.3</c:v>
                </c:pt>
                <c:pt idx="5375">
                  <c:v>537.4</c:v>
                </c:pt>
                <c:pt idx="5376">
                  <c:v>537.5</c:v>
                </c:pt>
                <c:pt idx="5377">
                  <c:v>537.6</c:v>
                </c:pt>
                <c:pt idx="5378">
                  <c:v>537.7</c:v>
                </c:pt>
                <c:pt idx="5379">
                  <c:v>537.8</c:v>
                </c:pt>
                <c:pt idx="5380">
                  <c:v>537.9</c:v>
                </c:pt>
                <c:pt idx="5381">
                  <c:v>538</c:v>
                </c:pt>
                <c:pt idx="5382">
                  <c:v>538.1</c:v>
                </c:pt>
                <c:pt idx="5383">
                  <c:v>538.2</c:v>
                </c:pt>
                <c:pt idx="5384">
                  <c:v>538.3</c:v>
                </c:pt>
                <c:pt idx="5385">
                  <c:v>538.4</c:v>
                </c:pt>
                <c:pt idx="5386">
                  <c:v>538.5</c:v>
                </c:pt>
                <c:pt idx="5387">
                  <c:v>538.6</c:v>
                </c:pt>
                <c:pt idx="5388">
                  <c:v>538.7</c:v>
                </c:pt>
                <c:pt idx="5389">
                  <c:v>538.8</c:v>
                </c:pt>
                <c:pt idx="5390">
                  <c:v>538.9</c:v>
                </c:pt>
                <c:pt idx="5391">
                  <c:v>539</c:v>
                </c:pt>
                <c:pt idx="5392">
                  <c:v>539.118</c:v>
                </c:pt>
                <c:pt idx="5393">
                  <c:v>539.213</c:v>
                </c:pt>
                <c:pt idx="5394">
                  <c:v>539.3</c:v>
                </c:pt>
                <c:pt idx="5395">
                  <c:v>539.4</c:v>
                </c:pt>
                <c:pt idx="5396">
                  <c:v>539.5</c:v>
                </c:pt>
                <c:pt idx="5397">
                  <c:v>539.6</c:v>
                </c:pt>
                <c:pt idx="5398">
                  <c:v>539.7</c:v>
                </c:pt>
                <c:pt idx="5399">
                  <c:v>539.8</c:v>
                </c:pt>
                <c:pt idx="5400">
                  <c:v>539.9</c:v>
                </c:pt>
                <c:pt idx="5401">
                  <c:v>540</c:v>
                </c:pt>
                <c:pt idx="5402">
                  <c:v>540.1</c:v>
                </c:pt>
                <c:pt idx="5403">
                  <c:v>540.2</c:v>
                </c:pt>
                <c:pt idx="5404">
                  <c:v>540.3</c:v>
                </c:pt>
                <c:pt idx="5405">
                  <c:v>540.4</c:v>
                </c:pt>
                <c:pt idx="5406">
                  <c:v>540.5</c:v>
                </c:pt>
                <c:pt idx="5407">
                  <c:v>540.6</c:v>
                </c:pt>
                <c:pt idx="5408">
                  <c:v>540.7</c:v>
                </c:pt>
                <c:pt idx="5409">
                  <c:v>540.8</c:v>
                </c:pt>
                <c:pt idx="5410">
                  <c:v>540.9</c:v>
                </c:pt>
                <c:pt idx="5411">
                  <c:v>541</c:v>
                </c:pt>
                <c:pt idx="5412">
                  <c:v>541.1</c:v>
                </c:pt>
                <c:pt idx="5413">
                  <c:v>541.2</c:v>
                </c:pt>
                <c:pt idx="5414">
                  <c:v>541.3</c:v>
                </c:pt>
                <c:pt idx="5415">
                  <c:v>541.4</c:v>
                </c:pt>
                <c:pt idx="5416">
                  <c:v>541.5</c:v>
                </c:pt>
                <c:pt idx="5417">
                  <c:v>541.6</c:v>
                </c:pt>
                <c:pt idx="5418">
                  <c:v>541.7</c:v>
                </c:pt>
                <c:pt idx="5419">
                  <c:v>541.8</c:v>
                </c:pt>
                <c:pt idx="5420">
                  <c:v>541.9</c:v>
                </c:pt>
                <c:pt idx="5421">
                  <c:v>542</c:v>
                </c:pt>
                <c:pt idx="5422">
                  <c:v>542.1</c:v>
                </c:pt>
                <c:pt idx="5423">
                  <c:v>542.2</c:v>
                </c:pt>
                <c:pt idx="5424">
                  <c:v>542.322</c:v>
                </c:pt>
                <c:pt idx="5425">
                  <c:v>542.429</c:v>
                </c:pt>
                <c:pt idx="5426">
                  <c:v>542.5</c:v>
                </c:pt>
                <c:pt idx="5427">
                  <c:v>542.6</c:v>
                </c:pt>
                <c:pt idx="5428">
                  <c:v>542.7</c:v>
                </c:pt>
                <c:pt idx="5429">
                  <c:v>542.8</c:v>
                </c:pt>
                <c:pt idx="5430">
                  <c:v>542.9</c:v>
                </c:pt>
                <c:pt idx="5431">
                  <c:v>543</c:v>
                </c:pt>
                <c:pt idx="5432">
                  <c:v>543.1</c:v>
                </c:pt>
                <c:pt idx="5433">
                  <c:v>543.2</c:v>
                </c:pt>
                <c:pt idx="5434">
                  <c:v>543.3</c:v>
                </c:pt>
                <c:pt idx="5435">
                  <c:v>543.4</c:v>
                </c:pt>
                <c:pt idx="5436">
                  <c:v>543.5</c:v>
                </c:pt>
                <c:pt idx="5437">
                  <c:v>543.6</c:v>
                </c:pt>
                <c:pt idx="5438">
                  <c:v>543.7</c:v>
                </c:pt>
                <c:pt idx="5439">
                  <c:v>543.848</c:v>
                </c:pt>
                <c:pt idx="5440">
                  <c:v>543.9</c:v>
                </c:pt>
                <c:pt idx="5441">
                  <c:v>544</c:v>
                </c:pt>
                <c:pt idx="5442">
                  <c:v>544.1</c:v>
                </c:pt>
                <c:pt idx="5443">
                  <c:v>544.2</c:v>
                </c:pt>
                <c:pt idx="5444">
                  <c:v>544.3</c:v>
                </c:pt>
                <c:pt idx="5445">
                  <c:v>544.4</c:v>
                </c:pt>
                <c:pt idx="5446">
                  <c:v>544.5</c:v>
                </c:pt>
                <c:pt idx="5447">
                  <c:v>544.621</c:v>
                </c:pt>
                <c:pt idx="5448">
                  <c:v>544.7</c:v>
                </c:pt>
                <c:pt idx="5449">
                  <c:v>544.8</c:v>
                </c:pt>
                <c:pt idx="5450">
                  <c:v>544.9</c:v>
                </c:pt>
                <c:pt idx="5451">
                  <c:v>545</c:v>
                </c:pt>
                <c:pt idx="5452">
                  <c:v>545.1</c:v>
                </c:pt>
                <c:pt idx="5453">
                  <c:v>545.2</c:v>
                </c:pt>
                <c:pt idx="5454">
                  <c:v>545.3</c:v>
                </c:pt>
                <c:pt idx="5455">
                  <c:v>545.4</c:v>
                </c:pt>
                <c:pt idx="5456">
                  <c:v>545.5</c:v>
                </c:pt>
                <c:pt idx="5457">
                  <c:v>545.6</c:v>
                </c:pt>
                <c:pt idx="5458">
                  <c:v>545.7</c:v>
                </c:pt>
                <c:pt idx="5459">
                  <c:v>545.8</c:v>
                </c:pt>
                <c:pt idx="5460">
                  <c:v>545.9</c:v>
                </c:pt>
                <c:pt idx="5461">
                  <c:v>546</c:v>
                </c:pt>
                <c:pt idx="5462">
                  <c:v>546.1</c:v>
                </c:pt>
                <c:pt idx="5463">
                  <c:v>546.2</c:v>
                </c:pt>
                <c:pt idx="5464">
                  <c:v>546.3</c:v>
                </c:pt>
                <c:pt idx="5465">
                  <c:v>546.4</c:v>
                </c:pt>
                <c:pt idx="5466">
                  <c:v>546.5</c:v>
                </c:pt>
                <c:pt idx="5467">
                  <c:v>546.6</c:v>
                </c:pt>
                <c:pt idx="5468">
                  <c:v>546.7</c:v>
                </c:pt>
                <c:pt idx="5469">
                  <c:v>546.8</c:v>
                </c:pt>
                <c:pt idx="5470">
                  <c:v>546.9</c:v>
                </c:pt>
                <c:pt idx="5471">
                  <c:v>547</c:v>
                </c:pt>
                <c:pt idx="5472">
                  <c:v>547.1</c:v>
                </c:pt>
                <c:pt idx="5473">
                  <c:v>547.2</c:v>
                </c:pt>
                <c:pt idx="5474">
                  <c:v>547.3</c:v>
                </c:pt>
                <c:pt idx="5475">
                  <c:v>547.4</c:v>
                </c:pt>
                <c:pt idx="5476">
                  <c:v>547.511</c:v>
                </c:pt>
                <c:pt idx="5477">
                  <c:v>547.604</c:v>
                </c:pt>
                <c:pt idx="5478">
                  <c:v>547.754</c:v>
                </c:pt>
                <c:pt idx="5479">
                  <c:v>547.87</c:v>
                </c:pt>
                <c:pt idx="5480">
                  <c:v>547.901</c:v>
                </c:pt>
                <c:pt idx="5481">
                  <c:v>548.01</c:v>
                </c:pt>
                <c:pt idx="5482">
                  <c:v>548.104</c:v>
                </c:pt>
                <c:pt idx="5483">
                  <c:v>548.213</c:v>
                </c:pt>
                <c:pt idx="5484">
                  <c:v>548.307</c:v>
                </c:pt>
                <c:pt idx="5485">
                  <c:v>548.4</c:v>
                </c:pt>
                <c:pt idx="5486">
                  <c:v>548.51</c:v>
                </c:pt>
                <c:pt idx="5487">
                  <c:v>548.601</c:v>
                </c:pt>
                <c:pt idx="5488">
                  <c:v>548.7</c:v>
                </c:pt>
                <c:pt idx="5489">
                  <c:v>548.8</c:v>
                </c:pt>
                <c:pt idx="5490">
                  <c:v>548.9</c:v>
                </c:pt>
                <c:pt idx="5491">
                  <c:v>549</c:v>
                </c:pt>
                <c:pt idx="5492">
                  <c:v>549.102</c:v>
                </c:pt>
                <c:pt idx="5493">
                  <c:v>549.201</c:v>
                </c:pt>
                <c:pt idx="5494">
                  <c:v>549.301</c:v>
                </c:pt>
                <c:pt idx="5495">
                  <c:v>549.453</c:v>
                </c:pt>
                <c:pt idx="5496">
                  <c:v>549.5</c:v>
                </c:pt>
                <c:pt idx="5497">
                  <c:v>549.61</c:v>
                </c:pt>
                <c:pt idx="5498">
                  <c:v>549.7</c:v>
                </c:pt>
                <c:pt idx="5499">
                  <c:v>549.8</c:v>
                </c:pt>
                <c:pt idx="5500">
                  <c:v>549.933</c:v>
                </c:pt>
                <c:pt idx="5501">
                  <c:v>550.001</c:v>
                </c:pt>
                <c:pt idx="5502">
                  <c:v>550.1</c:v>
                </c:pt>
                <c:pt idx="5503">
                  <c:v>550.2</c:v>
                </c:pt>
                <c:pt idx="5504">
                  <c:v>550.316</c:v>
                </c:pt>
                <c:pt idx="5505">
                  <c:v>550.401</c:v>
                </c:pt>
                <c:pt idx="5506">
                  <c:v>550.5</c:v>
                </c:pt>
                <c:pt idx="5507">
                  <c:v>550.601</c:v>
                </c:pt>
                <c:pt idx="5508">
                  <c:v>550.701</c:v>
                </c:pt>
                <c:pt idx="5509">
                  <c:v>550.8</c:v>
                </c:pt>
                <c:pt idx="5510">
                  <c:v>550.9</c:v>
                </c:pt>
                <c:pt idx="5511">
                  <c:v>551.047</c:v>
                </c:pt>
                <c:pt idx="5512">
                  <c:v>551.1</c:v>
                </c:pt>
                <c:pt idx="5513">
                  <c:v>551.2</c:v>
                </c:pt>
                <c:pt idx="5514">
                  <c:v>551.3</c:v>
                </c:pt>
                <c:pt idx="5515">
                  <c:v>551.4</c:v>
                </c:pt>
                <c:pt idx="5516">
                  <c:v>551.543</c:v>
                </c:pt>
                <c:pt idx="5517">
                  <c:v>551.601</c:v>
                </c:pt>
                <c:pt idx="5518">
                  <c:v>551.7</c:v>
                </c:pt>
                <c:pt idx="5519">
                  <c:v>551.8</c:v>
                </c:pt>
                <c:pt idx="5520">
                  <c:v>551.9</c:v>
                </c:pt>
                <c:pt idx="5521">
                  <c:v>552</c:v>
                </c:pt>
                <c:pt idx="5522">
                  <c:v>552.1</c:v>
                </c:pt>
                <c:pt idx="5523">
                  <c:v>552.2</c:v>
                </c:pt>
                <c:pt idx="5524">
                  <c:v>552.373</c:v>
                </c:pt>
                <c:pt idx="5525">
                  <c:v>552.4</c:v>
                </c:pt>
                <c:pt idx="5526">
                  <c:v>552.5</c:v>
                </c:pt>
                <c:pt idx="5527">
                  <c:v>552.6</c:v>
                </c:pt>
                <c:pt idx="5528">
                  <c:v>552.7</c:v>
                </c:pt>
                <c:pt idx="5529">
                  <c:v>552.8</c:v>
                </c:pt>
                <c:pt idx="5530">
                  <c:v>552.9</c:v>
                </c:pt>
                <c:pt idx="5531">
                  <c:v>553</c:v>
                </c:pt>
                <c:pt idx="5532">
                  <c:v>553.1</c:v>
                </c:pt>
                <c:pt idx="5533">
                  <c:v>553.2</c:v>
                </c:pt>
                <c:pt idx="5534">
                  <c:v>553.3</c:v>
                </c:pt>
                <c:pt idx="5535">
                  <c:v>553.4</c:v>
                </c:pt>
                <c:pt idx="5536">
                  <c:v>553.5</c:v>
                </c:pt>
                <c:pt idx="5537">
                  <c:v>553.6</c:v>
                </c:pt>
                <c:pt idx="5538">
                  <c:v>553.7</c:v>
                </c:pt>
                <c:pt idx="5539">
                  <c:v>553.8</c:v>
                </c:pt>
                <c:pt idx="5540">
                  <c:v>553.9</c:v>
                </c:pt>
                <c:pt idx="5541">
                  <c:v>554</c:v>
                </c:pt>
                <c:pt idx="5542">
                  <c:v>554.1</c:v>
                </c:pt>
                <c:pt idx="5543">
                  <c:v>554.2</c:v>
                </c:pt>
                <c:pt idx="5544">
                  <c:v>554.3</c:v>
                </c:pt>
                <c:pt idx="5545">
                  <c:v>554.4</c:v>
                </c:pt>
                <c:pt idx="5546">
                  <c:v>554.5</c:v>
                </c:pt>
                <c:pt idx="5547">
                  <c:v>554.6</c:v>
                </c:pt>
                <c:pt idx="5548">
                  <c:v>554.7</c:v>
                </c:pt>
                <c:pt idx="5549">
                  <c:v>554.8</c:v>
                </c:pt>
                <c:pt idx="5550">
                  <c:v>554.9</c:v>
                </c:pt>
                <c:pt idx="5551">
                  <c:v>555</c:v>
                </c:pt>
                <c:pt idx="5552">
                  <c:v>555.1</c:v>
                </c:pt>
                <c:pt idx="5553">
                  <c:v>555.2</c:v>
                </c:pt>
                <c:pt idx="5554">
                  <c:v>555.3</c:v>
                </c:pt>
                <c:pt idx="5555">
                  <c:v>555.4</c:v>
                </c:pt>
                <c:pt idx="5556">
                  <c:v>555.5</c:v>
                </c:pt>
                <c:pt idx="5557">
                  <c:v>555.6</c:v>
                </c:pt>
                <c:pt idx="5558">
                  <c:v>555.7</c:v>
                </c:pt>
                <c:pt idx="5559">
                  <c:v>555.8</c:v>
                </c:pt>
                <c:pt idx="5560">
                  <c:v>555.9</c:v>
                </c:pt>
                <c:pt idx="5561">
                  <c:v>556</c:v>
                </c:pt>
                <c:pt idx="5562">
                  <c:v>556.1</c:v>
                </c:pt>
                <c:pt idx="5563">
                  <c:v>556.2</c:v>
                </c:pt>
                <c:pt idx="5564">
                  <c:v>556.3</c:v>
                </c:pt>
                <c:pt idx="5565">
                  <c:v>556.4</c:v>
                </c:pt>
                <c:pt idx="5566">
                  <c:v>556.5</c:v>
                </c:pt>
                <c:pt idx="5567">
                  <c:v>556.6</c:v>
                </c:pt>
                <c:pt idx="5568">
                  <c:v>556.7</c:v>
                </c:pt>
                <c:pt idx="5569">
                  <c:v>556.8</c:v>
                </c:pt>
                <c:pt idx="5570">
                  <c:v>556.9</c:v>
                </c:pt>
                <c:pt idx="5571">
                  <c:v>557</c:v>
                </c:pt>
                <c:pt idx="5572">
                  <c:v>557.1</c:v>
                </c:pt>
                <c:pt idx="5573">
                  <c:v>557.2</c:v>
                </c:pt>
                <c:pt idx="5574">
                  <c:v>557.3</c:v>
                </c:pt>
                <c:pt idx="5575">
                  <c:v>557.4</c:v>
                </c:pt>
                <c:pt idx="5576">
                  <c:v>557.5</c:v>
                </c:pt>
                <c:pt idx="5577">
                  <c:v>557.6</c:v>
                </c:pt>
                <c:pt idx="5578">
                  <c:v>557.7</c:v>
                </c:pt>
                <c:pt idx="5579">
                  <c:v>557.8</c:v>
                </c:pt>
                <c:pt idx="5580">
                  <c:v>557.9</c:v>
                </c:pt>
                <c:pt idx="5581">
                  <c:v>558</c:v>
                </c:pt>
                <c:pt idx="5582">
                  <c:v>558.1</c:v>
                </c:pt>
                <c:pt idx="5583">
                  <c:v>558.2</c:v>
                </c:pt>
                <c:pt idx="5584">
                  <c:v>558.3</c:v>
                </c:pt>
                <c:pt idx="5585">
                  <c:v>558.4</c:v>
                </c:pt>
                <c:pt idx="5586">
                  <c:v>558.5</c:v>
                </c:pt>
                <c:pt idx="5587">
                  <c:v>558.6</c:v>
                </c:pt>
                <c:pt idx="5588">
                  <c:v>558.7</c:v>
                </c:pt>
                <c:pt idx="5589">
                  <c:v>558.8</c:v>
                </c:pt>
                <c:pt idx="5590">
                  <c:v>558.99</c:v>
                </c:pt>
                <c:pt idx="5591">
                  <c:v>559</c:v>
                </c:pt>
                <c:pt idx="5592">
                  <c:v>559.1</c:v>
                </c:pt>
                <c:pt idx="5593">
                  <c:v>559.2</c:v>
                </c:pt>
                <c:pt idx="5594">
                  <c:v>559.3</c:v>
                </c:pt>
                <c:pt idx="5595">
                  <c:v>559.4</c:v>
                </c:pt>
                <c:pt idx="5596">
                  <c:v>559.549</c:v>
                </c:pt>
                <c:pt idx="5597">
                  <c:v>559.601</c:v>
                </c:pt>
                <c:pt idx="5598">
                  <c:v>559.7</c:v>
                </c:pt>
                <c:pt idx="5599">
                  <c:v>559.8</c:v>
                </c:pt>
                <c:pt idx="5600">
                  <c:v>559.9</c:v>
                </c:pt>
                <c:pt idx="5601">
                  <c:v>560</c:v>
                </c:pt>
                <c:pt idx="5602">
                  <c:v>560.1</c:v>
                </c:pt>
                <c:pt idx="5603">
                  <c:v>560.2</c:v>
                </c:pt>
                <c:pt idx="5604">
                  <c:v>560.304</c:v>
                </c:pt>
                <c:pt idx="5605">
                  <c:v>560.401</c:v>
                </c:pt>
                <c:pt idx="5606">
                  <c:v>560.565</c:v>
                </c:pt>
                <c:pt idx="5607">
                  <c:v>560.6</c:v>
                </c:pt>
                <c:pt idx="5608">
                  <c:v>560.7</c:v>
                </c:pt>
                <c:pt idx="5609">
                  <c:v>560.8</c:v>
                </c:pt>
                <c:pt idx="5610">
                  <c:v>560.9</c:v>
                </c:pt>
                <c:pt idx="5611">
                  <c:v>561</c:v>
                </c:pt>
                <c:pt idx="5612">
                  <c:v>561.1</c:v>
                </c:pt>
                <c:pt idx="5613">
                  <c:v>561.2</c:v>
                </c:pt>
                <c:pt idx="5614">
                  <c:v>561.3</c:v>
                </c:pt>
                <c:pt idx="5615">
                  <c:v>561.401</c:v>
                </c:pt>
                <c:pt idx="5616">
                  <c:v>561.5</c:v>
                </c:pt>
                <c:pt idx="5617">
                  <c:v>561.6</c:v>
                </c:pt>
                <c:pt idx="5618">
                  <c:v>561.7</c:v>
                </c:pt>
                <c:pt idx="5619">
                  <c:v>561.801</c:v>
                </c:pt>
                <c:pt idx="5620">
                  <c:v>561.9</c:v>
                </c:pt>
                <c:pt idx="5621">
                  <c:v>562</c:v>
                </c:pt>
                <c:pt idx="5622">
                  <c:v>562.1</c:v>
                </c:pt>
                <c:pt idx="5623">
                  <c:v>562.2</c:v>
                </c:pt>
                <c:pt idx="5624">
                  <c:v>562.3</c:v>
                </c:pt>
                <c:pt idx="5625">
                  <c:v>562.4</c:v>
                </c:pt>
                <c:pt idx="5626">
                  <c:v>562.5</c:v>
                </c:pt>
                <c:pt idx="5627">
                  <c:v>562.6</c:v>
                </c:pt>
                <c:pt idx="5628">
                  <c:v>562.7</c:v>
                </c:pt>
                <c:pt idx="5629">
                  <c:v>562.8</c:v>
                </c:pt>
                <c:pt idx="5630">
                  <c:v>562.9</c:v>
                </c:pt>
                <c:pt idx="5631">
                  <c:v>563</c:v>
                </c:pt>
                <c:pt idx="5632">
                  <c:v>563.1</c:v>
                </c:pt>
                <c:pt idx="5633">
                  <c:v>563.2</c:v>
                </c:pt>
                <c:pt idx="5634">
                  <c:v>563.3</c:v>
                </c:pt>
                <c:pt idx="5635">
                  <c:v>563.4</c:v>
                </c:pt>
                <c:pt idx="5636">
                  <c:v>563.5</c:v>
                </c:pt>
                <c:pt idx="5637">
                  <c:v>563.6</c:v>
                </c:pt>
                <c:pt idx="5638">
                  <c:v>563.7</c:v>
                </c:pt>
                <c:pt idx="5639">
                  <c:v>563.8</c:v>
                </c:pt>
                <c:pt idx="5640">
                  <c:v>563.9</c:v>
                </c:pt>
                <c:pt idx="5641">
                  <c:v>564</c:v>
                </c:pt>
                <c:pt idx="5642">
                  <c:v>564.1</c:v>
                </c:pt>
                <c:pt idx="5643">
                  <c:v>564.2</c:v>
                </c:pt>
                <c:pt idx="5644">
                  <c:v>564.3</c:v>
                </c:pt>
                <c:pt idx="5645">
                  <c:v>564.4</c:v>
                </c:pt>
                <c:pt idx="5646">
                  <c:v>564.5</c:v>
                </c:pt>
                <c:pt idx="5647">
                  <c:v>564.6</c:v>
                </c:pt>
                <c:pt idx="5648">
                  <c:v>564.7</c:v>
                </c:pt>
                <c:pt idx="5649">
                  <c:v>564.8</c:v>
                </c:pt>
                <c:pt idx="5650">
                  <c:v>564.9</c:v>
                </c:pt>
                <c:pt idx="5651">
                  <c:v>565</c:v>
                </c:pt>
                <c:pt idx="5652">
                  <c:v>565.1</c:v>
                </c:pt>
                <c:pt idx="5653">
                  <c:v>565.2</c:v>
                </c:pt>
                <c:pt idx="5654">
                  <c:v>565.3</c:v>
                </c:pt>
                <c:pt idx="5655">
                  <c:v>565.4</c:v>
                </c:pt>
                <c:pt idx="5656">
                  <c:v>565.5</c:v>
                </c:pt>
                <c:pt idx="5657">
                  <c:v>565.6</c:v>
                </c:pt>
                <c:pt idx="5658">
                  <c:v>565.7</c:v>
                </c:pt>
                <c:pt idx="5659">
                  <c:v>565.8</c:v>
                </c:pt>
                <c:pt idx="5660">
                  <c:v>565.901</c:v>
                </c:pt>
                <c:pt idx="5661">
                  <c:v>566</c:v>
                </c:pt>
                <c:pt idx="5662">
                  <c:v>566.101</c:v>
                </c:pt>
                <c:pt idx="5663">
                  <c:v>566.2</c:v>
                </c:pt>
                <c:pt idx="5664">
                  <c:v>566.3</c:v>
                </c:pt>
                <c:pt idx="5665">
                  <c:v>566.4</c:v>
                </c:pt>
                <c:pt idx="5666">
                  <c:v>566.612</c:v>
                </c:pt>
                <c:pt idx="5667">
                  <c:v>566.613</c:v>
                </c:pt>
                <c:pt idx="5668">
                  <c:v>566.701</c:v>
                </c:pt>
                <c:pt idx="5669">
                  <c:v>566.8</c:v>
                </c:pt>
                <c:pt idx="5670">
                  <c:v>566.9</c:v>
                </c:pt>
                <c:pt idx="5671">
                  <c:v>567</c:v>
                </c:pt>
                <c:pt idx="5672">
                  <c:v>567.105</c:v>
                </c:pt>
                <c:pt idx="5673">
                  <c:v>567.201</c:v>
                </c:pt>
                <c:pt idx="5674">
                  <c:v>567.301</c:v>
                </c:pt>
                <c:pt idx="5675">
                  <c:v>567.401</c:v>
                </c:pt>
                <c:pt idx="5676">
                  <c:v>567.501</c:v>
                </c:pt>
                <c:pt idx="5677">
                  <c:v>567.6</c:v>
                </c:pt>
                <c:pt idx="5678">
                  <c:v>567.7</c:v>
                </c:pt>
                <c:pt idx="5679">
                  <c:v>567.8</c:v>
                </c:pt>
                <c:pt idx="5680">
                  <c:v>567.912</c:v>
                </c:pt>
                <c:pt idx="5681">
                  <c:v>568</c:v>
                </c:pt>
                <c:pt idx="5682">
                  <c:v>568.1</c:v>
                </c:pt>
                <c:pt idx="5683">
                  <c:v>568.2</c:v>
                </c:pt>
                <c:pt idx="5684">
                  <c:v>568.3</c:v>
                </c:pt>
                <c:pt idx="5685">
                  <c:v>568.4</c:v>
                </c:pt>
                <c:pt idx="5686">
                  <c:v>568.506</c:v>
                </c:pt>
                <c:pt idx="5687">
                  <c:v>568.6</c:v>
                </c:pt>
                <c:pt idx="5688">
                  <c:v>568.711</c:v>
                </c:pt>
                <c:pt idx="5689">
                  <c:v>568.8</c:v>
                </c:pt>
                <c:pt idx="5690">
                  <c:v>568.909</c:v>
                </c:pt>
                <c:pt idx="5691">
                  <c:v>569</c:v>
                </c:pt>
                <c:pt idx="5692">
                  <c:v>569.1</c:v>
                </c:pt>
                <c:pt idx="5693">
                  <c:v>569.213</c:v>
                </c:pt>
                <c:pt idx="5694">
                  <c:v>569.3</c:v>
                </c:pt>
                <c:pt idx="5695">
                  <c:v>569.431</c:v>
                </c:pt>
                <c:pt idx="5696">
                  <c:v>569.5</c:v>
                </c:pt>
                <c:pt idx="5697">
                  <c:v>569.6</c:v>
                </c:pt>
                <c:pt idx="5698">
                  <c:v>569.701</c:v>
                </c:pt>
                <c:pt idx="5699">
                  <c:v>569.8</c:v>
                </c:pt>
                <c:pt idx="5700">
                  <c:v>569.904</c:v>
                </c:pt>
                <c:pt idx="5701">
                  <c:v>570.036</c:v>
                </c:pt>
                <c:pt idx="5702">
                  <c:v>570.1</c:v>
                </c:pt>
                <c:pt idx="5703">
                  <c:v>570.2</c:v>
                </c:pt>
                <c:pt idx="5704">
                  <c:v>570.3</c:v>
                </c:pt>
                <c:pt idx="5705">
                  <c:v>570.4</c:v>
                </c:pt>
                <c:pt idx="5706">
                  <c:v>570.502</c:v>
                </c:pt>
                <c:pt idx="5707">
                  <c:v>570.621</c:v>
                </c:pt>
                <c:pt idx="5708">
                  <c:v>570.7</c:v>
                </c:pt>
                <c:pt idx="5709">
                  <c:v>570.8</c:v>
                </c:pt>
                <c:pt idx="5710">
                  <c:v>570.9</c:v>
                </c:pt>
                <c:pt idx="5711">
                  <c:v>571</c:v>
                </c:pt>
                <c:pt idx="5712">
                  <c:v>571.147</c:v>
                </c:pt>
                <c:pt idx="5713">
                  <c:v>571.2</c:v>
                </c:pt>
                <c:pt idx="5714">
                  <c:v>571.3</c:v>
                </c:pt>
                <c:pt idx="5715">
                  <c:v>571.405</c:v>
                </c:pt>
                <c:pt idx="5716">
                  <c:v>571.5</c:v>
                </c:pt>
                <c:pt idx="5717">
                  <c:v>571.61</c:v>
                </c:pt>
                <c:pt idx="5718">
                  <c:v>571.7</c:v>
                </c:pt>
                <c:pt idx="5719">
                  <c:v>571.8</c:v>
                </c:pt>
                <c:pt idx="5720">
                  <c:v>571.9</c:v>
                </c:pt>
                <c:pt idx="5721">
                  <c:v>572</c:v>
                </c:pt>
                <c:pt idx="5722">
                  <c:v>572.1</c:v>
                </c:pt>
                <c:pt idx="5723">
                  <c:v>572.283</c:v>
                </c:pt>
                <c:pt idx="5724">
                  <c:v>572.3</c:v>
                </c:pt>
                <c:pt idx="5725">
                  <c:v>572.4</c:v>
                </c:pt>
                <c:pt idx="5726">
                  <c:v>572.5</c:v>
                </c:pt>
                <c:pt idx="5727">
                  <c:v>572.6</c:v>
                </c:pt>
                <c:pt idx="5728">
                  <c:v>572.7</c:v>
                </c:pt>
                <c:pt idx="5729">
                  <c:v>572.8</c:v>
                </c:pt>
                <c:pt idx="5730">
                  <c:v>572.9</c:v>
                </c:pt>
                <c:pt idx="5731">
                  <c:v>573</c:v>
                </c:pt>
                <c:pt idx="5732">
                  <c:v>573.1</c:v>
                </c:pt>
                <c:pt idx="5733">
                  <c:v>573.2</c:v>
                </c:pt>
                <c:pt idx="5734">
                  <c:v>573.301</c:v>
                </c:pt>
                <c:pt idx="5735">
                  <c:v>573.401</c:v>
                </c:pt>
                <c:pt idx="5736">
                  <c:v>573.5</c:v>
                </c:pt>
                <c:pt idx="5737">
                  <c:v>573.6</c:v>
                </c:pt>
                <c:pt idx="5738">
                  <c:v>573.7</c:v>
                </c:pt>
                <c:pt idx="5739">
                  <c:v>573.8</c:v>
                </c:pt>
                <c:pt idx="5740">
                  <c:v>574.007</c:v>
                </c:pt>
                <c:pt idx="5741">
                  <c:v>574.009</c:v>
                </c:pt>
                <c:pt idx="5742">
                  <c:v>574.1</c:v>
                </c:pt>
                <c:pt idx="5743">
                  <c:v>574.2</c:v>
                </c:pt>
                <c:pt idx="5744">
                  <c:v>574.3</c:v>
                </c:pt>
                <c:pt idx="5745">
                  <c:v>574.4</c:v>
                </c:pt>
                <c:pt idx="5746">
                  <c:v>574.502</c:v>
                </c:pt>
                <c:pt idx="5747">
                  <c:v>574.601</c:v>
                </c:pt>
                <c:pt idx="5748">
                  <c:v>574.778</c:v>
                </c:pt>
                <c:pt idx="5749">
                  <c:v>574.8</c:v>
                </c:pt>
                <c:pt idx="5750">
                  <c:v>574.9</c:v>
                </c:pt>
                <c:pt idx="5751">
                  <c:v>575.001</c:v>
                </c:pt>
                <c:pt idx="5752">
                  <c:v>575.101</c:v>
                </c:pt>
                <c:pt idx="5753">
                  <c:v>575.2</c:v>
                </c:pt>
                <c:pt idx="5754">
                  <c:v>575.35</c:v>
                </c:pt>
                <c:pt idx="5755">
                  <c:v>575.426</c:v>
                </c:pt>
                <c:pt idx="5756">
                  <c:v>575.5</c:v>
                </c:pt>
                <c:pt idx="5757">
                  <c:v>575.6</c:v>
                </c:pt>
                <c:pt idx="5758">
                  <c:v>575.7</c:v>
                </c:pt>
                <c:pt idx="5759">
                  <c:v>575.8</c:v>
                </c:pt>
                <c:pt idx="5760">
                  <c:v>575.948</c:v>
                </c:pt>
                <c:pt idx="5761">
                  <c:v>576.01</c:v>
                </c:pt>
                <c:pt idx="5762">
                  <c:v>576.1</c:v>
                </c:pt>
                <c:pt idx="5763">
                  <c:v>576.2</c:v>
                </c:pt>
                <c:pt idx="5764">
                  <c:v>576.3</c:v>
                </c:pt>
                <c:pt idx="5765">
                  <c:v>576.4</c:v>
                </c:pt>
                <c:pt idx="5766">
                  <c:v>576.523</c:v>
                </c:pt>
                <c:pt idx="5767">
                  <c:v>576.6</c:v>
                </c:pt>
                <c:pt idx="5768">
                  <c:v>576.7</c:v>
                </c:pt>
                <c:pt idx="5769">
                  <c:v>576.8</c:v>
                </c:pt>
                <c:pt idx="5770">
                  <c:v>576.9</c:v>
                </c:pt>
                <c:pt idx="5771">
                  <c:v>577</c:v>
                </c:pt>
                <c:pt idx="5772">
                  <c:v>577.1</c:v>
                </c:pt>
                <c:pt idx="5773">
                  <c:v>577.2</c:v>
                </c:pt>
                <c:pt idx="5774">
                  <c:v>577.3</c:v>
                </c:pt>
                <c:pt idx="5775">
                  <c:v>577.4</c:v>
                </c:pt>
                <c:pt idx="5776">
                  <c:v>577.5</c:v>
                </c:pt>
                <c:pt idx="5777">
                  <c:v>577.6</c:v>
                </c:pt>
                <c:pt idx="5778">
                  <c:v>577.7</c:v>
                </c:pt>
                <c:pt idx="5779">
                  <c:v>577.8</c:v>
                </c:pt>
                <c:pt idx="5780">
                  <c:v>577.9</c:v>
                </c:pt>
                <c:pt idx="5781">
                  <c:v>578</c:v>
                </c:pt>
                <c:pt idx="5782">
                  <c:v>578.1</c:v>
                </c:pt>
                <c:pt idx="5783">
                  <c:v>578.2</c:v>
                </c:pt>
                <c:pt idx="5784">
                  <c:v>578.3</c:v>
                </c:pt>
                <c:pt idx="5785">
                  <c:v>578.436</c:v>
                </c:pt>
                <c:pt idx="5786">
                  <c:v>578.5</c:v>
                </c:pt>
                <c:pt idx="5787">
                  <c:v>578.6</c:v>
                </c:pt>
                <c:pt idx="5788">
                  <c:v>578.7</c:v>
                </c:pt>
                <c:pt idx="5789">
                  <c:v>578.8</c:v>
                </c:pt>
                <c:pt idx="5790">
                  <c:v>578.919</c:v>
                </c:pt>
                <c:pt idx="5791">
                  <c:v>579.028</c:v>
                </c:pt>
                <c:pt idx="5792">
                  <c:v>579.1</c:v>
                </c:pt>
                <c:pt idx="5793">
                  <c:v>579.2</c:v>
                </c:pt>
                <c:pt idx="5794">
                  <c:v>579.3</c:v>
                </c:pt>
                <c:pt idx="5795">
                  <c:v>579.4</c:v>
                </c:pt>
                <c:pt idx="5796">
                  <c:v>579.5</c:v>
                </c:pt>
                <c:pt idx="5797">
                  <c:v>579.6</c:v>
                </c:pt>
                <c:pt idx="5798">
                  <c:v>579.7</c:v>
                </c:pt>
                <c:pt idx="5799">
                  <c:v>579.8</c:v>
                </c:pt>
                <c:pt idx="5800">
                  <c:v>579.9</c:v>
                </c:pt>
                <c:pt idx="5801">
                  <c:v>580</c:v>
                </c:pt>
                <c:pt idx="5802">
                  <c:v>580.1</c:v>
                </c:pt>
                <c:pt idx="5803">
                  <c:v>580.2</c:v>
                </c:pt>
                <c:pt idx="5804">
                  <c:v>580.3</c:v>
                </c:pt>
                <c:pt idx="5805">
                  <c:v>580.4</c:v>
                </c:pt>
                <c:pt idx="5806">
                  <c:v>580.5</c:v>
                </c:pt>
                <c:pt idx="5807">
                  <c:v>580.6</c:v>
                </c:pt>
                <c:pt idx="5808">
                  <c:v>580.701</c:v>
                </c:pt>
                <c:pt idx="5809">
                  <c:v>580.8</c:v>
                </c:pt>
                <c:pt idx="5810">
                  <c:v>580.9</c:v>
                </c:pt>
                <c:pt idx="5811">
                  <c:v>581</c:v>
                </c:pt>
                <c:pt idx="5812">
                  <c:v>581.1</c:v>
                </c:pt>
                <c:pt idx="5813">
                  <c:v>581.2</c:v>
                </c:pt>
                <c:pt idx="5814">
                  <c:v>581.3</c:v>
                </c:pt>
                <c:pt idx="5815">
                  <c:v>581.4</c:v>
                </c:pt>
                <c:pt idx="5816">
                  <c:v>581.5</c:v>
                </c:pt>
                <c:pt idx="5817">
                  <c:v>581.6</c:v>
                </c:pt>
                <c:pt idx="5818">
                  <c:v>581.7</c:v>
                </c:pt>
                <c:pt idx="5819">
                  <c:v>581.8</c:v>
                </c:pt>
                <c:pt idx="5820">
                  <c:v>581.939</c:v>
                </c:pt>
                <c:pt idx="5821">
                  <c:v>582</c:v>
                </c:pt>
                <c:pt idx="5822">
                  <c:v>582.101</c:v>
                </c:pt>
                <c:pt idx="5823">
                  <c:v>582.2</c:v>
                </c:pt>
                <c:pt idx="5824">
                  <c:v>582.3</c:v>
                </c:pt>
                <c:pt idx="5825">
                  <c:v>582.4</c:v>
                </c:pt>
                <c:pt idx="5826">
                  <c:v>582.5</c:v>
                </c:pt>
                <c:pt idx="5827">
                  <c:v>582.6</c:v>
                </c:pt>
                <c:pt idx="5828">
                  <c:v>582.7</c:v>
                </c:pt>
                <c:pt idx="5829">
                  <c:v>582.8</c:v>
                </c:pt>
                <c:pt idx="5830">
                  <c:v>582.9</c:v>
                </c:pt>
                <c:pt idx="5831">
                  <c:v>583</c:v>
                </c:pt>
                <c:pt idx="5832">
                  <c:v>583.1</c:v>
                </c:pt>
                <c:pt idx="5833">
                  <c:v>583.2</c:v>
                </c:pt>
                <c:pt idx="5834">
                  <c:v>583.3</c:v>
                </c:pt>
                <c:pt idx="5835">
                  <c:v>583.4</c:v>
                </c:pt>
                <c:pt idx="5836">
                  <c:v>583.5</c:v>
                </c:pt>
                <c:pt idx="5837">
                  <c:v>583.6</c:v>
                </c:pt>
                <c:pt idx="5838">
                  <c:v>583.7</c:v>
                </c:pt>
                <c:pt idx="5839">
                  <c:v>583.8</c:v>
                </c:pt>
                <c:pt idx="5840">
                  <c:v>583.9</c:v>
                </c:pt>
                <c:pt idx="5841">
                  <c:v>584</c:v>
                </c:pt>
                <c:pt idx="5842">
                  <c:v>584.111</c:v>
                </c:pt>
                <c:pt idx="5843">
                  <c:v>584.2</c:v>
                </c:pt>
                <c:pt idx="5844">
                  <c:v>584.3</c:v>
                </c:pt>
                <c:pt idx="5845">
                  <c:v>584.4</c:v>
                </c:pt>
                <c:pt idx="5846">
                  <c:v>584.5</c:v>
                </c:pt>
                <c:pt idx="5847">
                  <c:v>584.6</c:v>
                </c:pt>
                <c:pt idx="5848">
                  <c:v>584.7</c:v>
                </c:pt>
                <c:pt idx="5849">
                  <c:v>584.8</c:v>
                </c:pt>
                <c:pt idx="5850">
                  <c:v>584.9</c:v>
                </c:pt>
                <c:pt idx="5851">
                  <c:v>585</c:v>
                </c:pt>
                <c:pt idx="5852">
                  <c:v>585.1</c:v>
                </c:pt>
                <c:pt idx="5853">
                  <c:v>585.2</c:v>
                </c:pt>
                <c:pt idx="5854">
                  <c:v>585.308</c:v>
                </c:pt>
                <c:pt idx="5855">
                  <c:v>585.4</c:v>
                </c:pt>
                <c:pt idx="5856">
                  <c:v>585.501</c:v>
                </c:pt>
                <c:pt idx="5857">
                  <c:v>585.601</c:v>
                </c:pt>
                <c:pt idx="5858">
                  <c:v>585.701</c:v>
                </c:pt>
                <c:pt idx="5859">
                  <c:v>585.801</c:v>
                </c:pt>
                <c:pt idx="5860">
                  <c:v>586.047</c:v>
                </c:pt>
                <c:pt idx="5861">
                  <c:v>586.048</c:v>
                </c:pt>
                <c:pt idx="5862">
                  <c:v>586.1</c:v>
                </c:pt>
                <c:pt idx="5863">
                  <c:v>586.2</c:v>
                </c:pt>
                <c:pt idx="5864">
                  <c:v>586.3</c:v>
                </c:pt>
                <c:pt idx="5865">
                  <c:v>586.4</c:v>
                </c:pt>
                <c:pt idx="5866">
                  <c:v>586.54</c:v>
                </c:pt>
                <c:pt idx="5867">
                  <c:v>586.633</c:v>
                </c:pt>
                <c:pt idx="5868">
                  <c:v>586.7</c:v>
                </c:pt>
                <c:pt idx="5869">
                  <c:v>586.8</c:v>
                </c:pt>
                <c:pt idx="5870">
                  <c:v>586.9</c:v>
                </c:pt>
                <c:pt idx="5871">
                  <c:v>587</c:v>
                </c:pt>
                <c:pt idx="5872">
                  <c:v>587.1</c:v>
                </c:pt>
                <c:pt idx="5873">
                  <c:v>587.2</c:v>
                </c:pt>
                <c:pt idx="5874">
                  <c:v>587.3</c:v>
                </c:pt>
                <c:pt idx="5875">
                  <c:v>587.4</c:v>
                </c:pt>
                <c:pt idx="5876">
                  <c:v>587.5</c:v>
                </c:pt>
                <c:pt idx="5877">
                  <c:v>587.6</c:v>
                </c:pt>
                <c:pt idx="5878">
                  <c:v>587.75</c:v>
                </c:pt>
                <c:pt idx="5879">
                  <c:v>587.801</c:v>
                </c:pt>
                <c:pt idx="5880">
                  <c:v>587.9</c:v>
                </c:pt>
                <c:pt idx="5881">
                  <c:v>588.001</c:v>
                </c:pt>
                <c:pt idx="5882">
                  <c:v>588.1</c:v>
                </c:pt>
                <c:pt idx="5883">
                  <c:v>588.2</c:v>
                </c:pt>
                <c:pt idx="5884">
                  <c:v>588.3</c:v>
                </c:pt>
                <c:pt idx="5885">
                  <c:v>588.401</c:v>
                </c:pt>
                <c:pt idx="5886">
                  <c:v>588.501</c:v>
                </c:pt>
                <c:pt idx="5887">
                  <c:v>588.601</c:v>
                </c:pt>
                <c:pt idx="5888">
                  <c:v>588.701</c:v>
                </c:pt>
                <c:pt idx="5889">
                  <c:v>588.801</c:v>
                </c:pt>
                <c:pt idx="5890">
                  <c:v>588.917</c:v>
                </c:pt>
                <c:pt idx="5891">
                  <c:v>589.031</c:v>
                </c:pt>
                <c:pt idx="5892">
                  <c:v>589.1</c:v>
                </c:pt>
                <c:pt idx="5893">
                  <c:v>589.2</c:v>
                </c:pt>
                <c:pt idx="5894">
                  <c:v>589.3</c:v>
                </c:pt>
                <c:pt idx="5895">
                  <c:v>589.4</c:v>
                </c:pt>
                <c:pt idx="5896">
                  <c:v>589.506</c:v>
                </c:pt>
                <c:pt idx="5897">
                  <c:v>589.678</c:v>
                </c:pt>
                <c:pt idx="5898">
                  <c:v>589.7</c:v>
                </c:pt>
                <c:pt idx="5899">
                  <c:v>589.8</c:v>
                </c:pt>
                <c:pt idx="5900">
                  <c:v>589.9</c:v>
                </c:pt>
                <c:pt idx="5901">
                  <c:v>590</c:v>
                </c:pt>
                <c:pt idx="5902">
                  <c:v>590.138</c:v>
                </c:pt>
                <c:pt idx="5903">
                  <c:v>590.2</c:v>
                </c:pt>
                <c:pt idx="5904">
                  <c:v>590.3</c:v>
                </c:pt>
                <c:pt idx="5905">
                  <c:v>590.4</c:v>
                </c:pt>
                <c:pt idx="5906">
                  <c:v>590.5</c:v>
                </c:pt>
                <c:pt idx="5907">
                  <c:v>590.6</c:v>
                </c:pt>
                <c:pt idx="5908">
                  <c:v>590.718</c:v>
                </c:pt>
                <c:pt idx="5909">
                  <c:v>590.8</c:v>
                </c:pt>
                <c:pt idx="5910">
                  <c:v>590.9</c:v>
                </c:pt>
                <c:pt idx="5911">
                  <c:v>591</c:v>
                </c:pt>
                <c:pt idx="5912">
                  <c:v>591.12</c:v>
                </c:pt>
                <c:pt idx="5913">
                  <c:v>591.2</c:v>
                </c:pt>
                <c:pt idx="5914">
                  <c:v>591.3</c:v>
                </c:pt>
                <c:pt idx="5915">
                  <c:v>591.4</c:v>
                </c:pt>
                <c:pt idx="5916">
                  <c:v>591.5</c:v>
                </c:pt>
                <c:pt idx="5917">
                  <c:v>591.631</c:v>
                </c:pt>
                <c:pt idx="5918">
                  <c:v>591.7</c:v>
                </c:pt>
                <c:pt idx="5919">
                  <c:v>591.818</c:v>
                </c:pt>
                <c:pt idx="5920">
                  <c:v>591.923</c:v>
                </c:pt>
                <c:pt idx="5921">
                  <c:v>592</c:v>
                </c:pt>
                <c:pt idx="5922">
                  <c:v>592.1</c:v>
                </c:pt>
                <c:pt idx="5923">
                  <c:v>592.2</c:v>
                </c:pt>
                <c:pt idx="5924">
                  <c:v>592.3</c:v>
                </c:pt>
                <c:pt idx="5925">
                  <c:v>592.4</c:v>
                </c:pt>
                <c:pt idx="5926">
                  <c:v>592.502</c:v>
                </c:pt>
                <c:pt idx="5927">
                  <c:v>592.607</c:v>
                </c:pt>
                <c:pt idx="5928">
                  <c:v>592.701</c:v>
                </c:pt>
                <c:pt idx="5929">
                  <c:v>592.801</c:v>
                </c:pt>
                <c:pt idx="5930">
                  <c:v>592.901</c:v>
                </c:pt>
                <c:pt idx="5931">
                  <c:v>593.001</c:v>
                </c:pt>
                <c:pt idx="5932">
                  <c:v>593.118</c:v>
                </c:pt>
                <c:pt idx="5933">
                  <c:v>593.239</c:v>
                </c:pt>
                <c:pt idx="5934">
                  <c:v>593.3</c:v>
                </c:pt>
                <c:pt idx="5935">
                  <c:v>593.4</c:v>
                </c:pt>
                <c:pt idx="5936">
                  <c:v>593.5</c:v>
                </c:pt>
                <c:pt idx="5937">
                  <c:v>593.6</c:v>
                </c:pt>
                <c:pt idx="5938">
                  <c:v>593.7</c:v>
                </c:pt>
                <c:pt idx="5939">
                  <c:v>593.8</c:v>
                </c:pt>
                <c:pt idx="5940">
                  <c:v>593.9</c:v>
                </c:pt>
                <c:pt idx="5941">
                  <c:v>594.081</c:v>
                </c:pt>
                <c:pt idx="5942">
                  <c:v>594.1</c:v>
                </c:pt>
                <c:pt idx="5943">
                  <c:v>594.2</c:v>
                </c:pt>
                <c:pt idx="5944">
                  <c:v>594.3</c:v>
                </c:pt>
                <c:pt idx="5945">
                  <c:v>594.4</c:v>
                </c:pt>
                <c:pt idx="5946">
                  <c:v>594.501</c:v>
                </c:pt>
                <c:pt idx="5947">
                  <c:v>594.6</c:v>
                </c:pt>
                <c:pt idx="5948">
                  <c:v>594.7</c:v>
                </c:pt>
                <c:pt idx="5949">
                  <c:v>594.8</c:v>
                </c:pt>
                <c:pt idx="5950">
                  <c:v>594.9</c:v>
                </c:pt>
                <c:pt idx="5951">
                  <c:v>595</c:v>
                </c:pt>
                <c:pt idx="5952">
                  <c:v>595.1</c:v>
                </c:pt>
                <c:pt idx="5953">
                  <c:v>595.2</c:v>
                </c:pt>
                <c:pt idx="5954">
                  <c:v>595.303</c:v>
                </c:pt>
                <c:pt idx="5955">
                  <c:v>595.4</c:v>
                </c:pt>
                <c:pt idx="5956">
                  <c:v>595.501</c:v>
                </c:pt>
                <c:pt idx="5957">
                  <c:v>595.613</c:v>
                </c:pt>
                <c:pt idx="5958">
                  <c:v>595.7</c:v>
                </c:pt>
                <c:pt idx="5959">
                  <c:v>595.8</c:v>
                </c:pt>
                <c:pt idx="5960">
                  <c:v>595.9</c:v>
                </c:pt>
                <c:pt idx="5961">
                  <c:v>596</c:v>
                </c:pt>
                <c:pt idx="5962">
                  <c:v>596.1</c:v>
                </c:pt>
                <c:pt idx="5963">
                  <c:v>596.2</c:v>
                </c:pt>
                <c:pt idx="5964">
                  <c:v>596.342</c:v>
                </c:pt>
                <c:pt idx="5965">
                  <c:v>596.454</c:v>
                </c:pt>
                <c:pt idx="5966">
                  <c:v>596.5</c:v>
                </c:pt>
                <c:pt idx="5967">
                  <c:v>596.6</c:v>
                </c:pt>
                <c:pt idx="5968">
                  <c:v>596.7</c:v>
                </c:pt>
                <c:pt idx="5969">
                  <c:v>596.8</c:v>
                </c:pt>
                <c:pt idx="5970">
                  <c:v>596.9</c:v>
                </c:pt>
                <c:pt idx="5971">
                  <c:v>597</c:v>
                </c:pt>
                <c:pt idx="5972">
                  <c:v>597.148</c:v>
                </c:pt>
                <c:pt idx="5973">
                  <c:v>597.223</c:v>
                </c:pt>
                <c:pt idx="5974">
                  <c:v>597.302</c:v>
                </c:pt>
                <c:pt idx="5975">
                  <c:v>597.4</c:v>
                </c:pt>
                <c:pt idx="5976">
                  <c:v>597.5</c:v>
                </c:pt>
                <c:pt idx="5977">
                  <c:v>597.6</c:v>
                </c:pt>
                <c:pt idx="5978">
                  <c:v>597.705</c:v>
                </c:pt>
                <c:pt idx="5979">
                  <c:v>597.8</c:v>
                </c:pt>
                <c:pt idx="5980">
                  <c:v>597.952</c:v>
                </c:pt>
                <c:pt idx="5981">
                  <c:v>598.021</c:v>
                </c:pt>
                <c:pt idx="5982">
                  <c:v>598.101</c:v>
                </c:pt>
                <c:pt idx="5983">
                  <c:v>598.2</c:v>
                </c:pt>
                <c:pt idx="5984">
                  <c:v>598.3</c:v>
                </c:pt>
                <c:pt idx="5985">
                  <c:v>598.4</c:v>
                </c:pt>
                <c:pt idx="5986">
                  <c:v>598.5</c:v>
                </c:pt>
                <c:pt idx="5987">
                  <c:v>598.6</c:v>
                </c:pt>
                <c:pt idx="5988">
                  <c:v>598.7</c:v>
                </c:pt>
                <c:pt idx="5989">
                  <c:v>598.825</c:v>
                </c:pt>
                <c:pt idx="5990">
                  <c:v>598.9</c:v>
                </c:pt>
                <c:pt idx="5991">
                  <c:v>599</c:v>
                </c:pt>
                <c:pt idx="5992">
                  <c:v>599.1</c:v>
                </c:pt>
                <c:pt idx="5993">
                  <c:v>599.2</c:v>
                </c:pt>
                <c:pt idx="5994">
                  <c:v>599.3</c:v>
                </c:pt>
                <c:pt idx="5995">
                  <c:v>599.4</c:v>
                </c:pt>
                <c:pt idx="5996">
                  <c:v>599.502</c:v>
                </c:pt>
                <c:pt idx="5997">
                  <c:v>599.67</c:v>
                </c:pt>
                <c:pt idx="5998">
                  <c:v>599.7</c:v>
                </c:pt>
                <c:pt idx="5999">
                  <c:v>599.8</c:v>
                </c:pt>
                <c:pt idx="6000">
                  <c:v>599.9</c:v>
                </c:pt>
              </c:strCache>
            </c:strRef>
          </c:xVal>
          <c:yVal>
            <c:numRef>
              <c:f>Log_Demo_Report_NA!$D:$D</c:f>
              <c:numCache>
                <c:formatCode>General</c:formatCode>
                <c:ptCount val="1048576"/>
                <c:pt idx="0">
                  <c:v>0</c:v>
                </c:pt>
                <c:pt idx="1">
                  <c:v>9752.0048800000004</c:v>
                </c:pt>
                <c:pt idx="2">
                  <c:v>9752.0048800000004</c:v>
                </c:pt>
                <c:pt idx="3">
                  <c:v>9752.0048800000004</c:v>
                </c:pt>
                <c:pt idx="4">
                  <c:v>9752.0048800000004</c:v>
                </c:pt>
                <c:pt idx="5">
                  <c:v>9752.0048800000004</c:v>
                </c:pt>
                <c:pt idx="6">
                  <c:v>9752.0048800000004</c:v>
                </c:pt>
                <c:pt idx="7">
                  <c:v>9752.0048800000004</c:v>
                </c:pt>
                <c:pt idx="8">
                  <c:v>9752.0048800000004</c:v>
                </c:pt>
                <c:pt idx="9">
                  <c:v>9752.0048800000004</c:v>
                </c:pt>
                <c:pt idx="10">
                  <c:v>9752.0048800000004</c:v>
                </c:pt>
                <c:pt idx="11">
                  <c:v>9752.0048800000004</c:v>
                </c:pt>
                <c:pt idx="12">
                  <c:v>9752.0048800000004</c:v>
                </c:pt>
                <c:pt idx="13">
                  <c:v>9752.0048800000004</c:v>
                </c:pt>
                <c:pt idx="14">
                  <c:v>9752.0048800000004</c:v>
                </c:pt>
                <c:pt idx="15">
                  <c:v>9752.0048800000004</c:v>
                </c:pt>
                <c:pt idx="16">
                  <c:v>9752.0048800000004</c:v>
                </c:pt>
                <c:pt idx="17">
                  <c:v>9752.0048800000004</c:v>
                </c:pt>
                <c:pt idx="18">
                  <c:v>9752.0048800000004</c:v>
                </c:pt>
                <c:pt idx="19">
                  <c:v>9752.0048800000004</c:v>
                </c:pt>
                <c:pt idx="20">
                  <c:v>9752.0048800000004</c:v>
                </c:pt>
                <c:pt idx="21">
                  <c:v>9752.0048800000004</c:v>
                </c:pt>
                <c:pt idx="22">
                  <c:v>9752.0048800000004</c:v>
                </c:pt>
                <c:pt idx="23">
                  <c:v>9752.0048800000004</c:v>
                </c:pt>
                <c:pt idx="24">
                  <c:v>9752.0048800000004</c:v>
                </c:pt>
                <c:pt idx="25">
                  <c:v>9752.0048800000004</c:v>
                </c:pt>
                <c:pt idx="26">
                  <c:v>9752.0048800000004</c:v>
                </c:pt>
                <c:pt idx="27">
                  <c:v>9752.0048800000004</c:v>
                </c:pt>
                <c:pt idx="28">
                  <c:v>9752.0048800000004</c:v>
                </c:pt>
                <c:pt idx="29">
                  <c:v>9752.0048800000004</c:v>
                </c:pt>
                <c:pt idx="30">
                  <c:v>9752.0048800000004</c:v>
                </c:pt>
                <c:pt idx="31">
                  <c:v>9752.0048800000004</c:v>
                </c:pt>
                <c:pt idx="32">
                  <c:v>9752.0048800000004</c:v>
                </c:pt>
                <c:pt idx="33">
                  <c:v>9752.0048800000004</c:v>
                </c:pt>
                <c:pt idx="34">
                  <c:v>9752.0048800000004</c:v>
                </c:pt>
                <c:pt idx="35">
                  <c:v>9752.0048800000004</c:v>
                </c:pt>
                <c:pt idx="36">
                  <c:v>9752.0048800000004</c:v>
                </c:pt>
                <c:pt idx="37">
                  <c:v>9752.0048800000004</c:v>
                </c:pt>
                <c:pt idx="38">
                  <c:v>9752.0048800000004</c:v>
                </c:pt>
                <c:pt idx="39">
                  <c:v>9752.0048800000004</c:v>
                </c:pt>
                <c:pt idx="40">
                  <c:v>9752.0048800000004</c:v>
                </c:pt>
                <c:pt idx="41">
                  <c:v>9752.0048800000004</c:v>
                </c:pt>
                <c:pt idx="42">
                  <c:v>9401.1396499999992</c:v>
                </c:pt>
                <c:pt idx="43">
                  <c:v>9083.6640599999992</c:v>
                </c:pt>
                <c:pt idx="44">
                  <c:v>8796.4003900000007</c:v>
                </c:pt>
                <c:pt idx="45">
                  <c:v>8536.4736300000004</c:v>
                </c:pt>
                <c:pt idx="46">
                  <c:v>8301.2822300000007</c:v>
                </c:pt>
                <c:pt idx="47">
                  <c:v>8088.4716799999997</c:v>
                </c:pt>
                <c:pt idx="48">
                  <c:v>7895.91309</c:v>
                </c:pt>
                <c:pt idx="49">
                  <c:v>7721.6787100000001</c:v>
                </c:pt>
                <c:pt idx="50">
                  <c:v>7564.0249000000003</c:v>
                </c:pt>
                <c:pt idx="51">
                  <c:v>7421.3740200000002</c:v>
                </c:pt>
                <c:pt idx="52">
                  <c:v>7292.2978499999999</c:v>
                </c:pt>
                <c:pt idx="53">
                  <c:v>7175.5048800000004</c:v>
                </c:pt>
                <c:pt idx="54">
                  <c:v>7069.8261700000003</c:v>
                </c:pt>
                <c:pt idx="55">
                  <c:v>6974.2040999999999</c:v>
                </c:pt>
                <c:pt idx="56">
                  <c:v>6887.6821300000001</c:v>
                </c:pt>
                <c:pt idx="57">
                  <c:v>6809.3935499999998</c:v>
                </c:pt>
                <c:pt idx="58">
                  <c:v>6738.5551800000003</c:v>
                </c:pt>
                <c:pt idx="59">
                  <c:v>6674.4580100000003</c:v>
                </c:pt>
                <c:pt idx="60">
                  <c:v>6616.4604499999996</c:v>
                </c:pt>
                <c:pt idx="61">
                  <c:v>6563.9819299999999</c:v>
                </c:pt>
                <c:pt idx="62">
                  <c:v>6516.4975599999998</c:v>
                </c:pt>
                <c:pt idx="63">
                  <c:v>6473.5317400000004</c:v>
                </c:pt>
                <c:pt idx="64">
                  <c:v>6434.6547899999996</c:v>
                </c:pt>
                <c:pt idx="65">
                  <c:v>6399.4775399999999</c:v>
                </c:pt>
                <c:pt idx="66">
                  <c:v>6367.6479499999996</c:v>
                </c:pt>
                <c:pt idx="67">
                  <c:v>6338.84717</c:v>
                </c:pt>
                <c:pt idx="68">
                  <c:v>6312.7871100000002</c:v>
                </c:pt>
                <c:pt idx="69">
                  <c:v>6289.2070299999996</c:v>
                </c:pt>
                <c:pt idx="70">
                  <c:v>6267.8710899999996</c:v>
                </c:pt>
                <c:pt idx="71">
                  <c:v>6248.5654299999997</c:v>
                </c:pt>
                <c:pt idx="72">
                  <c:v>6231.0966799999997</c:v>
                </c:pt>
                <c:pt idx="73">
                  <c:v>6215.2905300000002</c:v>
                </c:pt>
                <c:pt idx="74">
                  <c:v>6200.9882799999996</c:v>
                </c:pt>
                <c:pt idx="75">
                  <c:v>6188.0473599999996</c:v>
                </c:pt>
                <c:pt idx="76">
                  <c:v>6176.3378899999998</c:v>
                </c:pt>
                <c:pt idx="77">
                  <c:v>6165.7426800000003</c:v>
                </c:pt>
                <c:pt idx="78">
                  <c:v>6156.1557599999996</c:v>
                </c:pt>
                <c:pt idx="79">
                  <c:v>6147.4809599999999</c:v>
                </c:pt>
                <c:pt idx="80">
                  <c:v>6139.63184</c:v>
                </c:pt>
                <c:pt idx="81">
                  <c:v>6132.5297899999996</c:v>
                </c:pt>
                <c:pt idx="82">
                  <c:v>6126.1035199999997</c:v>
                </c:pt>
                <c:pt idx="83">
                  <c:v>6120.2885699999997</c:v>
                </c:pt>
                <c:pt idx="84">
                  <c:v>6115.0273399999996</c:v>
                </c:pt>
                <c:pt idx="85">
                  <c:v>6110.2665999999999</c:v>
                </c:pt>
                <c:pt idx="86">
                  <c:v>6105.9589800000003</c:v>
                </c:pt>
                <c:pt idx="87">
                  <c:v>6102.0610399999996</c:v>
                </c:pt>
                <c:pt idx="88">
                  <c:v>6098.5341799999997</c:v>
                </c:pt>
                <c:pt idx="89">
                  <c:v>6095.3427700000002</c:v>
                </c:pt>
                <c:pt idx="90">
                  <c:v>6092.4550799999997</c:v>
                </c:pt>
                <c:pt idx="91">
                  <c:v>6089.8422899999996</c:v>
                </c:pt>
                <c:pt idx="92">
                  <c:v>6087.4780300000002</c:v>
                </c:pt>
                <c:pt idx="93">
                  <c:v>6085.3388699999996</c:v>
                </c:pt>
                <c:pt idx="94">
                  <c:v>6083.4033200000003</c:v>
                </c:pt>
                <c:pt idx="95">
                  <c:v>6081.6518599999999</c:v>
                </c:pt>
                <c:pt idx="96">
                  <c:v>6080.0673800000004</c:v>
                </c:pt>
                <c:pt idx="97">
                  <c:v>6078.6333000000004</c:v>
                </c:pt>
                <c:pt idx="98">
                  <c:v>6077.3359399999999</c:v>
                </c:pt>
                <c:pt idx="99">
                  <c:v>6076.1621100000002</c:v>
                </c:pt>
                <c:pt idx="100">
                  <c:v>6075.1000999999997</c:v>
                </c:pt>
                <c:pt idx="101">
                  <c:v>6074.1391599999997</c:v>
                </c:pt>
                <c:pt idx="102">
                  <c:v>6073.2695299999996</c:v>
                </c:pt>
                <c:pt idx="103">
                  <c:v>6072.4824200000003</c:v>
                </c:pt>
                <c:pt idx="104">
                  <c:v>6071.7705100000003</c:v>
                </c:pt>
                <c:pt idx="105">
                  <c:v>6071.1259799999998</c:v>
                </c:pt>
                <c:pt idx="106">
                  <c:v>6070.5429700000004</c:v>
                </c:pt>
                <c:pt idx="107">
                  <c:v>6070.0156299999999</c:v>
                </c:pt>
                <c:pt idx="108">
                  <c:v>6069.53809</c:v>
                </c:pt>
                <c:pt idx="109">
                  <c:v>6069.1064500000002</c:v>
                </c:pt>
                <c:pt idx="110">
                  <c:v>6068.7158200000003</c:v>
                </c:pt>
                <c:pt idx="111">
                  <c:v>6068.3622999999998</c:v>
                </c:pt>
                <c:pt idx="112">
                  <c:v>6068.0424800000001</c:v>
                </c:pt>
                <c:pt idx="113">
                  <c:v>6067.7529299999997</c:v>
                </c:pt>
                <c:pt idx="114">
                  <c:v>6067.4907199999998</c:v>
                </c:pt>
                <c:pt idx="115">
                  <c:v>6067.2539100000004</c:v>
                </c:pt>
                <c:pt idx="116">
                  <c:v>6067.0395500000004</c:v>
                </c:pt>
                <c:pt idx="117">
                  <c:v>6066.8456999999999</c:v>
                </c:pt>
                <c:pt idx="118">
                  <c:v>6066.6699200000003</c:v>
                </c:pt>
                <c:pt idx="119">
                  <c:v>6066.5112300000001</c:v>
                </c:pt>
                <c:pt idx="120">
                  <c:v>6066.3671899999999</c:v>
                </c:pt>
                <c:pt idx="121">
                  <c:v>6066.2372999999998</c:v>
                </c:pt>
                <c:pt idx="122">
                  <c:v>6066.1196300000001</c:v>
                </c:pt>
                <c:pt idx="123">
                  <c:v>6066.0131799999999</c:v>
                </c:pt>
                <c:pt idx="124">
                  <c:v>6065.9169899999997</c:v>
                </c:pt>
                <c:pt idx="125">
                  <c:v>6065.8295900000003</c:v>
                </c:pt>
                <c:pt idx="126">
                  <c:v>6065.7504900000004</c:v>
                </c:pt>
                <c:pt idx="127">
                  <c:v>6065.6791999999996</c:v>
                </c:pt>
                <c:pt idx="128">
                  <c:v>6065.6147499999997</c:v>
                </c:pt>
                <c:pt idx="129">
                  <c:v>6065.5561500000003</c:v>
                </c:pt>
                <c:pt idx="130">
                  <c:v>6065.50342</c:v>
                </c:pt>
                <c:pt idx="131">
                  <c:v>6065.4555700000001</c:v>
                </c:pt>
                <c:pt idx="132">
                  <c:v>6065.4121100000002</c:v>
                </c:pt>
                <c:pt idx="133">
                  <c:v>6065.3730500000001</c:v>
                </c:pt>
                <c:pt idx="134">
                  <c:v>6065.3374000000003</c:v>
                </c:pt>
                <c:pt idx="135">
                  <c:v>6065.3051800000003</c:v>
                </c:pt>
                <c:pt idx="136">
                  <c:v>6065.2763699999996</c:v>
                </c:pt>
                <c:pt idx="137">
                  <c:v>6065.25</c:v>
                </c:pt>
                <c:pt idx="138">
                  <c:v>6065.2260699999997</c:v>
                </c:pt>
                <c:pt idx="139">
                  <c:v>6065.2045900000003</c:v>
                </c:pt>
                <c:pt idx="140">
                  <c:v>6065.1850599999998</c:v>
                </c:pt>
                <c:pt idx="141">
                  <c:v>6065.1674800000001</c:v>
                </c:pt>
                <c:pt idx="142">
                  <c:v>6065.1513699999996</c:v>
                </c:pt>
                <c:pt idx="143">
                  <c:v>6065.1367200000004</c:v>
                </c:pt>
                <c:pt idx="144">
                  <c:v>6065.1235399999996</c:v>
                </c:pt>
                <c:pt idx="145">
                  <c:v>6065.1118200000001</c:v>
                </c:pt>
                <c:pt idx="146">
                  <c:v>6065.1010699999997</c:v>
                </c:pt>
                <c:pt idx="147">
                  <c:v>6065.0913099999998</c:v>
                </c:pt>
                <c:pt idx="148">
                  <c:v>6065.0825199999999</c:v>
                </c:pt>
                <c:pt idx="149">
                  <c:v>6065.0747099999999</c:v>
                </c:pt>
                <c:pt idx="150">
                  <c:v>6065.0673800000004</c:v>
                </c:pt>
                <c:pt idx="151">
                  <c:v>6065.0610399999996</c:v>
                </c:pt>
                <c:pt idx="152">
                  <c:v>6065.0551800000003</c:v>
                </c:pt>
                <c:pt idx="153">
                  <c:v>6065.0497999999998</c:v>
                </c:pt>
                <c:pt idx="154">
                  <c:v>6065.0449200000003</c:v>
                </c:pt>
                <c:pt idx="155">
                  <c:v>6065.0405300000002</c:v>
                </c:pt>
                <c:pt idx="156">
                  <c:v>6065.0366199999999</c:v>
                </c:pt>
                <c:pt idx="157">
                  <c:v>6065.0331999999999</c:v>
                </c:pt>
                <c:pt idx="158">
                  <c:v>6065.0302700000002</c:v>
                </c:pt>
                <c:pt idx="159">
                  <c:v>6065.0273399999996</c:v>
                </c:pt>
                <c:pt idx="160">
                  <c:v>6065.0249000000003</c:v>
                </c:pt>
                <c:pt idx="161">
                  <c:v>6065.0224600000001</c:v>
                </c:pt>
                <c:pt idx="162">
                  <c:v>6065.0205100000003</c:v>
                </c:pt>
                <c:pt idx="163">
                  <c:v>6065.0185499999998</c:v>
                </c:pt>
                <c:pt idx="164">
                  <c:v>6065.0165999999999</c:v>
                </c:pt>
                <c:pt idx="165">
                  <c:v>6065.0151400000004</c:v>
                </c:pt>
                <c:pt idx="166">
                  <c:v>6065.0136700000003</c:v>
                </c:pt>
                <c:pt idx="167">
                  <c:v>6065.0122099999999</c:v>
                </c:pt>
                <c:pt idx="168">
                  <c:v>6065.0112300000001</c:v>
                </c:pt>
                <c:pt idx="169">
                  <c:v>6065.0102500000003</c:v>
                </c:pt>
                <c:pt idx="170">
                  <c:v>6065.0092800000002</c:v>
                </c:pt>
                <c:pt idx="171">
                  <c:v>6065.0083000000004</c:v>
                </c:pt>
                <c:pt idx="172">
                  <c:v>6065.0073199999997</c:v>
                </c:pt>
                <c:pt idx="173">
                  <c:v>6065.00684</c:v>
                </c:pt>
                <c:pt idx="174">
                  <c:v>6065.0063499999997</c:v>
                </c:pt>
                <c:pt idx="175">
                  <c:v>6065.0058600000002</c:v>
                </c:pt>
                <c:pt idx="176">
                  <c:v>6065.0053699999999</c:v>
                </c:pt>
                <c:pt idx="177">
                  <c:v>6065.0048800000004</c:v>
                </c:pt>
                <c:pt idx="178">
                  <c:v>6065.0043900000001</c:v>
                </c:pt>
                <c:pt idx="179">
                  <c:v>6065.0039100000004</c:v>
                </c:pt>
                <c:pt idx="180">
                  <c:v>6065.00342</c:v>
                </c:pt>
                <c:pt idx="181">
                  <c:v>6065.0029299999997</c:v>
                </c:pt>
                <c:pt idx="182">
                  <c:v>6065.0024400000002</c:v>
                </c:pt>
                <c:pt idx="183">
                  <c:v>6065.0024400000002</c:v>
                </c:pt>
                <c:pt idx="184">
                  <c:v>6065.0024400000002</c:v>
                </c:pt>
                <c:pt idx="185">
                  <c:v>6065.0024400000002</c:v>
                </c:pt>
                <c:pt idx="186">
                  <c:v>6065.0024400000002</c:v>
                </c:pt>
                <c:pt idx="187">
                  <c:v>6065.0024400000002</c:v>
                </c:pt>
                <c:pt idx="188">
                  <c:v>6065.0024400000002</c:v>
                </c:pt>
                <c:pt idx="189">
                  <c:v>6065.0024400000002</c:v>
                </c:pt>
                <c:pt idx="190">
                  <c:v>6065.0024400000002</c:v>
                </c:pt>
                <c:pt idx="191">
                  <c:v>6065.0024400000002</c:v>
                </c:pt>
                <c:pt idx="192">
                  <c:v>6065.0024400000002</c:v>
                </c:pt>
                <c:pt idx="193">
                  <c:v>6065.0024400000002</c:v>
                </c:pt>
                <c:pt idx="194">
                  <c:v>6065.0024400000002</c:v>
                </c:pt>
                <c:pt idx="195">
                  <c:v>6065.0024400000002</c:v>
                </c:pt>
                <c:pt idx="196">
                  <c:v>6065.0024400000002</c:v>
                </c:pt>
                <c:pt idx="197">
                  <c:v>6065.0024400000002</c:v>
                </c:pt>
                <c:pt idx="198">
                  <c:v>6065.0024400000002</c:v>
                </c:pt>
                <c:pt idx="199">
                  <c:v>6065.0024400000002</c:v>
                </c:pt>
                <c:pt idx="200">
                  <c:v>6065.0024400000002</c:v>
                </c:pt>
                <c:pt idx="201">
                  <c:v>6065.0024400000002</c:v>
                </c:pt>
                <c:pt idx="202">
                  <c:v>6065.0024400000002</c:v>
                </c:pt>
                <c:pt idx="203">
                  <c:v>6065.0024400000002</c:v>
                </c:pt>
                <c:pt idx="204">
                  <c:v>6065.0024400000002</c:v>
                </c:pt>
                <c:pt idx="205">
                  <c:v>6065.0024400000002</c:v>
                </c:pt>
                <c:pt idx="206">
                  <c:v>6065.0024400000002</c:v>
                </c:pt>
                <c:pt idx="207">
                  <c:v>6065.0024400000002</c:v>
                </c:pt>
                <c:pt idx="208">
                  <c:v>6065.0024400000002</c:v>
                </c:pt>
                <c:pt idx="209">
                  <c:v>6065.0024400000002</c:v>
                </c:pt>
                <c:pt idx="210">
                  <c:v>6065.0024400000002</c:v>
                </c:pt>
                <c:pt idx="211">
                  <c:v>6065.0024400000002</c:v>
                </c:pt>
                <c:pt idx="212">
                  <c:v>6065.0024400000002</c:v>
                </c:pt>
                <c:pt idx="213">
                  <c:v>6065.0024400000002</c:v>
                </c:pt>
                <c:pt idx="214">
                  <c:v>6065.0024400000002</c:v>
                </c:pt>
                <c:pt idx="215">
                  <c:v>6065.0024400000002</c:v>
                </c:pt>
                <c:pt idx="216">
                  <c:v>6065.0024400000002</c:v>
                </c:pt>
                <c:pt idx="217">
                  <c:v>6065.0024400000002</c:v>
                </c:pt>
                <c:pt idx="218">
                  <c:v>6065.0024400000002</c:v>
                </c:pt>
                <c:pt idx="219">
                  <c:v>6065.0024400000002</c:v>
                </c:pt>
                <c:pt idx="220">
                  <c:v>6065.0024400000002</c:v>
                </c:pt>
                <c:pt idx="221">
                  <c:v>6065.0024400000002</c:v>
                </c:pt>
                <c:pt idx="222">
                  <c:v>6065.0024400000002</c:v>
                </c:pt>
                <c:pt idx="223">
                  <c:v>6065.0024400000002</c:v>
                </c:pt>
                <c:pt idx="224">
                  <c:v>6065.0024400000002</c:v>
                </c:pt>
                <c:pt idx="225">
                  <c:v>6065.0024400000002</c:v>
                </c:pt>
                <c:pt idx="226">
                  <c:v>6065.0024400000002</c:v>
                </c:pt>
                <c:pt idx="227">
                  <c:v>6065.0024400000002</c:v>
                </c:pt>
                <c:pt idx="228">
                  <c:v>6065.0024400000002</c:v>
                </c:pt>
                <c:pt idx="229">
                  <c:v>6065.0024400000002</c:v>
                </c:pt>
                <c:pt idx="230">
                  <c:v>6065.0024400000002</c:v>
                </c:pt>
                <c:pt idx="231">
                  <c:v>6065.0024400000002</c:v>
                </c:pt>
                <c:pt idx="232">
                  <c:v>6065.0024400000002</c:v>
                </c:pt>
                <c:pt idx="233">
                  <c:v>6065.0024400000002</c:v>
                </c:pt>
                <c:pt idx="234">
                  <c:v>6065.0024400000002</c:v>
                </c:pt>
                <c:pt idx="235">
                  <c:v>6065.0024400000002</c:v>
                </c:pt>
                <c:pt idx="236">
                  <c:v>6065.0024400000002</c:v>
                </c:pt>
                <c:pt idx="237">
                  <c:v>6065.0024400000002</c:v>
                </c:pt>
                <c:pt idx="238">
                  <c:v>6065.0024400000002</c:v>
                </c:pt>
                <c:pt idx="239">
                  <c:v>6065.0024400000002</c:v>
                </c:pt>
                <c:pt idx="240">
                  <c:v>6065.0024400000002</c:v>
                </c:pt>
                <c:pt idx="241">
                  <c:v>6065.0024400000002</c:v>
                </c:pt>
                <c:pt idx="242">
                  <c:v>6065.0024400000002</c:v>
                </c:pt>
                <c:pt idx="243">
                  <c:v>6065.0024400000002</c:v>
                </c:pt>
                <c:pt idx="244">
                  <c:v>6065.0024400000002</c:v>
                </c:pt>
                <c:pt idx="245">
                  <c:v>6065.0024400000002</c:v>
                </c:pt>
                <c:pt idx="246">
                  <c:v>6065.0024400000002</c:v>
                </c:pt>
                <c:pt idx="247">
                  <c:v>6065.0024400000002</c:v>
                </c:pt>
                <c:pt idx="248">
                  <c:v>6065.0024400000002</c:v>
                </c:pt>
                <c:pt idx="249">
                  <c:v>6065.0024400000002</c:v>
                </c:pt>
                <c:pt idx="250">
                  <c:v>6065.0024400000002</c:v>
                </c:pt>
                <c:pt idx="251">
                  <c:v>6065.0024400000002</c:v>
                </c:pt>
                <c:pt idx="252">
                  <c:v>6065.0024400000002</c:v>
                </c:pt>
                <c:pt idx="253">
                  <c:v>6065.0024400000002</c:v>
                </c:pt>
                <c:pt idx="254">
                  <c:v>6065.0024400000002</c:v>
                </c:pt>
                <c:pt idx="255">
                  <c:v>6065.0024400000002</c:v>
                </c:pt>
                <c:pt idx="256">
                  <c:v>6065.0024400000002</c:v>
                </c:pt>
                <c:pt idx="257">
                  <c:v>6065.0024400000002</c:v>
                </c:pt>
                <c:pt idx="258">
                  <c:v>6065.0024400000002</c:v>
                </c:pt>
                <c:pt idx="259">
                  <c:v>6065.0024400000002</c:v>
                </c:pt>
                <c:pt idx="260">
                  <c:v>6065.0024400000002</c:v>
                </c:pt>
                <c:pt idx="261">
                  <c:v>6065.0024400000002</c:v>
                </c:pt>
                <c:pt idx="262">
                  <c:v>6065.0024400000002</c:v>
                </c:pt>
                <c:pt idx="263">
                  <c:v>6065.0024400000002</c:v>
                </c:pt>
                <c:pt idx="264">
                  <c:v>6065.0024400000002</c:v>
                </c:pt>
                <c:pt idx="265">
                  <c:v>6065.0024400000002</c:v>
                </c:pt>
                <c:pt idx="266">
                  <c:v>6065.0024400000002</c:v>
                </c:pt>
                <c:pt idx="267">
                  <c:v>6065.0024400000002</c:v>
                </c:pt>
                <c:pt idx="268">
                  <c:v>6065.0024400000002</c:v>
                </c:pt>
                <c:pt idx="269">
                  <c:v>6065.0024400000002</c:v>
                </c:pt>
                <c:pt idx="270">
                  <c:v>6065.0024400000002</c:v>
                </c:pt>
                <c:pt idx="271">
                  <c:v>6065.0024400000002</c:v>
                </c:pt>
                <c:pt idx="272">
                  <c:v>6065.0024400000002</c:v>
                </c:pt>
                <c:pt idx="273">
                  <c:v>6065.0024400000002</c:v>
                </c:pt>
                <c:pt idx="274">
                  <c:v>6065.0024400000002</c:v>
                </c:pt>
                <c:pt idx="275">
                  <c:v>6065.0024400000002</c:v>
                </c:pt>
                <c:pt idx="276">
                  <c:v>6065.0024400000002</c:v>
                </c:pt>
                <c:pt idx="277">
                  <c:v>6065.0024400000002</c:v>
                </c:pt>
                <c:pt idx="278">
                  <c:v>6065.0024400000002</c:v>
                </c:pt>
                <c:pt idx="279">
                  <c:v>6065.0024400000002</c:v>
                </c:pt>
                <c:pt idx="280">
                  <c:v>6065.0024400000002</c:v>
                </c:pt>
                <c:pt idx="281">
                  <c:v>6065.0024400000002</c:v>
                </c:pt>
                <c:pt idx="282">
                  <c:v>6065.0024400000002</c:v>
                </c:pt>
                <c:pt idx="283">
                  <c:v>6065.0024400000002</c:v>
                </c:pt>
                <c:pt idx="284">
                  <c:v>6065.0024400000002</c:v>
                </c:pt>
                <c:pt idx="285">
                  <c:v>6065.0024400000002</c:v>
                </c:pt>
                <c:pt idx="286">
                  <c:v>6065.0024400000002</c:v>
                </c:pt>
                <c:pt idx="287">
                  <c:v>6065.0024400000002</c:v>
                </c:pt>
                <c:pt idx="288">
                  <c:v>6065.0024400000002</c:v>
                </c:pt>
                <c:pt idx="289">
                  <c:v>6065.0024400000002</c:v>
                </c:pt>
                <c:pt idx="290">
                  <c:v>6065.0024400000002</c:v>
                </c:pt>
                <c:pt idx="291">
                  <c:v>6065.0024400000002</c:v>
                </c:pt>
                <c:pt idx="292">
                  <c:v>6065.0024400000002</c:v>
                </c:pt>
                <c:pt idx="293">
                  <c:v>6065.0024400000002</c:v>
                </c:pt>
                <c:pt idx="294">
                  <c:v>6065.0024400000002</c:v>
                </c:pt>
                <c:pt idx="295">
                  <c:v>6065.0024400000002</c:v>
                </c:pt>
                <c:pt idx="296">
                  <c:v>6065.0024400000002</c:v>
                </c:pt>
                <c:pt idx="297">
                  <c:v>6065.0024400000002</c:v>
                </c:pt>
                <c:pt idx="298">
                  <c:v>6065.0024400000002</c:v>
                </c:pt>
                <c:pt idx="299">
                  <c:v>6065.0024400000002</c:v>
                </c:pt>
                <c:pt idx="300">
                  <c:v>6297.2939500000002</c:v>
                </c:pt>
                <c:pt idx="301">
                  <c:v>6507.4799800000001</c:v>
                </c:pt>
                <c:pt idx="302">
                  <c:v>6697.6645500000004</c:v>
                </c:pt>
                <c:pt idx="303">
                  <c:v>6869.7504900000004</c:v>
                </c:pt>
                <c:pt idx="304">
                  <c:v>7025.4604499999996</c:v>
                </c:pt>
                <c:pt idx="305">
                  <c:v>7166.3525399999999</c:v>
                </c:pt>
                <c:pt idx="306">
                  <c:v>7293.83691</c:v>
                </c:pt>
                <c:pt idx="307">
                  <c:v>7409.1894499999999</c:v>
                </c:pt>
                <c:pt idx="308">
                  <c:v>7513.5649400000002</c:v>
                </c:pt>
                <c:pt idx="309">
                  <c:v>7608.0078100000001</c:v>
                </c:pt>
                <c:pt idx="310">
                  <c:v>7693.4628899999998</c:v>
                </c:pt>
                <c:pt idx="311">
                  <c:v>7770.7861300000004</c:v>
                </c:pt>
                <c:pt idx="312">
                  <c:v>7840.7509799999998</c:v>
                </c:pt>
                <c:pt idx="313">
                  <c:v>7904.0576199999996</c:v>
                </c:pt>
                <c:pt idx="314">
                  <c:v>7961.3398399999996</c:v>
                </c:pt>
                <c:pt idx="315">
                  <c:v>8013.1709000000001</c:v>
                </c:pt>
                <c:pt idx="316">
                  <c:v>8060.0698199999997</c:v>
                </c:pt>
                <c:pt idx="317">
                  <c:v>8102.5058600000002</c:v>
                </c:pt>
                <c:pt idx="318">
                  <c:v>8140.9033200000003</c:v>
                </c:pt>
                <c:pt idx="319">
                  <c:v>8175.6469699999998</c:v>
                </c:pt>
                <c:pt idx="320">
                  <c:v>8207.0839799999994</c:v>
                </c:pt>
                <c:pt idx="321">
                  <c:v>8235.5293000000001</c:v>
                </c:pt>
                <c:pt idx="322">
                  <c:v>8261.2675799999997</c:v>
                </c:pt>
                <c:pt idx="323">
                  <c:v>8284.5566400000007</c:v>
                </c:pt>
                <c:pt idx="324">
                  <c:v>8305.6298800000004</c:v>
                </c:pt>
                <c:pt idx="325">
                  <c:v>8324.6972700000006</c:v>
                </c:pt>
                <c:pt idx="326">
                  <c:v>8341.9501999999993</c:v>
                </c:pt>
                <c:pt idx="327">
                  <c:v>8357.5615199999993</c:v>
                </c:pt>
                <c:pt idx="328">
                  <c:v>8371.6875</c:v>
                </c:pt>
                <c:pt idx="329">
                  <c:v>8384.46875</c:v>
                </c:pt>
                <c:pt idx="330">
                  <c:v>8396.0341800000006</c:v>
                </c:pt>
                <c:pt idx="331">
                  <c:v>8406.4990199999993</c:v>
                </c:pt>
                <c:pt idx="332">
                  <c:v>8415.9677699999993</c:v>
                </c:pt>
                <c:pt idx="333">
                  <c:v>8424.5351599999995</c:v>
                </c:pt>
                <c:pt idx="334">
                  <c:v>8432.2871099999993</c:v>
                </c:pt>
                <c:pt idx="335">
                  <c:v>8439.3017600000003</c:v>
                </c:pt>
                <c:pt idx="336">
                  <c:v>8445.64941</c:v>
                </c:pt>
                <c:pt idx="337">
                  <c:v>8451.3925799999997</c:v>
                </c:pt>
                <c:pt idx="338">
                  <c:v>8456.5888699999996</c:v>
                </c:pt>
                <c:pt idx="339">
                  <c:v>8461.2910200000006</c:v>
                </c:pt>
                <c:pt idx="340">
                  <c:v>8465.5458999999992</c:v>
                </c:pt>
                <c:pt idx="341">
                  <c:v>8469.3955100000003</c:v>
                </c:pt>
                <c:pt idx="342">
                  <c:v>8472.8789099999995</c:v>
                </c:pt>
                <c:pt idx="343">
                  <c:v>8476.03125</c:v>
                </c:pt>
                <c:pt idx="344">
                  <c:v>8478.8828099999992</c:v>
                </c:pt>
                <c:pt idx="345">
                  <c:v>8481.4628900000007</c:v>
                </c:pt>
                <c:pt idx="346">
                  <c:v>8483.7978500000008</c:v>
                </c:pt>
                <c:pt idx="347">
                  <c:v>8485.9111300000004</c:v>
                </c:pt>
                <c:pt idx="348">
                  <c:v>8487.8232399999997</c:v>
                </c:pt>
                <c:pt idx="349">
                  <c:v>8489.5527299999994</c:v>
                </c:pt>
                <c:pt idx="350">
                  <c:v>8491.11816</c:v>
                </c:pt>
                <c:pt idx="351">
                  <c:v>8492.5341800000006</c:v>
                </c:pt>
                <c:pt idx="352">
                  <c:v>8493.8154300000006</c:v>
                </c:pt>
                <c:pt idx="353">
                  <c:v>8494.9746099999993</c:v>
                </c:pt>
                <c:pt idx="354">
                  <c:v>8496.0234400000008</c:v>
                </c:pt>
                <c:pt idx="355">
                  <c:v>8496.9726599999995</c:v>
                </c:pt>
                <c:pt idx="356">
                  <c:v>8497.8320299999996</c:v>
                </c:pt>
                <c:pt idx="357">
                  <c:v>8498.6093799999999</c:v>
                </c:pt>
                <c:pt idx="358">
                  <c:v>8499.3125</c:v>
                </c:pt>
                <c:pt idx="359">
                  <c:v>8499.9492200000004</c:v>
                </c:pt>
                <c:pt idx="360">
                  <c:v>8500.5253900000007</c:v>
                </c:pt>
                <c:pt idx="361">
                  <c:v>8501.0458999999992</c:v>
                </c:pt>
                <c:pt idx="362">
                  <c:v>8501.5175799999997</c:v>
                </c:pt>
                <c:pt idx="363">
                  <c:v>8501.94434</c:v>
                </c:pt>
                <c:pt idx="364">
                  <c:v>8502.3300799999997</c:v>
                </c:pt>
                <c:pt idx="365">
                  <c:v>8502.6796900000008</c:v>
                </c:pt>
                <c:pt idx="366">
                  <c:v>8502.9960900000005</c:v>
                </c:pt>
                <c:pt idx="367">
                  <c:v>8503.2822300000007</c:v>
                </c:pt>
                <c:pt idx="368">
                  <c:v>8503.5410200000006</c:v>
                </c:pt>
                <c:pt idx="369">
                  <c:v>8503.7753900000007</c:v>
                </c:pt>
                <c:pt idx="370">
                  <c:v>8503.9873000000007</c:v>
                </c:pt>
                <c:pt idx="371">
                  <c:v>8504.1787100000001</c:v>
                </c:pt>
                <c:pt idx="372">
                  <c:v>8504.3515599999992</c:v>
                </c:pt>
                <c:pt idx="373">
                  <c:v>8504.5087899999999</c:v>
                </c:pt>
                <c:pt idx="374">
                  <c:v>8504.6503900000007</c:v>
                </c:pt>
                <c:pt idx="375">
                  <c:v>8504.7793000000001</c:v>
                </c:pt>
                <c:pt idx="376">
                  <c:v>8504.8955100000003</c:v>
                </c:pt>
                <c:pt idx="377">
                  <c:v>8505.0009800000007</c:v>
                </c:pt>
                <c:pt idx="378">
                  <c:v>8505.0956999999999</c:v>
                </c:pt>
                <c:pt idx="379">
                  <c:v>8505.1816400000007</c:v>
                </c:pt>
                <c:pt idx="380">
                  <c:v>8505.2597700000006</c:v>
                </c:pt>
                <c:pt idx="381">
                  <c:v>8505.3300799999997</c:v>
                </c:pt>
                <c:pt idx="382">
                  <c:v>8505.3935500000007</c:v>
                </c:pt>
                <c:pt idx="383">
                  <c:v>8505.4511700000003</c:v>
                </c:pt>
                <c:pt idx="384">
                  <c:v>8505.5029300000006</c:v>
                </c:pt>
                <c:pt idx="385">
                  <c:v>8505.5498000000007</c:v>
                </c:pt>
                <c:pt idx="386">
                  <c:v>8505.5927699999993</c:v>
                </c:pt>
                <c:pt idx="387">
                  <c:v>8505.63184</c:v>
                </c:pt>
                <c:pt idx="388">
                  <c:v>8505.6669899999997</c:v>
                </c:pt>
                <c:pt idx="389">
                  <c:v>8505.6982399999997</c:v>
                </c:pt>
                <c:pt idx="390">
                  <c:v>8505.7265599999992</c:v>
                </c:pt>
                <c:pt idx="391">
                  <c:v>8505.7529300000006</c:v>
                </c:pt>
                <c:pt idx="392">
                  <c:v>8505.7763699999996</c:v>
                </c:pt>
                <c:pt idx="393">
                  <c:v>8505.7978500000008</c:v>
                </c:pt>
                <c:pt idx="394">
                  <c:v>8505.8173800000004</c:v>
                </c:pt>
                <c:pt idx="395">
                  <c:v>8505.8349600000001</c:v>
                </c:pt>
                <c:pt idx="396">
                  <c:v>8505.85059</c:v>
                </c:pt>
                <c:pt idx="397">
                  <c:v>8505.8652299999994</c:v>
                </c:pt>
                <c:pt idx="398">
                  <c:v>8505.8779300000006</c:v>
                </c:pt>
                <c:pt idx="399">
                  <c:v>8505.8896499999992</c:v>
                </c:pt>
                <c:pt idx="400">
                  <c:v>8505.9003900000007</c:v>
                </c:pt>
                <c:pt idx="401">
                  <c:v>8505.9101599999995</c:v>
                </c:pt>
                <c:pt idx="402">
                  <c:v>8505.9189499999993</c:v>
                </c:pt>
                <c:pt idx="403">
                  <c:v>8505.9267600000003</c:v>
                </c:pt>
                <c:pt idx="404">
                  <c:v>8505.9335900000005</c:v>
                </c:pt>
                <c:pt idx="405">
                  <c:v>8505.9394499999999</c:v>
                </c:pt>
                <c:pt idx="406">
                  <c:v>8505.9453099999992</c:v>
                </c:pt>
                <c:pt idx="407">
                  <c:v>8505.9501999999993</c:v>
                </c:pt>
                <c:pt idx="408">
                  <c:v>8505.9550799999997</c:v>
                </c:pt>
                <c:pt idx="409">
                  <c:v>8505.9589799999994</c:v>
                </c:pt>
                <c:pt idx="410">
                  <c:v>8505.9628900000007</c:v>
                </c:pt>
                <c:pt idx="411">
                  <c:v>8505.9668000000001</c:v>
                </c:pt>
                <c:pt idx="412">
                  <c:v>8505.9697300000007</c:v>
                </c:pt>
                <c:pt idx="413">
                  <c:v>8505.9726599999995</c:v>
                </c:pt>
                <c:pt idx="414">
                  <c:v>8505.97559</c:v>
                </c:pt>
                <c:pt idx="415">
                  <c:v>8505.9775399999999</c:v>
                </c:pt>
                <c:pt idx="416">
                  <c:v>8505.9794899999997</c:v>
                </c:pt>
                <c:pt idx="417">
                  <c:v>8505.9814499999993</c:v>
                </c:pt>
                <c:pt idx="418">
                  <c:v>8505.9833999999992</c:v>
                </c:pt>
                <c:pt idx="419">
                  <c:v>8505.9853500000008</c:v>
                </c:pt>
                <c:pt idx="420">
                  <c:v>8505.9863299999997</c:v>
                </c:pt>
                <c:pt idx="421">
                  <c:v>8505.9873000000007</c:v>
                </c:pt>
                <c:pt idx="422">
                  <c:v>8505.9882799999996</c:v>
                </c:pt>
                <c:pt idx="423">
                  <c:v>8505.9892600000003</c:v>
                </c:pt>
                <c:pt idx="424">
                  <c:v>8505.9902299999994</c:v>
                </c:pt>
                <c:pt idx="425">
                  <c:v>8505.9912100000001</c:v>
                </c:pt>
                <c:pt idx="426">
                  <c:v>8505.9921900000008</c:v>
                </c:pt>
                <c:pt idx="427">
                  <c:v>8505.99316</c:v>
                </c:pt>
                <c:pt idx="428">
                  <c:v>8505.9941400000007</c:v>
                </c:pt>
                <c:pt idx="429">
                  <c:v>8505.9951199999996</c:v>
                </c:pt>
                <c:pt idx="430">
                  <c:v>8505.9951199999996</c:v>
                </c:pt>
                <c:pt idx="431">
                  <c:v>8505.9951199999996</c:v>
                </c:pt>
                <c:pt idx="432">
                  <c:v>8505.9951199999996</c:v>
                </c:pt>
                <c:pt idx="433">
                  <c:v>8505.9951199999996</c:v>
                </c:pt>
                <c:pt idx="434">
                  <c:v>8505.9951199999996</c:v>
                </c:pt>
                <c:pt idx="435">
                  <c:v>8505.9951199999996</c:v>
                </c:pt>
                <c:pt idx="436">
                  <c:v>8736.9550799999997</c:v>
                </c:pt>
                <c:pt idx="437">
                  <c:v>8945.9365199999993</c:v>
                </c:pt>
                <c:pt idx="438">
                  <c:v>9135.0302699999993</c:v>
                </c:pt>
                <c:pt idx="439">
                  <c:v>9306.1298800000004</c:v>
                </c:pt>
                <c:pt idx="440">
                  <c:v>9460.9472700000006</c:v>
                </c:pt>
                <c:pt idx="441">
                  <c:v>9601.03125</c:v>
                </c:pt>
                <c:pt idx="442">
                  <c:v>9727.7851599999995</c:v>
                </c:pt>
                <c:pt idx="443">
                  <c:v>9842.4765599999992</c:v>
                </c:pt>
                <c:pt idx="444">
                  <c:v>9946.2539099999995</c:v>
                </c:pt>
                <c:pt idx="445">
                  <c:v>10040.155269999999</c:v>
                </c:pt>
                <c:pt idx="446">
                  <c:v>10125.121090000001</c:v>
                </c:pt>
                <c:pt idx="447">
                  <c:v>10202.000980000001</c:v>
                </c:pt>
                <c:pt idx="448">
                  <c:v>10271.56445</c:v>
                </c:pt>
                <c:pt idx="449">
                  <c:v>10334.50879</c:v>
                </c:pt>
                <c:pt idx="450">
                  <c:v>10391.462890000001</c:v>
                </c:pt>
                <c:pt idx="451">
                  <c:v>10442.997069999999</c:v>
                </c:pt>
                <c:pt idx="452">
                  <c:v>10489.62695</c:v>
                </c:pt>
                <c:pt idx="453">
                  <c:v>10531.81934</c:v>
                </c:pt>
                <c:pt idx="454">
                  <c:v>10569.997069999999</c:v>
                </c:pt>
                <c:pt idx="455">
                  <c:v>10604.541020000001</c:v>
                </c:pt>
                <c:pt idx="456">
                  <c:v>10635.797850000001</c:v>
                </c:pt>
                <c:pt idx="457">
                  <c:v>10664.08008</c:v>
                </c:pt>
                <c:pt idx="458">
                  <c:v>10689.670899999999</c:v>
                </c:pt>
                <c:pt idx="459">
                  <c:v>10712.827149999999</c:v>
                </c:pt>
                <c:pt idx="460">
                  <c:v>10733.7793</c:v>
                </c:pt>
                <c:pt idx="461">
                  <c:v>10752.737300000001</c:v>
                </c:pt>
                <c:pt idx="462">
                  <c:v>10769.891600000001</c:v>
                </c:pt>
                <c:pt idx="463">
                  <c:v>10785.41309</c:v>
                </c:pt>
                <c:pt idx="464">
                  <c:v>10799.45801</c:v>
                </c:pt>
                <c:pt idx="465">
                  <c:v>10812.166020000001</c:v>
                </c:pt>
                <c:pt idx="466">
                  <c:v>10823.66504</c:v>
                </c:pt>
                <c:pt idx="467">
                  <c:v>10834.06934</c:v>
                </c:pt>
                <c:pt idx="468">
                  <c:v>10843.483399999999</c:v>
                </c:pt>
                <c:pt idx="469">
                  <c:v>10852.00195</c:v>
                </c:pt>
                <c:pt idx="470">
                  <c:v>10859.70996</c:v>
                </c:pt>
                <c:pt idx="471">
                  <c:v>10866.684569999999</c:v>
                </c:pt>
                <c:pt idx="472">
                  <c:v>10872.99512</c:v>
                </c:pt>
                <c:pt idx="473">
                  <c:v>10878.70508</c:v>
                </c:pt>
                <c:pt idx="474">
                  <c:v>10883.872069999999</c:v>
                </c:pt>
                <c:pt idx="475">
                  <c:v>10888.54688</c:v>
                </c:pt>
                <c:pt idx="476">
                  <c:v>10892.777340000001</c:v>
                </c:pt>
                <c:pt idx="477">
                  <c:v>10896.60547</c:v>
                </c:pt>
                <c:pt idx="478">
                  <c:v>10900.06934</c:v>
                </c:pt>
                <c:pt idx="479">
                  <c:v>10903.20313</c:v>
                </c:pt>
                <c:pt idx="480">
                  <c:v>10906.039059999999</c:v>
                </c:pt>
                <c:pt idx="481">
                  <c:v>10908.60449</c:v>
                </c:pt>
                <c:pt idx="482">
                  <c:v>10910.92578</c:v>
                </c:pt>
                <c:pt idx="483">
                  <c:v>10913.02637</c:v>
                </c:pt>
                <c:pt idx="484">
                  <c:v>10914.92676</c:v>
                </c:pt>
                <c:pt idx="485">
                  <c:v>10916.646479999999</c:v>
                </c:pt>
                <c:pt idx="486">
                  <c:v>10918.20313</c:v>
                </c:pt>
                <c:pt idx="487">
                  <c:v>10919.61133</c:v>
                </c:pt>
                <c:pt idx="488">
                  <c:v>10920.88574</c:v>
                </c:pt>
                <c:pt idx="489">
                  <c:v>10922.03809</c:v>
                </c:pt>
                <c:pt idx="490">
                  <c:v>10923.081050000001</c:v>
                </c:pt>
                <c:pt idx="491">
                  <c:v>10924.025390000001</c:v>
                </c:pt>
                <c:pt idx="492">
                  <c:v>10924.87988</c:v>
                </c:pt>
                <c:pt idx="493">
                  <c:v>10925.652340000001</c:v>
                </c:pt>
                <c:pt idx="494">
                  <c:v>10926.351559999999</c:v>
                </c:pt>
                <c:pt idx="495">
                  <c:v>10926.98438</c:v>
                </c:pt>
                <c:pt idx="496">
                  <c:v>10927.556640000001</c:v>
                </c:pt>
                <c:pt idx="497">
                  <c:v>10928.07422</c:v>
                </c:pt>
                <c:pt idx="498">
                  <c:v>10928.54297</c:v>
                </c:pt>
                <c:pt idx="499">
                  <c:v>10928.9668</c:v>
                </c:pt>
                <c:pt idx="500">
                  <c:v>10929.35059</c:v>
                </c:pt>
                <c:pt idx="501">
                  <c:v>10929.69824</c:v>
                </c:pt>
                <c:pt idx="502">
                  <c:v>10930.012699999999</c:v>
                </c:pt>
                <c:pt idx="503">
                  <c:v>10930.29688</c:v>
                </c:pt>
                <c:pt idx="504">
                  <c:v>10930.55371</c:v>
                </c:pt>
                <c:pt idx="505">
                  <c:v>10930.78613</c:v>
                </c:pt>
                <c:pt idx="506">
                  <c:v>10930.997069999999</c:v>
                </c:pt>
                <c:pt idx="507">
                  <c:v>10931.1875</c:v>
                </c:pt>
                <c:pt idx="508">
                  <c:v>10931.360350000001</c:v>
                </c:pt>
                <c:pt idx="509">
                  <c:v>10931.516600000001</c:v>
                </c:pt>
                <c:pt idx="510">
                  <c:v>10931.6582</c:v>
                </c:pt>
                <c:pt idx="511">
                  <c:v>10931.78613</c:v>
                </c:pt>
                <c:pt idx="512">
                  <c:v>10931.90137</c:v>
                </c:pt>
                <c:pt idx="513">
                  <c:v>10932.005859999999</c:v>
                </c:pt>
                <c:pt idx="514">
                  <c:v>10932.10059</c:v>
                </c:pt>
                <c:pt idx="515">
                  <c:v>10932.186519999999</c:v>
                </c:pt>
                <c:pt idx="516">
                  <c:v>10932.26367</c:v>
                </c:pt>
                <c:pt idx="517">
                  <c:v>10932.333979999999</c:v>
                </c:pt>
                <c:pt idx="518">
                  <c:v>10932.39746</c:v>
                </c:pt>
                <c:pt idx="519">
                  <c:v>10932.45508</c:v>
                </c:pt>
                <c:pt idx="520">
                  <c:v>10932.50684</c:v>
                </c:pt>
                <c:pt idx="521">
                  <c:v>10932.55371</c:v>
                </c:pt>
                <c:pt idx="522">
                  <c:v>10932.5957</c:v>
                </c:pt>
                <c:pt idx="523">
                  <c:v>10932.63379</c:v>
                </c:pt>
                <c:pt idx="524">
                  <c:v>10932.668949999999</c:v>
                </c:pt>
                <c:pt idx="525">
                  <c:v>10932.700199999999</c:v>
                </c:pt>
                <c:pt idx="526">
                  <c:v>10932.728520000001</c:v>
                </c:pt>
                <c:pt idx="527">
                  <c:v>10932.753909999999</c:v>
                </c:pt>
                <c:pt idx="528">
                  <c:v>10932.777340000001</c:v>
                </c:pt>
                <c:pt idx="529">
                  <c:v>10932.79883</c:v>
                </c:pt>
                <c:pt idx="530">
                  <c:v>10932.818359999999</c:v>
                </c:pt>
                <c:pt idx="531">
                  <c:v>10932.835940000001</c:v>
                </c:pt>
                <c:pt idx="532">
                  <c:v>10932.851559999999</c:v>
                </c:pt>
                <c:pt idx="533">
                  <c:v>10932.865229999999</c:v>
                </c:pt>
                <c:pt idx="534">
                  <c:v>10932.877930000001</c:v>
                </c:pt>
                <c:pt idx="535">
                  <c:v>10932.889649999999</c:v>
                </c:pt>
                <c:pt idx="536">
                  <c:v>10932.900390000001</c:v>
                </c:pt>
                <c:pt idx="537">
                  <c:v>10932.910159999999</c:v>
                </c:pt>
                <c:pt idx="538">
                  <c:v>10932.918949999999</c:v>
                </c:pt>
                <c:pt idx="539">
                  <c:v>10932.92676</c:v>
                </c:pt>
                <c:pt idx="540">
                  <c:v>10932.933590000001</c:v>
                </c:pt>
                <c:pt idx="541">
                  <c:v>10932.93945</c:v>
                </c:pt>
                <c:pt idx="542">
                  <c:v>10932.945309999999</c:v>
                </c:pt>
                <c:pt idx="543">
                  <c:v>10932.950199999999</c:v>
                </c:pt>
                <c:pt idx="544">
                  <c:v>10932.95508</c:v>
                </c:pt>
                <c:pt idx="545">
                  <c:v>10932.958979999999</c:v>
                </c:pt>
                <c:pt idx="546">
                  <c:v>10932.962890000001</c:v>
                </c:pt>
                <c:pt idx="547">
                  <c:v>10932.9668</c:v>
                </c:pt>
                <c:pt idx="548">
                  <c:v>10932.969730000001</c:v>
                </c:pt>
                <c:pt idx="549">
                  <c:v>10932.971680000001</c:v>
                </c:pt>
                <c:pt idx="550">
                  <c:v>10932.97363</c:v>
                </c:pt>
                <c:pt idx="551">
                  <c:v>10932.97559</c:v>
                </c:pt>
                <c:pt idx="552">
                  <c:v>10932.976559999999</c:v>
                </c:pt>
                <c:pt idx="553">
                  <c:v>10932.97754</c:v>
                </c:pt>
                <c:pt idx="554">
                  <c:v>10932.978520000001</c:v>
                </c:pt>
                <c:pt idx="555">
                  <c:v>10932.97949</c:v>
                </c:pt>
                <c:pt idx="556">
                  <c:v>10932.98047</c:v>
                </c:pt>
                <c:pt idx="557">
                  <c:v>10932.981449999999</c:v>
                </c:pt>
                <c:pt idx="558">
                  <c:v>10932.98242</c:v>
                </c:pt>
                <c:pt idx="559">
                  <c:v>10932.983399999999</c:v>
                </c:pt>
                <c:pt idx="560">
                  <c:v>10932.98438</c:v>
                </c:pt>
                <c:pt idx="561">
                  <c:v>10932.985350000001</c:v>
                </c:pt>
                <c:pt idx="562">
                  <c:v>10932.98633</c:v>
                </c:pt>
                <c:pt idx="563">
                  <c:v>10932.987300000001</c:v>
                </c:pt>
                <c:pt idx="564">
                  <c:v>10932.98828</c:v>
                </c:pt>
                <c:pt idx="565">
                  <c:v>10932.98926</c:v>
                </c:pt>
                <c:pt idx="566">
                  <c:v>10932.990229999999</c:v>
                </c:pt>
                <c:pt idx="567">
                  <c:v>10932.99121</c:v>
                </c:pt>
                <c:pt idx="568">
                  <c:v>10932.992190000001</c:v>
                </c:pt>
                <c:pt idx="569">
                  <c:v>10932.992190000001</c:v>
                </c:pt>
                <c:pt idx="570">
                  <c:v>10932.992190000001</c:v>
                </c:pt>
                <c:pt idx="571">
                  <c:v>10932.992190000001</c:v>
                </c:pt>
                <c:pt idx="572">
                  <c:v>10932.992190000001</c:v>
                </c:pt>
                <c:pt idx="573">
                  <c:v>10932.992190000001</c:v>
                </c:pt>
                <c:pt idx="574">
                  <c:v>10932.992190000001</c:v>
                </c:pt>
                <c:pt idx="575">
                  <c:v>10932.992190000001</c:v>
                </c:pt>
                <c:pt idx="576">
                  <c:v>11004.04004</c:v>
                </c:pt>
                <c:pt idx="577">
                  <c:v>11070.950199999999</c:v>
                </c:pt>
                <c:pt idx="578">
                  <c:v>11133.96387</c:v>
                </c:pt>
                <c:pt idx="579">
                  <c:v>11193.30762</c:v>
                </c:pt>
                <c:pt idx="580">
                  <c:v>11249.195309999999</c:v>
                </c:pt>
                <c:pt idx="581">
                  <c:v>11301.829100000001</c:v>
                </c:pt>
                <c:pt idx="582">
                  <c:v>11351.39746</c:v>
                </c:pt>
                <c:pt idx="583">
                  <c:v>11398.079100000001</c:v>
                </c:pt>
                <c:pt idx="584">
                  <c:v>11442.04199</c:v>
                </c:pt>
                <c:pt idx="585">
                  <c:v>11483.445309999999</c:v>
                </c:pt>
                <c:pt idx="586">
                  <c:v>11522.4375</c:v>
                </c:pt>
                <c:pt idx="587">
                  <c:v>11559.1582</c:v>
                </c:pt>
                <c:pt idx="588">
                  <c:v>11593.74121</c:v>
                </c:pt>
                <c:pt idx="589">
                  <c:v>11626.309569999999</c:v>
                </c:pt>
                <c:pt idx="590">
                  <c:v>11656.981449999999</c:v>
                </c:pt>
                <c:pt idx="591">
                  <c:v>11685.867190000001</c:v>
                </c:pt>
                <c:pt idx="592">
                  <c:v>11713.07129</c:v>
                </c:pt>
                <c:pt idx="593">
                  <c:v>11738.690430000001</c:v>
                </c:pt>
                <c:pt idx="594">
                  <c:v>11762.818359999999</c:v>
                </c:pt>
                <c:pt idx="595">
                  <c:v>11785.541020000001</c:v>
                </c:pt>
                <c:pt idx="596">
                  <c:v>11806.940430000001</c:v>
                </c:pt>
                <c:pt idx="597">
                  <c:v>11827.09375</c:v>
                </c:pt>
                <c:pt idx="598">
                  <c:v>11846.07324</c:v>
                </c:pt>
                <c:pt idx="599">
                  <c:v>11863.947270000001</c:v>
                </c:pt>
                <c:pt idx="600">
                  <c:v>11880.780269999999</c:v>
                </c:pt>
                <c:pt idx="601">
                  <c:v>11896.632809999999</c:v>
                </c:pt>
                <c:pt idx="602">
                  <c:v>11911.5625</c:v>
                </c:pt>
                <c:pt idx="603">
                  <c:v>11925.62305</c:v>
                </c:pt>
                <c:pt idx="604">
                  <c:v>11938.86426</c:v>
                </c:pt>
                <c:pt idx="605">
                  <c:v>11951.33496</c:v>
                </c:pt>
                <c:pt idx="606">
                  <c:v>11963.079100000001</c:v>
                </c:pt>
                <c:pt idx="607">
                  <c:v>11974.139649999999</c:v>
                </c:pt>
                <c:pt idx="608">
                  <c:v>11984.55566</c:v>
                </c:pt>
                <c:pt idx="609">
                  <c:v>11994.365229999999</c:v>
                </c:pt>
                <c:pt idx="610">
                  <c:v>12003.603520000001</c:v>
                </c:pt>
                <c:pt idx="611">
                  <c:v>12012.30371</c:v>
                </c:pt>
                <c:pt idx="612">
                  <c:v>12020.497069999999</c:v>
                </c:pt>
                <c:pt idx="613">
                  <c:v>12028.21387</c:v>
                </c:pt>
                <c:pt idx="614">
                  <c:v>12035.48047</c:v>
                </c:pt>
                <c:pt idx="615">
                  <c:v>12042.32422</c:v>
                </c:pt>
                <c:pt idx="616">
                  <c:v>12048.76953</c:v>
                </c:pt>
                <c:pt idx="617">
                  <c:v>12054.839840000001</c:v>
                </c:pt>
                <c:pt idx="618">
                  <c:v>12060.556640000001</c:v>
                </c:pt>
                <c:pt idx="619">
                  <c:v>12065.940430000001</c:v>
                </c:pt>
                <c:pt idx="620">
                  <c:v>12071.01074</c:v>
                </c:pt>
                <c:pt idx="621">
                  <c:v>12075.785159999999</c:v>
                </c:pt>
                <c:pt idx="622">
                  <c:v>12080.282230000001</c:v>
                </c:pt>
                <c:pt idx="623">
                  <c:v>12084.516600000001</c:v>
                </c:pt>
                <c:pt idx="624">
                  <c:v>12088.50488</c:v>
                </c:pt>
                <c:pt idx="625">
                  <c:v>12092.26074</c:v>
                </c:pt>
                <c:pt idx="626">
                  <c:v>12095.797850000001</c:v>
                </c:pt>
                <c:pt idx="627">
                  <c:v>12099.128909999999</c:v>
                </c:pt>
                <c:pt idx="628">
                  <c:v>12102.266600000001</c:v>
                </c:pt>
                <c:pt idx="629">
                  <c:v>12105.2207</c:v>
                </c:pt>
                <c:pt idx="630">
                  <c:v>12108.002930000001</c:v>
                </c:pt>
                <c:pt idx="631">
                  <c:v>12110.62305</c:v>
                </c:pt>
                <c:pt idx="632">
                  <c:v>12113.090819999999</c:v>
                </c:pt>
                <c:pt idx="633">
                  <c:v>12115.41504</c:v>
                </c:pt>
                <c:pt idx="634">
                  <c:v>12117.603520000001</c:v>
                </c:pt>
                <c:pt idx="635">
                  <c:v>12119.66504</c:v>
                </c:pt>
                <c:pt idx="636">
                  <c:v>12121.606449999999</c:v>
                </c:pt>
                <c:pt idx="637">
                  <c:v>12123.434569999999</c:v>
                </c:pt>
                <c:pt idx="638">
                  <c:v>12125.15625</c:v>
                </c:pt>
                <c:pt idx="639">
                  <c:v>12126.777340000001</c:v>
                </c:pt>
                <c:pt idx="640">
                  <c:v>12128.304690000001</c:v>
                </c:pt>
                <c:pt idx="641">
                  <c:v>12129.74316</c:v>
                </c:pt>
                <c:pt idx="642">
                  <c:v>12131.097659999999</c:v>
                </c:pt>
                <c:pt idx="643">
                  <c:v>12132.37305</c:v>
                </c:pt>
                <c:pt idx="644">
                  <c:v>12133.57422</c:v>
                </c:pt>
                <c:pt idx="645">
                  <c:v>12134.70508</c:v>
                </c:pt>
                <c:pt idx="646">
                  <c:v>12135.77051</c:v>
                </c:pt>
                <c:pt idx="647">
                  <c:v>12136.773440000001</c:v>
                </c:pt>
                <c:pt idx="648">
                  <c:v>12137.71875</c:v>
                </c:pt>
                <c:pt idx="649">
                  <c:v>12138.608399999999</c:v>
                </c:pt>
                <c:pt idx="650">
                  <c:v>12139.44629</c:v>
                </c:pt>
                <c:pt idx="651">
                  <c:v>12140.235350000001</c:v>
                </c:pt>
                <c:pt idx="652">
                  <c:v>12140.978520000001</c:v>
                </c:pt>
                <c:pt idx="653">
                  <c:v>12141.67871</c:v>
                </c:pt>
                <c:pt idx="654">
                  <c:v>12142.337890000001</c:v>
                </c:pt>
                <c:pt idx="655">
                  <c:v>12142.958979999999</c:v>
                </c:pt>
                <c:pt idx="656">
                  <c:v>12143.543949999999</c:v>
                </c:pt>
                <c:pt idx="657">
                  <c:v>12144.094730000001</c:v>
                </c:pt>
                <c:pt idx="658">
                  <c:v>12144.61328</c:v>
                </c:pt>
                <c:pt idx="659">
                  <c:v>12145.101559999999</c:v>
                </c:pt>
                <c:pt idx="660">
                  <c:v>12145.561519999999</c:v>
                </c:pt>
                <c:pt idx="661">
                  <c:v>12145.99512</c:v>
                </c:pt>
                <c:pt idx="662">
                  <c:v>12146.403319999999</c:v>
                </c:pt>
                <c:pt idx="663">
                  <c:v>12146.787109999999</c:v>
                </c:pt>
                <c:pt idx="664">
                  <c:v>12147.148440000001</c:v>
                </c:pt>
                <c:pt idx="665">
                  <c:v>12147.48926</c:v>
                </c:pt>
                <c:pt idx="666">
                  <c:v>12147.81055</c:v>
                </c:pt>
                <c:pt idx="667">
                  <c:v>12148.112300000001</c:v>
                </c:pt>
                <c:pt idx="668">
                  <c:v>12148.396479999999</c:v>
                </c:pt>
                <c:pt idx="669">
                  <c:v>12148.66504</c:v>
                </c:pt>
                <c:pt idx="670">
                  <c:v>12148.91797</c:v>
                </c:pt>
                <c:pt idx="671">
                  <c:v>12149.155269999999</c:v>
                </c:pt>
                <c:pt idx="672">
                  <c:v>12149.378909999999</c:v>
                </c:pt>
                <c:pt idx="673">
                  <c:v>12149.589840000001</c:v>
                </c:pt>
                <c:pt idx="674">
                  <c:v>12149.78809</c:v>
                </c:pt>
                <c:pt idx="675">
                  <c:v>12149.97559</c:v>
                </c:pt>
                <c:pt idx="676">
                  <c:v>12150.15137</c:v>
                </c:pt>
                <c:pt idx="677">
                  <c:v>12150.31738</c:v>
                </c:pt>
                <c:pt idx="678">
                  <c:v>12150.47363</c:v>
                </c:pt>
                <c:pt idx="679">
                  <c:v>12150.621090000001</c:v>
                </c:pt>
                <c:pt idx="680">
                  <c:v>12150.759770000001</c:v>
                </c:pt>
                <c:pt idx="681">
                  <c:v>12150.89063</c:v>
                </c:pt>
                <c:pt idx="682">
                  <c:v>12151.01367</c:v>
                </c:pt>
                <c:pt idx="683">
                  <c:v>12151.128909999999</c:v>
                </c:pt>
                <c:pt idx="684">
                  <c:v>12151.23828</c:v>
                </c:pt>
                <c:pt idx="685">
                  <c:v>12151.340819999999</c:v>
                </c:pt>
                <c:pt idx="686">
                  <c:v>12151.4375</c:v>
                </c:pt>
                <c:pt idx="687">
                  <c:v>12151.528319999999</c:v>
                </c:pt>
                <c:pt idx="688">
                  <c:v>12151.61426</c:v>
                </c:pt>
                <c:pt idx="689">
                  <c:v>12151.695309999999</c:v>
                </c:pt>
                <c:pt idx="690">
                  <c:v>12151.771479999999</c:v>
                </c:pt>
                <c:pt idx="691">
                  <c:v>12151.842769999999</c:v>
                </c:pt>
                <c:pt idx="692">
                  <c:v>12151.910159999999</c:v>
                </c:pt>
                <c:pt idx="693">
                  <c:v>12151.97363</c:v>
                </c:pt>
                <c:pt idx="694">
                  <c:v>12152.0332</c:v>
                </c:pt>
                <c:pt idx="695">
                  <c:v>12152.089840000001</c:v>
                </c:pt>
                <c:pt idx="696">
                  <c:v>12152.14258</c:v>
                </c:pt>
                <c:pt idx="697">
                  <c:v>12152.19238</c:v>
                </c:pt>
                <c:pt idx="698">
                  <c:v>12152.23926</c:v>
                </c:pt>
                <c:pt idx="699">
                  <c:v>12152.2832</c:v>
                </c:pt>
                <c:pt idx="700">
                  <c:v>12152.325199999999</c:v>
                </c:pt>
                <c:pt idx="701">
                  <c:v>12152.36426</c:v>
                </c:pt>
                <c:pt idx="702">
                  <c:v>12152.40137</c:v>
                </c:pt>
                <c:pt idx="703">
                  <c:v>12152.436519999999</c:v>
                </c:pt>
                <c:pt idx="704">
                  <c:v>12152.469730000001</c:v>
                </c:pt>
                <c:pt idx="705">
                  <c:v>12152.500980000001</c:v>
                </c:pt>
                <c:pt idx="706">
                  <c:v>12152.530269999999</c:v>
                </c:pt>
                <c:pt idx="707">
                  <c:v>12152.55762</c:v>
                </c:pt>
                <c:pt idx="708">
                  <c:v>12152.58301</c:v>
                </c:pt>
                <c:pt idx="709">
                  <c:v>12152.60742</c:v>
                </c:pt>
                <c:pt idx="710">
                  <c:v>12152.62988</c:v>
                </c:pt>
                <c:pt idx="711">
                  <c:v>12152.65137</c:v>
                </c:pt>
                <c:pt idx="712">
                  <c:v>12152.67188</c:v>
                </c:pt>
                <c:pt idx="713">
                  <c:v>12152.691409999999</c:v>
                </c:pt>
                <c:pt idx="714">
                  <c:v>12152.708979999999</c:v>
                </c:pt>
                <c:pt idx="715">
                  <c:v>12152.72559</c:v>
                </c:pt>
                <c:pt idx="716">
                  <c:v>12152.74121</c:v>
                </c:pt>
                <c:pt idx="717">
                  <c:v>12152.755859999999</c:v>
                </c:pt>
                <c:pt idx="718">
                  <c:v>12152.77051</c:v>
                </c:pt>
                <c:pt idx="719">
                  <c:v>12152.784180000001</c:v>
                </c:pt>
                <c:pt idx="720">
                  <c:v>12152.79688</c:v>
                </c:pt>
                <c:pt idx="721">
                  <c:v>12152.808590000001</c:v>
                </c:pt>
                <c:pt idx="722">
                  <c:v>12152.81934</c:v>
                </c:pt>
                <c:pt idx="723">
                  <c:v>12152.83008</c:v>
                </c:pt>
                <c:pt idx="724">
                  <c:v>12152.839840000001</c:v>
                </c:pt>
                <c:pt idx="725">
                  <c:v>12152.849609999999</c:v>
                </c:pt>
                <c:pt idx="726">
                  <c:v>12152.858399999999</c:v>
                </c:pt>
                <c:pt idx="727">
                  <c:v>12152.86621</c:v>
                </c:pt>
                <c:pt idx="728">
                  <c:v>12152.874019999999</c:v>
                </c:pt>
                <c:pt idx="729">
                  <c:v>12152.88184</c:v>
                </c:pt>
                <c:pt idx="730">
                  <c:v>12152.88867</c:v>
                </c:pt>
                <c:pt idx="731">
                  <c:v>12152.89551</c:v>
                </c:pt>
                <c:pt idx="732">
                  <c:v>12152.90137</c:v>
                </c:pt>
                <c:pt idx="733">
                  <c:v>12152.907230000001</c:v>
                </c:pt>
                <c:pt idx="734">
                  <c:v>12152.91309</c:v>
                </c:pt>
                <c:pt idx="735">
                  <c:v>12152.91797</c:v>
                </c:pt>
                <c:pt idx="736">
                  <c:v>12152.922850000001</c:v>
                </c:pt>
                <c:pt idx="737">
                  <c:v>12152.927729999999</c:v>
                </c:pt>
                <c:pt idx="738">
                  <c:v>12152.931640000001</c:v>
                </c:pt>
                <c:pt idx="739">
                  <c:v>12152.93555</c:v>
                </c:pt>
                <c:pt idx="740">
                  <c:v>12152.93945</c:v>
                </c:pt>
                <c:pt idx="741">
                  <c:v>12152.943359999999</c:v>
                </c:pt>
                <c:pt idx="742">
                  <c:v>12152.94629</c:v>
                </c:pt>
                <c:pt idx="743">
                  <c:v>12152.94922</c:v>
                </c:pt>
                <c:pt idx="744">
                  <c:v>12152.952149999999</c:v>
                </c:pt>
                <c:pt idx="745">
                  <c:v>12152.95508</c:v>
                </c:pt>
                <c:pt idx="746">
                  <c:v>12152.95801</c:v>
                </c:pt>
                <c:pt idx="747">
                  <c:v>12152.960940000001</c:v>
                </c:pt>
                <c:pt idx="748">
                  <c:v>12152.962890000001</c:v>
                </c:pt>
                <c:pt idx="749">
                  <c:v>12152.964840000001</c:v>
                </c:pt>
                <c:pt idx="750">
                  <c:v>12152.9668</c:v>
                </c:pt>
                <c:pt idx="751">
                  <c:v>12152.96875</c:v>
                </c:pt>
                <c:pt idx="752">
                  <c:v>12152.9707</c:v>
                </c:pt>
                <c:pt idx="753">
                  <c:v>12152.972659999999</c:v>
                </c:pt>
                <c:pt idx="754">
                  <c:v>12152.974609999999</c:v>
                </c:pt>
                <c:pt idx="755">
                  <c:v>12152.976559999999</c:v>
                </c:pt>
                <c:pt idx="756">
                  <c:v>12152.97754</c:v>
                </c:pt>
                <c:pt idx="757">
                  <c:v>12152.978520000001</c:v>
                </c:pt>
                <c:pt idx="758">
                  <c:v>12152.97949</c:v>
                </c:pt>
                <c:pt idx="759">
                  <c:v>12152.98047</c:v>
                </c:pt>
                <c:pt idx="760">
                  <c:v>12152.981449999999</c:v>
                </c:pt>
                <c:pt idx="761">
                  <c:v>12152.98242</c:v>
                </c:pt>
                <c:pt idx="762">
                  <c:v>12152.983399999999</c:v>
                </c:pt>
                <c:pt idx="763">
                  <c:v>12152.98438</c:v>
                </c:pt>
                <c:pt idx="764">
                  <c:v>12152.985350000001</c:v>
                </c:pt>
                <c:pt idx="765">
                  <c:v>12152.98633</c:v>
                </c:pt>
                <c:pt idx="766">
                  <c:v>11870.835940000001</c:v>
                </c:pt>
                <c:pt idx="767">
                  <c:v>11605.117190000001</c:v>
                </c:pt>
                <c:pt idx="768">
                  <c:v>11354.87305</c:v>
                </c:pt>
                <c:pt idx="769">
                  <c:v>11119.20117</c:v>
                </c:pt>
                <c:pt idx="770">
                  <c:v>10897.253909999999</c:v>
                </c:pt>
                <c:pt idx="771">
                  <c:v>10688.23242</c:v>
                </c:pt>
                <c:pt idx="772">
                  <c:v>10491.382809999999</c:v>
                </c:pt>
                <c:pt idx="773">
                  <c:v>10305.997069999999</c:v>
                </c:pt>
                <c:pt idx="774">
                  <c:v>10131.407230000001</c:v>
                </c:pt>
                <c:pt idx="775">
                  <c:v>9966.9843799999999</c:v>
                </c:pt>
                <c:pt idx="776">
                  <c:v>9812.1367200000004</c:v>
                </c:pt>
                <c:pt idx="777">
                  <c:v>9666.3076199999996</c:v>
                </c:pt>
                <c:pt idx="778">
                  <c:v>9528.9706999999999</c:v>
                </c:pt>
                <c:pt idx="779">
                  <c:v>9399.63184</c:v>
                </c:pt>
                <c:pt idx="780">
                  <c:v>9277.8242200000004</c:v>
                </c:pt>
                <c:pt idx="781">
                  <c:v>9163.1103500000008</c:v>
                </c:pt>
                <c:pt idx="782">
                  <c:v>9055.0771499999992</c:v>
                </c:pt>
                <c:pt idx="783">
                  <c:v>8953.3349600000001</c:v>
                </c:pt>
                <c:pt idx="784">
                  <c:v>8857.5185500000007</c:v>
                </c:pt>
                <c:pt idx="785">
                  <c:v>8767.28125</c:v>
                </c:pt>
                <c:pt idx="786">
                  <c:v>8682.2998000000007</c:v>
                </c:pt>
                <c:pt idx="787">
                  <c:v>8602.2666000000008</c:v>
                </c:pt>
                <c:pt idx="788">
                  <c:v>8526.8945299999996</c:v>
                </c:pt>
                <c:pt idx="789">
                  <c:v>8455.9121099999993</c:v>
                </c:pt>
                <c:pt idx="790">
                  <c:v>8389.0625</c:v>
                </c:pt>
                <c:pt idx="791">
                  <c:v>8326.1064499999993</c:v>
                </c:pt>
                <c:pt idx="792">
                  <c:v>8266.8164099999995</c:v>
                </c:pt>
                <c:pt idx="793">
                  <c:v>8210.9794899999997</c:v>
                </c:pt>
                <c:pt idx="794">
                  <c:v>8158.3940400000001</c:v>
                </c:pt>
                <c:pt idx="795">
                  <c:v>8108.8710899999996</c:v>
                </c:pt>
                <c:pt idx="796">
                  <c:v>8062.2319299999999</c:v>
                </c:pt>
                <c:pt idx="797">
                  <c:v>8018.30908</c:v>
                </c:pt>
                <c:pt idx="798">
                  <c:v>7976.9438499999997</c:v>
                </c:pt>
                <c:pt idx="799">
                  <c:v>7937.9877900000001</c:v>
                </c:pt>
                <c:pt idx="800">
                  <c:v>7901.3002900000001</c:v>
                </c:pt>
                <c:pt idx="801">
                  <c:v>7866.7490200000002</c:v>
                </c:pt>
                <c:pt idx="802">
                  <c:v>7834.2099600000001</c:v>
                </c:pt>
                <c:pt idx="803">
                  <c:v>7803.56592</c:v>
                </c:pt>
                <c:pt idx="804">
                  <c:v>7774.7065400000001</c:v>
                </c:pt>
                <c:pt idx="805">
                  <c:v>7747.52783</c:v>
                </c:pt>
                <c:pt idx="806">
                  <c:v>7721.9316399999998</c:v>
                </c:pt>
                <c:pt idx="807">
                  <c:v>7697.8261700000003</c:v>
                </c:pt>
                <c:pt idx="808">
                  <c:v>7675.1245099999996</c:v>
                </c:pt>
                <c:pt idx="809">
                  <c:v>7653.7446300000001</c:v>
                </c:pt>
                <c:pt idx="810">
                  <c:v>7633.6098599999996</c:v>
                </c:pt>
                <c:pt idx="811">
                  <c:v>7614.6479499999996</c:v>
                </c:pt>
                <c:pt idx="812">
                  <c:v>7596.7900399999999</c:v>
                </c:pt>
                <c:pt idx="813">
                  <c:v>7579.97217</c:v>
                </c:pt>
                <c:pt idx="814">
                  <c:v>7564.1337899999999</c:v>
                </c:pt>
                <c:pt idx="815">
                  <c:v>7549.2177700000002</c:v>
                </c:pt>
                <c:pt idx="816">
                  <c:v>7535.1704099999997</c:v>
                </c:pt>
                <c:pt idx="817">
                  <c:v>7521.94092</c:v>
                </c:pt>
                <c:pt idx="818">
                  <c:v>7509.4819299999999</c:v>
                </c:pt>
                <c:pt idx="819">
                  <c:v>7497.7485399999996</c:v>
                </c:pt>
                <c:pt idx="820">
                  <c:v>7486.6982399999997</c:v>
                </c:pt>
                <c:pt idx="821">
                  <c:v>7476.2915000000003</c:v>
                </c:pt>
                <c:pt idx="822">
                  <c:v>7466.4912100000001</c:v>
                </c:pt>
                <c:pt idx="823">
                  <c:v>7457.2612300000001</c:v>
                </c:pt>
                <c:pt idx="824">
                  <c:v>7448.5688499999997</c:v>
                </c:pt>
                <c:pt idx="825">
                  <c:v>7440.3828100000001</c:v>
                </c:pt>
                <c:pt idx="826">
                  <c:v>7432.6733400000003</c:v>
                </c:pt>
                <c:pt idx="827">
                  <c:v>7425.41309</c:v>
                </c:pt>
                <c:pt idx="828">
                  <c:v>7418.5756799999999</c:v>
                </c:pt>
                <c:pt idx="829">
                  <c:v>7412.1362300000001</c:v>
                </c:pt>
                <c:pt idx="830">
                  <c:v>7406.0717800000002</c:v>
                </c:pt>
                <c:pt idx="831">
                  <c:v>7400.3603499999999</c:v>
                </c:pt>
                <c:pt idx="832">
                  <c:v>7394.9819299999999</c:v>
                </c:pt>
                <c:pt idx="833">
                  <c:v>7389.9165000000003</c:v>
                </c:pt>
                <c:pt idx="834">
                  <c:v>7385.1459999999997</c:v>
                </c:pt>
                <c:pt idx="835">
                  <c:v>7380.6533200000003</c:v>
                </c:pt>
                <c:pt idx="836">
                  <c:v>7376.4223599999996</c:v>
                </c:pt>
                <c:pt idx="837">
                  <c:v>7372.4379900000004</c:v>
                </c:pt>
                <c:pt idx="838">
                  <c:v>7368.6855500000001</c:v>
                </c:pt>
                <c:pt idx="839">
                  <c:v>7365.1513699999996</c:v>
                </c:pt>
                <c:pt idx="840">
                  <c:v>7361.8232399999997</c:v>
                </c:pt>
                <c:pt idx="841">
                  <c:v>7358.6889600000004</c:v>
                </c:pt>
                <c:pt idx="842">
                  <c:v>7355.7372999999998</c:v>
                </c:pt>
                <c:pt idx="843">
                  <c:v>7352.9575199999999</c:v>
                </c:pt>
                <c:pt idx="844">
                  <c:v>7350.3393599999999</c:v>
                </c:pt>
                <c:pt idx="845">
                  <c:v>7347.8735399999996</c:v>
                </c:pt>
                <c:pt idx="846">
                  <c:v>7345.5512699999999</c:v>
                </c:pt>
                <c:pt idx="847">
                  <c:v>7343.3642600000003</c:v>
                </c:pt>
                <c:pt idx="848">
                  <c:v>7341.3046899999999</c:v>
                </c:pt>
                <c:pt idx="849">
                  <c:v>7339.3652300000003</c:v>
                </c:pt>
                <c:pt idx="850">
                  <c:v>7337.5385699999997</c:v>
                </c:pt>
                <c:pt idx="851">
                  <c:v>7335.8183600000002</c:v>
                </c:pt>
                <c:pt idx="852">
                  <c:v>7334.1982399999997</c:v>
                </c:pt>
                <c:pt idx="853">
                  <c:v>7332.6723599999996</c:v>
                </c:pt>
                <c:pt idx="854">
                  <c:v>7331.2353499999999</c:v>
                </c:pt>
                <c:pt idx="855">
                  <c:v>7329.8823199999997</c:v>
                </c:pt>
                <c:pt idx="856">
                  <c:v>7328.6079099999997</c:v>
                </c:pt>
                <c:pt idx="857">
                  <c:v>7326.8339800000003</c:v>
                </c:pt>
                <c:pt idx="858">
                  <c:v>7325.2128899999998</c:v>
                </c:pt>
                <c:pt idx="859">
                  <c:v>7323.7314500000002</c:v>
                </c:pt>
                <c:pt idx="860">
                  <c:v>7322.3774400000002</c:v>
                </c:pt>
                <c:pt idx="861">
                  <c:v>7321.1401400000004</c:v>
                </c:pt>
                <c:pt idx="862">
                  <c:v>7320.0092800000002</c:v>
                </c:pt>
                <c:pt idx="863">
                  <c:v>7318.97559</c:v>
                </c:pt>
                <c:pt idx="864">
                  <c:v>7318.0307599999996</c:v>
                </c:pt>
                <c:pt idx="865">
                  <c:v>7317.1674800000001</c:v>
                </c:pt>
                <c:pt idx="866">
                  <c:v>7316.37842</c:v>
                </c:pt>
                <c:pt idx="867">
                  <c:v>7315.6572299999998</c:v>
                </c:pt>
                <c:pt idx="868">
                  <c:v>7314.9980500000001</c:v>
                </c:pt>
                <c:pt idx="869">
                  <c:v>7314.3955100000003</c:v>
                </c:pt>
                <c:pt idx="870">
                  <c:v>7313.8452100000004</c:v>
                </c:pt>
                <c:pt idx="871">
                  <c:v>7313.3422899999996</c:v>
                </c:pt>
                <c:pt idx="872">
                  <c:v>7312.8823199999997</c:v>
                </c:pt>
                <c:pt idx="873">
                  <c:v>7312.46191</c:v>
                </c:pt>
                <c:pt idx="874">
                  <c:v>7312.0781299999999</c:v>
                </c:pt>
                <c:pt idx="875">
                  <c:v>7311.7270500000004</c:v>
                </c:pt>
                <c:pt idx="876">
                  <c:v>7311.40625</c:v>
                </c:pt>
                <c:pt idx="877">
                  <c:v>7311.1132799999996</c:v>
                </c:pt>
                <c:pt idx="878">
                  <c:v>7310.8452100000004</c:v>
                </c:pt>
                <c:pt idx="879">
                  <c:v>7310.6000999999997</c:v>
                </c:pt>
                <c:pt idx="880">
                  <c:v>7310.3764600000004</c:v>
                </c:pt>
                <c:pt idx="881">
                  <c:v>7310.1718799999999</c:v>
                </c:pt>
                <c:pt idx="882">
                  <c:v>7309.9848599999996</c:v>
                </c:pt>
                <c:pt idx="883">
                  <c:v>7309.8139600000004</c:v>
                </c:pt>
                <c:pt idx="884">
                  <c:v>7309.6577100000004</c:v>
                </c:pt>
                <c:pt idx="885">
                  <c:v>7309.5151400000004</c:v>
                </c:pt>
                <c:pt idx="886">
                  <c:v>7309.3847699999997</c:v>
                </c:pt>
                <c:pt idx="887">
                  <c:v>7309.2656299999999</c:v>
                </c:pt>
                <c:pt idx="888">
                  <c:v>7309.1567400000004</c:v>
                </c:pt>
                <c:pt idx="889">
                  <c:v>7309.0571300000001</c:v>
                </c:pt>
                <c:pt idx="890">
                  <c:v>7308.9663099999998</c:v>
                </c:pt>
                <c:pt idx="891">
                  <c:v>7308.8833000000004</c:v>
                </c:pt>
                <c:pt idx="892">
                  <c:v>7308.8071300000001</c:v>
                </c:pt>
                <c:pt idx="893">
                  <c:v>7308.7377900000001</c:v>
                </c:pt>
                <c:pt idx="894">
                  <c:v>7308.6743200000001</c:v>
                </c:pt>
                <c:pt idx="895">
                  <c:v>7308.6162100000001</c:v>
                </c:pt>
                <c:pt idx="896">
                  <c:v>7308.5629900000004</c:v>
                </c:pt>
                <c:pt idx="897">
                  <c:v>7308.5146500000001</c:v>
                </c:pt>
                <c:pt idx="898">
                  <c:v>7518.8227500000003</c:v>
                </c:pt>
                <c:pt idx="899">
                  <c:v>7711.0297899999996</c:v>
                </c:pt>
                <c:pt idx="900">
                  <c:v>7886.6938499999997</c:v>
                </c:pt>
                <c:pt idx="901">
                  <c:v>8047.2387699999999</c:v>
                </c:pt>
                <c:pt idx="902">
                  <c:v>8193.9658199999994</c:v>
                </c:pt>
                <c:pt idx="903">
                  <c:v>8328.0644499999999</c:v>
                </c:pt>
                <c:pt idx="904">
                  <c:v>8450.6210900000005</c:v>
                </c:pt>
                <c:pt idx="905">
                  <c:v>8562.6289099999995</c:v>
                </c:pt>
                <c:pt idx="906">
                  <c:v>8664.9970699999994</c:v>
                </c:pt>
                <c:pt idx="907">
                  <c:v>8758.5537100000001</c:v>
                </c:pt>
                <c:pt idx="908">
                  <c:v>8844.0585900000005</c:v>
                </c:pt>
                <c:pt idx="909">
                  <c:v>8922.2041000000008</c:v>
                </c:pt>
                <c:pt idx="910">
                  <c:v>8993.6240199999993</c:v>
                </c:pt>
                <c:pt idx="911">
                  <c:v>9058.8964799999994</c:v>
                </c:pt>
                <c:pt idx="912">
                  <c:v>9118.5507799999996</c:v>
                </c:pt>
                <c:pt idx="913">
                  <c:v>9173.0712899999999</c:v>
                </c:pt>
                <c:pt idx="914">
                  <c:v>9222.89941</c:v>
                </c:pt>
                <c:pt idx="915">
                  <c:v>9268.4384800000007</c:v>
                </c:pt>
                <c:pt idx="916">
                  <c:v>9310.0576199999996</c:v>
                </c:pt>
                <c:pt idx="917">
                  <c:v>9348.0947300000007</c:v>
                </c:pt>
                <c:pt idx="918">
                  <c:v>9382.8583999999992</c:v>
                </c:pt>
                <c:pt idx="919">
                  <c:v>9414.6298800000004</c:v>
                </c:pt>
                <c:pt idx="920">
                  <c:v>9443.6669899999997</c:v>
                </c:pt>
                <c:pt idx="921">
                  <c:v>9470.2050799999997</c:v>
                </c:pt>
                <c:pt idx="922">
                  <c:v>9494.4589799999994</c:v>
                </c:pt>
                <c:pt idx="923">
                  <c:v>9516.625</c:v>
                </c:pt>
                <c:pt idx="924">
                  <c:v>9536.8837899999999</c:v>
                </c:pt>
                <c:pt idx="925">
                  <c:v>9555.3984400000008</c:v>
                </c:pt>
                <c:pt idx="926">
                  <c:v>9572.31934</c:v>
                </c:pt>
                <c:pt idx="927">
                  <c:v>9587.7841800000006</c:v>
                </c:pt>
                <c:pt idx="928">
                  <c:v>9601.9179700000004</c:v>
                </c:pt>
                <c:pt idx="929">
                  <c:v>9614.8349600000001</c:v>
                </c:pt>
                <c:pt idx="930">
                  <c:v>9626.6406299999999</c:v>
                </c:pt>
                <c:pt idx="931">
                  <c:v>9637.4296900000008</c:v>
                </c:pt>
                <c:pt idx="932">
                  <c:v>9647.2910200000006</c:v>
                </c:pt>
                <c:pt idx="933">
                  <c:v>9656.3027299999994</c:v>
                </c:pt>
                <c:pt idx="934">
                  <c:v>9664.5390599999992</c:v>
                </c:pt>
                <c:pt idx="935">
                  <c:v>9672.0664099999995</c:v>
                </c:pt>
                <c:pt idx="936">
                  <c:v>9678.9462899999999</c:v>
                </c:pt>
                <c:pt idx="937">
                  <c:v>9685.2343799999999</c:v>
                </c:pt>
                <c:pt idx="938">
                  <c:v>9690.9804700000004</c:v>
                </c:pt>
                <c:pt idx="939">
                  <c:v>9696.2324200000003</c:v>
                </c:pt>
                <c:pt idx="940">
                  <c:v>9701.0322300000007</c:v>
                </c:pt>
                <c:pt idx="941">
                  <c:v>9705.4189499999993</c:v>
                </c:pt>
                <c:pt idx="942">
                  <c:v>9709.4277299999994</c:v>
                </c:pt>
                <c:pt idx="943">
                  <c:v>9713.0918000000001</c:v>
                </c:pt>
                <c:pt idx="944">
                  <c:v>9716.4404300000006</c:v>
                </c:pt>
                <c:pt idx="945">
                  <c:v>9719.5009800000007</c:v>
                </c:pt>
                <c:pt idx="946">
                  <c:v>9722.2978500000008</c:v>
                </c:pt>
                <c:pt idx="947">
                  <c:v>9724.8544899999997</c:v>
                </c:pt>
                <c:pt idx="948">
                  <c:v>9727.1904300000006</c:v>
                </c:pt>
                <c:pt idx="949">
                  <c:v>9729.3261700000003</c:v>
                </c:pt>
                <c:pt idx="950">
                  <c:v>9731.2773400000005</c:v>
                </c:pt>
                <c:pt idx="951">
                  <c:v>9733.0605500000001</c:v>
                </c:pt>
                <c:pt idx="952">
                  <c:v>9734.6904300000006</c:v>
                </c:pt>
                <c:pt idx="953">
                  <c:v>9736.18066</c:v>
                </c:pt>
                <c:pt idx="954">
                  <c:v>9737.5419899999997</c:v>
                </c:pt>
                <c:pt idx="955">
                  <c:v>9738.7861300000004</c:v>
                </c:pt>
                <c:pt idx="956">
                  <c:v>9739.9238299999997</c:v>
                </c:pt>
                <c:pt idx="957">
                  <c:v>9740.9628900000007</c:v>
                </c:pt>
                <c:pt idx="958">
                  <c:v>9741.91309</c:v>
                </c:pt>
                <c:pt idx="959">
                  <c:v>9742.78125</c:v>
                </c:pt>
                <c:pt idx="960">
                  <c:v>9743.5742200000004</c:v>
                </c:pt>
                <c:pt idx="961">
                  <c:v>9744.2998000000007</c:v>
                </c:pt>
                <c:pt idx="962">
                  <c:v>9744.9628900000007</c:v>
                </c:pt>
                <c:pt idx="963">
                  <c:v>9745.5683599999993</c:v>
                </c:pt>
                <c:pt idx="964">
                  <c:v>9746.1220699999994</c:v>
                </c:pt>
                <c:pt idx="965">
                  <c:v>9746.6279300000006</c:v>
                </c:pt>
                <c:pt idx="966">
                  <c:v>9747.0898400000005</c:v>
                </c:pt>
                <c:pt idx="967">
                  <c:v>9747.5126999999993</c:v>
                </c:pt>
                <c:pt idx="968">
                  <c:v>9747.8984400000008</c:v>
                </c:pt>
                <c:pt idx="969">
                  <c:v>9748.2509800000007</c:v>
                </c:pt>
                <c:pt idx="970">
                  <c:v>9748.5732399999997</c:v>
                </c:pt>
                <c:pt idx="971">
                  <c:v>9748.86816</c:v>
                </c:pt>
                <c:pt idx="972">
                  <c:v>9749.1376999999993</c:v>
                </c:pt>
                <c:pt idx="973">
                  <c:v>9749.3837899999999</c:v>
                </c:pt>
                <c:pt idx="974">
                  <c:v>9749.6093799999999</c:v>
                </c:pt>
                <c:pt idx="975">
                  <c:v>9749.8154300000006</c:v>
                </c:pt>
                <c:pt idx="976">
                  <c:v>9750.0039099999995</c:v>
                </c:pt>
                <c:pt idx="977">
                  <c:v>9750.1757799999996</c:v>
                </c:pt>
                <c:pt idx="978">
                  <c:v>9750.3330100000003</c:v>
                </c:pt>
                <c:pt idx="979">
                  <c:v>9750.4765599999992</c:v>
                </c:pt>
                <c:pt idx="980">
                  <c:v>9750.6074200000003</c:v>
                </c:pt>
                <c:pt idx="981">
                  <c:v>9750.7275399999999</c:v>
                </c:pt>
                <c:pt idx="982">
                  <c:v>9750.83691</c:v>
                </c:pt>
                <c:pt idx="983">
                  <c:v>9750.9375</c:v>
                </c:pt>
                <c:pt idx="984">
                  <c:v>9751.0293000000001</c:v>
                </c:pt>
                <c:pt idx="985">
                  <c:v>9751.1132799999996</c:v>
                </c:pt>
                <c:pt idx="986">
                  <c:v>9751.1894499999999</c:v>
                </c:pt>
                <c:pt idx="987">
                  <c:v>9751.2587899999999</c:v>
                </c:pt>
                <c:pt idx="988">
                  <c:v>9751.3222700000006</c:v>
                </c:pt>
                <c:pt idx="989">
                  <c:v>9751.3808599999993</c:v>
                </c:pt>
                <c:pt idx="990">
                  <c:v>9751.4345699999994</c:v>
                </c:pt>
                <c:pt idx="991">
                  <c:v>9751.4833999999992</c:v>
                </c:pt>
                <c:pt idx="992">
                  <c:v>9751.5283199999994</c:v>
                </c:pt>
                <c:pt idx="993">
                  <c:v>9751.56934</c:v>
                </c:pt>
                <c:pt idx="994">
                  <c:v>9751.6064499999993</c:v>
                </c:pt>
                <c:pt idx="995">
                  <c:v>9751.6406299999999</c:v>
                </c:pt>
                <c:pt idx="996">
                  <c:v>9751.6718799999999</c:v>
                </c:pt>
                <c:pt idx="997">
                  <c:v>9751.7001999999993</c:v>
                </c:pt>
                <c:pt idx="998">
                  <c:v>9751.72559</c:v>
                </c:pt>
                <c:pt idx="999">
                  <c:v>9751.7490199999993</c:v>
                </c:pt>
                <c:pt idx="1000">
                  <c:v>9751.7705100000003</c:v>
                </c:pt>
                <c:pt idx="1001">
                  <c:v>9751.7900399999999</c:v>
                </c:pt>
                <c:pt idx="1002">
                  <c:v>9751.8085900000005</c:v>
                </c:pt>
                <c:pt idx="1003">
                  <c:v>9751.8251999999993</c:v>
                </c:pt>
                <c:pt idx="1004">
                  <c:v>9751.8398400000005</c:v>
                </c:pt>
                <c:pt idx="1005">
                  <c:v>9751.8535200000006</c:v>
                </c:pt>
                <c:pt idx="1006">
                  <c:v>9751.8662100000001</c:v>
                </c:pt>
                <c:pt idx="1007">
                  <c:v>9751.8779300000006</c:v>
                </c:pt>
                <c:pt idx="1008">
                  <c:v>9751.8886700000003</c:v>
                </c:pt>
                <c:pt idx="1009">
                  <c:v>9751.8984400000008</c:v>
                </c:pt>
                <c:pt idx="1010">
                  <c:v>9751.9072300000007</c:v>
                </c:pt>
                <c:pt idx="1011">
                  <c:v>9751.9150399999999</c:v>
                </c:pt>
                <c:pt idx="1012">
                  <c:v>9751.9218799999999</c:v>
                </c:pt>
                <c:pt idx="1013">
                  <c:v>9751.9287100000001</c:v>
                </c:pt>
                <c:pt idx="1014">
                  <c:v>9751.9345699999994</c:v>
                </c:pt>
                <c:pt idx="1015">
                  <c:v>9751.9404300000006</c:v>
                </c:pt>
                <c:pt idx="1016">
                  <c:v>9751.9453099999992</c:v>
                </c:pt>
                <c:pt idx="1017">
                  <c:v>9751.9501999999993</c:v>
                </c:pt>
                <c:pt idx="1018">
                  <c:v>9751.9541000000008</c:v>
                </c:pt>
                <c:pt idx="1019">
                  <c:v>9751.9580100000003</c:v>
                </c:pt>
                <c:pt idx="1020">
                  <c:v>9751.96191</c:v>
                </c:pt>
                <c:pt idx="1021">
                  <c:v>9751.9648400000005</c:v>
                </c:pt>
                <c:pt idx="1022">
                  <c:v>9751.9677699999993</c:v>
                </c:pt>
                <c:pt idx="1023">
                  <c:v>9751.9706999999999</c:v>
                </c:pt>
                <c:pt idx="1024">
                  <c:v>9751.9736300000004</c:v>
                </c:pt>
                <c:pt idx="1025">
                  <c:v>9751.97559</c:v>
                </c:pt>
                <c:pt idx="1026">
                  <c:v>9751.9775399999999</c:v>
                </c:pt>
                <c:pt idx="1027">
                  <c:v>9751.9794899999997</c:v>
                </c:pt>
                <c:pt idx="1028">
                  <c:v>9751.9814499999993</c:v>
                </c:pt>
                <c:pt idx="1029">
                  <c:v>9751.9833999999992</c:v>
                </c:pt>
                <c:pt idx="1030">
                  <c:v>9751.9843799999999</c:v>
                </c:pt>
                <c:pt idx="1031">
                  <c:v>9751.9853500000008</c:v>
                </c:pt>
                <c:pt idx="1032">
                  <c:v>9961.0478500000008</c:v>
                </c:pt>
                <c:pt idx="1033">
                  <c:v>10152.11621</c:v>
                </c:pt>
                <c:pt idx="1034">
                  <c:v>10326.740229999999</c:v>
                </c:pt>
                <c:pt idx="1035">
                  <c:v>10486.333979999999</c:v>
                </c:pt>
                <c:pt idx="1036">
                  <c:v>10632.191409999999</c:v>
                </c:pt>
                <c:pt idx="1037">
                  <c:v>10765.49512</c:v>
                </c:pt>
                <c:pt idx="1038">
                  <c:v>10887.32617</c:v>
                </c:pt>
                <c:pt idx="1039">
                  <c:v>10998.670899999999</c:v>
                </c:pt>
                <c:pt idx="1040">
                  <c:v>11100.43262</c:v>
                </c:pt>
                <c:pt idx="1041">
                  <c:v>11193.43555</c:v>
                </c:pt>
                <c:pt idx="1042">
                  <c:v>11278.433590000001</c:v>
                </c:pt>
                <c:pt idx="1043">
                  <c:v>11356.11621</c:v>
                </c:pt>
                <c:pt idx="1044">
                  <c:v>11427.11328</c:v>
                </c:pt>
                <c:pt idx="1045">
                  <c:v>11491.999019999999</c:v>
                </c:pt>
                <c:pt idx="1046">
                  <c:v>11551.30078</c:v>
                </c:pt>
                <c:pt idx="1047">
                  <c:v>11605.49805</c:v>
                </c:pt>
                <c:pt idx="1048">
                  <c:v>11655.03125</c:v>
                </c:pt>
                <c:pt idx="1049">
                  <c:v>11700.30078</c:v>
                </c:pt>
                <c:pt idx="1050">
                  <c:v>11741.67383</c:v>
                </c:pt>
                <c:pt idx="1051">
                  <c:v>11779.48633</c:v>
                </c:pt>
                <c:pt idx="1052">
                  <c:v>11814.043949999999</c:v>
                </c:pt>
                <c:pt idx="1053">
                  <c:v>11845.62695</c:v>
                </c:pt>
                <c:pt idx="1054">
                  <c:v>11874.492190000001</c:v>
                </c:pt>
                <c:pt idx="1055">
                  <c:v>11900.87305</c:v>
                </c:pt>
                <c:pt idx="1056">
                  <c:v>11924.983399999999</c:v>
                </c:pt>
                <c:pt idx="1057">
                  <c:v>11947.018550000001</c:v>
                </c:pt>
                <c:pt idx="1058">
                  <c:v>11967.157230000001</c:v>
                </c:pt>
                <c:pt idx="1059">
                  <c:v>11985.5625</c:v>
                </c:pt>
                <c:pt idx="1060">
                  <c:v>12002.38379</c:v>
                </c:pt>
                <c:pt idx="1061">
                  <c:v>12017.75684</c:v>
                </c:pt>
                <c:pt idx="1062">
                  <c:v>12031.806640000001</c:v>
                </c:pt>
                <c:pt idx="1063">
                  <c:v>12044.64746</c:v>
                </c:pt>
                <c:pt idx="1064">
                  <c:v>12056.382809999999</c:v>
                </c:pt>
                <c:pt idx="1065">
                  <c:v>12067.108399999999</c:v>
                </c:pt>
                <c:pt idx="1066">
                  <c:v>12076.91113</c:v>
                </c:pt>
                <c:pt idx="1067">
                  <c:v>12085.87012</c:v>
                </c:pt>
                <c:pt idx="1068">
                  <c:v>12094.05762</c:v>
                </c:pt>
                <c:pt idx="1069">
                  <c:v>12101.541020000001</c:v>
                </c:pt>
                <c:pt idx="1070">
                  <c:v>12108.37988</c:v>
                </c:pt>
                <c:pt idx="1071">
                  <c:v>12114.62988</c:v>
                </c:pt>
                <c:pt idx="1072">
                  <c:v>12120.3418</c:v>
                </c:pt>
                <c:pt idx="1073">
                  <c:v>12125.5625</c:v>
                </c:pt>
                <c:pt idx="1074">
                  <c:v>12130.333979999999</c:v>
                </c:pt>
                <c:pt idx="1075">
                  <c:v>12134.69434</c:v>
                </c:pt>
                <c:pt idx="1076">
                  <c:v>12138.679690000001</c:v>
                </c:pt>
                <c:pt idx="1077">
                  <c:v>12142.322270000001</c:v>
                </c:pt>
                <c:pt idx="1078">
                  <c:v>12145.65137</c:v>
                </c:pt>
                <c:pt idx="1079">
                  <c:v>12148.693359999999</c:v>
                </c:pt>
                <c:pt idx="1080">
                  <c:v>12151.47363</c:v>
                </c:pt>
                <c:pt idx="1081">
                  <c:v>12154.014649999999</c:v>
                </c:pt>
                <c:pt idx="1082">
                  <c:v>12156.33691</c:v>
                </c:pt>
                <c:pt idx="1083">
                  <c:v>12158.45996</c:v>
                </c:pt>
                <c:pt idx="1084">
                  <c:v>12160.400390000001</c:v>
                </c:pt>
                <c:pt idx="1085">
                  <c:v>12162.17383</c:v>
                </c:pt>
                <c:pt idx="1086">
                  <c:v>12163.793949999999</c:v>
                </c:pt>
                <c:pt idx="1087">
                  <c:v>12165.27441</c:v>
                </c:pt>
                <c:pt idx="1088">
                  <c:v>12166.627930000001</c:v>
                </c:pt>
                <c:pt idx="1089">
                  <c:v>12167.865229999999</c:v>
                </c:pt>
                <c:pt idx="1090">
                  <c:v>12168.996090000001</c:v>
                </c:pt>
                <c:pt idx="1091">
                  <c:v>12170.0293</c:v>
                </c:pt>
                <c:pt idx="1092">
                  <c:v>12170.97363</c:v>
                </c:pt>
                <c:pt idx="1093">
                  <c:v>12171.83691</c:v>
                </c:pt>
                <c:pt idx="1094">
                  <c:v>12172.625980000001</c:v>
                </c:pt>
                <c:pt idx="1095">
                  <c:v>12173.346680000001</c:v>
                </c:pt>
                <c:pt idx="1096">
                  <c:v>12174.005859999999</c:v>
                </c:pt>
                <c:pt idx="1097">
                  <c:v>12174.60742</c:v>
                </c:pt>
                <c:pt idx="1098">
                  <c:v>12175.157230000001</c:v>
                </c:pt>
                <c:pt idx="1099">
                  <c:v>12175.660159999999</c:v>
                </c:pt>
                <c:pt idx="1100">
                  <c:v>12176.12012</c:v>
                </c:pt>
                <c:pt idx="1101">
                  <c:v>12176.54004</c:v>
                </c:pt>
                <c:pt idx="1102">
                  <c:v>12176.92383</c:v>
                </c:pt>
                <c:pt idx="1103">
                  <c:v>12177.27441</c:v>
                </c:pt>
                <c:pt idx="1104">
                  <c:v>12177.594730000001</c:v>
                </c:pt>
                <c:pt idx="1105">
                  <c:v>12177.887699999999</c:v>
                </c:pt>
                <c:pt idx="1106">
                  <c:v>12178.155269999999</c:v>
                </c:pt>
                <c:pt idx="1107">
                  <c:v>12178.400390000001</c:v>
                </c:pt>
                <c:pt idx="1108">
                  <c:v>12178.624019999999</c:v>
                </c:pt>
                <c:pt idx="1109">
                  <c:v>12178.82813</c:v>
                </c:pt>
                <c:pt idx="1110">
                  <c:v>12179.014649999999</c:v>
                </c:pt>
                <c:pt idx="1111">
                  <c:v>12179.18555</c:v>
                </c:pt>
                <c:pt idx="1112">
                  <c:v>12179.3418</c:v>
                </c:pt>
                <c:pt idx="1113">
                  <c:v>12179.48438</c:v>
                </c:pt>
                <c:pt idx="1114">
                  <c:v>12179.615229999999</c:v>
                </c:pt>
                <c:pt idx="1115">
                  <c:v>12179.73438</c:v>
                </c:pt>
                <c:pt idx="1116">
                  <c:v>12179.84375</c:v>
                </c:pt>
                <c:pt idx="1117">
                  <c:v>12179.943359999999</c:v>
                </c:pt>
                <c:pt idx="1118">
                  <c:v>12180.034180000001</c:v>
                </c:pt>
                <c:pt idx="1119">
                  <c:v>12180.117190000001</c:v>
                </c:pt>
                <c:pt idx="1120">
                  <c:v>12180.193359999999</c:v>
                </c:pt>
                <c:pt idx="1121">
                  <c:v>12180.262699999999</c:v>
                </c:pt>
                <c:pt idx="1122">
                  <c:v>12180.32617</c:v>
                </c:pt>
                <c:pt idx="1123">
                  <c:v>12180.38379</c:v>
                </c:pt>
                <c:pt idx="1124">
                  <c:v>12180.436519999999</c:v>
                </c:pt>
                <c:pt idx="1125">
                  <c:v>12180.485350000001</c:v>
                </c:pt>
                <c:pt idx="1126">
                  <c:v>12180.5293</c:v>
                </c:pt>
                <c:pt idx="1127">
                  <c:v>12180.56934</c:v>
                </c:pt>
                <c:pt idx="1128">
                  <c:v>12180.606449999999</c:v>
                </c:pt>
                <c:pt idx="1129">
                  <c:v>12180.64063</c:v>
                </c:pt>
                <c:pt idx="1130">
                  <c:v>12180.67188</c:v>
                </c:pt>
                <c:pt idx="1131">
                  <c:v>12180.700199999999</c:v>
                </c:pt>
                <c:pt idx="1132">
                  <c:v>12180.72559</c:v>
                </c:pt>
                <c:pt idx="1133">
                  <c:v>12180.749019999999</c:v>
                </c:pt>
                <c:pt idx="1134">
                  <c:v>12180.77051</c:v>
                </c:pt>
                <c:pt idx="1135">
                  <c:v>12180.79004</c:v>
                </c:pt>
                <c:pt idx="1136">
                  <c:v>12180.808590000001</c:v>
                </c:pt>
                <c:pt idx="1137">
                  <c:v>12180.825199999999</c:v>
                </c:pt>
                <c:pt idx="1138">
                  <c:v>12180.839840000001</c:v>
                </c:pt>
                <c:pt idx="1139">
                  <c:v>12180.853520000001</c:v>
                </c:pt>
                <c:pt idx="1140">
                  <c:v>12180.86621</c:v>
                </c:pt>
                <c:pt idx="1141">
                  <c:v>12180.877930000001</c:v>
                </c:pt>
                <c:pt idx="1142">
                  <c:v>12180.88867</c:v>
                </c:pt>
                <c:pt idx="1143">
                  <c:v>12180.898440000001</c:v>
                </c:pt>
                <c:pt idx="1144">
                  <c:v>12180.907230000001</c:v>
                </c:pt>
                <c:pt idx="1145">
                  <c:v>12180.91504</c:v>
                </c:pt>
                <c:pt idx="1146">
                  <c:v>12180.92188</c:v>
                </c:pt>
                <c:pt idx="1147">
                  <c:v>12180.92871</c:v>
                </c:pt>
                <c:pt idx="1148">
                  <c:v>12180.934569999999</c:v>
                </c:pt>
                <c:pt idx="1149">
                  <c:v>12180.940430000001</c:v>
                </c:pt>
                <c:pt idx="1150">
                  <c:v>12180.945309999999</c:v>
                </c:pt>
                <c:pt idx="1151">
                  <c:v>12180.950199999999</c:v>
                </c:pt>
                <c:pt idx="1152">
                  <c:v>12180.954100000001</c:v>
                </c:pt>
                <c:pt idx="1153">
                  <c:v>12180.95801</c:v>
                </c:pt>
                <c:pt idx="1154">
                  <c:v>12180.96191</c:v>
                </c:pt>
                <c:pt idx="1155">
                  <c:v>12180.964840000001</c:v>
                </c:pt>
                <c:pt idx="1156">
                  <c:v>12180.967769999999</c:v>
                </c:pt>
                <c:pt idx="1157">
                  <c:v>12180.9707</c:v>
                </c:pt>
                <c:pt idx="1158">
                  <c:v>12180.97363</c:v>
                </c:pt>
                <c:pt idx="1159">
                  <c:v>12180.97559</c:v>
                </c:pt>
                <c:pt idx="1160">
                  <c:v>12180.97754</c:v>
                </c:pt>
                <c:pt idx="1161">
                  <c:v>12180.97949</c:v>
                </c:pt>
                <c:pt idx="1162">
                  <c:v>12180.981449999999</c:v>
                </c:pt>
                <c:pt idx="1163">
                  <c:v>12180.983399999999</c:v>
                </c:pt>
                <c:pt idx="1164">
                  <c:v>12180.98438</c:v>
                </c:pt>
                <c:pt idx="1165">
                  <c:v>12180.985350000001</c:v>
                </c:pt>
                <c:pt idx="1166">
                  <c:v>12180.98633</c:v>
                </c:pt>
                <c:pt idx="1167">
                  <c:v>12180.987300000001</c:v>
                </c:pt>
                <c:pt idx="1168">
                  <c:v>12180.98828</c:v>
                </c:pt>
                <c:pt idx="1169">
                  <c:v>12180.98926</c:v>
                </c:pt>
                <c:pt idx="1170">
                  <c:v>12180.990229999999</c:v>
                </c:pt>
                <c:pt idx="1171">
                  <c:v>12180.99121</c:v>
                </c:pt>
                <c:pt idx="1172">
                  <c:v>12180.992190000001</c:v>
                </c:pt>
                <c:pt idx="1173">
                  <c:v>12180.99316</c:v>
                </c:pt>
                <c:pt idx="1174">
                  <c:v>12180.994140000001</c:v>
                </c:pt>
                <c:pt idx="1175">
                  <c:v>12180.99512</c:v>
                </c:pt>
                <c:pt idx="1176">
                  <c:v>11657.525390000001</c:v>
                </c:pt>
                <c:pt idx="1177">
                  <c:v>11179.10938</c:v>
                </c:pt>
                <c:pt idx="1178">
                  <c:v>10741.87012</c:v>
                </c:pt>
                <c:pt idx="1179">
                  <c:v>10342.26367</c:v>
                </c:pt>
                <c:pt idx="1180">
                  <c:v>9977.0507799999996</c:v>
                </c:pt>
                <c:pt idx="1181">
                  <c:v>9643.2714799999994</c:v>
                </c:pt>
                <c:pt idx="1182">
                  <c:v>9338.2206999999999</c:v>
                </c:pt>
                <c:pt idx="1183">
                  <c:v>9059.4248000000007</c:v>
                </c:pt>
                <c:pt idx="1184">
                  <c:v>8804.625</c:v>
                </c:pt>
                <c:pt idx="1185">
                  <c:v>8571.7548800000004</c:v>
                </c:pt>
                <c:pt idx="1186">
                  <c:v>8358.9277299999994</c:v>
                </c:pt>
                <c:pt idx="1187">
                  <c:v>8164.4184599999999</c:v>
                </c:pt>
                <c:pt idx="1188">
                  <c:v>7986.6503899999998</c:v>
                </c:pt>
                <c:pt idx="1189">
                  <c:v>7824.1826199999996</c:v>
                </c:pt>
                <c:pt idx="1190">
                  <c:v>7675.6982399999997</c:v>
                </c:pt>
                <c:pt idx="1191">
                  <c:v>7539.9936500000003</c:v>
                </c:pt>
                <c:pt idx="1192">
                  <c:v>7415.9692400000004</c:v>
                </c:pt>
                <c:pt idx="1193">
                  <c:v>7302.6191399999998</c:v>
                </c:pt>
                <c:pt idx="1194">
                  <c:v>7199.0249000000003</c:v>
                </c:pt>
                <c:pt idx="1195">
                  <c:v>7104.34717</c:v>
                </c:pt>
                <c:pt idx="1196">
                  <c:v>7017.8183600000002</c:v>
                </c:pt>
                <c:pt idx="1197">
                  <c:v>6938.7368200000001</c:v>
                </c:pt>
                <c:pt idx="1198">
                  <c:v>6866.4614300000003</c:v>
                </c:pt>
                <c:pt idx="1199">
                  <c:v>6800.4067400000004</c:v>
                </c:pt>
                <c:pt idx="1200">
                  <c:v>6740.0375999999997</c:v>
                </c:pt>
                <c:pt idx="1201">
                  <c:v>6684.8642600000003</c:v>
                </c:pt>
                <c:pt idx="1202">
                  <c:v>6634.4394499999999</c:v>
                </c:pt>
                <c:pt idx="1203">
                  <c:v>6588.3549800000001</c:v>
                </c:pt>
                <c:pt idx="1204">
                  <c:v>6546.2368200000001</c:v>
                </c:pt>
                <c:pt idx="1205">
                  <c:v>6507.7436500000003</c:v>
                </c:pt>
                <c:pt idx="1206">
                  <c:v>6472.5634799999998</c:v>
                </c:pt>
                <c:pt idx="1207">
                  <c:v>6440.4111300000004</c:v>
                </c:pt>
                <c:pt idx="1208">
                  <c:v>6411.0263699999996</c:v>
                </c:pt>
                <c:pt idx="1209">
                  <c:v>6384.1704099999997</c:v>
                </c:pt>
                <c:pt idx="1210">
                  <c:v>6359.6259799999998</c:v>
                </c:pt>
                <c:pt idx="1211">
                  <c:v>6337.19434</c:v>
                </c:pt>
                <c:pt idx="1212">
                  <c:v>6316.6933600000002</c:v>
                </c:pt>
                <c:pt idx="1213">
                  <c:v>6297.9565400000001</c:v>
                </c:pt>
                <c:pt idx="1214">
                  <c:v>6280.8325199999999</c:v>
                </c:pt>
                <c:pt idx="1215">
                  <c:v>6265.1826199999996</c:v>
                </c:pt>
                <c:pt idx="1216">
                  <c:v>6250.8793900000001</c:v>
                </c:pt>
                <c:pt idx="1217">
                  <c:v>6237.8071300000001</c:v>
                </c:pt>
                <c:pt idx="1218">
                  <c:v>6225.8603499999999</c:v>
                </c:pt>
                <c:pt idx="1219">
                  <c:v>6214.9414100000004</c:v>
                </c:pt>
                <c:pt idx="1220">
                  <c:v>6204.9624000000003</c:v>
                </c:pt>
                <c:pt idx="1221">
                  <c:v>6195.8422899999996</c:v>
                </c:pt>
                <c:pt idx="1222">
                  <c:v>6187.5073199999997</c:v>
                </c:pt>
                <c:pt idx="1223">
                  <c:v>6179.8896500000001</c:v>
                </c:pt>
                <c:pt idx="1224">
                  <c:v>6172.9277300000003</c:v>
                </c:pt>
                <c:pt idx="1225">
                  <c:v>6166.5649400000002</c:v>
                </c:pt>
                <c:pt idx="1226">
                  <c:v>6160.7495099999996</c:v>
                </c:pt>
                <c:pt idx="1227">
                  <c:v>6155.4345700000003</c:v>
                </c:pt>
                <c:pt idx="1228">
                  <c:v>6150.5771500000001</c:v>
                </c:pt>
                <c:pt idx="1229">
                  <c:v>6146.1381799999999</c:v>
                </c:pt>
                <c:pt idx="1230">
                  <c:v>6142.0810499999998</c:v>
                </c:pt>
                <c:pt idx="1231">
                  <c:v>6138.3730500000001</c:v>
                </c:pt>
                <c:pt idx="1232">
                  <c:v>6134.9843799999999</c:v>
                </c:pt>
                <c:pt idx="1233">
                  <c:v>6131.8872099999999</c:v>
                </c:pt>
                <c:pt idx="1234">
                  <c:v>6129.0566399999998</c:v>
                </c:pt>
                <c:pt idx="1235">
                  <c:v>6126.4697299999998</c:v>
                </c:pt>
                <c:pt idx="1236">
                  <c:v>6124.1054700000004</c:v>
                </c:pt>
                <c:pt idx="1237">
                  <c:v>6121.9448199999997</c:v>
                </c:pt>
                <c:pt idx="1238">
                  <c:v>6119.9702100000004</c:v>
                </c:pt>
                <c:pt idx="1239">
                  <c:v>6118.1655300000002</c:v>
                </c:pt>
                <c:pt idx="1240">
                  <c:v>6116.5161099999996</c:v>
                </c:pt>
                <c:pt idx="1241">
                  <c:v>6115.0083000000004</c:v>
                </c:pt>
                <c:pt idx="1242">
                  <c:v>6113.6303699999999</c:v>
                </c:pt>
                <c:pt idx="1243">
                  <c:v>6112.3710899999996</c:v>
                </c:pt>
                <c:pt idx="1244">
                  <c:v>6111.2202100000004</c:v>
                </c:pt>
                <c:pt idx="1245">
                  <c:v>6110.1684599999999</c:v>
                </c:pt>
                <c:pt idx="1246">
                  <c:v>6109.2070299999996</c:v>
                </c:pt>
                <c:pt idx="1247">
                  <c:v>6108.3286099999996</c:v>
                </c:pt>
                <c:pt idx="1248">
                  <c:v>6107.5258800000001</c:v>
                </c:pt>
                <c:pt idx="1249">
                  <c:v>6106.7919899999997</c:v>
                </c:pt>
                <c:pt idx="1250">
                  <c:v>6106.12158</c:v>
                </c:pt>
                <c:pt idx="1251">
                  <c:v>6105.5087899999999</c:v>
                </c:pt>
                <c:pt idx="1252">
                  <c:v>6104.9487300000001</c:v>
                </c:pt>
                <c:pt idx="1253">
                  <c:v>6104.4365200000002</c:v>
                </c:pt>
                <c:pt idx="1254">
                  <c:v>6103.96875</c:v>
                </c:pt>
                <c:pt idx="1255">
                  <c:v>6103.5410199999997</c:v>
                </c:pt>
                <c:pt idx="1256">
                  <c:v>6103.1503899999998</c:v>
                </c:pt>
                <c:pt idx="1257">
                  <c:v>6102.7929700000004</c:v>
                </c:pt>
                <c:pt idx="1258">
                  <c:v>6102.4663099999998</c:v>
                </c:pt>
                <c:pt idx="1259">
                  <c:v>6102.1679700000004</c:v>
                </c:pt>
                <c:pt idx="1260">
                  <c:v>6101.8955100000003</c:v>
                </c:pt>
                <c:pt idx="1261">
                  <c:v>6101.6464800000003</c:v>
                </c:pt>
                <c:pt idx="1262">
                  <c:v>6101.4189500000002</c:v>
                </c:pt>
                <c:pt idx="1263">
                  <c:v>6101.2109399999999</c:v>
                </c:pt>
                <c:pt idx="1264">
                  <c:v>6101.0205100000003</c:v>
                </c:pt>
                <c:pt idx="1265">
                  <c:v>6100.8466799999997</c:v>
                </c:pt>
                <c:pt idx="1266">
                  <c:v>6100.6875</c:v>
                </c:pt>
                <c:pt idx="1267">
                  <c:v>6100.5424800000001</c:v>
                </c:pt>
                <c:pt idx="1268">
                  <c:v>6100.40967</c:v>
                </c:pt>
                <c:pt idx="1269">
                  <c:v>6100.2885699999997</c:v>
                </c:pt>
                <c:pt idx="1270">
                  <c:v>6100.1777300000003</c:v>
                </c:pt>
                <c:pt idx="1271">
                  <c:v>6100.0761700000003</c:v>
                </c:pt>
                <c:pt idx="1272">
                  <c:v>6099.9834000000001</c:v>
                </c:pt>
                <c:pt idx="1273">
                  <c:v>6099.8989300000003</c:v>
                </c:pt>
                <c:pt idx="1274">
                  <c:v>6099.8217800000002</c:v>
                </c:pt>
                <c:pt idx="1275">
                  <c:v>6099.7509799999998</c:v>
                </c:pt>
                <c:pt idx="1276">
                  <c:v>6099.6865200000002</c:v>
                </c:pt>
                <c:pt idx="1277">
                  <c:v>6099.6274400000002</c:v>
                </c:pt>
                <c:pt idx="1278">
                  <c:v>6099.5732399999997</c:v>
                </c:pt>
                <c:pt idx="1279">
                  <c:v>6099.5239300000003</c:v>
                </c:pt>
                <c:pt idx="1280">
                  <c:v>6099.4790000000003</c:v>
                </c:pt>
                <c:pt idx="1281">
                  <c:v>6099.4379900000004</c:v>
                </c:pt>
                <c:pt idx="1282">
                  <c:v>6099.4003899999998</c:v>
                </c:pt>
                <c:pt idx="1283">
                  <c:v>6099.3657199999998</c:v>
                </c:pt>
                <c:pt idx="1284">
                  <c:v>6099.3344699999998</c:v>
                </c:pt>
                <c:pt idx="1285">
                  <c:v>6099.30566</c:v>
                </c:pt>
                <c:pt idx="1286">
                  <c:v>6099.2793000000001</c:v>
                </c:pt>
                <c:pt idx="1287">
                  <c:v>6099.2553699999999</c:v>
                </c:pt>
                <c:pt idx="1288">
                  <c:v>6099.2334000000001</c:v>
                </c:pt>
                <c:pt idx="1289">
                  <c:v>6099.2133800000001</c:v>
                </c:pt>
                <c:pt idx="1290">
                  <c:v>6099.1948199999997</c:v>
                </c:pt>
                <c:pt idx="1291">
                  <c:v>6099.1782199999998</c:v>
                </c:pt>
                <c:pt idx="1292">
                  <c:v>6099.16309</c:v>
                </c:pt>
                <c:pt idx="1293">
                  <c:v>6099.1489300000003</c:v>
                </c:pt>
                <c:pt idx="1294">
                  <c:v>6099.1362300000001</c:v>
                </c:pt>
                <c:pt idx="1295">
                  <c:v>6099.1245099999996</c:v>
                </c:pt>
                <c:pt idx="1296">
                  <c:v>6099.1137699999999</c:v>
                </c:pt>
                <c:pt idx="1297">
                  <c:v>6099.1040000000003</c:v>
                </c:pt>
                <c:pt idx="1298">
                  <c:v>6099.0952100000004</c:v>
                </c:pt>
                <c:pt idx="1299">
                  <c:v>6099.08691</c:v>
                </c:pt>
                <c:pt idx="1300">
                  <c:v>6099.0795900000003</c:v>
                </c:pt>
                <c:pt idx="1301">
                  <c:v>6099.0727500000003</c:v>
                </c:pt>
                <c:pt idx="1302">
                  <c:v>6099.0664100000004</c:v>
                </c:pt>
                <c:pt idx="1303">
                  <c:v>6099.0605500000001</c:v>
                </c:pt>
                <c:pt idx="1304">
                  <c:v>6099.0551800000003</c:v>
                </c:pt>
                <c:pt idx="1305">
                  <c:v>6099.0502900000001</c:v>
                </c:pt>
                <c:pt idx="1306">
                  <c:v>6099.0459000000001</c:v>
                </c:pt>
                <c:pt idx="1307">
                  <c:v>6099.0419899999997</c:v>
                </c:pt>
                <c:pt idx="1308">
                  <c:v>6099.0385699999997</c:v>
                </c:pt>
                <c:pt idx="1309">
                  <c:v>6099.0351600000004</c:v>
                </c:pt>
                <c:pt idx="1310">
                  <c:v>6099.0322299999998</c:v>
                </c:pt>
                <c:pt idx="1311">
                  <c:v>6099.0293000000001</c:v>
                </c:pt>
                <c:pt idx="1312">
                  <c:v>6099.0268599999999</c:v>
                </c:pt>
                <c:pt idx="1313">
                  <c:v>6099.02441</c:v>
                </c:pt>
                <c:pt idx="1314">
                  <c:v>6099.0224600000001</c:v>
                </c:pt>
                <c:pt idx="1315">
                  <c:v>6099.0205100000003</c:v>
                </c:pt>
                <c:pt idx="1316">
                  <c:v>6099.0185499999998</c:v>
                </c:pt>
                <c:pt idx="1317">
                  <c:v>6099.0170900000003</c:v>
                </c:pt>
                <c:pt idx="1318">
                  <c:v>6099.0156299999999</c:v>
                </c:pt>
                <c:pt idx="1319">
                  <c:v>6099.0141599999997</c:v>
                </c:pt>
                <c:pt idx="1320">
                  <c:v>6099.0131799999999</c:v>
                </c:pt>
                <c:pt idx="1321">
                  <c:v>6099.0122099999999</c:v>
                </c:pt>
                <c:pt idx="1322">
                  <c:v>6099.0112300000001</c:v>
                </c:pt>
                <c:pt idx="1323">
                  <c:v>6099.0102500000003</c:v>
                </c:pt>
                <c:pt idx="1324">
                  <c:v>6099.0092800000002</c:v>
                </c:pt>
                <c:pt idx="1325">
                  <c:v>6099.0083000000004</c:v>
                </c:pt>
                <c:pt idx="1326">
                  <c:v>6099.0078100000001</c:v>
                </c:pt>
                <c:pt idx="1327">
                  <c:v>6099.0073199999997</c:v>
                </c:pt>
                <c:pt idx="1328">
                  <c:v>6099.00684</c:v>
                </c:pt>
                <c:pt idx="1329">
                  <c:v>6308.5839800000003</c:v>
                </c:pt>
                <c:pt idx="1330">
                  <c:v>6500.1230500000001</c:v>
                </c:pt>
                <c:pt idx="1331">
                  <c:v>6675.1762699999999</c:v>
                </c:pt>
                <c:pt idx="1332">
                  <c:v>6835.16309</c:v>
                </c:pt>
                <c:pt idx="1333">
                  <c:v>6981.3798800000004</c:v>
                </c:pt>
                <c:pt idx="1334">
                  <c:v>7115.0122099999999</c:v>
                </c:pt>
                <c:pt idx="1335">
                  <c:v>7237.1425799999997</c:v>
                </c:pt>
                <c:pt idx="1336">
                  <c:v>7348.7617200000004</c:v>
                </c:pt>
                <c:pt idx="1337">
                  <c:v>7450.7739300000003</c:v>
                </c:pt>
                <c:pt idx="1338">
                  <c:v>7544.0058600000002</c:v>
                </c:pt>
                <c:pt idx="1339">
                  <c:v>7629.2133800000001</c:v>
                </c:pt>
                <c:pt idx="1340">
                  <c:v>7707.0874000000003</c:v>
                </c:pt>
                <c:pt idx="1341">
                  <c:v>7778.2587899999999</c:v>
                </c:pt>
                <c:pt idx="1342">
                  <c:v>7843.3046899999999</c:v>
                </c:pt>
                <c:pt idx="1343">
                  <c:v>7902.7519499999999</c:v>
                </c:pt>
                <c:pt idx="1344">
                  <c:v>7957.0825199999999</c:v>
                </c:pt>
                <c:pt idx="1345">
                  <c:v>8006.7372999999998</c:v>
                </c:pt>
                <c:pt idx="1346">
                  <c:v>8052.11816</c:v>
                </c:pt>
                <c:pt idx="1347">
                  <c:v>8093.5932599999996</c:v>
                </c:pt>
                <c:pt idx="1348">
                  <c:v>8131.4985399999996</c:v>
                </c:pt>
                <c:pt idx="1349">
                  <c:v>8166.1415999999999</c:v>
                </c:pt>
                <c:pt idx="1350">
                  <c:v>8197.8027299999994</c:v>
                </c:pt>
                <c:pt idx="1351">
                  <c:v>8226.7392600000003</c:v>
                </c:pt>
                <c:pt idx="1352">
                  <c:v>8253.1845699999994</c:v>
                </c:pt>
                <c:pt idx="1353">
                  <c:v>8277.3544899999997</c:v>
                </c:pt>
                <c:pt idx="1354">
                  <c:v>8299.4433599999993</c:v>
                </c:pt>
                <c:pt idx="1355">
                  <c:v>8319.63184</c:v>
                </c:pt>
                <c:pt idx="1356">
                  <c:v>8338.0820299999996</c:v>
                </c:pt>
                <c:pt idx="1357">
                  <c:v>8354.94434</c:v>
                </c:pt>
                <c:pt idx="1358">
                  <c:v>8370.3554700000004</c:v>
                </c:pt>
                <c:pt idx="1359">
                  <c:v>8384.4404300000006</c:v>
                </c:pt>
                <c:pt idx="1360">
                  <c:v>8397.3125</c:v>
                </c:pt>
                <c:pt idx="1361">
                  <c:v>8409.0771499999992</c:v>
                </c:pt>
                <c:pt idx="1362">
                  <c:v>8419.8291000000008</c:v>
                </c:pt>
                <c:pt idx="1363">
                  <c:v>8429.6552699999993</c:v>
                </c:pt>
                <c:pt idx="1364">
                  <c:v>8438.6357399999997</c:v>
                </c:pt>
                <c:pt idx="1365">
                  <c:v>8446.84375</c:v>
                </c:pt>
                <c:pt idx="1366">
                  <c:v>8454.3447300000007</c:v>
                </c:pt>
                <c:pt idx="1367">
                  <c:v>8461.2001999999993</c:v>
                </c:pt>
                <c:pt idx="1368">
                  <c:v>8467.4658199999994</c:v>
                </c:pt>
                <c:pt idx="1369">
                  <c:v>8473.1923800000004</c:v>
                </c:pt>
                <c:pt idx="1370">
                  <c:v>8478.4257799999996</c:v>
                </c:pt>
                <c:pt idx="1371">
                  <c:v>8483.2089799999994</c:v>
                </c:pt>
                <c:pt idx="1372">
                  <c:v>8487.5800799999997</c:v>
                </c:pt>
                <c:pt idx="1373">
                  <c:v>8491.5751999999993</c:v>
                </c:pt>
                <c:pt idx="1374">
                  <c:v>8495.2265599999992</c:v>
                </c:pt>
                <c:pt idx="1375">
                  <c:v>8498.5634800000007</c:v>
                </c:pt>
                <c:pt idx="1376">
                  <c:v>8501.6132799999996</c:v>
                </c:pt>
                <c:pt idx="1377">
                  <c:v>8504.4003900000007</c:v>
                </c:pt>
                <c:pt idx="1378">
                  <c:v>8506.9482399999997</c:v>
                </c:pt>
                <c:pt idx="1379">
                  <c:v>8509.2763699999996</c:v>
                </c:pt>
                <c:pt idx="1380">
                  <c:v>8511.4043000000001</c:v>
                </c:pt>
                <c:pt idx="1381">
                  <c:v>8513.3486300000004</c:v>
                </c:pt>
                <c:pt idx="1382">
                  <c:v>8515.1259800000007</c:v>
                </c:pt>
                <c:pt idx="1383">
                  <c:v>8516.75</c:v>
                </c:pt>
                <c:pt idx="1384">
                  <c:v>8518.2343799999999</c:v>
                </c:pt>
                <c:pt idx="1385">
                  <c:v>8519.5908199999994</c:v>
                </c:pt>
                <c:pt idx="1386">
                  <c:v>8520.8310500000007</c:v>
                </c:pt>
                <c:pt idx="1387">
                  <c:v>8521.9648400000005</c:v>
                </c:pt>
                <c:pt idx="1388">
                  <c:v>8523.0009800000007</c:v>
                </c:pt>
                <c:pt idx="1389">
                  <c:v>8523.9472700000006</c:v>
                </c:pt>
                <c:pt idx="1390">
                  <c:v>8524.8125</c:v>
                </c:pt>
                <c:pt idx="1391">
                  <c:v>8525.6035200000006</c:v>
                </c:pt>
                <c:pt idx="1392">
                  <c:v>8526.3261700000003</c:v>
                </c:pt>
                <c:pt idx="1393">
                  <c:v>8526.9863299999997</c:v>
                </c:pt>
                <c:pt idx="1394">
                  <c:v>8527.5898400000005</c:v>
                </c:pt>
                <c:pt idx="1395">
                  <c:v>8528.1416000000008</c:v>
                </c:pt>
                <c:pt idx="1396">
                  <c:v>8528.6455100000003</c:v>
                </c:pt>
                <c:pt idx="1397">
                  <c:v>8529.1064499999993</c:v>
                </c:pt>
                <c:pt idx="1398">
                  <c:v>8529.5273400000005</c:v>
                </c:pt>
                <c:pt idx="1399">
                  <c:v>8529.9121099999993</c:v>
                </c:pt>
                <c:pt idx="1400">
                  <c:v>8530.2636700000003</c:v>
                </c:pt>
                <c:pt idx="1401">
                  <c:v>8530.5849600000001</c:v>
                </c:pt>
                <c:pt idx="1402">
                  <c:v>8530.8789099999995</c:v>
                </c:pt>
                <c:pt idx="1403">
                  <c:v>8531.1474600000001</c:v>
                </c:pt>
                <c:pt idx="1404">
                  <c:v>8531.3925799999997</c:v>
                </c:pt>
                <c:pt idx="1405">
                  <c:v>8531.6171900000008</c:v>
                </c:pt>
                <c:pt idx="1406">
                  <c:v>8531.8222700000006</c:v>
                </c:pt>
                <c:pt idx="1407">
                  <c:v>8532.0097700000006</c:v>
                </c:pt>
                <c:pt idx="1408">
                  <c:v>8532.18066</c:v>
                </c:pt>
                <c:pt idx="1409">
                  <c:v>8532.33691</c:v>
                </c:pt>
                <c:pt idx="1410">
                  <c:v>8532.4804700000004</c:v>
                </c:pt>
                <c:pt idx="1411">
                  <c:v>8532.6113299999997</c:v>
                </c:pt>
                <c:pt idx="1412">
                  <c:v>8532.7304700000004</c:v>
                </c:pt>
                <c:pt idx="1413">
                  <c:v>8532.8398400000005</c:v>
                </c:pt>
                <c:pt idx="1414">
                  <c:v>8532.9394499999999</c:v>
                </c:pt>
                <c:pt idx="1415">
                  <c:v>8533.0302699999993</c:v>
                </c:pt>
                <c:pt idx="1416">
                  <c:v>8533.1132799999996</c:v>
                </c:pt>
                <c:pt idx="1417">
                  <c:v>8533.1894499999999</c:v>
                </c:pt>
                <c:pt idx="1418">
                  <c:v>8533.2587899999999</c:v>
                </c:pt>
                <c:pt idx="1419">
                  <c:v>8533.3222700000006</c:v>
                </c:pt>
                <c:pt idx="1420">
                  <c:v>8533.3808599999993</c:v>
                </c:pt>
                <c:pt idx="1421">
                  <c:v>8533.4345699999994</c:v>
                </c:pt>
                <c:pt idx="1422">
                  <c:v>8533.4833999999992</c:v>
                </c:pt>
                <c:pt idx="1423">
                  <c:v>8533.5283199999994</c:v>
                </c:pt>
                <c:pt idx="1424">
                  <c:v>8533.56934</c:v>
                </c:pt>
                <c:pt idx="1425">
                  <c:v>8533.6064499999993</c:v>
                </c:pt>
                <c:pt idx="1426">
                  <c:v>8533.6406299999999</c:v>
                </c:pt>
                <c:pt idx="1427">
                  <c:v>8533.6718799999999</c:v>
                </c:pt>
                <c:pt idx="1428">
                  <c:v>8533.7001999999993</c:v>
                </c:pt>
                <c:pt idx="1429">
                  <c:v>8533.72559</c:v>
                </c:pt>
                <c:pt idx="1430">
                  <c:v>8533.7490199999993</c:v>
                </c:pt>
                <c:pt idx="1431">
                  <c:v>8533.7705100000003</c:v>
                </c:pt>
                <c:pt idx="1432">
                  <c:v>8533.7900399999999</c:v>
                </c:pt>
                <c:pt idx="1433">
                  <c:v>8533.8085900000005</c:v>
                </c:pt>
                <c:pt idx="1434">
                  <c:v>8533.8251999999993</c:v>
                </c:pt>
                <c:pt idx="1435">
                  <c:v>8533.8398400000005</c:v>
                </c:pt>
                <c:pt idx="1436">
                  <c:v>8533.8535200000006</c:v>
                </c:pt>
                <c:pt idx="1437">
                  <c:v>8533.8662100000001</c:v>
                </c:pt>
                <c:pt idx="1438">
                  <c:v>8533.8779300000006</c:v>
                </c:pt>
                <c:pt idx="1439">
                  <c:v>8533.8886700000003</c:v>
                </c:pt>
                <c:pt idx="1440">
                  <c:v>8533.8984400000008</c:v>
                </c:pt>
                <c:pt idx="1441">
                  <c:v>8533.9072300000007</c:v>
                </c:pt>
                <c:pt idx="1442">
                  <c:v>8533.9150399999999</c:v>
                </c:pt>
                <c:pt idx="1443">
                  <c:v>8533.9218799999999</c:v>
                </c:pt>
                <c:pt idx="1444">
                  <c:v>8533.9287100000001</c:v>
                </c:pt>
                <c:pt idx="1445">
                  <c:v>8533.9345699999994</c:v>
                </c:pt>
                <c:pt idx="1446">
                  <c:v>8533.9404300000006</c:v>
                </c:pt>
                <c:pt idx="1447">
                  <c:v>8533.9453099999992</c:v>
                </c:pt>
                <c:pt idx="1448">
                  <c:v>8533.9501999999993</c:v>
                </c:pt>
                <c:pt idx="1449">
                  <c:v>8533.9541000000008</c:v>
                </c:pt>
                <c:pt idx="1450">
                  <c:v>8533.9580100000003</c:v>
                </c:pt>
                <c:pt idx="1451">
                  <c:v>8533.96191</c:v>
                </c:pt>
                <c:pt idx="1452">
                  <c:v>8533.9648400000005</c:v>
                </c:pt>
                <c:pt idx="1453">
                  <c:v>8533.9677699999993</c:v>
                </c:pt>
                <c:pt idx="1454">
                  <c:v>8533.9706999999999</c:v>
                </c:pt>
                <c:pt idx="1455">
                  <c:v>8745.1865199999993</c:v>
                </c:pt>
                <c:pt idx="1456">
                  <c:v>8938.2226599999995</c:v>
                </c:pt>
                <c:pt idx="1457">
                  <c:v>9114.6445299999996</c:v>
                </c:pt>
                <c:pt idx="1458">
                  <c:v>9275.88184</c:v>
                </c:pt>
                <c:pt idx="1459">
                  <c:v>9423.2421900000008</c:v>
                </c:pt>
                <c:pt idx="1460">
                  <c:v>9557.9189499999993</c:v>
                </c:pt>
                <c:pt idx="1461">
                  <c:v>9681.0039099999995</c:v>
                </c:pt>
                <c:pt idx="1462">
                  <c:v>9793.4951199999996</c:v>
                </c:pt>
                <c:pt idx="1463">
                  <c:v>9896.3046900000008</c:v>
                </c:pt>
                <c:pt idx="1464">
                  <c:v>9990.2656299999999</c:v>
                </c:pt>
                <c:pt idx="1465">
                  <c:v>10076.139649999999</c:v>
                </c:pt>
                <c:pt idx="1466">
                  <c:v>10154.622069999999</c:v>
                </c:pt>
                <c:pt idx="1467">
                  <c:v>10226.349609999999</c:v>
                </c:pt>
                <c:pt idx="1468">
                  <c:v>10291.9043</c:v>
                </c:pt>
                <c:pt idx="1469">
                  <c:v>10351.816409999999</c:v>
                </c:pt>
                <c:pt idx="1470">
                  <c:v>10406.572270000001</c:v>
                </c:pt>
                <c:pt idx="1471">
                  <c:v>10456.615229999999</c:v>
                </c:pt>
                <c:pt idx="1472">
                  <c:v>10502.35059</c:v>
                </c:pt>
                <c:pt idx="1473">
                  <c:v>10544.14941</c:v>
                </c:pt>
                <c:pt idx="1474">
                  <c:v>10582.351559999999</c:v>
                </c:pt>
                <c:pt idx="1475">
                  <c:v>10617.26563</c:v>
                </c:pt>
                <c:pt idx="1476">
                  <c:v>10649.17383</c:v>
                </c:pt>
                <c:pt idx="1477">
                  <c:v>10678.335940000001</c:v>
                </c:pt>
                <c:pt idx="1478">
                  <c:v>10704.98828</c:v>
                </c:pt>
                <c:pt idx="1479">
                  <c:v>10729.346680000001</c:v>
                </c:pt>
                <c:pt idx="1480">
                  <c:v>10751.608399999999</c:v>
                </c:pt>
                <c:pt idx="1481">
                  <c:v>10771.954100000001</c:v>
                </c:pt>
                <c:pt idx="1482">
                  <c:v>10790.54883</c:v>
                </c:pt>
                <c:pt idx="1483">
                  <c:v>10807.54297</c:v>
                </c:pt>
                <c:pt idx="1484">
                  <c:v>10823.07422</c:v>
                </c:pt>
                <c:pt idx="1485">
                  <c:v>10837.26953</c:v>
                </c:pt>
                <c:pt idx="1486">
                  <c:v>10850.24316</c:v>
                </c:pt>
                <c:pt idx="1487">
                  <c:v>10862.099609999999</c:v>
                </c:pt>
                <c:pt idx="1488">
                  <c:v>10872.93555</c:v>
                </c:pt>
                <c:pt idx="1489">
                  <c:v>10882.83887</c:v>
                </c:pt>
                <c:pt idx="1490">
                  <c:v>10891.889649999999</c:v>
                </c:pt>
                <c:pt idx="1491">
                  <c:v>10900.162109999999</c:v>
                </c:pt>
                <c:pt idx="1492">
                  <c:v>10907.722659999999</c:v>
                </c:pt>
                <c:pt idx="1493">
                  <c:v>10914.63184</c:v>
                </c:pt>
                <c:pt idx="1494">
                  <c:v>10920.94629</c:v>
                </c:pt>
                <c:pt idx="1495">
                  <c:v>10926.717769999999</c:v>
                </c:pt>
                <c:pt idx="1496">
                  <c:v>10931.992190000001</c:v>
                </c:pt>
                <c:pt idx="1497">
                  <c:v>10936.8125</c:v>
                </c:pt>
                <c:pt idx="1498">
                  <c:v>10941.217769999999</c:v>
                </c:pt>
                <c:pt idx="1499">
                  <c:v>10945.244140000001</c:v>
                </c:pt>
                <c:pt idx="1500">
                  <c:v>10948.92383</c:v>
                </c:pt>
                <c:pt idx="1501">
                  <c:v>10952.287109999999</c:v>
                </c:pt>
                <c:pt idx="1502">
                  <c:v>10955.36133</c:v>
                </c:pt>
                <c:pt idx="1503">
                  <c:v>10958.170899999999</c:v>
                </c:pt>
                <c:pt idx="1504">
                  <c:v>10960.73828</c:v>
                </c:pt>
                <c:pt idx="1505">
                  <c:v>10963.08496</c:v>
                </c:pt>
                <c:pt idx="1506">
                  <c:v>10965.22949</c:v>
                </c:pt>
                <c:pt idx="1507">
                  <c:v>10967.18945</c:v>
                </c:pt>
                <c:pt idx="1508">
                  <c:v>10968.98047</c:v>
                </c:pt>
                <c:pt idx="1509">
                  <c:v>10970.617190000001</c:v>
                </c:pt>
                <c:pt idx="1510">
                  <c:v>10972.11328</c:v>
                </c:pt>
                <c:pt idx="1511">
                  <c:v>10973.48047</c:v>
                </c:pt>
                <c:pt idx="1512">
                  <c:v>10974.73047</c:v>
                </c:pt>
                <c:pt idx="1513">
                  <c:v>10975.87305</c:v>
                </c:pt>
                <c:pt idx="1514">
                  <c:v>10976.91699</c:v>
                </c:pt>
                <c:pt idx="1515">
                  <c:v>10977.871090000001</c:v>
                </c:pt>
                <c:pt idx="1516">
                  <c:v>10978.74316</c:v>
                </c:pt>
                <c:pt idx="1517">
                  <c:v>10979.54004</c:v>
                </c:pt>
                <c:pt idx="1518">
                  <c:v>10980.268550000001</c:v>
                </c:pt>
                <c:pt idx="1519">
                  <c:v>10980.933590000001</c:v>
                </c:pt>
                <c:pt idx="1520">
                  <c:v>10981.54199</c:v>
                </c:pt>
                <c:pt idx="1521">
                  <c:v>10982.097659999999</c:v>
                </c:pt>
                <c:pt idx="1522">
                  <c:v>10982.60547</c:v>
                </c:pt>
                <c:pt idx="1523">
                  <c:v>10983.06934</c:v>
                </c:pt>
                <c:pt idx="1524">
                  <c:v>10983.494140000001</c:v>
                </c:pt>
                <c:pt idx="1525">
                  <c:v>10983.88184</c:v>
                </c:pt>
                <c:pt idx="1526">
                  <c:v>10984.23633</c:v>
                </c:pt>
                <c:pt idx="1527">
                  <c:v>10984.56055</c:v>
                </c:pt>
                <c:pt idx="1528">
                  <c:v>10984.856449999999</c:v>
                </c:pt>
                <c:pt idx="1529">
                  <c:v>10985.12695</c:v>
                </c:pt>
                <c:pt idx="1530">
                  <c:v>10985.374019999999</c:v>
                </c:pt>
                <c:pt idx="1531">
                  <c:v>10985.599609999999</c:v>
                </c:pt>
                <c:pt idx="1532">
                  <c:v>10985.806640000001</c:v>
                </c:pt>
                <c:pt idx="1533">
                  <c:v>10985.99512</c:v>
                </c:pt>
                <c:pt idx="1534">
                  <c:v>10986.16797</c:v>
                </c:pt>
                <c:pt idx="1535">
                  <c:v>10986.325199999999</c:v>
                </c:pt>
                <c:pt idx="1536">
                  <c:v>10986.469730000001</c:v>
                </c:pt>
                <c:pt idx="1537">
                  <c:v>10986.601559999999</c:v>
                </c:pt>
                <c:pt idx="1538">
                  <c:v>10986.721680000001</c:v>
                </c:pt>
                <c:pt idx="1539">
                  <c:v>10986.83203</c:v>
                </c:pt>
                <c:pt idx="1540">
                  <c:v>10986.93262</c:v>
                </c:pt>
                <c:pt idx="1541">
                  <c:v>10987.02441</c:v>
                </c:pt>
                <c:pt idx="1542">
                  <c:v>10987.108399999999</c:v>
                </c:pt>
                <c:pt idx="1543">
                  <c:v>10987.18555</c:v>
                </c:pt>
                <c:pt idx="1544">
                  <c:v>10987.255859999999</c:v>
                </c:pt>
                <c:pt idx="1545">
                  <c:v>10987.320309999999</c:v>
                </c:pt>
                <c:pt idx="1546">
                  <c:v>10987.378909999999</c:v>
                </c:pt>
                <c:pt idx="1547">
                  <c:v>10987.43262</c:v>
                </c:pt>
                <c:pt idx="1548">
                  <c:v>10987.481449999999</c:v>
                </c:pt>
                <c:pt idx="1549">
                  <c:v>10987.52637</c:v>
                </c:pt>
                <c:pt idx="1550">
                  <c:v>10987.56738</c:v>
                </c:pt>
                <c:pt idx="1551">
                  <c:v>10987.60449</c:v>
                </c:pt>
                <c:pt idx="1552">
                  <c:v>10987.63867</c:v>
                </c:pt>
                <c:pt idx="1553">
                  <c:v>10987.66992</c:v>
                </c:pt>
                <c:pt idx="1554">
                  <c:v>10987.69824</c:v>
                </c:pt>
                <c:pt idx="1555">
                  <c:v>10987.724609999999</c:v>
                </c:pt>
                <c:pt idx="1556">
                  <c:v>10987.74805</c:v>
                </c:pt>
                <c:pt idx="1557">
                  <c:v>10987.76953</c:v>
                </c:pt>
                <c:pt idx="1558">
                  <c:v>10987.789059999999</c:v>
                </c:pt>
                <c:pt idx="1559">
                  <c:v>10987.80762</c:v>
                </c:pt>
                <c:pt idx="1560">
                  <c:v>10987.82422</c:v>
                </c:pt>
                <c:pt idx="1561">
                  <c:v>10987.83887</c:v>
                </c:pt>
                <c:pt idx="1562">
                  <c:v>10987.85254</c:v>
                </c:pt>
                <c:pt idx="1563">
                  <c:v>10987.865229999999</c:v>
                </c:pt>
                <c:pt idx="1564">
                  <c:v>10987.87695</c:v>
                </c:pt>
                <c:pt idx="1565">
                  <c:v>10987.887699999999</c:v>
                </c:pt>
                <c:pt idx="1566">
                  <c:v>10987.89746</c:v>
                </c:pt>
                <c:pt idx="1567">
                  <c:v>10987.90625</c:v>
                </c:pt>
                <c:pt idx="1568">
                  <c:v>10987.914059999999</c:v>
                </c:pt>
                <c:pt idx="1569">
                  <c:v>10987.92188</c:v>
                </c:pt>
                <c:pt idx="1570">
                  <c:v>10987.92871</c:v>
                </c:pt>
                <c:pt idx="1571">
                  <c:v>10987.934569999999</c:v>
                </c:pt>
                <c:pt idx="1572">
                  <c:v>10987.940430000001</c:v>
                </c:pt>
                <c:pt idx="1573">
                  <c:v>10987.945309999999</c:v>
                </c:pt>
                <c:pt idx="1574">
                  <c:v>10987.950199999999</c:v>
                </c:pt>
                <c:pt idx="1575">
                  <c:v>10987.954100000001</c:v>
                </c:pt>
                <c:pt idx="1576">
                  <c:v>10987.95801</c:v>
                </c:pt>
                <c:pt idx="1577">
                  <c:v>10987.96191</c:v>
                </c:pt>
                <c:pt idx="1578">
                  <c:v>10987.964840000001</c:v>
                </c:pt>
                <c:pt idx="1579">
                  <c:v>10987.967769999999</c:v>
                </c:pt>
                <c:pt idx="1580">
                  <c:v>10987.9707</c:v>
                </c:pt>
                <c:pt idx="1581">
                  <c:v>10987.97363</c:v>
                </c:pt>
                <c:pt idx="1582">
                  <c:v>11092.119140000001</c:v>
                </c:pt>
                <c:pt idx="1583">
                  <c:v>11187.30078</c:v>
                </c:pt>
                <c:pt idx="1584">
                  <c:v>11274.29004</c:v>
                </c:pt>
                <c:pt idx="1585">
                  <c:v>11353.79297</c:v>
                </c:pt>
                <c:pt idx="1586">
                  <c:v>11426.45313</c:v>
                </c:pt>
                <c:pt idx="1587">
                  <c:v>11492.85938</c:v>
                </c:pt>
                <c:pt idx="1588">
                  <c:v>11553.549800000001</c:v>
                </c:pt>
                <c:pt idx="1589">
                  <c:v>11609.016600000001</c:v>
                </c:pt>
                <c:pt idx="1590">
                  <c:v>11659.70996</c:v>
                </c:pt>
                <c:pt idx="1591">
                  <c:v>11706.04004</c:v>
                </c:pt>
                <c:pt idx="1592">
                  <c:v>11748.382809999999</c:v>
                </c:pt>
                <c:pt idx="1593">
                  <c:v>11787.081050000001</c:v>
                </c:pt>
                <c:pt idx="1594">
                  <c:v>11822.44824</c:v>
                </c:pt>
                <c:pt idx="1595">
                  <c:v>11854.771479999999</c:v>
                </c:pt>
                <c:pt idx="1596">
                  <c:v>11884.3125</c:v>
                </c:pt>
                <c:pt idx="1597">
                  <c:v>11911.311519999999</c:v>
                </c:pt>
                <c:pt idx="1598">
                  <c:v>11935.98633</c:v>
                </c:pt>
                <c:pt idx="1599">
                  <c:v>11958.537109999999</c:v>
                </c:pt>
                <c:pt idx="1600">
                  <c:v>11979.14746</c:v>
                </c:pt>
                <c:pt idx="1601">
                  <c:v>11997.983399999999</c:v>
                </c:pt>
                <c:pt idx="1602">
                  <c:v>12015.19824</c:v>
                </c:pt>
                <c:pt idx="1603">
                  <c:v>12030.931640000001</c:v>
                </c:pt>
                <c:pt idx="1604">
                  <c:v>12045.31055</c:v>
                </c:pt>
                <c:pt idx="1605">
                  <c:v>12058.452149999999</c:v>
                </c:pt>
                <c:pt idx="1606">
                  <c:v>12070.462890000001</c:v>
                </c:pt>
                <c:pt idx="1607">
                  <c:v>12081.43945</c:v>
                </c:pt>
                <c:pt idx="1608">
                  <c:v>12091.471680000001</c:v>
                </c:pt>
                <c:pt idx="1609">
                  <c:v>12100.64063</c:v>
                </c:pt>
                <c:pt idx="1610">
                  <c:v>12109.02051</c:v>
                </c:pt>
                <c:pt idx="1611">
                  <c:v>12116.67871</c:v>
                </c:pt>
                <c:pt idx="1612">
                  <c:v>12123.677729999999</c:v>
                </c:pt>
                <c:pt idx="1613">
                  <c:v>12130.07422</c:v>
                </c:pt>
                <c:pt idx="1614">
                  <c:v>12135.920899999999</c:v>
                </c:pt>
                <c:pt idx="1615">
                  <c:v>12141.26367</c:v>
                </c:pt>
                <c:pt idx="1616">
                  <c:v>12146.146479999999</c:v>
                </c:pt>
                <c:pt idx="1617">
                  <c:v>12150.60938</c:v>
                </c:pt>
                <c:pt idx="1618">
                  <c:v>12154.688480000001</c:v>
                </c:pt>
                <c:pt idx="1619">
                  <c:v>12158.416020000001</c:v>
                </c:pt>
                <c:pt idx="1620">
                  <c:v>12161.82324</c:v>
                </c:pt>
                <c:pt idx="1621">
                  <c:v>12164.936519999999</c:v>
                </c:pt>
                <c:pt idx="1622">
                  <c:v>12167.782230000001</c:v>
                </c:pt>
                <c:pt idx="1623">
                  <c:v>12170.382809999999</c:v>
                </c:pt>
                <c:pt idx="1624">
                  <c:v>12172.759770000001</c:v>
                </c:pt>
                <c:pt idx="1625">
                  <c:v>12174.93262</c:v>
                </c:pt>
                <c:pt idx="1626">
                  <c:v>12176.91797</c:v>
                </c:pt>
                <c:pt idx="1627">
                  <c:v>12178.73242</c:v>
                </c:pt>
                <c:pt idx="1628">
                  <c:v>12180.39063</c:v>
                </c:pt>
                <c:pt idx="1629">
                  <c:v>12181.90625</c:v>
                </c:pt>
                <c:pt idx="1630">
                  <c:v>12183.291020000001</c:v>
                </c:pt>
                <c:pt idx="1631">
                  <c:v>12184.556640000001</c:v>
                </c:pt>
                <c:pt idx="1632">
                  <c:v>12185.71387</c:v>
                </c:pt>
                <c:pt idx="1633">
                  <c:v>12186.771479999999</c:v>
                </c:pt>
                <c:pt idx="1634">
                  <c:v>12187.73828</c:v>
                </c:pt>
                <c:pt idx="1635">
                  <c:v>12188.621090000001</c:v>
                </c:pt>
                <c:pt idx="1636">
                  <c:v>12189.42871</c:v>
                </c:pt>
                <c:pt idx="1637">
                  <c:v>12190.166020000001</c:v>
                </c:pt>
                <c:pt idx="1638">
                  <c:v>12190.839840000001</c:v>
                </c:pt>
                <c:pt idx="1639">
                  <c:v>12191.456050000001</c:v>
                </c:pt>
                <c:pt idx="1640">
                  <c:v>12192.01953</c:v>
                </c:pt>
                <c:pt idx="1641">
                  <c:v>12192.534180000001</c:v>
                </c:pt>
                <c:pt idx="1642">
                  <c:v>12193.00488</c:v>
                </c:pt>
                <c:pt idx="1643">
                  <c:v>12193.434569999999</c:v>
                </c:pt>
                <c:pt idx="1644">
                  <c:v>12193.827149999999</c:v>
                </c:pt>
                <c:pt idx="1645">
                  <c:v>12194.186519999999</c:v>
                </c:pt>
                <c:pt idx="1646">
                  <c:v>12194.514649999999</c:v>
                </c:pt>
                <c:pt idx="1647">
                  <c:v>12194.81445</c:v>
                </c:pt>
                <c:pt idx="1648">
                  <c:v>12195.08887</c:v>
                </c:pt>
                <c:pt idx="1649">
                  <c:v>12195.339840000001</c:v>
                </c:pt>
                <c:pt idx="1650">
                  <c:v>12195.568359999999</c:v>
                </c:pt>
                <c:pt idx="1651">
                  <c:v>12195.777340000001</c:v>
                </c:pt>
                <c:pt idx="1652">
                  <c:v>12195.96875</c:v>
                </c:pt>
                <c:pt idx="1653">
                  <c:v>12196.143550000001</c:v>
                </c:pt>
                <c:pt idx="1654">
                  <c:v>12196.30371</c:v>
                </c:pt>
                <c:pt idx="1655">
                  <c:v>12196.450199999999</c:v>
                </c:pt>
                <c:pt idx="1656">
                  <c:v>12196.583979999999</c:v>
                </c:pt>
                <c:pt idx="1657">
                  <c:v>12196.706050000001</c:v>
                </c:pt>
                <c:pt idx="1658">
                  <c:v>12196.81738</c:v>
                </c:pt>
                <c:pt idx="1659">
                  <c:v>12196.918949999999</c:v>
                </c:pt>
                <c:pt idx="1660">
                  <c:v>12197.01172</c:v>
                </c:pt>
                <c:pt idx="1661">
                  <c:v>12197.096680000001</c:v>
                </c:pt>
                <c:pt idx="1662">
                  <c:v>12197.174800000001</c:v>
                </c:pt>
                <c:pt idx="1663">
                  <c:v>12197.246090000001</c:v>
                </c:pt>
                <c:pt idx="1664">
                  <c:v>12197.31055</c:v>
                </c:pt>
                <c:pt idx="1665">
                  <c:v>12197.37012</c:v>
                </c:pt>
                <c:pt idx="1666">
                  <c:v>12197.424800000001</c:v>
                </c:pt>
                <c:pt idx="1667">
                  <c:v>12197.474609999999</c:v>
                </c:pt>
                <c:pt idx="1668">
                  <c:v>12197.51953</c:v>
                </c:pt>
                <c:pt idx="1669">
                  <c:v>12197.56055</c:v>
                </c:pt>
                <c:pt idx="1670">
                  <c:v>12197.59863</c:v>
                </c:pt>
                <c:pt idx="1671">
                  <c:v>12197.632809999999</c:v>
                </c:pt>
                <c:pt idx="1672">
                  <c:v>12197.664059999999</c:v>
                </c:pt>
                <c:pt idx="1673">
                  <c:v>12197.693359999999</c:v>
                </c:pt>
                <c:pt idx="1674">
                  <c:v>12197.719730000001</c:v>
                </c:pt>
                <c:pt idx="1675">
                  <c:v>12197.744140000001</c:v>
                </c:pt>
                <c:pt idx="1676">
                  <c:v>12197.766600000001</c:v>
                </c:pt>
                <c:pt idx="1677">
                  <c:v>12197.787109999999</c:v>
                </c:pt>
                <c:pt idx="1678">
                  <c:v>12197.80566</c:v>
                </c:pt>
                <c:pt idx="1679">
                  <c:v>12197.822270000001</c:v>
                </c:pt>
                <c:pt idx="1680">
                  <c:v>12197.837890000001</c:v>
                </c:pt>
                <c:pt idx="1681">
                  <c:v>12197.851559999999</c:v>
                </c:pt>
                <c:pt idx="1682">
                  <c:v>12197.86426</c:v>
                </c:pt>
                <c:pt idx="1683">
                  <c:v>12197.875980000001</c:v>
                </c:pt>
                <c:pt idx="1684">
                  <c:v>12197.88672</c:v>
                </c:pt>
                <c:pt idx="1685">
                  <c:v>12197.896479999999</c:v>
                </c:pt>
                <c:pt idx="1686">
                  <c:v>12197.905269999999</c:v>
                </c:pt>
                <c:pt idx="1687">
                  <c:v>12197.91309</c:v>
                </c:pt>
                <c:pt idx="1688">
                  <c:v>12197.920899999999</c:v>
                </c:pt>
                <c:pt idx="1689">
                  <c:v>12197.927729999999</c:v>
                </c:pt>
                <c:pt idx="1690">
                  <c:v>12197.933590000001</c:v>
                </c:pt>
                <c:pt idx="1691">
                  <c:v>12197.93945</c:v>
                </c:pt>
                <c:pt idx="1692">
                  <c:v>12197.94434</c:v>
                </c:pt>
                <c:pt idx="1693">
                  <c:v>12197.94922</c:v>
                </c:pt>
                <c:pt idx="1694">
                  <c:v>12197.95313</c:v>
                </c:pt>
                <c:pt idx="1695">
                  <c:v>12197.95703</c:v>
                </c:pt>
                <c:pt idx="1696">
                  <c:v>12197.960940000001</c:v>
                </c:pt>
                <c:pt idx="1697">
                  <c:v>12197.96387</c:v>
                </c:pt>
                <c:pt idx="1698">
                  <c:v>12197.9668</c:v>
                </c:pt>
                <c:pt idx="1699">
                  <c:v>12197.969730000001</c:v>
                </c:pt>
                <c:pt idx="1700">
                  <c:v>12197.972659999999</c:v>
                </c:pt>
                <c:pt idx="1701">
                  <c:v>12197.974609999999</c:v>
                </c:pt>
                <c:pt idx="1702">
                  <c:v>12197.976559999999</c:v>
                </c:pt>
                <c:pt idx="1703">
                  <c:v>12197.978520000001</c:v>
                </c:pt>
                <c:pt idx="1704">
                  <c:v>12197.98047</c:v>
                </c:pt>
                <c:pt idx="1705">
                  <c:v>12197.98242</c:v>
                </c:pt>
                <c:pt idx="1706">
                  <c:v>12197.98438</c:v>
                </c:pt>
                <c:pt idx="1707">
                  <c:v>12197.985350000001</c:v>
                </c:pt>
                <c:pt idx="1708">
                  <c:v>12197.98633</c:v>
                </c:pt>
                <c:pt idx="1709">
                  <c:v>12197.987300000001</c:v>
                </c:pt>
                <c:pt idx="1710">
                  <c:v>12197.98828</c:v>
                </c:pt>
                <c:pt idx="1711">
                  <c:v>12197.98926</c:v>
                </c:pt>
                <c:pt idx="1712">
                  <c:v>12197.990229999999</c:v>
                </c:pt>
                <c:pt idx="1713">
                  <c:v>12197.99121</c:v>
                </c:pt>
                <c:pt idx="1714">
                  <c:v>12197.992190000001</c:v>
                </c:pt>
                <c:pt idx="1715">
                  <c:v>12197.99316</c:v>
                </c:pt>
                <c:pt idx="1716">
                  <c:v>12197.994140000001</c:v>
                </c:pt>
                <c:pt idx="1717">
                  <c:v>12197.99512</c:v>
                </c:pt>
                <c:pt idx="1718">
                  <c:v>12197.99512</c:v>
                </c:pt>
                <c:pt idx="1719">
                  <c:v>12197.99512</c:v>
                </c:pt>
                <c:pt idx="1720">
                  <c:v>12197.99512</c:v>
                </c:pt>
                <c:pt idx="1721">
                  <c:v>12197.99512</c:v>
                </c:pt>
                <c:pt idx="1722">
                  <c:v>12197.99512</c:v>
                </c:pt>
                <c:pt idx="1723">
                  <c:v>12197.99512</c:v>
                </c:pt>
                <c:pt idx="1724">
                  <c:v>12197.99512</c:v>
                </c:pt>
                <c:pt idx="1725">
                  <c:v>12197.99512</c:v>
                </c:pt>
                <c:pt idx="1726">
                  <c:v>12197.99512</c:v>
                </c:pt>
                <c:pt idx="1727">
                  <c:v>12197.99512</c:v>
                </c:pt>
                <c:pt idx="1728">
                  <c:v>12197.99512</c:v>
                </c:pt>
                <c:pt idx="1729">
                  <c:v>12197.99512</c:v>
                </c:pt>
                <c:pt idx="1730">
                  <c:v>12197.99512</c:v>
                </c:pt>
                <c:pt idx="1731">
                  <c:v>12197.99512</c:v>
                </c:pt>
                <c:pt idx="1732">
                  <c:v>12197.99512</c:v>
                </c:pt>
                <c:pt idx="1733">
                  <c:v>12197.99512</c:v>
                </c:pt>
                <c:pt idx="1734">
                  <c:v>12197.99512</c:v>
                </c:pt>
                <c:pt idx="1735">
                  <c:v>12197.99512</c:v>
                </c:pt>
                <c:pt idx="1736">
                  <c:v>12197.99512</c:v>
                </c:pt>
                <c:pt idx="1737">
                  <c:v>11779.09863</c:v>
                </c:pt>
                <c:pt idx="1738">
                  <c:v>11396.255859999999</c:v>
                </c:pt>
                <c:pt idx="1739">
                  <c:v>11046.36426</c:v>
                </c:pt>
                <c:pt idx="1740">
                  <c:v>10726.58691</c:v>
                </c:pt>
                <c:pt idx="1741">
                  <c:v>10434.33301</c:v>
                </c:pt>
                <c:pt idx="1742">
                  <c:v>10167.23242</c:v>
                </c:pt>
                <c:pt idx="1743">
                  <c:v>9923.1210900000005</c:v>
                </c:pt>
                <c:pt idx="1744">
                  <c:v>9700.0205100000003</c:v>
                </c:pt>
                <c:pt idx="1745">
                  <c:v>9496.1220699999994</c:v>
                </c:pt>
                <c:pt idx="1746">
                  <c:v>9309.7724600000001</c:v>
                </c:pt>
                <c:pt idx="1747">
                  <c:v>9139.46191</c:v>
                </c:pt>
                <c:pt idx="1748">
                  <c:v>8983.8095699999994</c:v>
                </c:pt>
                <c:pt idx="1749">
                  <c:v>8841.5546900000008</c:v>
                </c:pt>
                <c:pt idx="1750">
                  <c:v>8711.5429700000004</c:v>
                </c:pt>
                <c:pt idx="1751">
                  <c:v>8592.7216800000006</c:v>
                </c:pt>
                <c:pt idx="1752">
                  <c:v>8484.1269499999999</c:v>
                </c:pt>
                <c:pt idx="1753">
                  <c:v>8384.8789099999995</c:v>
                </c:pt>
                <c:pt idx="1754">
                  <c:v>8294.1728500000008</c:v>
                </c:pt>
                <c:pt idx="1755">
                  <c:v>8211.2734400000008</c:v>
                </c:pt>
                <c:pt idx="1756">
                  <c:v>8135.5092800000002</c:v>
                </c:pt>
                <c:pt idx="1757">
                  <c:v>8066.2661099999996</c:v>
                </c:pt>
                <c:pt idx="1758">
                  <c:v>8002.9824200000003</c:v>
                </c:pt>
                <c:pt idx="1759">
                  <c:v>7945.1455100000003</c:v>
                </c:pt>
                <c:pt idx="1760">
                  <c:v>7892.2866199999999</c:v>
                </c:pt>
                <c:pt idx="1761">
                  <c:v>7843.9775399999999</c:v>
                </c:pt>
                <c:pt idx="1762">
                  <c:v>7799.8261700000003</c:v>
                </c:pt>
                <c:pt idx="1763">
                  <c:v>7759.4750999999997</c:v>
                </c:pt>
                <c:pt idx="1764">
                  <c:v>7722.5966799999997</c:v>
                </c:pt>
                <c:pt idx="1765">
                  <c:v>7688.8925799999997</c:v>
                </c:pt>
                <c:pt idx="1766">
                  <c:v>7658.0893599999999</c:v>
                </c:pt>
                <c:pt idx="1767">
                  <c:v>7629.9370099999996</c:v>
                </c:pt>
                <c:pt idx="1768">
                  <c:v>7604.2080100000003</c:v>
                </c:pt>
                <c:pt idx="1769">
                  <c:v>7580.6933600000002</c:v>
                </c:pt>
                <c:pt idx="1770">
                  <c:v>7559.2026400000004</c:v>
                </c:pt>
                <c:pt idx="1771">
                  <c:v>7539.5615200000002</c:v>
                </c:pt>
                <c:pt idx="1772">
                  <c:v>7521.6108400000003</c:v>
                </c:pt>
                <c:pt idx="1773">
                  <c:v>7505.2050799999997</c:v>
                </c:pt>
                <c:pt idx="1774">
                  <c:v>7490.2114300000003</c:v>
                </c:pt>
                <c:pt idx="1775">
                  <c:v>7476.5083000000004</c:v>
                </c:pt>
                <c:pt idx="1776">
                  <c:v>7463.9843799999999</c:v>
                </c:pt>
                <c:pt idx="1777">
                  <c:v>7452.5385699999997</c:v>
                </c:pt>
                <c:pt idx="1778">
                  <c:v>7442.0781299999999</c:v>
                </c:pt>
                <c:pt idx="1779">
                  <c:v>7432.5175799999997</c:v>
                </c:pt>
                <c:pt idx="1780">
                  <c:v>7423.7802700000002</c:v>
                </c:pt>
                <c:pt idx="1781">
                  <c:v>7415.7949200000003</c:v>
                </c:pt>
                <c:pt idx="1782">
                  <c:v>7408.49658</c:v>
                </c:pt>
                <c:pt idx="1783">
                  <c:v>7401.8266599999997</c:v>
                </c:pt>
                <c:pt idx="1784">
                  <c:v>7395.7304700000004</c:v>
                </c:pt>
                <c:pt idx="1785">
                  <c:v>7390.1591799999997</c:v>
                </c:pt>
                <c:pt idx="1786">
                  <c:v>7385.0673800000004</c:v>
                </c:pt>
                <c:pt idx="1787">
                  <c:v>7380.4140600000001</c:v>
                </c:pt>
                <c:pt idx="1788">
                  <c:v>7376.1611300000004</c:v>
                </c:pt>
                <c:pt idx="1789">
                  <c:v>7372.2739300000003</c:v>
                </c:pt>
                <c:pt idx="1790">
                  <c:v>7368.7216799999997</c:v>
                </c:pt>
                <c:pt idx="1791">
                  <c:v>7365.4750999999997</c:v>
                </c:pt>
                <c:pt idx="1792">
                  <c:v>7362.5078100000001</c:v>
                </c:pt>
                <c:pt idx="1793">
                  <c:v>7359.7959000000001</c:v>
                </c:pt>
                <c:pt idx="1794">
                  <c:v>7357.3173800000004</c:v>
                </c:pt>
                <c:pt idx="1795">
                  <c:v>7355.0522499999997</c:v>
                </c:pt>
                <c:pt idx="1796">
                  <c:v>7352.9819299999999</c:v>
                </c:pt>
                <c:pt idx="1797">
                  <c:v>7351.0898399999996</c:v>
                </c:pt>
                <c:pt idx="1798">
                  <c:v>7349.3608400000003</c:v>
                </c:pt>
                <c:pt idx="1799">
                  <c:v>7347.7807599999996</c:v>
                </c:pt>
                <c:pt idx="1800">
                  <c:v>7346.3364300000003</c:v>
                </c:pt>
                <c:pt idx="1801">
                  <c:v>7345.0165999999999</c:v>
                </c:pt>
                <c:pt idx="1802">
                  <c:v>7343.8100599999998</c:v>
                </c:pt>
                <c:pt idx="1803">
                  <c:v>7342.7075199999999</c:v>
                </c:pt>
                <c:pt idx="1804">
                  <c:v>7341.6997099999999</c:v>
                </c:pt>
                <c:pt idx="1805">
                  <c:v>7340.7788099999998</c:v>
                </c:pt>
                <c:pt idx="1806">
                  <c:v>7339.9370099999996</c:v>
                </c:pt>
                <c:pt idx="1807">
                  <c:v>7339.1679700000004</c:v>
                </c:pt>
                <c:pt idx="1808">
                  <c:v>7338.4648399999996</c:v>
                </c:pt>
                <c:pt idx="1809">
                  <c:v>7337.8222699999997</c:v>
                </c:pt>
                <c:pt idx="1810">
                  <c:v>7337.2348599999996</c:v>
                </c:pt>
                <c:pt idx="1811">
                  <c:v>7336.6982399999997</c:v>
                </c:pt>
                <c:pt idx="1812">
                  <c:v>7336.2080100000003</c:v>
                </c:pt>
                <c:pt idx="1813">
                  <c:v>7335.7597699999997</c:v>
                </c:pt>
                <c:pt idx="1814">
                  <c:v>7335.3500999999997</c:v>
                </c:pt>
                <c:pt idx="1815">
                  <c:v>7334.97559</c:v>
                </c:pt>
                <c:pt idx="1816">
                  <c:v>7334.6333000000004</c:v>
                </c:pt>
                <c:pt idx="1817">
                  <c:v>7334.3208000000004</c:v>
                </c:pt>
                <c:pt idx="1818">
                  <c:v>7334.0351600000004</c:v>
                </c:pt>
                <c:pt idx="1819">
                  <c:v>7333.7739300000003</c:v>
                </c:pt>
                <c:pt idx="1820">
                  <c:v>7333.5351600000004</c:v>
                </c:pt>
                <c:pt idx="1821">
                  <c:v>7333.3168900000001</c:v>
                </c:pt>
                <c:pt idx="1822">
                  <c:v>7333.1176800000003</c:v>
                </c:pt>
                <c:pt idx="1823">
                  <c:v>7332.9355500000001</c:v>
                </c:pt>
                <c:pt idx="1824">
                  <c:v>7332.7690400000001</c:v>
                </c:pt>
                <c:pt idx="1825">
                  <c:v>7332.6166999999996</c:v>
                </c:pt>
                <c:pt idx="1826">
                  <c:v>7332.4775399999999</c:v>
                </c:pt>
                <c:pt idx="1827">
                  <c:v>7332.35059</c:v>
                </c:pt>
                <c:pt idx="1828">
                  <c:v>7332.2343799999999</c:v>
                </c:pt>
                <c:pt idx="1829">
                  <c:v>7332.1279299999997</c:v>
                </c:pt>
                <c:pt idx="1830">
                  <c:v>7332.0307599999996</c:v>
                </c:pt>
                <c:pt idx="1831">
                  <c:v>7331.9418900000001</c:v>
                </c:pt>
                <c:pt idx="1832">
                  <c:v>7331.8608400000003</c:v>
                </c:pt>
                <c:pt idx="1833">
                  <c:v>7331.7866199999999</c:v>
                </c:pt>
                <c:pt idx="1834">
                  <c:v>7331.71875</c:v>
                </c:pt>
                <c:pt idx="1835">
                  <c:v>7331.6567400000004</c:v>
                </c:pt>
                <c:pt idx="1836">
                  <c:v>7331.6000999999997</c:v>
                </c:pt>
                <c:pt idx="1837">
                  <c:v>7331.5483400000003</c:v>
                </c:pt>
                <c:pt idx="1838">
                  <c:v>7331.5009799999998</c:v>
                </c:pt>
                <c:pt idx="1839">
                  <c:v>7331.4580100000003</c:v>
                </c:pt>
                <c:pt idx="1840">
                  <c:v>7331.4184599999999</c:v>
                </c:pt>
                <c:pt idx="1841">
                  <c:v>7331.3823199999997</c:v>
                </c:pt>
                <c:pt idx="1842">
                  <c:v>7331.3496100000002</c:v>
                </c:pt>
                <c:pt idx="1843">
                  <c:v>7331.31934</c:v>
                </c:pt>
                <c:pt idx="1844">
                  <c:v>7331.2919899999997</c:v>
                </c:pt>
                <c:pt idx="1845">
                  <c:v>7331.2670900000003</c:v>
                </c:pt>
                <c:pt idx="1846">
                  <c:v>7331.2441399999998</c:v>
                </c:pt>
                <c:pt idx="1847">
                  <c:v>7331.2231400000001</c:v>
                </c:pt>
                <c:pt idx="1848">
                  <c:v>7331.2040999999999</c:v>
                </c:pt>
                <c:pt idx="1849">
                  <c:v>7331.1865200000002</c:v>
                </c:pt>
                <c:pt idx="1850">
                  <c:v>7331.1704099999997</c:v>
                </c:pt>
                <c:pt idx="1851">
                  <c:v>7331.1557599999996</c:v>
                </c:pt>
                <c:pt idx="1852">
                  <c:v>7331.1425799999997</c:v>
                </c:pt>
                <c:pt idx="1853">
                  <c:v>7331.1303699999999</c:v>
                </c:pt>
                <c:pt idx="1854">
                  <c:v>7331.1191399999998</c:v>
                </c:pt>
                <c:pt idx="1855">
                  <c:v>7331.1088900000004</c:v>
                </c:pt>
                <c:pt idx="1856">
                  <c:v>7331.0996100000002</c:v>
                </c:pt>
                <c:pt idx="1857">
                  <c:v>7331.0908200000003</c:v>
                </c:pt>
                <c:pt idx="1858">
                  <c:v>7331.0830100000003</c:v>
                </c:pt>
                <c:pt idx="1859">
                  <c:v>7331.0756799999999</c:v>
                </c:pt>
                <c:pt idx="1860">
                  <c:v>7331.06934</c:v>
                </c:pt>
                <c:pt idx="1861">
                  <c:v>7331.0634799999998</c:v>
                </c:pt>
                <c:pt idx="1862">
                  <c:v>7331.0581099999999</c:v>
                </c:pt>
                <c:pt idx="1863">
                  <c:v>7331.0532199999998</c:v>
                </c:pt>
                <c:pt idx="1864">
                  <c:v>7331.0488299999997</c:v>
                </c:pt>
                <c:pt idx="1865">
                  <c:v>7331.0444299999999</c:v>
                </c:pt>
                <c:pt idx="1866">
                  <c:v>7331.0405300000002</c:v>
                </c:pt>
                <c:pt idx="1867">
                  <c:v>7331.0371100000002</c:v>
                </c:pt>
                <c:pt idx="1868">
                  <c:v>7331.0336900000002</c:v>
                </c:pt>
                <c:pt idx="1869">
                  <c:v>7331.0307599999996</c:v>
                </c:pt>
                <c:pt idx="1870">
                  <c:v>7331.0283200000003</c:v>
                </c:pt>
                <c:pt idx="1871">
                  <c:v>7331.0258800000001</c:v>
                </c:pt>
                <c:pt idx="1872">
                  <c:v>7331.0234399999999</c:v>
                </c:pt>
                <c:pt idx="1873">
                  <c:v>7331.0214800000003</c:v>
                </c:pt>
                <c:pt idx="1874">
                  <c:v>7331.0195299999996</c:v>
                </c:pt>
                <c:pt idx="1875">
                  <c:v>7331.0180700000001</c:v>
                </c:pt>
                <c:pt idx="1876">
                  <c:v>7331.0165999999999</c:v>
                </c:pt>
                <c:pt idx="1877">
                  <c:v>7331.0151400000004</c:v>
                </c:pt>
                <c:pt idx="1878">
                  <c:v>7331.0136700000003</c:v>
                </c:pt>
                <c:pt idx="1879">
                  <c:v>7331.0127000000002</c:v>
                </c:pt>
                <c:pt idx="1880">
                  <c:v>7331.0117200000004</c:v>
                </c:pt>
                <c:pt idx="1881">
                  <c:v>7331.0107399999997</c:v>
                </c:pt>
                <c:pt idx="1882">
                  <c:v>7331.0097699999997</c:v>
                </c:pt>
                <c:pt idx="1883">
                  <c:v>7331.0087899999999</c:v>
                </c:pt>
                <c:pt idx="1884">
                  <c:v>7331.0078100000001</c:v>
                </c:pt>
                <c:pt idx="1885">
                  <c:v>7331.0073199999997</c:v>
                </c:pt>
                <c:pt idx="1886">
                  <c:v>7539.7236300000004</c:v>
                </c:pt>
                <c:pt idx="1887">
                  <c:v>7730.4760699999997</c:v>
                </c:pt>
                <c:pt idx="1888">
                  <c:v>7904.8105500000001</c:v>
                </c:pt>
                <c:pt idx="1889">
                  <c:v>8064.1401400000004</c:v>
                </c:pt>
                <c:pt idx="1890">
                  <c:v>8209.75684</c:v>
                </c:pt>
                <c:pt idx="1891">
                  <c:v>8342.8398400000005</c:v>
                </c:pt>
                <c:pt idx="1892">
                  <c:v>8464.46875</c:v>
                </c:pt>
                <c:pt idx="1893">
                  <c:v>8575.6289099999995</c:v>
                </c:pt>
                <c:pt idx="1894">
                  <c:v>8677.2216800000006</c:v>
                </c:pt>
                <c:pt idx="1895">
                  <c:v>8770.0712899999999</c:v>
                </c:pt>
                <c:pt idx="1896">
                  <c:v>8854.9287100000001</c:v>
                </c:pt>
                <c:pt idx="1897">
                  <c:v>8932.4824200000003</c:v>
                </c:pt>
                <c:pt idx="1898">
                  <c:v>9003.3613299999997</c:v>
                </c:pt>
                <c:pt idx="1899">
                  <c:v>9068.1396499999992</c:v>
                </c:pt>
                <c:pt idx="1900">
                  <c:v>9127.3427699999993</c:v>
                </c:pt>
                <c:pt idx="1901">
                  <c:v>9181.4501999999993</c:v>
                </c:pt>
                <c:pt idx="1902">
                  <c:v>9230.9013699999996</c:v>
                </c:pt>
                <c:pt idx="1903">
                  <c:v>9276.0956999999999</c:v>
                </c:pt>
                <c:pt idx="1904">
                  <c:v>9317.4003900000007</c:v>
                </c:pt>
                <c:pt idx="1905">
                  <c:v>9355.1503900000007</c:v>
                </c:pt>
                <c:pt idx="1906">
                  <c:v>9389.6513699999996</c:v>
                </c:pt>
                <c:pt idx="1907">
                  <c:v>9421.1826199999996</c:v>
                </c:pt>
                <c:pt idx="1908">
                  <c:v>9450</c:v>
                </c:pt>
                <c:pt idx="1909">
                  <c:v>9476.33691</c:v>
                </c:pt>
                <c:pt idx="1910">
                  <c:v>9500.4072300000007</c:v>
                </c:pt>
                <c:pt idx="1911">
                  <c:v>9522.40625</c:v>
                </c:pt>
                <c:pt idx="1912">
                  <c:v>9542.5117200000004</c:v>
                </c:pt>
                <c:pt idx="1913">
                  <c:v>9560.8867200000004</c:v>
                </c:pt>
                <c:pt idx="1914">
                  <c:v>9577.6796900000008</c:v>
                </c:pt>
                <c:pt idx="1915">
                  <c:v>9593.0273400000005</c:v>
                </c:pt>
                <c:pt idx="1916">
                  <c:v>9607.0546900000008</c:v>
                </c:pt>
                <c:pt idx="1917">
                  <c:v>9619.8740199999993</c:v>
                </c:pt>
                <c:pt idx="1918">
                  <c:v>9631.5898400000005</c:v>
                </c:pt>
                <c:pt idx="1919">
                  <c:v>9642.2978500000008</c:v>
                </c:pt>
                <c:pt idx="1920">
                  <c:v>9652.0839799999994</c:v>
                </c:pt>
                <c:pt idx="1921">
                  <c:v>9661.0283199999994</c:v>
                </c:pt>
                <c:pt idx="1922">
                  <c:v>9669.2021499999992</c:v>
                </c:pt>
                <c:pt idx="1923">
                  <c:v>9676.6728500000008</c:v>
                </c:pt>
                <c:pt idx="1924">
                  <c:v>9683.5</c:v>
                </c:pt>
                <c:pt idx="1925">
                  <c:v>9689.7402299999994</c:v>
                </c:pt>
                <c:pt idx="1926">
                  <c:v>9695.4433599999993</c:v>
                </c:pt>
                <c:pt idx="1927">
                  <c:v>9700.6552699999993</c:v>
                </c:pt>
                <c:pt idx="1928">
                  <c:v>9705.4189499999993</c:v>
                </c:pt>
                <c:pt idx="1929">
                  <c:v>9709.7724600000001</c:v>
                </c:pt>
                <c:pt idx="1930">
                  <c:v>9713.7509800000007</c:v>
                </c:pt>
                <c:pt idx="1931">
                  <c:v>9717.3876999999993</c:v>
                </c:pt>
                <c:pt idx="1932">
                  <c:v>9720.7109400000008</c:v>
                </c:pt>
                <c:pt idx="1933">
                  <c:v>9723.7480500000001</c:v>
                </c:pt>
                <c:pt idx="1934">
                  <c:v>9726.52441</c:v>
                </c:pt>
                <c:pt idx="1935">
                  <c:v>9729.0615199999993</c:v>
                </c:pt>
                <c:pt idx="1936">
                  <c:v>9731.3798800000004</c:v>
                </c:pt>
                <c:pt idx="1937">
                  <c:v>9733.4990199999993</c:v>
                </c:pt>
                <c:pt idx="1938">
                  <c:v>9735.4355500000001</c:v>
                </c:pt>
                <c:pt idx="1939">
                  <c:v>9737.2050799999997</c:v>
                </c:pt>
                <c:pt idx="1940">
                  <c:v>9738.8222700000006</c:v>
                </c:pt>
                <c:pt idx="1941">
                  <c:v>9740.3007799999996</c:v>
                </c:pt>
                <c:pt idx="1942">
                  <c:v>9741.6523400000005</c:v>
                </c:pt>
                <c:pt idx="1943">
                  <c:v>9742.8876999999993</c:v>
                </c:pt>
                <c:pt idx="1944">
                  <c:v>9744.0166000000008</c:v>
                </c:pt>
                <c:pt idx="1945">
                  <c:v>9745.0478500000008</c:v>
                </c:pt>
                <c:pt idx="1946">
                  <c:v>9745.9902299999994</c:v>
                </c:pt>
                <c:pt idx="1947">
                  <c:v>9746.8515599999992</c:v>
                </c:pt>
                <c:pt idx="1948">
                  <c:v>9747.6386700000003</c:v>
                </c:pt>
                <c:pt idx="1949">
                  <c:v>9748.3583999999992</c:v>
                </c:pt>
                <c:pt idx="1950">
                  <c:v>9749.0156299999999</c:v>
                </c:pt>
                <c:pt idx="1951">
                  <c:v>9749.6171900000008</c:v>
                </c:pt>
                <c:pt idx="1952">
                  <c:v>9750.1669899999997</c:v>
                </c:pt>
                <c:pt idx="1953">
                  <c:v>9750.6689499999993</c:v>
                </c:pt>
                <c:pt idx="1954">
                  <c:v>9751.1279300000006</c:v>
                </c:pt>
                <c:pt idx="1955">
                  <c:v>9751.5468799999999</c:v>
                </c:pt>
                <c:pt idx="1956">
                  <c:v>9751.9296900000008</c:v>
                </c:pt>
                <c:pt idx="1957">
                  <c:v>9752.2802699999993</c:v>
                </c:pt>
                <c:pt idx="1958">
                  <c:v>9752.60059</c:v>
                </c:pt>
                <c:pt idx="1959">
                  <c:v>9752.8935500000007</c:v>
                </c:pt>
                <c:pt idx="1960">
                  <c:v>9753.1611300000004</c:v>
                </c:pt>
                <c:pt idx="1961">
                  <c:v>9753.4052699999993</c:v>
                </c:pt>
                <c:pt idx="1962">
                  <c:v>9753.6289099999995</c:v>
                </c:pt>
                <c:pt idx="1963">
                  <c:v>9753.8330100000003</c:v>
                </c:pt>
                <c:pt idx="1964">
                  <c:v>9754.0195299999996</c:v>
                </c:pt>
                <c:pt idx="1965">
                  <c:v>9754.1904300000006</c:v>
                </c:pt>
                <c:pt idx="1966">
                  <c:v>9754.3456999999999</c:v>
                </c:pt>
                <c:pt idx="1967">
                  <c:v>9754.4882799999996</c:v>
                </c:pt>
                <c:pt idx="1968">
                  <c:v>9754.61816</c:v>
                </c:pt>
                <c:pt idx="1969">
                  <c:v>9754.7373000000007</c:v>
                </c:pt>
                <c:pt idx="1970">
                  <c:v>9754.8456999999999</c:v>
                </c:pt>
                <c:pt idx="1971">
                  <c:v>9754.9453099999992</c:v>
                </c:pt>
                <c:pt idx="1972">
                  <c:v>9755.0361300000004</c:v>
                </c:pt>
                <c:pt idx="1973">
                  <c:v>9755.1191400000007</c:v>
                </c:pt>
                <c:pt idx="1974">
                  <c:v>9755.1953099999992</c:v>
                </c:pt>
                <c:pt idx="1975">
                  <c:v>9755.2646499999992</c:v>
                </c:pt>
                <c:pt idx="1976">
                  <c:v>9755.3281299999999</c:v>
                </c:pt>
                <c:pt idx="1977">
                  <c:v>9755.3857399999997</c:v>
                </c:pt>
                <c:pt idx="1978">
                  <c:v>9755.4384800000007</c:v>
                </c:pt>
                <c:pt idx="1979">
                  <c:v>9755.4863299999997</c:v>
                </c:pt>
                <c:pt idx="1980">
                  <c:v>9755.5302699999993</c:v>
                </c:pt>
                <c:pt idx="1981">
                  <c:v>9755.5703099999992</c:v>
                </c:pt>
                <c:pt idx="1982">
                  <c:v>9755.6074200000003</c:v>
                </c:pt>
                <c:pt idx="1983">
                  <c:v>9755.6416000000008</c:v>
                </c:pt>
                <c:pt idx="1984">
                  <c:v>9755.6728500000008</c:v>
                </c:pt>
                <c:pt idx="1985">
                  <c:v>9755.7011700000003</c:v>
                </c:pt>
                <c:pt idx="1986">
                  <c:v>9755.7265599999992</c:v>
                </c:pt>
                <c:pt idx="1987">
                  <c:v>9755.75</c:v>
                </c:pt>
                <c:pt idx="1988">
                  <c:v>9755.7714799999994</c:v>
                </c:pt>
                <c:pt idx="1989">
                  <c:v>9755.7910200000006</c:v>
                </c:pt>
                <c:pt idx="1990">
                  <c:v>9755.8085900000005</c:v>
                </c:pt>
                <c:pt idx="1991">
                  <c:v>9755.8251999999993</c:v>
                </c:pt>
                <c:pt idx="1992">
                  <c:v>9755.8398400000005</c:v>
                </c:pt>
                <c:pt idx="1993">
                  <c:v>9755.8535200000006</c:v>
                </c:pt>
                <c:pt idx="1994">
                  <c:v>9755.8662100000001</c:v>
                </c:pt>
                <c:pt idx="1995">
                  <c:v>9755.8779300000006</c:v>
                </c:pt>
                <c:pt idx="1996">
                  <c:v>9755.8886700000003</c:v>
                </c:pt>
                <c:pt idx="1997">
                  <c:v>9755.8984400000008</c:v>
                </c:pt>
                <c:pt idx="1998">
                  <c:v>9755.9072300000007</c:v>
                </c:pt>
                <c:pt idx="1999">
                  <c:v>9755.9150399999999</c:v>
                </c:pt>
                <c:pt idx="2000">
                  <c:v>9755.9218799999999</c:v>
                </c:pt>
                <c:pt idx="2001">
                  <c:v>9755.9287100000001</c:v>
                </c:pt>
                <c:pt idx="2002">
                  <c:v>9755.9345699999994</c:v>
                </c:pt>
                <c:pt idx="2003">
                  <c:v>9755.9404300000006</c:v>
                </c:pt>
                <c:pt idx="2004">
                  <c:v>9755.9453099999992</c:v>
                </c:pt>
                <c:pt idx="2005">
                  <c:v>9755.9501999999993</c:v>
                </c:pt>
                <c:pt idx="2006">
                  <c:v>9755.9541000000008</c:v>
                </c:pt>
                <c:pt idx="2007">
                  <c:v>9755.9580100000003</c:v>
                </c:pt>
                <c:pt idx="2008">
                  <c:v>9755.96191</c:v>
                </c:pt>
                <c:pt idx="2009">
                  <c:v>9967.0058599999993</c:v>
                </c:pt>
                <c:pt idx="2010">
                  <c:v>10159.88574</c:v>
                </c:pt>
                <c:pt idx="2011">
                  <c:v>10336.164059999999</c:v>
                </c:pt>
                <c:pt idx="2012">
                  <c:v>10497.27051</c:v>
                </c:pt>
                <c:pt idx="2013">
                  <c:v>10644.51074</c:v>
                </c:pt>
                <c:pt idx="2014">
                  <c:v>10779.07813</c:v>
                </c:pt>
                <c:pt idx="2015">
                  <c:v>10902.063480000001</c:v>
                </c:pt>
                <c:pt idx="2016">
                  <c:v>11014.46387</c:v>
                </c:pt>
                <c:pt idx="2017">
                  <c:v>11117.190430000001</c:v>
                </c:pt>
                <c:pt idx="2018">
                  <c:v>11211.075199999999</c:v>
                </c:pt>
                <c:pt idx="2019">
                  <c:v>11296.878909999999</c:v>
                </c:pt>
                <c:pt idx="2020">
                  <c:v>11375.297850000001</c:v>
                </c:pt>
                <c:pt idx="2021">
                  <c:v>11446.967769999999</c:v>
                </c:pt>
                <c:pt idx="2022">
                  <c:v>11512.46875</c:v>
                </c:pt>
                <c:pt idx="2023">
                  <c:v>11572.33203</c:v>
                </c:pt>
                <c:pt idx="2024">
                  <c:v>11627.04297</c:v>
                </c:pt>
                <c:pt idx="2025">
                  <c:v>11677.04492</c:v>
                </c:pt>
                <c:pt idx="2026">
                  <c:v>11722.74316</c:v>
                </c:pt>
                <c:pt idx="2027">
                  <c:v>11764.50879</c:v>
                </c:pt>
                <c:pt idx="2028">
                  <c:v>11802.679690000001</c:v>
                </c:pt>
                <c:pt idx="2029">
                  <c:v>11837.565430000001</c:v>
                </c:pt>
                <c:pt idx="2030">
                  <c:v>11869.44824</c:v>
                </c:pt>
                <c:pt idx="2031">
                  <c:v>11898.58691</c:v>
                </c:pt>
                <c:pt idx="2032">
                  <c:v>11925.217769999999</c:v>
                </c:pt>
                <c:pt idx="2033">
                  <c:v>11949.556640000001</c:v>
                </c:pt>
                <c:pt idx="2034">
                  <c:v>11971.80078</c:v>
                </c:pt>
                <c:pt idx="2035">
                  <c:v>11992.12988</c:v>
                </c:pt>
                <c:pt idx="2036">
                  <c:v>12010.70996</c:v>
                </c:pt>
                <c:pt idx="2037">
                  <c:v>12027.690430000001</c:v>
                </c:pt>
                <c:pt idx="2038">
                  <c:v>12043.208979999999</c:v>
                </c:pt>
                <c:pt idx="2039">
                  <c:v>12057.39258</c:v>
                </c:pt>
                <c:pt idx="2040">
                  <c:v>12070.35547</c:v>
                </c:pt>
                <c:pt idx="2041">
                  <c:v>12082.202149999999</c:v>
                </c:pt>
                <c:pt idx="2042">
                  <c:v>12093.0293</c:v>
                </c:pt>
                <c:pt idx="2043">
                  <c:v>12102.924800000001</c:v>
                </c:pt>
                <c:pt idx="2044">
                  <c:v>12111.96875</c:v>
                </c:pt>
                <c:pt idx="2045">
                  <c:v>12120.23438</c:v>
                </c:pt>
                <c:pt idx="2046">
                  <c:v>12127.78809</c:v>
                </c:pt>
                <c:pt idx="2047">
                  <c:v>12134.691409999999</c:v>
                </c:pt>
                <c:pt idx="2048">
                  <c:v>12141.000980000001</c:v>
                </c:pt>
                <c:pt idx="2049">
                  <c:v>12146.76758</c:v>
                </c:pt>
                <c:pt idx="2050">
                  <c:v>12152.03809</c:v>
                </c:pt>
                <c:pt idx="2051">
                  <c:v>12156.85449</c:v>
                </c:pt>
                <c:pt idx="2052">
                  <c:v>12161.25684</c:v>
                </c:pt>
                <c:pt idx="2053">
                  <c:v>12165.280269999999</c:v>
                </c:pt>
                <c:pt idx="2054">
                  <c:v>12168.95703</c:v>
                </c:pt>
                <c:pt idx="2055">
                  <c:v>12172.31738</c:v>
                </c:pt>
                <c:pt idx="2056">
                  <c:v>12175.38867</c:v>
                </c:pt>
                <c:pt idx="2057">
                  <c:v>12178.195309999999</c:v>
                </c:pt>
                <c:pt idx="2058">
                  <c:v>12180.76074</c:v>
                </c:pt>
                <c:pt idx="2059">
                  <c:v>12183.10547</c:v>
                </c:pt>
                <c:pt idx="2060">
                  <c:v>12185.24805</c:v>
                </c:pt>
                <c:pt idx="2061">
                  <c:v>12187.206050000001</c:v>
                </c:pt>
                <c:pt idx="2062">
                  <c:v>12188.996090000001</c:v>
                </c:pt>
                <c:pt idx="2063">
                  <c:v>12190.63184</c:v>
                </c:pt>
                <c:pt idx="2064">
                  <c:v>12192.12695</c:v>
                </c:pt>
                <c:pt idx="2065">
                  <c:v>12193.49316</c:v>
                </c:pt>
                <c:pt idx="2066">
                  <c:v>12194.742190000001</c:v>
                </c:pt>
                <c:pt idx="2067">
                  <c:v>12195.882809999999</c:v>
                </c:pt>
                <c:pt idx="2068">
                  <c:v>12196.92578</c:v>
                </c:pt>
                <c:pt idx="2069">
                  <c:v>12197.878909999999</c:v>
                </c:pt>
                <c:pt idx="2070">
                  <c:v>12198.75</c:v>
                </c:pt>
                <c:pt idx="2071">
                  <c:v>12199.545899999999</c:v>
                </c:pt>
                <c:pt idx="2072">
                  <c:v>12200.273440000001</c:v>
                </c:pt>
                <c:pt idx="2073">
                  <c:v>12200.938480000001</c:v>
                </c:pt>
                <c:pt idx="2074">
                  <c:v>12201.545899999999</c:v>
                </c:pt>
                <c:pt idx="2075">
                  <c:v>12202.101559999999</c:v>
                </c:pt>
                <c:pt idx="2076">
                  <c:v>12202.60938</c:v>
                </c:pt>
                <c:pt idx="2077">
                  <c:v>12203.07324</c:v>
                </c:pt>
                <c:pt idx="2078">
                  <c:v>12203.497069999999</c:v>
                </c:pt>
                <c:pt idx="2079">
                  <c:v>12203.884770000001</c:v>
                </c:pt>
                <c:pt idx="2080">
                  <c:v>12204.23926</c:v>
                </c:pt>
                <c:pt idx="2081">
                  <c:v>12204.5625</c:v>
                </c:pt>
                <c:pt idx="2082">
                  <c:v>12204.858399999999</c:v>
                </c:pt>
                <c:pt idx="2083">
                  <c:v>12205.128909999999</c:v>
                </c:pt>
                <c:pt idx="2084">
                  <c:v>12205.375980000001</c:v>
                </c:pt>
                <c:pt idx="2085">
                  <c:v>12205.601559999999</c:v>
                </c:pt>
                <c:pt idx="2086">
                  <c:v>12205.80762</c:v>
                </c:pt>
                <c:pt idx="2087">
                  <c:v>12205.996090000001</c:v>
                </c:pt>
                <c:pt idx="2088">
                  <c:v>12206.168949999999</c:v>
                </c:pt>
                <c:pt idx="2089">
                  <c:v>12206.32617</c:v>
                </c:pt>
                <c:pt idx="2090">
                  <c:v>12206.4707</c:v>
                </c:pt>
                <c:pt idx="2091">
                  <c:v>12206.60254</c:v>
                </c:pt>
                <c:pt idx="2092">
                  <c:v>12206.722659999999</c:v>
                </c:pt>
                <c:pt idx="2093">
                  <c:v>12206.83301</c:v>
                </c:pt>
                <c:pt idx="2094">
                  <c:v>12206.933590000001</c:v>
                </c:pt>
                <c:pt idx="2095">
                  <c:v>12207.025390000001</c:v>
                </c:pt>
                <c:pt idx="2096">
                  <c:v>12207.10938</c:v>
                </c:pt>
                <c:pt idx="2097">
                  <c:v>12207.18555</c:v>
                </c:pt>
                <c:pt idx="2098">
                  <c:v>12207.255859999999</c:v>
                </c:pt>
                <c:pt idx="2099">
                  <c:v>12207.320309999999</c:v>
                </c:pt>
                <c:pt idx="2100">
                  <c:v>12207.378909999999</c:v>
                </c:pt>
                <c:pt idx="2101">
                  <c:v>12207.43262</c:v>
                </c:pt>
                <c:pt idx="2102">
                  <c:v>12207.481449999999</c:v>
                </c:pt>
                <c:pt idx="2103">
                  <c:v>12207.52637</c:v>
                </c:pt>
                <c:pt idx="2104">
                  <c:v>12207.56738</c:v>
                </c:pt>
                <c:pt idx="2105">
                  <c:v>12207.60449</c:v>
                </c:pt>
                <c:pt idx="2106">
                  <c:v>12207.63867</c:v>
                </c:pt>
                <c:pt idx="2107">
                  <c:v>12207.66992</c:v>
                </c:pt>
                <c:pt idx="2108">
                  <c:v>12207.69824</c:v>
                </c:pt>
                <c:pt idx="2109">
                  <c:v>12207.724609999999</c:v>
                </c:pt>
                <c:pt idx="2110">
                  <c:v>12207.74805</c:v>
                </c:pt>
                <c:pt idx="2111">
                  <c:v>12207.76953</c:v>
                </c:pt>
                <c:pt idx="2112">
                  <c:v>12207.789059999999</c:v>
                </c:pt>
                <c:pt idx="2113">
                  <c:v>12207.80762</c:v>
                </c:pt>
                <c:pt idx="2114">
                  <c:v>12207.82422</c:v>
                </c:pt>
                <c:pt idx="2115">
                  <c:v>12207.83887</c:v>
                </c:pt>
                <c:pt idx="2116">
                  <c:v>12207.85254</c:v>
                </c:pt>
                <c:pt idx="2117">
                  <c:v>12207.865229999999</c:v>
                </c:pt>
                <c:pt idx="2118">
                  <c:v>12207.87695</c:v>
                </c:pt>
                <c:pt idx="2119">
                  <c:v>12207.887699999999</c:v>
                </c:pt>
                <c:pt idx="2120">
                  <c:v>12207.89746</c:v>
                </c:pt>
                <c:pt idx="2121">
                  <c:v>12207.90625</c:v>
                </c:pt>
                <c:pt idx="2122">
                  <c:v>12207.914059999999</c:v>
                </c:pt>
                <c:pt idx="2123">
                  <c:v>12207.92188</c:v>
                </c:pt>
                <c:pt idx="2124">
                  <c:v>12207.92871</c:v>
                </c:pt>
                <c:pt idx="2125">
                  <c:v>12207.934569999999</c:v>
                </c:pt>
                <c:pt idx="2126">
                  <c:v>12207.940430000001</c:v>
                </c:pt>
                <c:pt idx="2127">
                  <c:v>12207.945309999999</c:v>
                </c:pt>
                <c:pt idx="2128">
                  <c:v>12259.50488</c:v>
                </c:pt>
                <c:pt idx="2129">
                  <c:v>12306.62695</c:v>
                </c:pt>
                <c:pt idx="2130">
                  <c:v>12349.693359999999</c:v>
                </c:pt>
                <c:pt idx="2131">
                  <c:v>12389.052729999999</c:v>
                </c:pt>
                <c:pt idx="2132">
                  <c:v>12425.025390000001</c:v>
                </c:pt>
                <c:pt idx="2133">
                  <c:v>12457.90137</c:v>
                </c:pt>
                <c:pt idx="2134">
                  <c:v>12487.94824</c:v>
                </c:pt>
                <c:pt idx="2135">
                  <c:v>12515.4082</c:v>
                </c:pt>
                <c:pt idx="2136">
                  <c:v>12540.50488</c:v>
                </c:pt>
                <c:pt idx="2137">
                  <c:v>12563.441409999999</c:v>
                </c:pt>
                <c:pt idx="2138">
                  <c:v>12584.4043</c:v>
                </c:pt>
                <c:pt idx="2139">
                  <c:v>12603.5625</c:v>
                </c:pt>
                <c:pt idx="2140">
                  <c:v>12621.072270000001</c:v>
                </c:pt>
                <c:pt idx="2141">
                  <c:v>12637.075199999999</c:v>
                </c:pt>
                <c:pt idx="2142">
                  <c:v>12651.700199999999</c:v>
                </c:pt>
                <c:pt idx="2143">
                  <c:v>12665.066409999999</c:v>
                </c:pt>
                <c:pt idx="2144">
                  <c:v>12677.282230000001</c:v>
                </c:pt>
                <c:pt idx="2145">
                  <c:v>12688.447270000001</c:v>
                </c:pt>
                <c:pt idx="2146">
                  <c:v>12698.65137</c:v>
                </c:pt>
                <c:pt idx="2147">
                  <c:v>12707.976559999999</c:v>
                </c:pt>
                <c:pt idx="2148">
                  <c:v>12716.499019999999</c:v>
                </c:pt>
                <c:pt idx="2149">
                  <c:v>12724.28809</c:v>
                </c:pt>
                <c:pt idx="2150">
                  <c:v>12731.407230000001</c:v>
                </c:pt>
                <c:pt idx="2151">
                  <c:v>12737.91309</c:v>
                </c:pt>
                <c:pt idx="2152">
                  <c:v>12743.85938</c:v>
                </c:pt>
                <c:pt idx="2153">
                  <c:v>12749.293949999999</c:v>
                </c:pt>
                <c:pt idx="2154">
                  <c:v>12754.26074</c:v>
                </c:pt>
                <c:pt idx="2155">
                  <c:v>12758.799800000001</c:v>
                </c:pt>
                <c:pt idx="2156">
                  <c:v>12762.94824</c:v>
                </c:pt>
                <c:pt idx="2157">
                  <c:v>12766.73926</c:v>
                </c:pt>
                <c:pt idx="2158">
                  <c:v>12770.204100000001</c:v>
                </c:pt>
                <c:pt idx="2159">
                  <c:v>12773.371090000001</c:v>
                </c:pt>
                <c:pt idx="2160">
                  <c:v>12776.26563</c:v>
                </c:pt>
                <c:pt idx="2161">
                  <c:v>12778.91113</c:v>
                </c:pt>
                <c:pt idx="2162">
                  <c:v>12781.329100000001</c:v>
                </c:pt>
                <c:pt idx="2163">
                  <c:v>12783.53809</c:v>
                </c:pt>
                <c:pt idx="2164">
                  <c:v>12785.55762</c:v>
                </c:pt>
                <c:pt idx="2165">
                  <c:v>12787.403319999999</c:v>
                </c:pt>
                <c:pt idx="2166">
                  <c:v>12789.089840000001</c:v>
                </c:pt>
                <c:pt idx="2167">
                  <c:v>12790.63184</c:v>
                </c:pt>
                <c:pt idx="2168">
                  <c:v>12792.041020000001</c:v>
                </c:pt>
                <c:pt idx="2169">
                  <c:v>12793.32813</c:v>
                </c:pt>
                <c:pt idx="2170">
                  <c:v>12794.50488</c:v>
                </c:pt>
                <c:pt idx="2171">
                  <c:v>12795.58008</c:v>
                </c:pt>
                <c:pt idx="2172">
                  <c:v>12796.5625</c:v>
                </c:pt>
                <c:pt idx="2173">
                  <c:v>12797.460940000001</c:v>
                </c:pt>
                <c:pt idx="2174">
                  <c:v>12798.282230000001</c:v>
                </c:pt>
                <c:pt idx="2175">
                  <c:v>12799.032230000001</c:v>
                </c:pt>
                <c:pt idx="2176">
                  <c:v>12799.717769999999</c:v>
                </c:pt>
                <c:pt idx="2177">
                  <c:v>12800.344730000001</c:v>
                </c:pt>
                <c:pt idx="2178">
                  <c:v>12800.91797</c:v>
                </c:pt>
                <c:pt idx="2179">
                  <c:v>12801.441409999999</c:v>
                </c:pt>
                <c:pt idx="2180">
                  <c:v>12801.91992</c:v>
                </c:pt>
                <c:pt idx="2181">
                  <c:v>12802.35742</c:v>
                </c:pt>
                <c:pt idx="2182">
                  <c:v>12802.75684</c:v>
                </c:pt>
                <c:pt idx="2183">
                  <c:v>12803.122069999999</c:v>
                </c:pt>
                <c:pt idx="2184">
                  <c:v>12803.456050000001</c:v>
                </c:pt>
                <c:pt idx="2185">
                  <c:v>12803.76074</c:v>
                </c:pt>
                <c:pt idx="2186">
                  <c:v>12804.039059999999</c:v>
                </c:pt>
                <c:pt idx="2187">
                  <c:v>12804.293949999999</c:v>
                </c:pt>
                <c:pt idx="2188">
                  <c:v>12804.52637</c:v>
                </c:pt>
                <c:pt idx="2189">
                  <c:v>12804.73926</c:v>
                </c:pt>
                <c:pt idx="2190">
                  <c:v>12804.933590000001</c:v>
                </c:pt>
                <c:pt idx="2191">
                  <c:v>12805.11133</c:v>
                </c:pt>
                <c:pt idx="2192">
                  <c:v>12805.273440000001</c:v>
                </c:pt>
                <c:pt idx="2193">
                  <c:v>12805.42188</c:v>
                </c:pt>
                <c:pt idx="2194">
                  <c:v>12805.55762</c:v>
                </c:pt>
                <c:pt idx="2195">
                  <c:v>12805.681640000001</c:v>
                </c:pt>
                <c:pt idx="2196">
                  <c:v>12805.79492</c:v>
                </c:pt>
                <c:pt idx="2197">
                  <c:v>12805.898440000001</c:v>
                </c:pt>
                <c:pt idx="2198">
                  <c:v>12805.99316</c:v>
                </c:pt>
                <c:pt idx="2199">
                  <c:v>12806.08008</c:v>
                </c:pt>
                <c:pt idx="2200">
                  <c:v>12806.159180000001</c:v>
                </c:pt>
                <c:pt idx="2201">
                  <c:v>12806.231449999999</c:v>
                </c:pt>
                <c:pt idx="2202">
                  <c:v>12806.297850000001</c:v>
                </c:pt>
                <c:pt idx="2203">
                  <c:v>12806.358399999999</c:v>
                </c:pt>
                <c:pt idx="2204">
                  <c:v>12806.414059999999</c:v>
                </c:pt>
                <c:pt idx="2205">
                  <c:v>12806.464840000001</c:v>
                </c:pt>
                <c:pt idx="2206">
                  <c:v>12806.51074</c:v>
                </c:pt>
                <c:pt idx="2207">
                  <c:v>12806.552729999999</c:v>
                </c:pt>
                <c:pt idx="2208">
                  <c:v>12806.590819999999</c:v>
                </c:pt>
                <c:pt idx="2209">
                  <c:v>12806.625980000001</c:v>
                </c:pt>
                <c:pt idx="2210">
                  <c:v>12806.6582</c:v>
                </c:pt>
                <c:pt idx="2211">
                  <c:v>12806.6875</c:v>
                </c:pt>
                <c:pt idx="2212">
                  <c:v>12806.714840000001</c:v>
                </c:pt>
                <c:pt idx="2213">
                  <c:v>12806.73926</c:v>
                </c:pt>
                <c:pt idx="2214">
                  <c:v>12806.76172</c:v>
                </c:pt>
                <c:pt idx="2215">
                  <c:v>12806.782230000001</c:v>
                </c:pt>
                <c:pt idx="2216">
                  <c:v>12806.80078</c:v>
                </c:pt>
                <c:pt idx="2217">
                  <c:v>12806.818359999999</c:v>
                </c:pt>
                <c:pt idx="2218">
                  <c:v>12806.833979999999</c:v>
                </c:pt>
                <c:pt idx="2219">
                  <c:v>12806.84863</c:v>
                </c:pt>
                <c:pt idx="2220">
                  <c:v>12806.86133</c:v>
                </c:pt>
                <c:pt idx="2221">
                  <c:v>12806.87305</c:v>
                </c:pt>
                <c:pt idx="2222">
                  <c:v>12806.88379</c:v>
                </c:pt>
                <c:pt idx="2223">
                  <c:v>12806.893550000001</c:v>
                </c:pt>
                <c:pt idx="2224">
                  <c:v>12806.902340000001</c:v>
                </c:pt>
                <c:pt idx="2225">
                  <c:v>12806.91113</c:v>
                </c:pt>
                <c:pt idx="2226">
                  <c:v>12806.918949999999</c:v>
                </c:pt>
                <c:pt idx="2227">
                  <c:v>12806.92578</c:v>
                </c:pt>
                <c:pt idx="2228">
                  <c:v>12806.93262</c:v>
                </c:pt>
                <c:pt idx="2229">
                  <c:v>12806.938480000001</c:v>
                </c:pt>
                <c:pt idx="2230">
                  <c:v>12806.943359999999</c:v>
                </c:pt>
                <c:pt idx="2231">
                  <c:v>12806.94824</c:v>
                </c:pt>
                <c:pt idx="2232">
                  <c:v>12806.95313</c:v>
                </c:pt>
                <c:pt idx="2233">
                  <c:v>12806.95703</c:v>
                </c:pt>
                <c:pt idx="2234">
                  <c:v>12806.960940000001</c:v>
                </c:pt>
                <c:pt idx="2235">
                  <c:v>12806.96387</c:v>
                </c:pt>
                <c:pt idx="2236">
                  <c:v>12806.9668</c:v>
                </c:pt>
                <c:pt idx="2237">
                  <c:v>12806.969730000001</c:v>
                </c:pt>
                <c:pt idx="2238">
                  <c:v>12806.972659999999</c:v>
                </c:pt>
                <c:pt idx="2239">
                  <c:v>12806.974609999999</c:v>
                </c:pt>
                <c:pt idx="2240">
                  <c:v>12806.976559999999</c:v>
                </c:pt>
                <c:pt idx="2241">
                  <c:v>12806.978520000001</c:v>
                </c:pt>
                <c:pt idx="2242">
                  <c:v>12806.98047</c:v>
                </c:pt>
                <c:pt idx="2243">
                  <c:v>12806.98242</c:v>
                </c:pt>
                <c:pt idx="2244">
                  <c:v>12806.98438</c:v>
                </c:pt>
                <c:pt idx="2245">
                  <c:v>12806.985350000001</c:v>
                </c:pt>
                <c:pt idx="2246">
                  <c:v>12806.98633</c:v>
                </c:pt>
                <c:pt idx="2247">
                  <c:v>12806.987300000001</c:v>
                </c:pt>
                <c:pt idx="2248">
                  <c:v>12806.98828</c:v>
                </c:pt>
                <c:pt idx="2249">
                  <c:v>12806.98926</c:v>
                </c:pt>
                <c:pt idx="2250">
                  <c:v>12806.990229999999</c:v>
                </c:pt>
                <c:pt idx="2251">
                  <c:v>12806.99121</c:v>
                </c:pt>
                <c:pt idx="2252">
                  <c:v>12806.992190000001</c:v>
                </c:pt>
                <c:pt idx="2253">
                  <c:v>12806.99316</c:v>
                </c:pt>
                <c:pt idx="2254">
                  <c:v>12806.994140000001</c:v>
                </c:pt>
                <c:pt idx="2255">
                  <c:v>12806.99512</c:v>
                </c:pt>
                <c:pt idx="2256">
                  <c:v>12806.99512</c:v>
                </c:pt>
                <c:pt idx="2257">
                  <c:v>12806.99512</c:v>
                </c:pt>
                <c:pt idx="2258">
                  <c:v>12806.99512</c:v>
                </c:pt>
                <c:pt idx="2259">
                  <c:v>12806.99512</c:v>
                </c:pt>
                <c:pt idx="2260">
                  <c:v>12806.99512</c:v>
                </c:pt>
                <c:pt idx="2261">
                  <c:v>12806.99512</c:v>
                </c:pt>
                <c:pt idx="2262">
                  <c:v>12806.99512</c:v>
                </c:pt>
                <c:pt idx="2263">
                  <c:v>12806.99512</c:v>
                </c:pt>
                <c:pt idx="2264">
                  <c:v>12806.99512</c:v>
                </c:pt>
                <c:pt idx="2265">
                  <c:v>12806.99512</c:v>
                </c:pt>
                <c:pt idx="2266">
                  <c:v>12806.99512</c:v>
                </c:pt>
                <c:pt idx="2267">
                  <c:v>12806.99512</c:v>
                </c:pt>
                <c:pt idx="2268">
                  <c:v>12806.99512</c:v>
                </c:pt>
                <c:pt idx="2269">
                  <c:v>12806.99512</c:v>
                </c:pt>
                <c:pt idx="2270">
                  <c:v>12806.99512</c:v>
                </c:pt>
                <c:pt idx="2271">
                  <c:v>12806.99512</c:v>
                </c:pt>
                <c:pt idx="2272">
                  <c:v>12806.99512</c:v>
                </c:pt>
                <c:pt idx="2273">
                  <c:v>12806.99512</c:v>
                </c:pt>
                <c:pt idx="2274">
                  <c:v>12806.99512</c:v>
                </c:pt>
                <c:pt idx="2275">
                  <c:v>12806.99512</c:v>
                </c:pt>
                <c:pt idx="2276">
                  <c:v>12806.99512</c:v>
                </c:pt>
                <c:pt idx="2277">
                  <c:v>12806.99512</c:v>
                </c:pt>
                <c:pt idx="2278">
                  <c:v>12806.99512</c:v>
                </c:pt>
                <c:pt idx="2279">
                  <c:v>12806.99512</c:v>
                </c:pt>
                <c:pt idx="2280">
                  <c:v>12806.99512</c:v>
                </c:pt>
                <c:pt idx="2281">
                  <c:v>12806.99512</c:v>
                </c:pt>
                <c:pt idx="2282">
                  <c:v>12806.99512</c:v>
                </c:pt>
                <c:pt idx="2283">
                  <c:v>12806.99512</c:v>
                </c:pt>
                <c:pt idx="2284">
                  <c:v>12806.99512</c:v>
                </c:pt>
                <c:pt idx="2285">
                  <c:v>12806.99512</c:v>
                </c:pt>
                <c:pt idx="2286">
                  <c:v>12806.99512</c:v>
                </c:pt>
                <c:pt idx="2287">
                  <c:v>12806.99512</c:v>
                </c:pt>
                <c:pt idx="2288">
                  <c:v>12806.99512</c:v>
                </c:pt>
                <c:pt idx="2289">
                  <c:v>12337.14551</c:v>
                </c:pt>
                <c:pt idx="2290">
                  <c:v>11907.735350000001</c:v>
                </c:pt>
                <c:pt idx="2291">
                  <c:v>11515.284180000001</c:v>
                </c:pt>
                <c:pt idx="2292">
                  <c:v>11156.61133</c:v>
                </c:pt>
                <c:pt idx="2293">
                  <c:v>10828.808590000001</c:v>
                </c:pt>
                <c:pt idx="2294">
                  <c:v>10529.219730000001</c:v>
                </c:pt>
                <c:pt idx="2295">
                  <c:v>10255.416020000001</c:v>
                </c:pt>
                <c:pt idx="2296">
                  <c:v>10005.177729999999</c:v>
                </c:pt>
                <c:pt idx="2297">
                  <c:v>9776.4775399999999</c:v>
                </c:pt>
                <c:pt idx="2298">
                  <c:v>9567.4609400000008</c:v>
                </c:pt>
                <c:pt idx="2299">
                  <c:v>9376.4345699999994</c:v>
                </c:pt>
                <c:pt idx="2300">
                  <c:v>9201.8496099999993</c:v>
                </c:pt>
                <c:pt idx="2301">
                  <c:v>9042.2910200000006</c:v>
                </c:pt>
                <c:pt idx="2302">
                  <c:v>8896.4658199999994</c:v>
                </c:pt>
                <c:pt idx="2303">
                  <c:v>8763.1914099999995</c:v>
                </c:pt>
                <c:pt idx="2304">
                  <c:v>8641.3876999999993</c:v>
                </c:pt>
                <c:pt idx="2305">
                  <c:v>8530.0673800000004</c:v>
                </c:pt>
                <c:pt idx="2306">
                  <c:v>8428.3281299999999</c:v>
                </c:pt>
                <c:pt idx="2307">
                  <c:v>8335.3456999999999</c:v>
                </c:pt>
                <c:pt idx="2308">
                  <c:v>8250.3662100000001</c:v>
                </c:pt>
                <c:pt idx="2309">
                  <c:v>8172.7006799999999</c:v>
                </c:pt>
                <c:pt idx="2310">
                  <c:v>8101.7197299999998</c:v>
                </c:pt>
                <c:pt idx="2311">
                  <c:v>8036.8481400000001</c:v>
                </c:pt>
                <c:pt idx="2312">
                  <c:v>7977.5595700000003</c:v>
                </c:pt>
                <c:pt idx="2313">
                  <c:v>7923.3740200000002</c:v>
                </c:pt>
                <c:pt idx="2314">
                  <c:v>7873.8520500000004</c:v>
                </c:pt>
                <c:pt idx="2315">
                  <c:v>7828.5927700000002</c:v>
                </c:pt>
                <c:pt idx="2316">
                  <c:v>7787.2285199999997</c:v>
                </c:pt>
                <c:pt idx="2317">
                  <c:v>7749.4247999999998</c:v>
                </c:pt>
                <c:pt idx="2318">
                  <c:v>7714.8745099999996</c:v>
                </c:pt>
                <c:pt idx="2319">
                  <c:v>7683.2978499999999</c:v>
                </c:pt>
                <c:pt idx="2320">
                  <c:v>7654.4389600000004</c:v>
                </c:pt>
                <c:pt idx="2321">
                  <c:v>7628.0639600000004</c:v>
                </c:pt>
                <c:pt idx="2322">
                  <c:v>7603.9589800000003</c:v>
                </c:pt>
                <c:pt idx="2323">
                  <c:v>7581.9287100000001</c:v>
                </c:pt>
                <c:pt idx="2324">
                  <c:v>7561.7949200000003</c:v>
                </c:pt>
                <c:pt idx="2325">
                  <c:v>7543.3940400000001</c:v>
                </c:pt>
                <c:pt idx="2326">
                  <c:v>7526.5766599999997</c:v>
                </c:pt>
                <c:pt idx="2327">
                  <c:v>7511.2065400000001</c:v>
                </c:pt>
                <c:pt idx="2328">
                  <c:v>7497.15967</c:v>
                </c:pt>
                <c:pt idx="2329">
                  <c:v>7484.3217800000002</c:v>
                </c:pt>
                <c:pt idx="2330">
                  <c:v>7472.5888699999996</c:v>
                </c:pt>
                <c:pt idx="2331">
                  <c:v>7461.8657199999998</c:v>
                </c:pt>
                <c:pt idx="2332">
                  <c:v>7452.0654299999997</c:v>
                </c:pt>
                <c:pt idx="2333">
                  <c:v>7443.1084000000001</c:v>
                </c:pt>
                <c:pt idx="2334">
                  <c:v>7434.9223599999996</c:v>
                </c:pt>
                <c:pt idx="2335">
                  <c:v>7427.44092</c:v>
                </c:pt>
                <c:pt idx="2336">
                  <c:v>7420.6035199999997</c:v>
                </c:pt>
                <c:pt idx="2337">
                  <c:v>7414.3544899999997</c:v>
                </c:pt>
                <c:pt idx="2338">
                  <c:v>7408.6435499999998</c:v>
                </c:pt>
                <c:pt idx="2339">
                  <c:v>7403.4238299999997</c:v>
                </c:pt>
                <c:pt idx="2340">
                  <c:v>7398.6538099999998</c:v>
                </c:pt>
                <c:pt idx="2341">
                  <c:v>7394.2939500000002</c:v>
                </c:pt>
                <c:pt idx="2342">
                  <c:v>7390.3095700000003</c:v>
                </c:pt>
                <c:pt idx="2343">
                  <c:v>7386.6679700000004</c:v>
                </c:pt>
                <c:pt idx="2344">
                  <c:v>7383.3398399999996</c:v>
                </c:pt>
                <c:pt idx="2345">
                  <c:v>7380.2983400000003</c:v>
                </c:pt>
                <c:pt idx="2346">
                  <c:v>7377.5185499999998</c:v>
                </c:pt>
                <c:pt idx="2347">
                  <c:v>7374.9780300000002</c:v>
                </c:pt>
                <c:pt idx="2348">
                  <c:v>7372.65625</c:v>
                </c:pt>
                <c:pt idx="2349">
                  <c:v>7370.5341799999997</c:v>
                </c:pt>
                <c:pt idx="2350">
                  <c:v>7368.5947299999998</c:v>
                </c:pt>
                <c:pt idx="2351">
                  <c:v>7366.8222699999997</c:v>
                </c:pt>
                <c:pt idx="2352">
                  <c:v>7365.2021500000001</c:v>
                </c:pt>
                <c:pt idx="2353">
                  <c:v>7363.7216799999997</c:v>
                </c:pt>
                <c:pt idx="2354">
                  <c:v>7362.3686500000003</c:v>
                </c:pt>
                <c:pt idx="2355">
                  <c:v>7361.13184</c:v>
                </c:pt>
                <c:pt idx="2356">
                  <c:v>7360.0014600000004</c:v>
                </c:pt>
                <c:pt idx="2357">
                  <c:v>7358.96875</c:v>
                </c:pt>
                <c:pt idx="2358">
                  <c:v>7358.0249000000003</c:v>
                </c:pt>
                <c:pt idx="2359">
                  <c:v>7357.1621100000002</c:v>
                </c:pt>
                <c:pt idx="2360">
                  <c:v>7356.3735399999996</c:v>
                </c:pt>
                <c:pt idx="2361">
                  <c:v>7355.65283</c:v>
                </c:pt>
                <c:pt idx="2362">
                  <c:v>7354.9941399999998</c:v>
                </c:pt>
                <c:pt idx="2363">
                  <c:v>7354.3920900000003</c:v>
                </c:pt>
                <c:pt idx="2364">
                  <c:v>7353.8418000000001</c:v>
                </c:pt>
                <c:pt idx="2365">
                  <c:v>7353.3388699999996</c:v>
                </c:pt>
                <c:pt idx="2366">
                  <c:v>7352.8793900000001</c:v>
                </c:pt>
                <c:pt idx="2367">
                  <c:v>7352.4594699999998</c:v>
                </c:pt>
                <c:pt idx="2368">
                  <c:v>7352.0756799999999</c:v>
                </c:pt>
                <c:pt idx="2369">
                  <c:v>7351.7250999999997</c:v>
                </c:pt>
                <c:pt idx="2370">
                  <c:v>7351.4043000000001</c:v>
                </c:pt>
                <c:pt idx="2371">
                  <c:v>7351.1113299999997</c:v>
                </c:pt>
                <c:pt idx="2372">
                  <c:v>7350.84375</c:v>
                </c:pt>
                <c:pt idx="2373">
                  <c:v>7350.5991199999999</c:v>
                </c:pt>
                <c:pt idx="2374">
                  <c:v>7350.3754900000004</c:v>
                </c:pt>
                <c:pt idx="2375">
                  <c:v>7350.1709000000001</c:v>
                </c:pt>
                <c:pt idx="2376">
                  <c:v>7349.9838900000004</c:v>
                </c:pt>
                <c:pt idx="2377">
                  <c:v>7349.8129900000004</c:v>
                </c:pt>
                <c:pt idx="2378">
                  <c:v>7349.6567400000004</c:v>
                </c:pt>
                <c:pt idx="2379">
                  <c:v>7349.5141599999997</c:v>
                </c:pt>
                <c:pt idx="2380">
                  <c:v>7349.3837899999999</c:v>
                </c:pt>
                <c:pt idx="2381">
                  <c:v>7349.2646500000001</c:v>
                </c:pt>
                <c:pt idx="2382">
                  <c:v>7349.1557599999996</c:v>
                </c:pt>
                <c:pt idx="2383">
                  <c:v>7349.0561500000003</c:v>
                </c:pt>
                <c:pt idx="2384">
                  <c:v>7348.96533</c:v>
                </c:pt>
                <c:pt idx="2385">
                  <c:v>7348.8823199999997</c:v>
                </c:pt>
                <c:pt idx="2386">
                  <c:v>7348.8061500000003</c:v>
                </c:pt>
                <c:pt idx="2387">
                  <c:v>7348.7368200000001</c:v>
                </c:pt>
                <c:pt idx="2388">
                  <c:v>7348.6733400000003</c:v>
                </c:pt>
                <c:pt idx="2389">
                  <c:v>7348.6152300000003</c:v>
                </c:pt>
                <c:pt idx="2390">
                  <c:v>7348.5625</c:v>
                </c:pt>
                <c:pt idx="2391">
                  <c:v>7348.5141599999997</c:v>
                </c:pt>
                <c:pt idx="2392">
                  <c:v>7348.4697299999998</c:v>
                </c:pt>
                <c:pt idx="2393">
                  <c:v>7348.4291999999996</c:v>
                </c:pt>
                <c:pt idx="2394">
                  <c:v>7348.3920900000003</c:v>
                </c:pt>
                <c:pt idx="2395">
                  <c:v>7348.3584000000001</c:v>
                </c:pt>
                <c:pt idx="2396">
                  <c:v>7348.3276400000004</c:v>
                </c:pt>
                <c:pt idx="2397">
                  <c:v>7348.2993200000001</c:v>
                </c:pt>
                <c:pt idx="2398">
                  <c:v>7348.2734399999999</c:v>
                </c:pt>
                <c:pt idx="2399">
                  <c:v>7348.25</c:v>
                </c:pt>
                <c:pt idx="2400">
                  <c:v>7348.2285199999997</c:v>
                </c:pt>
                <c:pt idx="2401">
                  <c:v>7348.2089800000003</c:v>
                </c:pt>
                <c:pt idx="2402">
                  <c:v>7348.19092</c:v>
                </c:pt>
                <c:pt idx="2403">
                  <c:v>7348.1743200000001</c:v>
                </c:pt>
                <c:pt idx="2404">
                  <c:v>7348.1591799999997</c:v>
                </c:pt>
                <c:pt idx="2405">
                  <c:v>7348.1455100000003</c:v>
                </c:pt>
                <c:pt idx="2406">
                  <c:v>7348.1328100000001</c:v>
                </c:pt>
                <c:pt idx="2407">
                  <c:v>7348.12158</c:v>
                </c:pt>
                <c:pt idx="2408">
                  <c:v>7348.1113299999997</c:v>
                </c:pt>
                <c:pt idx="2409">
                  <c:v>7348.1015600000001</c:v>
                </c:pt>
                <c:pt idx="2410">
                  <c:v>7348.0927700000002</c:v>
                </c:pt>
                <c:pt idx="2411">
                  <c:v>7348.0849600000001</c:v>
                </c:pt>
                <c:pt idx="2412">
                  <c:v>7348.0776400000004</c:v>
                </c:pt>
                <c:pt idx="2413">
                  <c:v>7348.0708000000004</c:v>
                </c:pt>
                <c:pt idx="2414">
                  <c:v>7348.0649400000002</c:v>
                </c:pt>
                <c:pt idx="2415">
                  <c:v>7348.0595700000003</c:v>
                </c:pt>
                <c:pt idx="2416">
                  <c:v>7348.0541999999996</c:v>
                </c:pt>
                <c:pt idx="2417">
                  <c:v>7348.0493200000001</c:v>
                </c:pt>
                <c:pt idx="2418">
                  <c:v>7348.0449200000003</c:v>
                </c:pt>
                <c:pt idx="2419">
                  <c:v>7348.0410199999997</c:v>
                </c:pt>
                <c:pt idx="2420">
                  <c:v>7348.0375999999997</c:v>
                </c:pt>
                <c:pt idx="2421">
                  <c:v>7452.7802700000002</c:v>
                </c:pt>
                <c:pt idx="2422">
                  <c:v>7548.5078100000001</c:v>
                </c:pt>
                <c:pt idx="2423">
                  <c:v>7635.9960899999996</c:v>
                </c:pt>
                <c:pt idx="2424">
                  <c:v>7715.9545900000003</c:v>
                </c:pt>
                <c:pt idx="2425">
                  <c:v>7789.0307599999996</c:v>
                </c:pt>
                <c:pt idx="2426">
                  <c:v>7855.8173800000004</c:v>
                </c:pt>
                <c:pt idx="2427">
                  <c:v>7916.8559599999999</c:v>
                </c:pt>
                <c:pt idx="2428">
                  <c:v>7972.6411099999996</c:v>
                </c:pt>
                <c:pt idx="2429">
                  <c:v>8023.6245099999996</c:v>
                </c:pt>
                <c:pt idx="2430">
                  <c:v>8070.2202100000004</c:v>
                </c:pt>
                <c:pt idx="2431">
                  <c:v>8112.8051800000003</c:v>
                </c:pt>
                <c:pt idx="2432">
                  <c:v>8151.7250999999997</c:v>
                </c:pt>
                <c:pt idx="2433">
                  <c:v>8187.2954099999997</c:v>
                </c:pt>
                <c:pt idx="2434">
                  <c:v>8219.8037100000001</c:v>
                </c:pt>
                <c:pt idx="2435">
                  <c:v>8249.5146499999992</c:v>
                </c:pt>
                <c:pt idx="2436">
                  <c:v>8276.6679700000004</c:v>
                </c:pt>
                <c:pt idx="2437">
                  <c:v>8301.4843799999999</c:v>
                </c:pt>
                <c:pt idx="2438">
                  <c:v>8324.1650399999999</c:v>
                </c:pt>
                <c:pt idx="2439">
                  <c:v>8344.8935500000007</c:v>
                </c:pt>
                <c:pt idx="2440">
                  <c:v>8363.8378900000007</c:v>
                </c:pt>
                <c:pt idx="2441">
                  <c:v>8381.1513699999996</c:v>
                </c:pt>
                <c:pt idx="2442">
                  <c:v>8396.9746099999993</c:v>
                </c:pt>
                <c:pt idx="2443">
                  <c:v>8411.4365199999993</c:v>
                </c:pt>
                <c:pt idx="2444">
                  <c:v>8424.6533199999994</c:v>
                </c:pt>
                <c:pt idx="2445">
                  <c:v>8436.7324200000003</c:v>
                </c:pt>
                <c:pt idx="2446">
                  <c:v>8447.7724600000001</c:v>
                </c:pt>
                <c:pt idx="2447">
                  <c:v>8457.8623000000007</c:v>
                </c:pt>
                <c:pt idx="2448">
                  <c:v>8467.0839799999994</c:v>
                </c:pt>
                <c:pt idx="2449">
                  <c:v>8475.5117200000004</c:v>
                </c:pt>
                <c:pt idx="2450">
                  <c:v>8483.2138699999996</c:v>
                </c:pt>
                <c:pt idx="2451">
                  <c:v>8490.2529300000006</c:v>
                </c:pt>
                <c:pt idx="2452">
                  <c:v>8496.6865199999993</c:v>
                </c:pt>
                <c:pt idx="2453">
                  <c:v>8502.5664099999995</c:v>
                </c:pt>
                <c:pt idx="2454">
                  <c:v>8507.9404300000006</c:v>
                </c:pt>
                <c:pt idx="2455">
                  <c:v>8512.8515599999992</c:v>
                </c:pt>
                <c:pt idx="2456">
                  <c:v>8517.3398400000005</c:v>
                </c:pt>
                <c:pt idx="2457">
                  <c:v>8521.4423800000004</c:v>
                </c:pt>
                <c:pt idx="2458">
                  <c:v>8525.1914099999995</c:v>
                </c:pt>
                <c:pt idx="2459">
                  <c:v>8528.61816</c:v>
                </c:pt>
                <c:pt idx="2460">
                  <c:v>8531.7490199999993</c:v>
                </c:pt>
                <c:pt idx="2461">
                  <c:v>8534.6113299999997</c:v>
                </c:pt>
                <c:pt idx="2462">
                  <c:v>8537.2265599999992</c:v>
                </c:pt>
                <c:pt idx="2463">
                  <c:v>8539.6171900000008</c:v>
                </c:pt>
                <c:pt idx="2464">
                  <c:v>8541.8017600000003</c:v>
                </c:pt>
                <c:pt idx="2465">
                  <c:v>8543.7988299999997</c:v>
                </c:pt>
                <c:pt idx="2466">
                  <c:v>8545.6240199999993</c:v>
                </c:pt>
                <c:pt idx="2467">
                  <c:v>8547.2919899999997</c:v>
                </c:pt>
                <c:pt idx="2468">
                  <c:v>8548.8164099999995</c:v>
                </c:pt>
                <c:pt idx="2469">
                  <c:v>8550.2089799999994</c:v>
                </c:pt>
                <c:pt idx="2470">
                  <c:v>8551.4824200000003</c:v>
                </c:pt>
                <c:pt idx="2471">
                  <c:v>8552.6455100000003</c:v>
                </c:pt>
                <c:pt idx="2472">
                  <c:v>8553.7089799999994</c:v>
                </c:pt>
                <c:pt idx="2473">
                  <c:v>8554.68066</c:v>
                </c:pt>
                <c:pt idx="2474">
                  <c:v>8555.5683599999993</c:v>
                </c:pt>
                <c:pt idx="2475">
                  <c:v>8556.3798800000004</c:v>
                </c:pt>
                <c:pt idx="2476">
                  <c:v>8557.1220699999994</c:v>
                </c:pt>
                <c:pt idx="2477">
                  <c:v>8557.7998000000007</c:v>
                </c:pt>
                <c:pt idx="2478">
                  <c:v>8558.4199200000003</c:v>
                </c:pt>
                <c:pt idx="2479">
                  <c:v>8558.9863299999997</c:v>
                </c:pt>
                <c:pt idx="2480">
                  <c:v>8559.5039099999995</c:v>
                </c:pt>
                <c:pt idx="2481">
                  <c:v>8559.9765599999992</c:v>
                </c:pt>
                <c:pt idx="2482">
                  <c:v>8560.4091800000006</c:v>
                </c:pt>
                <c:pt idx="2483">
                  <c:v>8560.8046900000008</c:v>
                </c:pt>
                <c:pt idx="2484">
                  <c:v>8561.1660200000006</c:v>
                </c:pt>
                <c:pt idx="2485">
                  <c:v>8561.4960900000005</c:v>
                </c:pt>
                <c:pt idx="2486">
                  <c:v>8561.7978500000008</c:v>
                </c:pt>
                <c:pt idx="2487">
                  <c:v>8562.0732399999997</c:v>
                </c:pt>
                <c:pt idx="2488">
                  <c:v>8562.3251999999993</c:v>
                </c:pt>
                <c:pt idx="2489">
                  <c:v>8562.55566</c:v>
                </c:pt>
                <c:pt idx="2490">
                  <c:v>8562.7656299999999</c:v>
                </c:pt>
                <c:pt idx="2491">
                  <c:v>8562.9580100000003</c:v>
                </c:pt>
                <c:pt idx="2492">
                  <c:v>8563.1337899999999</c:v>
                </c:pt>
                <c:pt idx="2493">
                  <c:v>8563.2939499999993</c:v>
                </c:pt>
                <c:pt idx="2494">
                  <c:v>8563.4404300000006</c:v>
                </c:pt>
                <c:pt idx="2495">
                  <c:v>8563.5742200000004</c:v>
                </c:pt>
                <c:pt idx="2496">
                  <c:v>8563.6972700000006</c:v>
                </c:pt>
                <c:pt idx="2497">
                  <c:v>8563.8095699999994</c:v>
                </c:pt>
                <c:pt idx="2498">
                  <c:v>8563.9121099999993</c:v>
                </c:pt>
                <c:pt idx="2499">
                  <c:v>8564.0058599999993</c:v>
                </c:pt>
                <c:pt idx="2500">
                  <c:v>8564.0918000000001</c:v>
                </c:pt>
                <c:pt idx="2501">
                  <c:v>8564.1699200000003</c:v>
                </c:pt>
                <c:pt idx="2502">
                  <c:v>8564.2412100000001</c:v>
                </c:pt>
                <c:pt idx="2503">
                  <c:v>8564.3066400000007</c:v>
                </c:pt>
                <c:pt idx="2504">
                  <c:v>8564.3662100000001</c:v>
                </c:pt>
                <c:pt idx="2505">
                  <c:v>8564.4208999999992</c:v>
                </c:pt>
                <c:pt idx="2506">
                  <c:v>8564.4706999999999</c:v>
                </c:pt>
                <c:pt idx="2507">
                  <c:v>8564.5166000000008</c:v>
                </c:pt>
                <c:pt idx="2508">
                  <c:v>8564.5585900000005</c:v>
                </c:pt>
                <c:pt idx="2509">
                  <c:v>8564.5966800000006</c:v>
                </c:pt>
                <c:pt idx="2510">
                  <c:v>8564.63184</c:v>
                </c:pt>
                <c:pt idx="2511">
                  <c:v>8564.66309</c:v>
                </c:pt>
                <c:pt idx="2512">
                  <c:v>8564.6923800000004</c:v>
                </c:pt>
                <c:pt idx="2513">
                  <c:v>8564.71875</c:v>
                </c:pt>
                <c:pt idx="2514">
                  <c:v>8564.74316</c:v>
                </c:pt>
                <c:pt idx="2515">
                  <c:v>8564.7656299999999</c:v>
                </c:pt>
                <c:pt idx="2516">
                  <c:v>8564.7861300000004</c:v>
                </c:pt>
                <c:pt idx="2517">
                  <c:v>8564.8046900000008</c:v>
                </c:pt>
                <c:pt idx="2518">
                  <c:v>8564.8212899999999</c:v>
                </c:pt>
                <c:pt idx="2519">
                  <c:v>8564.83691</c:v>
                </c:pt>
                <c:pt idx="2520">
                  <c:v>8564.85059</c:v>
                </c:pt>
                <c:pt idx="2521">
                  <c:v>8564.8632799999996</c:v>
                </c:pt>
                <c:pt idx="2522">
                  <c:v>8564.875</c:v>
                </c:pt>
                <c:pt idx="2523">
                  <c:v>8564.8857399999997</c:v>
                </c:pt>
                <c:pt idx="2524">
                  <c:v>8564.8955100000003</c:v>
                </c:pt>
                <c:pt idx="2525">
                  <c:v>8564.9043000000001</c:v>
                </c:pt>
                <c:pt idx="2526">
                  <c:v>8564.9121099999993</c:v>
                </c:pt>
                <c:pt idx="2527">
                  <c:v>8564.9199200000003</c:v>
                </c:pt>
                <c:pt idx="2528">
                  <c:v>8564.9267600000003</c:v>
                </c:pt>
                <c:pt idx="2529">
                  <c:v>8564.9326199999996</c:v>
                </c:pt>
                <c:pt idx="2530">
                  <c:v>8564.9384800000007</c:v>
                </c:pt>
                <c:pt idx="2531">
                  <c:v>8564.9433599999993</c:v>
                </c:pt>
                <c:pt idx="2532">
                  <c:v>8564.9482399999997</c:v>
                </c:pt>
                <c:pt idx="2533">
                  <c:v>8564.9531299999999</c:v>
                </c:pt>
                <c:pt idx="2534">
                  <c:v>8564.9570299999996</c:v>
                </c:pt>
                <c:pt idx="2535">
                  <c:v>8775.4853500000008</c:v>
                </c:pt>
                <c:pt idx="2536">
                  <c:v>8967.8935500000007</c:v>
                </c:pt>
                <c:pt idx="2537">
                  <c:v>9143.7412100000001</c:v>
                </c:pt>
                <c:pt idx="2538">
                  <c:v>9304.4541000000008</c:v>
                </c:pt>
                <c:pt idx="2539">
                  <c:v>9451.3349600000001</c:v>
                </c:pt>
                <c:pt idx="2540">
                  <c:v>9585.5732399999997</c:v>
                </c:pt>
                <c:pt idx="2541">
                  <c:v>9708.2578099999992</c:v>
                </c:pt>
                <c:pt idx="2542">
                  <c:v>9820.3828099999992</c:v>
                </c:pt>
                <c:pt idx="2543">
                  <c:v>9922.8574200000003</c:v>
                </c:pt>
                <c:pt idx="2544">
                  <c:v>10016.512699999999</c:v>
                </c:pt>
                <c:pt idx="2545">
                  <c:v>10102.10742</c:v>
                </c:pt>
                <c:pt idx="2546">
                  <c:v>10180.33496</c:v>
                </c:pt>
                <c:pt idx="2547">
                  <c:v>10251.829100000001</c:v>
                </c:pt>
                <c:pt idx="2548">
                  <c:v>10317.16992</c:v>
                </c:pt>
                <c:pt idx="2549">
                  <c:v>10376.88672</c:v>
                </c:pt>
                <c:pt idx="2550">
                  <c:v>10431.46387</c:v>
                </c:pt>
                <c:pt idx="2551">
                  <c:v>10481.34375</c:v>
                </c:pt>
                <c:pt idx="2552">
                  <c:v>10526.93066</c:v>
                </c:pt>
                <c:pt idx="2553">
                  <c:v>10568.59375</c:v>
                </c:pt>
                <c:pt idx="2554">
                  <c:v>10606.670899999999</c:v>
                </c:pt>
                <c:pt idx="2555">
                  <c:v>10641.4707</c:v>
                </c:pt>
                <c:pt idx="2556">
                  <c:v>10673.275390000001</c:v>
                </c:pt>
                <c:pt idx="2557">
                  <c:v>10702.342769999999</c:v>
                </c:pt>
                <c:pt idx="2558">
                  <c:v>10728.9082</c:v>
                </c:pt>
                <c:pt idx="2559">
                  <c:v>10753.1875</c:v>
                </c:pt>
                <c:pt idx="2560">
                  <c:v>10775.37695</c:v>
                </c:pt>
                <c:pt idx="2561">
                  <c:v>10795.657230000001</c:v>
                </c:pt>
                <c:pt idx="2562">
                  <c:v>10814.191409999999</c:v>
                </c:pt>
                <c:pt idx="2563">
                  <c:v>10831.130859999999</c:v>
                </c:pt>
                <c:pt idx="2564">
                  <c:v>10846.612300000001</c:v>
                </c:pt>
                <c:pt idx="2565">
                  <c:v>10860.76074</c:v>
                </c:pt>
                <c:pt idx="2566">
                  <c:v>10873.691409999999</c:v>
                </c:pt>
                <c:pt idx="2567">
                  <c:v>10885.509770000001</c:v>
                </c:pt>
                <c:pt idx="2568">
                  <c:v>10896.31055</c:v>
                </c:pt>
                <c:pt idx="2569">
                  <c:v>10906.181640000001</c:v>
                </c:pt>
                <c:pt idx="2570">
                  <c:v>10915.20313</c:v>
                </c:pt>
                <c:pt idx="2571">
                  <c:v>10923.44824</c:v>
                </c:pt>
                <c:pt idx="2572">
                  <c:v>10930.983399999999</c:v>
                </c:pt>
                <c:pt idx="2573">
                  <c:v>10937.87012</c:v>
                </c:pt>
                <c:pt idx="2574">
                  <c:v>10944.164059999999</c:v>
                </c:pt>
                <c:pt idx="2575">
                  <c:v>10949.91699</c:v>
                </c:pt>
                <c:pt idx="2576">
                  <c:v>10955.174800000001</c:v>
                </c:pt>
                <c:pt idx="2577">
                  <c:v>10959.97949</c:v>
                </c:pt>
                <c:pt idx="2578">
                  <c:v>10964.371090000001</c:v>
                </c:pt>
                <c:pt idx="2579">
                  <c:v>10968.384770000001</c:v>
                </c:pt>
                <c:pt idx="2580">
                  <c:v>10972.052729999999</c:v>
                </c:pt>
                <c:pt idx="2581">
                  <c:v>10975.405269999999</c:v>
                </c:pt>
                <c:pt idx="2582">
                  <c:v>10978.46875</c:v>
                </c:pt>
                <c:pt idx="2583">
                  <c:v>10981.268550000001</c:v>
                </c:pt>
                <c:pt idx="2584">
                  <c:v>10983.827149999999</c:v>
                </c:pt>
                <c:pt idx="2585">
                  <c:v>10986.166020000001</c:v>
                </c:pt>
                <c:pt idx="2586">
                  <c:v>10988.30371</c:v>
                </c:pt>
                <c:pt idx="2587">
                  <c:v>10990.25684</c:v>
                </c:pt>
                <c:pt idx="2588">
                  <c:v>10992.04199</c:v>
                </c:pt>
                <c:pt idx="2589">
                  <c:v>10993.67383</c:v>
                </c:pt>
                <c:pt idx="2590">
                  <c:v>10995.16504</c:v>
                </c:pt>
                <c:pt idx="2591">
                  <c:v>10996.528319999999</c:v>
                </c:pt>
                <c:pt idx="2592">
                  <c:v>10997.773440000001</c:v>
                </c:pt>
                <c:pt idx="2593">
                  <c:v>10998.912109999999</c:v>
                </c:pt>
                <c:pt idx="2594">
                  <c:v>10999.952149999999</c:v>
                </c:pt>
                <c:pt idx="2595">
                  <c:v>11000.903319999999</c:v>
                </c:pt>
                <c:pt idx="2596">
                  <c:v>11001.77246</c:v>
                </c:pt>
                <c:pt idx="2597">
                  <c:v>11002.566409999999</c:v>
                </c:pt>
                <c:pt idx="2598">
                  <c:v>11003.29199</c:v>
                </c:pt>
                <c:pt idx="2599">
                  <c:v>11003.95508</c:v>
                </c:pt>
                <c:pt idx="2600">
                  <c:v>11004.561519999999</c:v>
                </c:pt>
                <c:pt idx="2601">
                  <c:v>11005.115229999999</c:v>
                </c:pt>
                <c:pt idx="2602">
                  <c:v>11005.622069999999</c:v>
                </c:pt>
                <c:pt idx="2603">
                  <c:v>11006.08496</c:v>
                </c:pt>
                <c:pt idx="2604">
                  <c:v>11006.507809999999</c:v>
                </c:pt>
                <c:pt idx="2605">
                  <c:v>11006.89453</c:v>
                </c:pt>
                <c:pt idx="2606">
                  <c:v>11007.24805</c:v>
                </c:pt>
                <c:pt idx="2607">
                  <c:v>11007.57129</c:v>
                </c:pt>
                <c:pt idx="2608">
                  <c:v>11007.86621</c:v>
                </c:pt>
                <c:pt idx="2609">
                  <c:v>11008.13574</c:v>
                </c:pt>
                <c:pt idx="2610">
                  <c:v>11008.38184</c:v>
                </c:pt>
                <c:pt idx="2611">
                  <c:v>11008.60742</c:v>
                </c:pt>
                <c:pt idx="2612">
                  <c:v>11008.813480000001</c:v>
                </c:pt>
                <c:pt idx="2613">
                  <c:v>11009.00195</c:v>
                </c:pt>
                <c:pt idx="2614">
                  <c:v>11009.17383</c:v>
                </c:pt>
                <c:pt idx="2615">
                  <c:v>11009.331050000001</c:v>
                </c:pt>
                <c:pt idx="2616">
                  <c:v>11009.474609999999</c:v>
                </c:pt>
                <c:pt idx="2617">
                  <c:v>11009.60547</c:v>
                </c:pt>
                <c:pt idx="2618">
                  <c:v>11009.72559</c:v>
                </c:pt>
                <c:pt idx="2619">
                  <c:v>11009.83496</c:v>
                </c:pt>
                <c:pt idx="2620">
                  <c:v>11009.93555</c:v>
                </c:pt>
                <c:pt idx="2621">
                  <c:v>11010.027340000001</c:v>
                </c:pt>
                <c:pt idx="2622">
                  <c:v>11010.11133</c:v>
                </c:pt>
                <c:pt idx="2623">
                  <c:v>11010.1875</c:v>
                </c:pt>
                <c:pt idx="2624">
                  <c:v>11010.257809999999</c:v>
                </c:pt>
                <c:pt idx="2625">
                  <c:v>11010.32129</c:v>
                </c:pt>
                <c:pt idx="2626">
                  <c:v>11010.37988</c:v>
                </c:pt>
                <c:pt idx="2627">
                  <c:v>11010.433590000001</c:v>
                </c:pt>
                <c:pt idx="2628">
                  <c:v>11010.48242</c:v>
                </c:pt>
                <c:pt idx="2629">
                  <c:v>11010.527340000001</c:v>
                </c:pt>
                <c:pt idx="2630">
                  <c:v>11010.568359999999</c:v>
                </c:pt>
                <c:pt idx="2631">
                  <c:v>11010.60547</c:v>
                </c:pt>
                <c:pt idx="2632">
                  <c:v>11010.639649999999</c:v>
                </c:pt>
                <c:pt idx="2633">
                  <c:v>11010.670899999999</c:v>
                </c:pt>
                <c:pt idx="2634">
                  <c:v>11010.69922</c:v>
                </c:pt>
                <c:pt idx="2635">
                  <c:v>11010.72559</c:v>
                </c:pt>
                <c:pt idx="2636">
                  <c:v>11010.749019999999</c:v>
                </c:pt>
                <c:pt idx="2637">
                  <c:v>11010.77051</c:v>
                </c:pt>
                <c:pt idx="2638">
                  <c:v>11010.79004</c:v>
                </c:pt>
                <c:pt idx="2639">
                  <c:v>11010.808590000001</c:v>
                </c:pt>
                <c:pt idx="2640">
                  <c:v>11010.825199999999</c:v>
                </c:pt>
                <c:pt idx="2641">
                  <c:v>11010.839840000001</c:v>
                </c:pt>
                <c:pt idx="2642">
                  <c:v>11010.853520000001</c:v>
                </c:pt>
                <c:pt idx="2643">
                  <c:v>11010.86621</c:v>
                </c:pt>
                <c:pt idx="2644">
                  <c:v>11010.877930000001</c:v>
                </c:pt>
                <c:pt idx="2645">
                  <c:v>11010.88867</c:v>
                </c:pt>
                <c:pt idx="2646">
                  <c:v>11010.898440000001</c:v>
                </c:pt>
                <c:pt idx="2647">
                  <c:v>11010.907230000001</c:v>
                </c:pt>
                <c:pt idx="2648">
                  <c:v>11010.91504</c:v>
                </c:pt>
                <c:pt idx="2649">
                  <c:v>11010.92188</c:v>
                </c:pt>
                <c:pt idx="2650">
                  <c:v>11010.92871</c:v>
                </c:pt>
                <c:pt idx="2651">
                  <c:v>11010.934569999999</c:v>
                </c:pt>
                <c:pt idx="2652">
                  <c:v>11010.940430000001</c:v>
                </c:pt>
                <c:pt idx="2653">
                  <c:v>11010.945309999999</c:v>
                </c:pt>
                <c:pt idx="2654">
                  <c:v>11010.950199999999</c:v>
                </c:pt>
                <c:pt idx="2655">
                  <c:v>11010.954100000001</c:v>
                </c:pt>
                <c:pt idx="2656">
                  <c:v>11010.95801</c:v>
                </c:pt>
                <c:pt idx="2657">
                  <c:v>11010.96191</c:v>
                </c:pt>
                <c:pt idx="2658">
                  <c:v>11010.964840000001</c:v>
                </c:pt>
                <c:pt idx="2659">
                  <c:v>11010.967769999999</c:v>
                </c:pt>
                <c:pt idx="2660">
                  <c:v>11010.9707</c:v>
                </c:pt>
                <c:pt idx="2661">
                  <c:v>11010.97363</c:v>
                </c:pt>
                <c:pt idx="2662">
                  <c:v>11010.97559</c:v>
                </c:pt>
                <c:pt idx="2663">
                  <c:v>11010.97754</c:v>
                </c:pt>
                <c:pt idx="2664">
                  <c:v>11115.552729999999</c:v>
                </c:pt>
                <c:pt idx="2665">
                  <c:v>11211.127930000001</c:v>
                </c:pt>
                <c:pt idx="2666">
                  <c:v>11298.476559999999</c:v>
                </c:pt>
                <c:pt idx="2667">
                  <c:v>11378.30762</c:v>
                </c:pt>
                <c:pt idx="2668">
                  <c:v>11451.26758</c:v>
                </c:pt>
                <c:pt idx="2669">
                  <c:v>11517.94824</c:v>
                </c:pt>
                <c:pt idx="2670">
                  <c:v>11578.889649999999</c:v>
                </c:pt>
                <c:pt idx="2671">
                  <c:v>11634.585940000001</c:v>
                </c:pt>
                <c:pt idx="2672">
                  <c:v>11685.48828</c:v>
                </c:pt>
                <c:pt idx="2673">
                  <c:v>11732.009770000001</c:v>
                </c:pt>
                <c:pt idx="2674">
                  <c:v>11774.527340000001</c:v>
                </c:pt>
                <c:pt idx="2675">
                  <c:v>11813.384770000001</c:v>
                </c:pt>
                <c:pt idx="2676">
                  <c:v>11848.898440000001</c:v>
                </c:pt>
                <c:pt idx="2677">
                  <c:v>11881.35547</c:v>
                </c:pt>
                <c:pt idx="2678">
                  <c:v>11911.018550000001</c:v>
                </c:pt>
                <c:pt idx="2679">
                  <c:v>11938.128909999999</c:v>
                </c:pt>
                <c:pt idx="2680">
                  <c:v>11962.905269999999</c:v>
                </c:pt>
                <c:pt idx="2681">
                  <c:v>11985.549800000001</c:v>
                </c:pt>
                <c:pt idx="2682">
                  <c:v>12006.24512</c:v>
                </c:pt>
                <c:pt idx="2683">
                  <c:v>12025.159180000001</c:v>
                </c:pt>
                <c:pt idx="2684">
                  <c:v>12042.445309999999</c:v>
                </c:pt>
                <c:pt idx="2685">
                  <c:v>12058.24316</c:v>
                </c:pt>
                <c:pt idx="2686">
                  <c:v>12072.681640000001</c:v>
                </c:pt>
                <c:pt idx="2687">
                  <c:v>12085.877930000001</c:v>
                </c:pt>
                <c:pt idx="2688">
                  <c:v>12097.938480000001</c:v>
                </c:pt>
                <c:pt idx="2689">
                  <c:v>12108.960940000001</c:v>
                </c:pt>
                <c:pt idx="2690">
                  <c:v>12119.034180000001</c:v>
                </c:pt>
                <c:pt idx="2691">
                  <c:v>12128.240229999999</c:v>
                </c:pt>
                <c:pt idx="2692">
                  <c:v>12136.6543</c:v>
                </c:pt>
                <c:pt idx="2693">
                  <c:v>12144.34375</c:v>
                </c:pt>
                <c:pt idx="2694">
                  <c:v>12151.372069999999</c:v>
                </c:pt>
                <c:pt idx="2695">
                  <c:v>12157.79492</c:v>
                </c:pt>
                <c:pt idx="2696">
                  <c:v>12163.66504</c:v>
                </c:pt>
                <c:pt idx="2697">
                  <c:v>12169.030269999999</c:v>
                </c:pt>
                <c:pt idx="2698">
                  <c:v>12173.933590000001</c:v>
                </c:pt>
                <c:pt idx="2699">
                  <c:v>12178.41504</c:v>
                </c:pt>
                <c:pt idx="2700">
                  <c:v>12182.51074</c:v>
                </c:pt>
                <c:pt idx="2701">
                  <c:v>12186.253909999999</c:v>
                </c:pt>
                <c:pt idx="2702">
                  <c:v>12189.674800000001</c:v>
                </c:pt>
                <c:pt idx="2703">
                  <c:v>12192.80176</c:v>
                </c:pt>
                <c:pt idx="2704">
                  <c:v>12195.659180000001</c:v>
                </c:pt>
                <c:pt idx="2705">
                  <c:v>12198.27051</c:v>
                </c:pt>
                <c:pt idx="2706">
                  <c:v>12200.657230000001</c:v>
                </c:pt>
                <c:pt idx="2707">
                  <c:v>12202.83887</c:v>
                </c:pt>
                <c:pt idx="2708">
                  <c:v>12204.83203</c:v>
                </c:pt>
                <c:pt idx="2709">
                  <c:v>12206.6543</c:v>
                </c:pt>
                <c:pt idx="2710">
                  <c:v>12208.31934</c:v>
                </c:pt>
                <c:pt idx="2711">
                  <c:v>12209.840819999999</c:v>
                </c:pt>
                <c:pt idx="2712">
                  <c:v>12211.231449999999</c:v>
                </c:pt>
                <c:pt idx="2713">
                  <c:v>12212.502930000001</c:v>
                </c:pt>
                <c:pt idx="2714">
                  <c:v>12213.66504</c:v>
                </c:pt>
                <c:pt idx="2715">
                  <c:v>12214.726559999999</c:v>
                </c:pt>
                <c:pt idx="2716">
                  <c:v>12215.697270000001</c:v>
                </c:pt>
                <c:pt idx="2717">
                  <c:v>12216.583979999999</c:v>
                </c:pt>
                <c:pt idx="2718">
                  <c:v>12217.39453</c:v>
                </c:pt>
                <c:pt idx="2719">
                  <c:v>12218.134770000001</c:v>
                </c:pt>
                <c:pt idx="2720">
                  <c:v>12218.811519999999</c:v>
                </c:pt>
                <c:pt idx="2721">
                  <c:v>12219.43066</c:v>
                </c:pt>
                <c:pt idx="2722">
                  <c:v>12219.996090000001</c:v>
                </c:pt>
                <c:pt idx="2723">
                  <c:v>12220.512699999999</c:v>
                </c:pt>
                <c:pt idx="2724">
                  <c:v>12220.985350000001</c:v>
                </c:pt>
                <c:pt idx="2725">
                  <c:v>12221.41699</c:v>
                </c:pt>
                <c:pt idx="2726">
                  <c:v>12221.811519999999</c:v>
                </c:pt>
                <c:pt idx="2727">
                  <c:v>12222.17188</c:v>
                </c:pt>
                <c:pt idx="2728">
                  <c:v>12222.500980000001</c:v>
                </c:pt>
                <c:pt idx="2729">
                  <c:v>12222.80176</c:v>
                </c:pt>
                <c:pt idx="2730">
                  <c:v>12223.077149999999</c:v>
                </c:pt>
                <c:pt idx="2731">
                  <c:v>12223.329100000001</c:v>
                </c:pt>
                <c:pt idx="2732">
                  <c:v>12223.558590000001</c:v>
                </c:pt>
                <c:pt idx="2733">
                  <c:v>12223.768550000001</c:v>
                </c:pt>
                <c:pt idx="2734">
                  <c:v>12223.960940000001</c:v>
                </c:pt>
                <c:pt idx="2735">
                  <c:v>12224.13672</c:v>
                </c:pt>
                <c:pt idx="2736">
                  <c:v>12224.29688</c:v>
                </c:pt>
                <c:pt idx="2737">
                  <c:v>12224.443359999999</c:v>
                </c:pt>
                <c:pt idx="2738">
                  <c:v>12224.577149999999</c:v>
                </c:pt>
                <c:pt idx="2739">
                  <c:v>12224.69922</c:v>
                </c:pt>
                <c:pt idx="2740">
                  <c:v>12224.811519999999</c:v>
                </c:pt>
                <c:pt idx="2741">
                  <c:v>12224.914059999999</c:v>
                </c:pt>
                <c:pt idx="2742">
                  <c:v>12225.007809999999</c:v>
                </c:pt>
                <c:pt idx="2743">
                  <c:v>12225.092769999999</c:v>
                </c:pt>
                <c:pt idx="2744">
                  <c:v>12225.170899999999</c:v>
                </c:pt>
                <c:pt idx="2745">
                  <c:v>12225.242190000001</c:v>
                </c:pt>
                <c:pt idx="2746">
                  <c:v>12225.30762</c:v>
                </c:pt>
                <c:pt idx="2747">
                  <c:v>12225.367190000001</c:v>
                </c:pt>
                <c:pt idx="2748">
                  <c:v>12225.42188</c:v>
                </c:pt>
                <c:pt idx="2749">
                  <c:v>12225.471680000001</c:v>
                </c:pt>
                <c:pt idx="2750">
                  <c:v>12225.51758</c:v>
                </c:pt>
                <c:pt idx="2751">
                  <c:v>12225.559569999999</c:v>
                </c:pt>
                <c:pt idx="2752">
                  <c:v>12225.597659999999</c:v>
                </c:pt>
                <c:pt idx="2753">
                  <c:v>12225.63184</c:v>
                </c:pt>
                <c:pt idx="2754">
                  <c:v>12225.66309</c:v>
                </c:pt>
                <c:pt idx="2755">
                  <c:v>12225.69238</c:v>
                </c:pt>
                <c:pt idx="2756">
                  <c:v>12225.71875</c:v>
                </c:pt>
                <c:pt idx="2757">
                  <c:v>12225.74316</c:v>
                </c:pt>
                <c:pt idx="2758">
                  <c:v>12225.76563</c:v>
                </c:pt>
                <c:pt idx="2759">
                  <c:v>12225.78613</c:v>
                </c:pt>
                <c:pt idx="2760">
                  <c:v>12225.804690000001</c:v>
                </c:pt>
                <c:pt idx="2761">
                  <c:v>12225.82129</c:v>
                </c:pt>
                <c:pt idx="2762">
                  <c:v>12225.83691</c:v>
                </c:pt>
                <c:pt idx="2763">
                  <c:v>12225.85059</c:v>
                </c:pt>
                <c:pt idx="2764">
                  <c:v>12225.86328</c:v>
                </c:pt>
                <c:pt idx="2765">
                  <c:v>12225.875</c:v>
                </c:pt>
                <c:pt idx="2766">
                  <c:v>12225.88574</c:v>
                </c:pt>
                <c:pt idx="2767">
                  <c:v>12225.89551</c:v>
                </c:pt>
                <c:pt idx="2768">
                  <c:v>12225.9043</c:v>
                </c:pt>
                <c:pt idx="2769">
                  <c:v>12225.912109999999</c:v>
                </c:pt>
                <c:pt idx="2770">
                  <c:v>12225.91992</c:v>
                </c:pt>
                <c:pt idx="2771">
                  <c:v>12225.92676</c:v>
                </c:pt>
                <c:pt idx="2772">
                  <c:v>12225.93262</c:v>
                </c:pt>
                <c:pt idx="2773">
                  <c:v>12225.938480000001</c:v>
                </c:pt>
                <c:pt idx="2774">
                  <c:v>12225.943359999999</c:v>
                </c:pt>
                <c:pt idx="2775">
                  <c:v>12225.94824</c:v>
                </c:pt>
                <c:pt idx="2776">
                  <c:v>12225.95313</c:v>
                </c:pt>
                <c:pt idx="2777">
                  <c:v>12225.95703</c:v>
                </c:pt>
                <c:pt idx="2778">
                  <c:v>12225.960940000001</c:v>
                </c:pt>
                <c:pt idx="2779">
                  <c:v>12225.96387</c:v>
                </c:pt>
                <c:pt idx="2780">
                  <c:v>12225.9668</c:v>
                </c:pt>
                <c:pt idx="2781">
                  <c:v>12279.160159999999</c:v>
                </c:pt>
                <c:pt idx="2782">
                  <c:v>12327.775390000001</c:v>
                </c:pt>
                <c:pt idx="2783">
                  <c:v>12372.206050000001</c:v>
                </c:pt>
                <c:pt idx="2784">
                  <c:v>12412.8125</c:v>
                </c:pt>
                <c:pt idx="2785">
                  <c:v>12449.92383</c:v>
                </c:pt>
                <c:pt idx="2786">
                  <c:v>12483.8418</c:v>
                </c:pt>
                <c:pt idx="2787">
                  <c:v>12514.839840000001</c:v>
                </c:pt>
                <c:pt idx="2788">
                  <c:v>12543.16992</c:v>
                </c:pt>
                <c:pt idx="2789">
                  <c:v>12569.061519999999</c:v>
                </c:pt>
                <c:pt idx="2790">
                  <c:v>12592.72559</c:v>
                </c:pt>
                <c:pt idx="2791">
                  <c:v>12614.35254</c:v>
                </c:pt>
                <c:pt idx="2792">
                  <c:v>12634.11816</c:v>
                </c:pt>
                <c:pt idx="2793">
                  <c:v>12652.18262</c:v>
                </c:pt>
                <c:pt idx="2794">
                  <c:v>12668.69238</c:v>
                </c:pt>
                <c:pt idx="2795">
                  <c:v>12683.78125</c:v>
                </c:pt>
                <c:pt idx="2796">
                  <c:v>12697.57129</c:v>
                </c:pt>
                <c:pt idx="2797">
                  <c:v>12710.17383</c:v>
                </c:pt>
                <c:pt idx="2798">
                  <c:v>12721.69238</c:v>
                </c:pt>
                <c:pt idx="2799">
                  <c:v>12732.219730000001</c:v>
                </c:pt>
                <c:pt idx="2800">
                  <c:v>12741.840819999999</c:v>
                </c:pt>
                <c:pt idx="2801">
                  <c:v>12750.63379</c:v>
                </c:pt>
                <c:pt idx="2802">
                  <c:v>12758.66992</c:v>
                </c:pt>
                <c:pt idx="2803">
                  <c:v>12766.014649999999</c:v>
                </c:pt>
                <c:pt idx="2804">
                  <c:v>12772.726559999999</c:v>
                </c:pt>
                <c:pt idx="2805">
                  <c:v>12778.86133</c:v>
                </c:pt>
                <c:pt idx="2806">
                  <c:v>12784.467769999999</c:v>
                </c:pt>
                <c:pt idx="2807">
                  <c:v>12789.5918</c:v>
                </c:pt>
                <c:pt idx="2808">
                  <c:v>12794.27441</c:v>
                </c:pt>
                <c:pt idx="2809">
                  <c:v>12798.554690000001</c:v>
                </c:pt>
                <c:pt idx="2810">
                  <c:v>12802.465819999999</c:v>
                </c:pt>
                <c:pt idx="2811">
                  <c:v>12806.041020000001</c:v>
                </c:pt>
                <c:pt idx="2812">
                  <c:v>12809.30762</c:v>
                </c:pt>
                <c:pt idx="2813">
                  <c:v>12812.293949999999</c:v>
                </c:pt>
                <c:pt idx="2814">
                  <c:v>12815.02246</c:v>
                </c:pt>
                <c:pt idx="2815">
                  <c:v>12817.516600000001</c:v>
                </c:pt>
                <c:pt idx="2816">
                  <c:v>12819.795899999999</c:v>
                </c:pt>
                <c:pt idx="2817">
                  <c:v>12821.878909999999</c:v>
                </c:pt>
                <c:pt idx="2818">
                  <c:v>12823.7832</c:v>
                </c:pt>
                <c:pt idx="2819">
                  <c:v>12825.523440000001</c:v>
                </c:pt>
                <c:pt idx="2820">
                  <c:v>12827.11328</c:v>
                </c:pt>
                <c:pt idx="2821">
                  <c:v>12828.566409999999</c:v>
                </c:pt>
                <c:pt idx="2822">
                  <c:v>12829.89453</c:v>
                </c:pt>
                <c:pt idx="2823">
                  <c:v>12831.108399999999</c:v>
                </c:pt>
                <c:pt idx="2824">
                  <c:v>12832.217769999999</c:v>
                </c:pt>
                <c:pt idx="2825">
                  <c:v>12833.231449999999</c:v>
                </c:pt>
                <c:pt idx="2826">
                  <c:v>12834.1582</c:v>
                </c:pt>
                <c:pt idx="2827">
                  <c:v>12835.00488</c:v>
                </c:pt>
                <c:pt idx="2828">
                  <c:v>12835.7793</c:v>
                </c:pt>
                <c:pt idx="2829">
                  <c:v>12836.487300000001</c:v>
                </c:pt>
                <c:pt idx="2830">
                  <c:v>12837.13379</c:v>
                </c:pt>
                <c:pt idx="2831">
                  <c:v>12837.724609999999</c:v>
                </c:pt>
                <c:pt idx="2832">
                  <c:v>12838.264649999999</c:v>
                </c:pt>
                <c:pt idx="2833">
                  <c:v>12838.757809999999</c:v>
                </c:pt>
                <c:pt idx="2834">
                  <c:v>12839.208979999999</c:v>
                </c:pt>
                <c:pt idx="2835">
                  <c:v>12839.621090000001</c:v>
                </c:pt>
                <c:pt idx="2836">
                  <c:v>12839.99805</c:v>
                </c:pt>
                <c:pt idx="2837">
                  <c:v>12840.342769999999</c:v>
                </c:pt>
                <c:pt idx="2838">
                  <c:v>12840.657230000001</c:v>
                </c:pt>
                <c:pt idx="2839">
                  <c:v>12840.945309999999</c:v>
                </c:pt>
                <c:pt idx="2840">
                  <c:v>12841.20801</c:v>
                </c:pt>
                <c:pt idx="2841">
                  <c:v>12841.44824</c:v>
                </c:pt>
                <c:pt idx="2842">
                  <c:v>12841.66797</c:v>
                </c:pt>
                <c:pt idx="2843">
                  <c:v>12841.869140000001</c:v>
                </c:pt>
                <c:pt idx="2844">
                  <c:v>12842.052729999999</c:v>
                </c:pt>
                <c:pt idx="2845">
                  <c:v>12842.2207</c:v>
                </c:pt>
                <c:pt idx="2846">
                  <c:v>12842.374019999999</c:v>
                </c:pt>
                <c:pt idx="2847">
                  <c:v>12842.51367</c:v>
                </c:pt>
                <c:pt idx="2848">
                  <c:v>12842.641600000001</c:v>
                </c:pt>
                <c:pt idx="2849">
                  <c:v>12842.75879</c:v>
                </c:pt>
                <c:pt idx="2850">
                  <c:v>12842.865229999999</c:v>
                </c:pt>
                <c:pt idx="2851">
                  <c:v>12842.962890000001</c:v>
                </c:pt>
                <c:pt idx="2852">
                  <c:v>12843.05176</c:v>
                </c:pt>
                <c:pt idx="2853">
                  <c:v>12843.13379</c:v>
                </c:pt>
                <c:pt idx="2854">
                  <c:v>12843.20801</c:v>
                </c:pt>
                <c:pt idx="2855">
                  <c:v>12843.27637</c:v>
                </c:pt>
                <c:pt idx="2856">
                  <c:v>12843.33887</c:v>
                </c:pt>
                <c:pt idx="2857">
                  <c:v>12843.39551</c:v>
                </c:pt>
                <c:pt idx="2858">
                  <c:v>12843.447270000001</c:v>
                </c:pt>
                <c:pt idx="2859">
                  <c:v>12843.49512</c:v>
                </c:pt>
                <c:pt idx="2860">
                  <c:v>12843.53809</c:v>
                </c:pt>
                <c:pt idx="2861">
                  <c:v>12843.57813</c:v>
                </c:pt>
                <c:pt idx="2862">
                  <c:v>12843.61426</c:v>
                </c:pt>
                <c:pt idx="2863">
                  <c:v>12843.64746</c:v>
                </c:pt>
                <c:pt idx="2864">
                  <c:v>12843.677729999999</c:v>
                </c:pt>
                <c:pt idx="2865">
                  <c:v>12843.70508</c:v>
                </c:pt>
                <c:pt idx="2866">
                  <c:v>12843.73047</c:v>
                </c:pt>
                <c:pt idx="2867">
                  <c:v>12843.753909999999</c:v>
                </c:pt>
                <c:pt idx="2868">
                  <c:v>12843.775390000001</c:v>
                </c:pt>
                <c:pt idx="2869">
                  <c:v>12843.79492</c:v>
                </c:pt>
                <c:pt idx="2870">
                  <c:v>12843.8125</c:v>
                </c:pt>
                <c:pt idx="2871">
                  <c:v>12843.829100000001</c:v>
                </c:pt>
                <c:pt idx="2872">
                  <c:v>12843.84375</c:v>
                </c:pt>
                <c:pt idx="2873">
                  <c:v>12843.85742</c:v>
                </c:pt>
                <c:pt idx="2874">
                  <c:v>12843.87012</c:v>
                </c:pt>
                <c:pt idx="2875">
                  <c:v>12843.880859999999</c:v>
                </c:pt>
                <c:pt idx="2876">
                  <c:v>12843.891600000001</c:v>
                </c:pt>
                <c:pt idx="2877">
                  <c:v>12843.90137</c:v>
                </c:pt>
                <c:pt idx="2878">
                  <c:v>12843.910159999999</c:v>
                </c:pt>
                <c:pt idx="2879">
                  <c:v>12843.91797</c:v>
                </c:pt>
                <c:pt idx="2880">
                  <c:v>12843.924800000001</c:v>
                </c:pt>
                <c:pt idx="2881">
                  <c:v>12843.931640000001</c:v>
                </c:pt>
                <c:pt idx="2882">
                  <c:v>12843.9375</c:v>
                </c:pt>
                <c:pt idx="2883">
                  <c:v>12843.943359999999</c:v>
                </c:pt>
                <c:pt idx="2884">
                  <c:v>12843.94824</c:v>
                </c:pt>
                <c:pt idx="2885">
                  <c:v>12843.95313</c:v>
                </c:pt>
                <c:pt idx="2886">
                  <c:v>12843.95703</c:v>
                </c:pt>
                <c:pt idx="2887">
                  <c:v>12843.960940000001</c:v>
                </c:pt>
                <c:pt idx="2888">
                  <c:v>12843.96387</c:v>
                </c:pt>
                <c:pt idx="2889">
                  <c:v>12843.9668</c:v>
                </c:pt>
                <c:pt idx="2890">
                  <c:v>12843.969730000001</c:v>
                </c:pt>
                <c:pt idx="2891">
                  <c:v>12843.972659999999</c:v>
                </c:pt>
                <c:pt idx="2892">
                  <c:v>12843.974609999999</c:v>
                </c:pt>
                <c:pt idx="2893">
                  <c:v>12843.976559999999</c:v>
                </c:pt>
                <c:pt idx="2894">
                  <c:v>12843.978520000001</c:v>
                </c:pt>
                <c:pt idx="2895">
                  <c:v>12843.98047</c:v>
                </c:pt>
                <c:pt idx="2896">
                  <c:v>12843.98242</c:v>
                </c:pt>
                <c:pt idx="2897">
                  <c:v>12843.98438</c:v>
                </c:pt>
                <c:pt idx="2898">
                  <c:v>12843.985350000001</c:v>
                </c:pt>
                <c:pt idx="2899">
                  <c:v>12843.98633</c:v>
                </c:pt>
                <c:pt idx="2900">
                  <c:v>12843.987300000001</c:v>
                </c:pt>
                <c:pt idx="2901">
                  <c:v>12843.98828</c:v>
                </c:pt>
                <c:pt idx="2902">
                  <c:v>12843.98926</c:v>
                </c:pt>
                <c:pt idx="2903">
                  <c:v>12211.900390000001</c:v>
                </c:pt>
                <c:pt idx="2904">
                  <c:v>11634.214840000001</c:v>
                </c:pt>
                <c:pt idx="2905">
                  <c:v>11106.25</c:v>
                </c:pt>
                <c:pt idx="2906">
                  <c:v>10623.726559999999</c:v>
                </c:pt>
                <c:pt idx="2907">
                  <c:v>10182.733399999999</c:v>
                </c:pt>
                <c:pt idx="2908">
                  <c:v>9779.6962899999999</c:v>
                </c:pt>
                <c:pt idx="2909">
                  <c:v>9411.3476599999995</c:v>
                </c:pt>
                <c:pt idx="2910">
                  <c:v>9074.7021499999992</c:v>
                </c:pt>
                <c:pt idx="2911">
                  <c:v>8767.0322300000007</c:v>
                </c:pt>
                <c:pt idx="2912">
                  <c:v>8485.8427699999993</c:v>
                </c:pt>
                <c:pt idx="2913">
                  <c:v>8228.8544899999997</c:v>
                </c:pt>
                <c:pt idx="2914">
                  <c:v>7993.9853499999999</c:v>
                </c:pt>
                <c:pt idx="2915">
                  <c:v>7779.3310499999998</c:v>
                </c:pt>
                <c:pt idx="2916">
                  <c:v>7583.1518599999999</c:v>
                </c:pt>
                <c:pt idx="2917">
                  <c:v>7403.8574200000003</c:v>
                </c:pt>
                <c:pt idx="2918">
                  <c:v>7239.9946300000001</c:v>
                </c:pt>
                <c:pt idx="2919">
                  <c:v>7090.2353499999999</c:v>
                </c:pt>
                <c:pt idx="2920">
                  <c:v>6953.3657199999998</c:v>
                </c:pt>
                <c:pt idx="2921">
                  <c:v>6828.2763699999996</c:v>
                </c:pt>
                <c:pt idx="2922">
                  <c:v>6713.9531299999999</c:v>
                </c:pt>
                <c:pt idx="2923">
                  <c:v>6609.4697299999998</c:v>
                </c:pt>
                <c:pt idx="2924">
                  <c:v>6513.9790000000003</c:v>
                </c:pt>
                <c:pt idx="2925">
                  <c:v>6426.7070299999996</c:v>
                </c:pt>
                <c:pt idx="2926">
                  <c:v>6346.9462899999999</c:v>
                </c:pt>
                <c:pt idx="2927">
                  <c:v>6274.0507799999996</c:v>
                </c:pt>
                <c:pt idx="2928">
                  <c:v>6207.4291999999996</c:v>
                </c:pt>
                <c:pt idx="2929">
                  <c:v>6146.5415000000003</c:v>
                </c:pt>
                <c:pt idx="2930">
                  <c:v>6090.8945299999996</c:v>
                </c:pt>
                <c:pt idx="2931">
                  <c:v>6040.0371100000002</c:v>
                </c:pt>
                <c:pt idx="2932">
                  <c:v>5993.5566399999998</c:v>
                </c:pt>
                <c:pt idx="2933">
                  <c:v>5951.0766599999997</c:v>
                </c:pt>
                <c:pt idx="2934">
                  <c:v>5912.2529299999997</c:v>
                </c:pt>
                <c:pt idx="2935">
                  <c:v>5876.7709999999997</c:v>
                </c:pt>
                <c:pt idx="2936">
                  <c:v>5844.3427700000002</c:v>
                </c:pt>
                <c:pt idx="2937">
                  <c:v>5814.7055700000001</c:v>
                </c:pt>
                <c:pt idx="2938">
                  <c:v>5787.6191399999998</c:v>
                </c:pt>
                <c:pt idx="2939">
                  <c:v>5762.8642600000003</c:v>
                </c:pt>
                <c:pt idx="2940">
                  <c:v>5740.2397499999997</c:v>
                </c:pt>
                <c:pt idx="2941">
                  <c:v>5719.5625</c:v>
                </c:pt>
                <c:pt idx="2942">
                  <c:v>5700.6650399999999</c:v>
                </c:pt>
                <c:pt idx="2943">
                  <c:v>5683.3940400000001</c:v>
                </c:pt>
                <c:pt idx="2944">
                  <c:v>5667.6093799999999</c:v>
                </c:pt>
                <c:pt idx="2945">
                  <c:v>5653.1835899999996</c:v>
                </c:pt>
                <c:pt idx="2946">
                  <c:v>5639.9990200000002</c:v>
                </c:pt>
                <c:pt idx="2947">
                  <c:v>5627.9497099999999</c:v>
                </c:pt>
                <c:pt idx="2948">
                  <c:v>5616.9370099999996</c:v>
                </c:pt>
                <c:pt idx="2949">
                  <c:v>5606.8725599999998</c:v>
                </c:pt>
                <c:pt idx="2950">
                  <c:v>5597.6743200000001</c:v>
                </c:pt>
                <c:pt idx="2951">
                  <c:v>5589.2675799999997</c:v>
                </c:pt>
                <c:pt idx="2952">
                  <c:v>5581.5844699999998</c:v>
                </c:pt>
                <c:pt idx="2953">
                  <c:v>5574.5625</c:v>
                </c:pt>
                <c:pt idx="2954">
                  <c:v>5568.1450199999999</c:v>
                </c:pt>
                <c:pt idx="2955">
                  <c:v>5562.2797899999996</c:v>
                </c:pt>
                <c:pt idx="2956">
                  <c:v>5556.9194299999999</c:v>
                </c:pt>
                <c:pt idx="2957">
                  <c:v>5552.0205100000003</c:v>
                </c:pt>
                <c:pt idx="2958">
                  <c:v>5547.5429700000004</c:v>
                </c:pt>
                <c:pt idx="2959">
                  <c:v>5543.4511700000003</c:v>
                </c:pt>
                <c:pt idx="2960">
                  <c:v>5539.7114300000003</c:v>
                </c:pt>
                <c:pt idx="2961">
                  <c:v>5536.2934599999999</c:v>
                </c:pt>
                <c:pt idx="2962">
                  <c:v>5533.1699200000003</c:v>
                </c:pt>
                <c:pt idx="2963">
                  <c:v>5530.3149400000002</c:v>
                </c:pt>
                <c:pt idx="2964">
                  <c:v>5527.7055700000001</c:v>
                </c:pt>
                <c:pt idx="2965">
                  <c:v>5525.3208000000004</c:v>
                </c:pt>
                <c:pt idx="2966">
                  <c:v>5523.1415999999999</c:v>
                </c:pt>
                <c:pt idx="2967">
                  <c:v>5521.1499000000003</c:v>
                </c:pt>
                <c:pt idx="2968">
                  <c:v>5519.3295900000003</c:v>
                </c:pt>
                <c:pt idx="2969">
                  <c:v>5517.6660199999997</c:v>
                </c:pt>
                <c:pt idx="2970">
                  <c:v>5516.1455100000003</c:v>
                </c:pt>
                <c:pt idx="2971">
                  <c:v>5514.7558600000002</c:v>
                </c:pt>
                <c:pt idx="2972">
                  <c:v>5513.4858400000003</c:v>
                </c:pt>
                <c:pt idx="2973">
                  <c:v>5512.3252000000002</c:v>
                </c:pt>
                <c:pt idx="2974">
                  <c:v>5511.2641599999997</c:v>
                </c:pt>
                <c:pt idx="2975">
                  <c:v>5510.2944299999999</c:v>
                </c:pt>
                <c:pt idx="2976">
                  <c:v>5509.4081999999999</c:v>
                </c:pt>
                <c:pt idx="2977">
                  <c:v>5508.5986300000004</c:v>
                </c:pt>
                <c:pt idx="2978">
                  <c:v>5507.8584000000001</c:v>
                </c:pt>
                <c:pt idx="2979">
                  <c:v>5507.1821300000001</c:v>
                </c:pt>
                <c:pt idx="2980">
                  <c:v>5506.5639600000004</c:v>
                </c:pt>
                <c:pt idx="2981">
                  <c:v>5505.9990200000002</c:v>
                </c:pt>
                <c:pt idx="2982">
                  <c:v>5505.4829099999997</c:v>
                </c:pt>
                <c:pt idx="2983">
                  <c:v>5505.0112300000001</c:v>
                </c:pt>
                <c:pt idx="2984">
                  <c:v>5504.5800799999997</c:v>
                </c:pt>
                <c:pt idx="2985">
                  <c:v>5504.1860399999996</c:v>
                </c:pt>
                <c:pt idx="2986">
                  <c:v>5503.8256799999999</c:v>
                </c:pt>
                <c:pt idx="2987">
                  <c:v>5503.49658</c:v>
                </c:pt>
                <c:pt idx="2988">
                  <c:v>5503.1958000000004</c:v>
                </c:pt>
                <c:pt idx="2989">
                  <c:v>5502.9209000000001</c:v>
                </c:pt>
                <c:pt idx="2990">
                  <c:v>5502.6694299999999</c:v>
                </c:pt>
                <c:pt idx="2991">
                  <c:v>5502.4394499999999</c:v>
                </c:pt>
                <c:pt idx="2992">
                  <c:v>5502.2294899999997</c:v>
                </c:pt>
                <c:pt idx="2993">
                  <c:v>5502.0375999999997</c:v>
                </c:pt>
                <c:pt idx="2994">
                  <c:v>5501.8622999999998</c:v>
                </c:pt>
                <c:pt idx="2995">
                  <c:v>5501.7021500000001</c:v>
                </c:pt>
                <c:pt idx="2996">
                  <c:v>5501.55566</c:v>
                </c:pt>
                <c:pt idx="2997">
                  <c:v>5501.4218799999999</c:v>
                </c:pt>
                <c:pt idx="2998">
                  <c:v>5501.2993200000001</c:v>
                </c:pt>
                <c:pt idx="2999">
                  <c:v>5501.1875</c:v>
                </c:pt>
                <c:pt idx="3000">
                  <c:v>5501.0854499999996</c:v>
                </c:pt>
                <c:pt idx="3001">
                  <c:v>5500.9921899999999</c:v>
                </c:pt>
                <c:pt idx="3002">
                  <c:v>5500.9067400000004</c:v>
                </c:pt>
                <c:pt idx="3003">
                  <c:v>5500.8286099999996</c:v>
                </c:pt>
                <c:pt idx="3004">
                  <c:v>5500.7573199999997</c:v>
                </c:pt>
                <c:pt idx="3005">
                  <c:v>5500.6923800000004</c:v>
                </c:pt>
                <c:pt idx="3006">
                  <c:v>5500.6328100000001</c:v>
                </c:pt>
                <c:pt idx="3007">
                  <c:v>5500.5781299999999</c:v>
                </c:pt>
                <c:pt idx="3008">
                  <c:v>5500.5283200000003</c:v>
                </c:pt>
                <c:pt idx="3009">
                  <c:v>5500.4829099999997</c:v>
                </c:pt>
                <c:pt idx="3010">
                  <c:v>5500.4414100000004</c:v>
                </c:pt>
                <c:pt idx="3011">
                  <c:v>5500.4033200000003</c:v>
                </c:pt>
                <c:pt idx="3012">
                  <c:v>5500.3686500000003</c:v>
                </c:pt>
                <c:pt idx="3013">
                  <c:v>5500.33691</c:v>
                </c:pt>
                <c:pt idx="3014">
                  <c:v>5500.3081099999999</c:v>
                </c:pt>
                <c:pt idx="3015">
                  <c:v>5500.2817400000004</c:v>
                </c:pt>
                <c:pt idx="3016">
                  <c:v>5500.2573199999997</c:v>
                </c:pt>
                <c:pt idx="3017">
                  <c:v>5500.2353499999999</c:v>
                </c:pt>
                <c:pt idx="3018">
                  <c:v>5500.21533</c:v>
                </c:pt>
                <c:pt idx="3019">
                  <c:v>5500.1967800000002</c:v>
                </c:pt>
                <c:pt idx="3020">
                  <c:v>5500.1796899999999</c:v>
                </c:pt>
                <c:pt idx="3021">
                  <c:v>5500.1640600000001</c:v>
                </c:pt>
                <c:pt idx="3022">
                  <c:v>5500.1499000000003</c:v>
                </c:pt>
                <c:pt idx="3023">
                  <c:v>5500.1372099999999</c:v>
                </c:pt>
                <c:pt idx="3024">
                  <c:v>5500.1254900000004</c:v>
                </c:pt>
                <c:pt idx="3025">
                  <c:v>5500.1147499999997</c:v>
                </c:pt>
                <c:pt idx="3026">
                  <c:v>5500.1049800000001</c:v>
                </c:pt>
                <c:pt idx="3027">
                  <c:v>5500.0956999999999</c:v>
                </c:pt>
                <c:pt idx="3028">
                  <c:v>5500.0874000000003</c:v>
                </c:pt>
                <c:pt idx="3029">
                  <c:v>5500.0800799999997</c:v>
                </c:pt>
                <c:pt idx="3030">
                  <c:v>5500.0732399999997</c:v>
                </c:pt>
                <c:pt idx="3031">
                  <c:v>5500.0668900000001</c:v>
                </c:pt>
                <c:pt idx="3032">
                  <c:v>5500.0610399999996</c:v>
                </c:pt>
                <c:pt idx="3033">
                  <c:v>5500.05566</c:v>
                </c:pt>
                <c:pt idx="3034">
                  <c:v>5500.0507799999996</c:v>
                </c:pt>
                <c:pt idx="3035">
                  <c:v>5500.0463900000004</c:v>
                </c:pt>
                <c:pt idx="3036">
                  <c:v>5500.0424800000001</c:v>
                </c:pt>
                <c:pt idx="3037">
                  <c:v>5500.0390600000001</c:v>
                </c:pt>
                <c:pt idx="3038">
                  <c:v>5500.0356400000001</c:v>
                </c:pt>
                <c:pt idx="3039">
                  <c:v>5500.0327100000004</c:v>
                </c:pt>
                <c:pt idx="3040">
                  <c:v>5500.0297899999996</c:v>
                </c:pt>
                <c:pt idx="3041">
                  <c:v>5500.0273399999996</c:v>
                </c:pt>
                <c:pt idx="3042">
                  <c:v>5500.0249000000003</c:v>
                </c:pt>
                <c:pt idx="3043">
                  <c:v>5500.0229499999996</c:v>
                </c:pt>
                <c:pt idx="3044">
                  <c:v>5500.0209999999997</c:v>
                </c:pt>
                <c:pt idx="3045">
                  <c:v>5500.0190400000001</c:v>
                </c:pt>
                <c:pt idx="3046">
                  <c:v>5500.0175799999997</c:v>
                </c:pt>
                <c:pt idx="3047">
                  <c:v>5500.0161099999996</c:v>
                </c:pt>
                <c:pt idx="3048">
                  <c:v>5500.0146500000001</c:v>
                </c:pt>
                <c:pt idx="3049">
                  <c:v>5500.0131799999999</c:v>
                </c:pt>
                <c:pt idx="3050">
                  <c:v>5500.0122099999999</c:v>
                </c:pt>
                <c:pt idx="3051">
                  <c:v>5500.0112300000001</c:v>
                </c:pt>
                <c:pt idx="3052">
                  <c:v>5500.0102500000003</c:v>
                </c:pt>
                <c:pt idx="3053">
                  <c:v>5500.0092800000002</c:v>
                </c:pt>
                <c:pt idx="3054">
                  <c:v>5500.0083000000004</c:v>
                </c:pt>
                <c:pt idx="3055">
                  <c:v>5500.0078100000001</c:v>
                </c:pt>
                <c:pt idx="3056">
                  <c:v>5500.0073199999997</c:v>
                </c:pt>
                <c:pt idx="3057">
                  <c:v>5500.00684</c:v>
                </c:pt>
                <c:pt idx="3058">
                  <c:v>5500.0063499999997</c:v>
                </c:pt>
                <c:pt idx="3059">
                  <c:v>5500.0058600000002</c:v>
                </c:pt>
                <c:pt idx="3060">
                  <c:v>5500.0053699999999</c:v>
                </c:pt>
                <c:pt idx="3061">
                  <c:v>5500.0048800000004</c:v>
                </c:pt>
                <c:pt idx="3062">
                  <c:v>5500.0043900000001</c:v>
                </c:pt>
                <c:pt idx="3063">
                  <c:v>5500.0039100000004</c:v>
                </c:pt>
                <c:pt idx="3064">
                  <c:v>5500.00342</c:v>
                </c:pt>
                <c:pt idx="3065">
                  <c:v>5500.0029299999997</c:v>
                </c:pt>
                <c:pt idx="3066">
                  <c:v>5500.0024400000002</c:v>
                </c:pt>
                <c:pt idx="3067">
                  <c:v>5500.0024400000002</c:v>
                </c:pt>
                <c:pt idx="3068">
                  <c:v>5500.0024400000002</c:v>
                </c:pt>
                <c:pt idx="3069">
                  <c:v>5500.0024400000002</c:v>
                </c:pt>
                <c:pt idx="3070">
                  <c:v>5500.0024400000002</c:v>
                </c:pt>
                <c:pt idx="3071">
                  <c:v>5500.0024400000002</c:v>
                </c:pt>
                <c:pt idx="3072">
                  <c:v>5500.0024400000002</c:v>
                </c:pt>
                <c:pt idx="3073">
                  <c:v>5500.0024400000002</c:v>
                </c:pt>
                <c:pt idx="3074">
                  <c:v>5500.0024400000002</c:v>
                </c:pt>
                <c:pt idx="3075">
                  <c:v>5500.0024400000002</c:v>
                </c:pt>
                <c:pt idx="3076">
                  <c:v>5500.0024400000002</c:v>
                </c:pt>
                <c:pt idx="3077">
                  <c:v>5500.0024400000002</c:v>
                </c:pt>
                <c:pt idx="3078">
                  <c:v>5500.0024400000002</c:v>
                </c:pt>
                <c:pt idx="3079">
                  <c:v>5500.0024400000002</c:v>
                </c:pt>
                <c:pt idx="3080">
                  <c:v>5500.0024400000002</c:v>
                </c:pt>
                <c:pt idx="3081">
                  <c:v>5500.0024400000002</c:v>
                </c:pt>
                <c:pt idx="3082">
                  <c:v>5500.0024400000002</c:v>
                </c:pt>
                <c:pt idx="3083">
                  <c:v>5500.0024400000002</c:v>
                </c:pt>
                <c:pt idx="3084">
                  <c:v>5500.0024400000002</c:v>
                </c:pt>
                <c:pt idx="3085">
                  <c:v>5500.0024400000002</c:v>
                </c:pt>
                <c:pt idx="3086">
                  <c:v>5500.0024400000002</c:v>
                </c:pt>
                <c:pt idx="3087">
                  <c:v>5500.0024400000002</c:v>
                </c:pt>
                <c:pt idx="3088">
                  <c:v>5500.0024400000002</c:v>
                </c:pt>
                <c:pt idx="3089">
                  <c:v>5500.0024400000002</c:v>
                </c:pt>
                <c:pt idx="3090">
                  <c:v>5500.0024400000002</c:v>
                </c:pt>
                <c:pt idx="3091">
                  <c:v>5500.0024400000002</c:v>
                </c:pt>
                <c:pt idx="3092">
                  <c:v>5500.0024400000002</c:v>
                </c:pt>
                <c:pt idx="3093">
                  <c:v>5500.0024400000002</c:v>
                </c:pt>
                <c:pt idx="3094">
                  <c:v>5500.0024400000002</c:v>
                </c:pt>
                <c:pt idx="3095">
                  <c:v>5500.0024400000002</c:v>
                </c:pt>
                <c:pt idx="3096">
                  <c:v>5500.0024400000002</c:v>
                </c:pt>
                <c:pt idx="3097">
                  <c:v>5500.0024400000002</c:v>
                </c:pt>
                <c:pt idx="3098">
                  <c:v>5500.0024400000002</c:v>
                </c:pt>
                <c:pt idx="3099">
                  <c:v>5500.0024400000002</c:v>
                </c:pt>
                <c:pt idx="3100">
                  <c:v>5500.0024400000002</c:v>
                </c:pt>
                <c:pt idx="3101">
                  <c:v>5500.0024400000002</c:v>
                </c:pt>
                <c:pt idx="3102">
                  <c:v>5500.0024400000002</c:v>
                </c:pt>
                <c:pt idx="3103">
                  <c:v>5500.0024400000002</c:v>
                </c:pt>
                <c:pt idx="3104">
                  <c:v>5500.0024400000002</c:v>
                </c:pt>
                <c:pt idx="3105">
                  <c:v>5500.0024400000002</c:v>
                </c:pt>
                <c:pt idx="3106">
                  <c:v>5500.0024400000002</c:v>
                </c:pt>
                <c:pt idx="3107">
                  <c:v>5500.0024400000002</c:v>
                </c:pt>
                <c:pt idx="3108">
                  <c:v>5500.0024400000002</c:v>
                </c:pt>
                <c:pt idx="3109">
                  <c:v>5500.0024400000002</c:v>
                </c:pt>
                <c:pt idx="3110">
                  <c:v>5500.0024400000002</c:v>
                </c:pt>
                <c:pt idx="3111">
                  <c:v>5500.0024400000002</c:v>
                </c:pt>
                <c:pt idx="3112">
                  <c:v>5500.0024400000002</c:v>
                </c:pt>
                <c:pt idx="3113">
                  <c:v>5500.0024400000002</c:v>
                </c:pt>
                <c:pt idx="3114">
                  <c:v>5500.0024400000002</c:v>
                </c:pt>
                <c:pt idx="3115">
                  <c:v>5500.0024400000002</c:v>
                </c:pt>
                <c:pt idx="3116">
                  <c:v>5500.0024400000002</c:v>
                </c:pt>
                <c:pt idx="3117">
                  <c:v>5500.0024400000002</c:v>
                </c:pt>
                <c:pt idx="3118">
                  <c:v>5500.0024400000002</c:v>
                </c:pt>
                <c:pt idx="3119">
                  <c:v>5500.0024400000002</c:v>
                </c:pt>
                <c:pt idx="3120">
                  <c:v>5500.0024400000002</c:v>
                </c:pt>
                <c:pt idx="3121">
                  <c:v>5500.0024400000002</c:v>
                </c:pt>
                <c:pt idx="3122">
                  <c:v>5500.0024400000002</c:v>
                </c:pt>
                <c:pt idx="3123">
                  <c:v>5500.0024400000002</c:v>
                </c:pt>
                <c:pt idx="3124">
                  <c:v>5500.0024400000002</c:v>
                </c:pt>
                <c:pt idx="3125">
                  <c:v>5500.0024400000002</c:v>
                </c:pt>
                <c:pt idx="3126">
                  <c:v>5500.0024400000002</c:v>
                </c:pt>
                <c:pt idx="3127">
                  <c:v>5500.0024400000002</c:v>
                </c:pt>
                <c:pt idx="3128">
                  <c:v>5500.0024400000002</c:v>
                </c:pt>
                <c:pt idx="3129">
                  <c:v>5500.0024400000002</c:v>
                </c:pt>
                <c:pt idx="3130">
                  <c:v>5500.0024400000002</c:v>
                </c:pt>
                <c:pt idx="3131">
                  <c:v>5500.0024400000002</c:v>
                </c:pt>
                <c:pt idx="3132">
                  <c:v>5500.0024400000002</c:v>
                </c:pt>
                <c:pt idx="3133">
                  <c:v>5500.0024400000002</c:v>
                </c:pt>
                <c:pt idx="3134">
                  <c:v>5500.0024400000002</c:v>
                </c:pt>
                <c:pt idx="3135">
                  <c:v>5500.0024400000002</c:v>
                </c:pt>
                <c:pt idx="3136">
                  <c:v>5500.0024400000002</c:v>
                </c:pt>
                <c:pt idx="3137">
                  <c:v>5500.0024400000002</c:v>
                </c:pt>
                <c:pt idx="3138">
                  <c:v>5500.0024400000002</c:v>
                </c:pt>
                <c:pt idx="3139">
                  <c:v>5500.0024400000002</c:v>
                </c:pt>
                <c:pt idx="3140">
                  <c:v>5500.0024400000002</c:v>
                </c:pt>
                <c:pt idx="3141">
                  <c:v>5500.0024400000002</c:v>
                </c:pt>
                <c:pt idx="3142">
                  <c:v>5500.0024400000002</c:v>
                </c:pt>
                <c:pt idx="3143">
                  <c:v>5500.0024400000002</c:v>
                </c:pt>
                <c:pt idx="3144">
                  <c:v>5500.0024400000002</c:v>
                </c:pt>
                <c:pt idx="3145">
                  <c:v>5500.0024400000002</c:v>
                </c:pt>
                <c:pt idx="3146">
                  <c:v>5500.0024400000002</c:v>
                </c:pt>
                <c:pt idx="3147">
                  <c:v>5500.0024400000002</c:v>
                </c:pt>
                <c:pt idx="3148">
                  <c:v>5500.0024400000002</c:v>
                </c:pt>
                <c:pt idx="3149">
                  <c:v>5500.0024400000002</c:v>
                </c:pt>
                <c:pt idx="3150">
                  <c:v>5500.0024400000002</c:v>
                </c:pt>
                <c:pt idx="3151">
                  <c:v>5500.0024400000002</c:v>
                </c:pt>
                <c:pt idx="3152">
                  <c:v>5500.0024400000002</c:v>
                </c:pt>
                <c:pt idx="3153">
                  <c:v>5500.0024400000002</c:v>
                </c:pt>
                <c:pt idx="3154">
                  <c:v>5500.0024400000002</c:v>
                </c:pt>
                <c:pt idx="3155">
                  <c:v>5500.0024400000002</c:v>
                </c:pt>
                <c:pt idx="3156">
                  <c:v>5500.0024400000002</c:v>
                </c:pt>
                <c:pt idx="3157">
                  <c:v>5500.0024400000002</c:v>
                </c:pt>
                <c:pt idx="3158">
                  <c:v>5500.0024400000002</c:v>
                </c:pt>
                <c:pt idx="3159">
                  <c:v>5500.0024400000002</c:v>
                </c:pt>
                <c:pt idx="3160">
                  <c:v>5500.0024400000002</c:v>
                </c:pt>
                <c:pt idx="3161">
                  <c:v>5500.0024400000002</c:v>
                </c:pt>
                <c:pt idx="3162">
                  <c:v>5500.0024400000002</c:v>
                </c:pt>
                <c:pt idx="3163">
                  <c:v>5500.0024400000002</c:v>
                </c:pt>
                <c:pt idx="3164">
                  <c:v>5500.0024400000002</c:v>
                </c:pt>
                <c:pt idx="3165">
                  <c:v>5500.0024400000002</c:v>
                </c:pt>
                <c:pt idx="3166">
                  <c:v>5500.0024400000002</c:v>
                </c:pt>
                <c:pt idx="3167">
                  <c:v>5500.0024400000002</c:v>
                </c:pt>
                <c:pt idx="3168">
                  <c:v>5500.0024400000002</c:v>
                </c:pt>
                <c:pt idx="3169">
                  <c:v>5500.0024400000002</c:v>
                </c:pt>
                <c:pt idx="3170">
                  <c:v>5500.0024400000002</c:v>
                </c:pt>
                <c:pt idx="3171">
                  <c:v>5500.0024400000002</c:v>
                </c:pt>
                <c:pt idx="3172">
                  <c:v>5500.0024400000002</c:v>
                </c:pt>
                <c:pt idx="3173">
                  <c:v>5500.0024400000002</c:v>
                </c:pt>
                <c:pt idx="3174">
                  <c:v>5500.0024400000002</c:v>
                </c:pt>
                <c:pt idx="3175">
                  <c:v>5500.0024400000002</c:v>
                </c:pt>
                <c:pt idx="3176">
                  <c:v>5500.0024400000002</c:v>
                </c:pt>
                <c:pt idx="3177">
                  <c:v>5500.0024400000002</c:v>
                </c:pt>
                <c:pt idx="3178">
                  <c:v>5500.0024400000002</c:v>
                </c:pt>
                <c:pt idx="3179">
                  <c:v>5500.0024400000002</c:v>
                </c:pt>
                <c:pt idx="3180">
                  <c:v>5500.0024400000002</c:v>
                </c:pt>
                <c:pt idx="3181">
                  <c:v>5500.0024400000002</c:v>
                </c:pt>
                <c:pt idx="3182">
                  <c:v>5500.0024400000002</c:v>
                </c:pt>
                <c:pt idx="3183">
                  <c:v>5500.0024400000002</c:v>
                </c:pt>
                <c:pt idx="3184">
                  <c:v>5500.0024400000002</c:v>
                </c:pt>
                <c:pt idx="3185">
                  <c:v>5500.0024400000002</c:v>
                </c:pt>
                <c:pt idx="3186">
                  <c:v>5500.0024400000002</c:v>
                </c:pt>
                <c:pt idx="3187">
                  <c:v>5500.0024400000002</c:v>
                </c:pt>
                <c:pt idx="3188">
                  <c:v>5500.0024400000002</c:v>
                </c:pt>
                <c:pt idx="3189">
                  <c:v>5500.0024400000002</c:v>
                </c:pt>
                <c:pt idx="3190">
                  <c:v>5500.0024400000002</c:v>
                </c:pt>
                <c:pt idx="3191">
                  <c:v>5500.0024400000002</c:v>
                </c:pt>
                <c:pt idx="3192">
                  <c:v>5500.0024400000002</c:v>
                </c:pt>
                <c:pt idx="3193">
                  <c:v>5500.0024400000002</c:v>
                </c:pt>
                <c:pt idx="3194">
                  <c:v>5500.0024400000002</c:v>
                </c:pt>
                <c:pt idx="3195">
                  <c:v>5500.0024400000002</c:v>
                </c:pt>
                <c:pt idx="3196">
                  <c:v>5500.0024400000002</c:v>
                </c:pt>
                <c:pt idx="3197">
                  <c:v>5500.0024400000002</c:v>
                </c:pt>
                <c:pt idx="3198">
                  <c:v>5500.0024400000002</c:v>
                </c:pt>
                <c:pt idx="3199">
                  <c:v>5500.0024400000002</c:v>
                </c:pt>
                <c:pt idx="3200">
                  <c:v>5500.0024400000002</c:v>
                </c:pt>
                <c:pt idx="3201">
                  <c:v>5500.0024400000002</c:v>
                </c:pt>
                <c:pt idx="3202">
                  <c:v>5500.0024400000002</c:v>
                </c:pt>
                <c:pt idx="3203">
                  <c:v>5500.0024400000002</c:v>
                </c:pt>
                <c:pt idx="3204">
                  <c:v>5500.0024400000002</c:v>
                </c:pt>
                <c:pt idx="3205">
                  <c:v>5500.0024400000002</c:v>
                </c:pt>
                <c:pt idx="3206">
                  <c:v>5500.0024400000002</c:v>
                </c:pt>
                <c:pt idx="3207">
                  <c:v>5500.0024400000002</c:v>
                </c:pt>
                <c:pt idx="3208">
                  <c:v>5500.0024400000002</c:v>
                </c:pt>
                <c:pt idx="3209">
                  <c:v>5500.0024400000002</c:v>
                </c:pt>
                <c:pt idx="3210">
                  <c:v>5500.0024400000002</c:v>
                </c:pt>
                <c:pt idx="3211">
                  <c:v>5500.0024400000002</c:v>
                </c:pt>
                <c:pt idx="3212">
                  <c:v>5500.0024400000002</c:v>
                </c:pt>
                <c:pt idx="3213">
                  <c:v>5500.0024400000002</c:v>
                </c:pt>
                <c:pt idx="3214">
                  <c:v>5500.0024400000002</c:v>
                </c:pt>
                <c:pt idx="3215">
                  <c:v>5500.0024400000002</c:v>
                </c:pt>
                <c:pt idx="3216">
                  <c:v>5500.0024400000002</c:v>
                </c:pt>
                <c:pt idx="3217">
                  <c:v>5500.0024400000002</c:v>
                </c:pt>
                <c:pt idx="3218">
                  <c:v>5500.0024400000002</c:v>
                </c:pt>
                <c:pt idx="3219">
                  <c:v>5500.0024400000002</c:v>
                </c:pt>
                <c:pt idx="3220">
                  <c:v>5500.0024400000002</c:v>
                </c:pt>
                <c:pt idx="3221">
                  <c:v>5500.0024400000002</c:v>
                </c:pt>
                <c:pt idx="3222">
                  <c:v>5500.0024400000002</c:v>
                </c:pt>
                <c:pt idx="3223">
                  <c:v>5500.0024400000002</c:v>
                </c:pt>
                <c:pt idx="3224">
                  <c:v>5500.0024400000002</c:v>
                </c:pt>
                <c:pt idx="3225">
                  <c:v>5500.0024400000002</c:v>
                </c:pt>
                <c:pt idx="3226">
                  <c:v>5500.0024400000002</c:v>
                </c:pt>
                <c:pt idx="3227">
                  <c:v>5500.0024400000002</c:v>
                </c:pt>
                <c:pt idx="3228">
                  <c:v>5500.0024400000002</c:v>
                </c:pt>
                <c:pt idx="3229">
                  <c:v>5500.0024400000002</c:v>
                </c:pt>
                <c:pt idx="3230">
                  <c:v>5500.0024400000002</c:v>
                </c:pt>
                <c:pt idx="3231">
                  <c:v>5500.0024400000002</c:v>
                </c:pt>
                <c:pt idx="3232">
                  <c:v>5500.0024400000002</c:v>
                </c:pt>
                <c:pt idx="3233">
                  <c:v>5500.0024400000002</c:v>
                </c:pt>
                <c:pt idx="3234">
                  <c:v>5500.0024400000002</c:v>
                </c:pt>
                <c:pt idx="3235">
                  <c:v>5500.0024400000002</c:v>
                </c:pt>
                <c:pt idx="3236">
                  <c:v>5500.0024400000002</c:v>
                </c:pt>
                <c:pt idx="3237">
                  <c:v>5500.0024400000002</c:v>
                </c:pt>
                <c:pt idx="3238">
                  <c:v>5500.0024400000002</c:v>
                </c:pt>
                <c:pt idx="3239">
                  <c:v>5500.0024400000002</c:v>
                </c:pt>
                <c:pt idx="3240">
                  <c:v>5500.0024400000002</c:v>
                </c:pt>
                <c:pt idx="3241">
                  <c:v>5500.0024400000002</c:v>
                </c:pt>
                <c:pt idx="3242">
                  <c:v>5500.0024400000002</c:v>
                </c:pt>
                <c:pt idx="3243">
                  <c:v>5500.0024400000002</c:v>
                </c:pt>
                <c:pt idx="3244">
                  <c:v>5500.0024400000002</c:v>
                </c:pt>
                <c:pt idx="3245">
                  <c:v>5500.0024400000002</c:v>
                </c:pt>
                <c:pt idx="3246">
                  <c:v>5500.0024400000002</c:v>
                </c:pt>
                <c:pt idx="3247">
                  <c:v>5500.0024400000002</c:v>
                </c:pt>
                <c:pt idx="3248">
                  <c:v>5500.0024400000002</c:v>
                </c:pt>
                <c:pt idx="3249">
                  <c:v>5500.0024400000002</c:v>
                </c:pt>
                <c:pt idx="3250">
                  <c:v>5500.0024400000002</c:v>
                </c:pt>
                <c:pt idx="3251">
                  <c:v>5500.0024400000002</c:v>
                </c:pt>
                <c:pt idx="3252">
                  <c:v>5500.0024400000002</c:v>
                </c:pt>
                <c:pt idx="3253">
                  <c:v>5500.0024400000002</c:v>
                </c:pt>
                <c:pt idx="3254">
                  <c:v>5500.0024400000002</c:v>
                </c:pt>
                <c:pt idx="3255">
                  <c:v>5500.0024400000002</c:v>
                </c:pt>
                <c:pt idx="3256">
                  <c:v>5500.0024400000002</c:v>
                </c:pt>
                <c:pt idx="3257">
                  <c:v>5500.0024400000002</c:v>
                </c:pt>
                <c:pt idx="3258">
                  <c:v>5500.0024400000002</c:v>
                </c:pt>
                <c:pt idx="3259">
                  <c:v>5500.0024400000002</c:v>
                </c:pt>
                <c:pt idx="3260">
                  <c:v>5500.0024400000002</c:v>
                </c:pt>
                <c:pt idx="3261">
                  <c:v>5500.0024400000002</c:v>
                </c:pt>
                <c:pt idx="3262">
                  <c:v>5500.0024400000002</c:v>
                </c:pt>
                <c:pt idx="3263">
                  <c:v>5500.0024400000002</c:v>
                </c:pt>
                <c:pt idx="3264">
                  <c:v>5500.0024400000002</c:v>
                </c:pt>
                <c:pt idx="3265">
                  <c:v>5500.0024400000002</c:v>
                </c:pt>
                <c:pt idx="3266">
                  <c:v>5500.0024400000002</c:v>
                </c:pt>
                <c:pt idx="3267">
                  <c:v>5500.0024400000002</c:v>
                </c:pt>
                <c:pt idx="3268">
                  <c:v>5500.0024400000002</c:v>
                </c:pt>
                <c:pt idx="3269">
                  <c:v>5500.0024400000002</c:v>
                </c:pt>
                <c:pt idx="3270">
                  <c:v>5500.0024400000002</c:v>
                </c:pt>
                <c:pt idx="3271">
                  <c:v>5500.0024400000002</c:v>
                </c:pt>
                <c:pt idx="3272">
                  <c:v>5500.0024400000002</c:v>
                </c:pt>
                <c:pt idx="3273">
                  <c:v>5500.0024400000002</c:v>
                </c:pt>
                <c:pt idx="3274">
                  <c:v>5500.0024400000002</c:v>
                </c:pt>
                <c:pt idx="3275">
                  <c:v>5500.0024400000002</c:v>
                </c:pt>
                <c:pt idx="3276">
                  <c:v>5500.0024400000002</c:v>
                </c:pt>
                <c:pt idx="3277">
                  <c:v>5500.0024400000002</c:v>
                </c:pt>
                <c:pt idx="3278">
                  <c:v>5500.0024400000002</c:v>
                </c:pt>
                <c:pt idx="3279">
                  <c:v>5500.0024400000002</c:v>
                </c:pt>
                <c:pt idx="3280">
                  <c:v>5500.0024400000002</c:v>
                </c:pt>
                <c:pt idx="3281">
                  <c:v>5500.0024400000002</c:v>
                </c:pt>
                <c:pt idx="3282">
                  <c:v>5500.0024400000002</c:v>
                </c:pt>
                <c:pt idx="3283">
                  <c:v>5500.0024400000002</c:v>
                </c:pt>
                <c:pt idx="3284">
                  <c:v>5500.0024400000002</c:v>
                </c:pt>
                <c:pt idx="3285">
                  <c:v>5500.0024400000002</c:v>
                </c:pt>
                <c:pt idx="3286">
                  <c:v>5500.0024400000002</c:v>
                </c:pt>
                <c:pt idx="3287">
                  <c:v>5500.0024400000002</c:v>
                </c:pt>
                <c:pt idx="3288">
                  <c:v>5500.0024400000002</c:v>
                </c:pt>
                <c:pt idx="3289">
                  <c:v>5500.0024400000002</c:v>
                </c:pt>
                <c:pt idx="3290">
                  <c:v>5500.0024400000002</c:v>
                </c:pt>
                <c:pt idx="3291">
                  <c:v>5500.0024400000002</c:v>
                </c:pt>
                <c:pt idx="3292">
                  <c:v>5500.0024400000002</c:v>
                </c:pt>
                <c:pt idx="3293">
                  <c:v>5500.0024400000002</c:v>
                </c:pt>
                <c:pt idx="3294">
                  <c:v>5500.0024400000002</c:v>
                </c:pt>
                <c:pt idx="3295">
                  <c:v>5500.0024400000002</c:v>
                </c:pt>
                <c:pt idx="3296">
                  <c:v>5500.0024400000002</c:v>
                </c:pt>
                <c:pt idx="3297">
                  <c:v>5500.0024400000002</c:v>
                </c:pt>
                <c:pt idx="3298">
                  <c:v>5500.0024400000002</c:v>
                </c:pt>
                <c:pt idx="3299">
                  <c:v>5500.0024400000002</c:v>
                </c:pt>
                <c:pt idx="3300">
                  <c:v>5500.0024400000002</c:v>
                </c:pt>
                <c:pt idx="3301">
                  <c:v>5500.0024400000002</c:v>
                </c:pt>
                <c:pt idx="3302">
                  <c:v>5500.0024400000002</c:v>
                </c:pt>
                <c:pt idx="3303">
                  <c:v>5500.0024400000002</c:v>
                </c:pt>
                <c:pt idx="3304">
                  <c:v>5500.0024400000002</c:v>
                </c:pt>
                <c:pt idx="3305">
                  <c:v>5500.0024400000002</c:v>
                </c:pt>
                <c:pt idx="3306">
                  <c:v>5500.0024400000002</c:v>
                </c:pt>
                <c:pt idx="3307">
                  <c:v>5500.0024400000002</c:v>
                </c:pt>
                <c:pt idx="3308">
                  <c:v>5500.0024400000002</c:v>
                </c:pt>
                <c:pt idx="3309">
                  <c:v>5500.0024400000002</c:v>
                </c:pt>
                <c:pt idx="3310">
                  <c:v>5500.0024400000002</c:v>
                </c:pt>
                <c:pt idx="3311">
                  <c:v>5500.0024400000002</c:v>
                </c:pt>
                <c:pt idx="3312">
                  <c:v>5500.0024400000002</c:v>
                </c:pt>
                <c:pt idx="3313">
                  <c:v>5500.0024400000002</c:v>
                </c:pt>
                <c:pt idx="3314">
                  <c:v>5500.0024400000002</c:v>
                </c:pt>
                <c:pt idx="3315">
                  <c:v>5500.0024400000002</c:v>
                </c:pt>
                <c:pt idx="3316">
                  <c:v>5500.0024400000002</c:v>
                </c:pt>
                <c:pt idx="3317">
                  <c:v>5500.0024400000002</c:v>
                </c:pt>
                <c:pt idx="3318">
                  <c:v>5500.0024400000002</c:v>
                </c:pt>
                <c:pt idx="3319">
                  <c:v>5500.0024400000002</c:v>
                </c:pt>
                <c:pt idx="3320">
                  <c:v>5500.0024400000002</c:v>
                </c:pt>
                <c:pt idx="3321">
                  <c:v>5500.0024400000002</c:v>
                </c:pt>
                <c:pt idx="3322">
                  <c:v>5500.0024400000002</c:v>
                </c:pt>
                <c:pt idx="3323">
                  <c:v>5500.0024400000002</c:v>
                </c:pt>
                <c:pt idx="3324">
                  <c:v>5500.0024400000002</c:v>
                </c:pt>
                <c:pt idx="3325">
                  <c:v>5500.0024400000002</c:v>
                </c:pt>
                <c:pt idx="3326">
                  <c:v>5500.0024400000002</c:v>
                </c:pt>
                <c:pt idx="3327">
                  <c:v>5500.0024400000002</c:v>
                </c:pt>
                <c:pt idx="3328">
                  <c:v>5500.0024400000002</c:v>
                </c:pt>
                <c:pt idx="3329">
                  <c:v>5500.0024400000002</c:v>
                </c:pt>
                <c:pt idx="3330">
                  <c:v>5500.0024400000002</c:v>
                </c:pt>
                <c:pt idx="3331">
                  <c:v>5500.0024400000002</c:v>
                </c:pt>
                <c:pt idx="3332">
                  <c:v>5500.0024400000002</c:v>
                </c:pt>
                <c:pt idx="3333">
                  <c:v>5500.0024400000002</c:v>
                </c:pt>
                <c:pt idx="3334">
                  <c:v>5500.0024400000002</c:v>
                </c:pt>
                <c:pt idx="3335">
                  <c:v>5500.0024400000002</c:v>
                </c:pt>
                <c:pt idx="3336">
                  <c:v>5500.0024400000002</c:v>
                </c:pt>
                <c:pt idx="3337">
                  <c:v>5500.0024400000002</c:v>
                </c:pt>
                <c:pt idx="3338">
                  <c:v>5500.0024400000002</c:v>
                </c:pt>
                <c:pt idx="3339">
                  <c:v>5500.0024400000002</c:v>
                </c:pt>
                <c:pt idx="3340">
                  <c:v>5500.0024400000002</c:v>
                </c:pt>
                <c:pt idx="3341">
                  <c:v>5500.0024400000002</c:v>
                </c:pt>
                <c:pt idx="3342">
                  <c:v>5500.0024400000002</c:v>
                </c:pt>
                <c:pt idx="3343">
                  <c:v>5500.0024400000002</c:v>
                </c:pt>
                <c:pt idx="3344">
                  <c:v>5500.0024400000002</c:v>
                </c:pt>
                <c:pt idx="3345">
                  <c:v>5500.0024400000002</c:v>
                </c:pt>
                <c:pt idx="3346">
                  <c:v>5500.0024400000002</c:v>
                </c:pt>
                <c:pt idx="3347">
                  <c:v>5500.0024400000002</c:v>
                </c:pt>
                <c:pt idx="3348">
                  <c:v>5500.0024400000002</c:v>
                </c:pt>
                <c:pt idx="3349">
                  <c:v>5500.0024400000002</c:v>
                </c:pt>
                <c:pt idx="3350">
                  <c:v>5500.0024400000002</c:v>
                </c:pt>
                <c:pt idx="3351">
                  <c:v>5500.0024400000002</c:v>
                </c:pt>
                <c:pt idx="3352">
                  <c:v>5500.0024400000002</c:v>
                </c:pt>
                <c:pt idx="3353">
                  <c:v>5500.0024400000002</c:v>
                </c:pt>
                <c:pt idx="3354">
                  <c:v>5500.0024400000002</c:v>
                </c:pt>
                <c:pt idx="3355">
                  <c:v>5500.0024400000002</c:v>
                </c:pt>
                <c:pt idx="3356">
                  <c:v>5500.0024400000002</c:v>
                </c:pt>
                <c:pt idx="3357">
                  <c:v>5500.0024400000002</c:v>
                </c:pt>
                <c:pt idx="3358">
                  <c:v>5500.0024400000002</c:v>
                </c:pt>
                <c:pt idx="3359">
                  <c:v>5500.0024400000002</c:v>
                </c:pt>
                <c:pt idx="3360">
                  <c:v>5500.0024400000002</c:v>
                </c:pt>
                <c:pt idx="3361">
                  <c:v>5500.0024400000002</c:v>
                </c:pt>
                <c:pt idx="3362">
                  <c:v>5500.0024400000002</c:v>
                </c:pt>
                <c:pt idx="3363">
                  <c:v>5500.0024400000002</c:v>
                </c:pt>
                <c:pt idx="3364">
                  <c:v>5500.0024400000002</c:v>
                </c:pt>
                <c:pt idx="3365">
                  <c:v>5500.0024400000002</c:v>
                </c:pt>
                <c:pt idx="3366">
                  <c:v>5500.0024400000002</c:v>
                </c:pt>
                <c:pt idx="3367">
                  <c:v>5500.0024400000002</c:v>
                </c:pt>
                <c:pt idx="3368">
                  <c:v>5500.0024400000002</c:v>
                </c:pt>
                <c:pt idx="3369">
                  <c:v>5500.0024400000002</c:v>
                </c:pt>
                <c:pt idx="3370">
                  <c:v>5500.0024400000002</c:v>
                </c:pt>
                <c:pt idx="3371">
                  <c:v>5500.0024400000002</c:v>
                </c:pt>
                <c:pt idx="3372">
                  <c:v>5500.0024400000002</c:v>
                </c:pt>
                <c:pt idx="3373">
                  <c:v>5500.0024400000002</c:v>
                </c:pt>
                <c:pt idx="3374">
                  <c:v>5500.0024400000002</c:v>
                </c:pt>
                <c:pt idx="3375">
                  <c:v>5500.0024400000002</c:v>
                </c:pt>
                <c:pt idx="3376">
                  <c:v>5500.0024400000002</c:v>
                </c:pt>
                <c:pt idx="3377">
                  <c:v>5500.0024400000002</c:v>
                </c:pt>
                <c:pt idx="3378">
                  <c:v>5500.0024400000002</c:v>
                </c:pt>
                <c:pt idx="3379">
                  <c:v>5500.0024400000002</c:v>
                </c:pt>
                <c:pt idx="3380">
                  <c:v>5500.0024400000002</c:v>
                </c:pt>
                <c:pt idx="3381">
                  <c:v>5500.0024400000002</c:v>
                </c:pt>
                <c:pt idx="3382">
                  <c:v>5500.0024400000002</c:v>
                </c:pt>
                <c:pt idx="3383">
                  <c:v>5500.0024400000002</c:v>
                </c:pt>
                <c:pt idx="3384">
                  <c:v>5500.0024400000002</c:v>
                </c:pt>
                <c:pt idx="3385">
                  <c:v>5500.0024400000002</c:v>
                </c:pt>
                <c:pt idx="3386">
                  <c:v>5500.0024400000002</c:v>
                </c:pt>
                <c:pt idx="3387">
                  <c:v>5500.0024400000002</c:v>
                </c:pt>
                <c:pt idx="3388">
                  <c:v>5500.0024400000002</c:v>
                </c:pt>
                <c:pt idx="3389">
                  <c:v>5500.0024400000002</c:v>
                </c:pt>
                <c:pt idx="3390">
                  <c:v>5500.0024400000002</c:v>
                </c:pt>
                <c:pt idx="3391">
                  <c:v>5500.0024400000002</c:v>
                </c:pt>
                <c:pt idx="3392">
                  <c:v>5500.0024400000002</c:v>
                </c:pt>
                <c:pt idx="3393">
                  <c:v>5500.0024400000002</c:v>
                </c:pt>
                <c:pt idx="3394">
                  <c:v>5500.0024400000002</c:v>
                </c:pt>
                <c:pt idx="3395">
                  <c:v>5500.0024400000002</c:v>
                </c:pt>
                <c:pt idx="3396">
                  <c:v>5500.0024400000002</c:v>
                </c:pt>
                <c:pt idx="3397">
                  <c:v>5500.0024400000002</c:v>
                </c:pt>
                <c:pt idx="3398">
                  <c:v>5500.0024400000002</c:v>
                </c:pt>
                <c:pt idx="3399">
                  <c:v>5500.0024400000002</c:v>
                </c:pt>
                <c:pt idx="3400">
                  <c:v>5500.0024400000002</c:v>
                </c:pt>
                <c:pt idx="3401">
                  <c:v>5500.0024400000002</c:v>
                </c:pt>
                <c:pt idx="3402">
                  <c:v>5500.0024400000002</c:v>
                </c:pt>
                <c:pt idx="3403">
                  <c:v>5500.0024400000002</c:v>
                </c:pt>
                <c:pt idx="3404">
                  <c:v>5500.0024400000002</c:v>
                </c:pt>
                <c:pt idx="3405">
                  <c:v>5500.0024400000002</c:v>
                </c:pt>
                <c:pt idx="3406">
                  <c:v>5500.0024400000002</c:v>
                </c:pt>
                <c:pt idx="3407">
                  <c:v>5500.0024400000002</c:v>
                </c:pt>
                <c:pt idx="3408">
                  <c:v>5500.0024400000002</c:v>
                </c:pt>
                <c:pt idx="3409">
                  <c:v>5500.0024400000002</c:v>
                </c:pt>
                <c:pt idx="3410">
                  <c:v>5500.0024400000002</c:v>
                </c:pt>
                <c:pt idx="3411">
                  <c:v>5500.0024400000002</c:v>
                </c:pt>
                <c:pt idx="3412">
                  <c:v>5500.0024400000002</c:v>
                </c:pt>
                <c:pt idx="3413">
                  <c:v>5500.0024400000002</c:v>
                </c:pt>
                <c:pt idx="3414">
                  <c:v>5500.0024400000002</c:v>
                </c:pt>
                <c:pt idx="3415">
                  <c:v>5500.0024400000002</c:v>
                </c:pt>
                <c:pt idx="3416">
                  <c:v>5500.0024400000002</c:v>
                </c:pt>
                <c:pt idx="3417">
                  <c:v>5500.0024400000002</c:v>
                </c:pt>
                <c:pt idx="3418">
                  <c:v>5500.0024400000002</c:v>
                </c:pt>
                <c:pt idx="3419">
                  <c:v>5500.0024400000002</c:v>
                </c:pt>
                <c:pt idx="3420">
                  <c:v>5500.0024400000002</c:v>
                </c:pt>
                <c:pt idx="3421">
                  <c:v>5500.0024400000002</c:v>
                </c:pt>
                <c:pt idx="3422">
                  <c:v>5500.0024400000002</c:v>
                </c:pt>
                <c:pt idx="3423">
                  <c:v>5500.0024400000002</c:v>
                </c:pt>
                <c:pt idx="3424">
                  <c:v>5500.0024400000002</c:v>
                </c:pt>
                <c:pt idx="3425">
                  <c:v>5500.0024400000002</c:v>
                </c:pt>
                <c:pt idx="3426">
                  <c:v>5500.0024400000002</c:v>
                </c:pt>
                <c:pt idx="3427">
                  <c:v>5500.0024400000002</c:v>
                </c:pt>
                <c:pt idx="3428">
                  <c:v>5500.0024400000002</c:v>
                </c:pt>
                <c:pt idx="3429">
                  <c:v>5500.0024400000002</c:v>
                </c:pt>
                <c:pt idx="3430">
                  <c:v>5500.0024400000002</c:v>
                </c:pt>
                <c:pt idx="3431">
                  <c:v>5500.0024400000002</c:v>
                </c:pt>
                <c:pt idx="3432">
                  <c:v>5500.0024400000002</c:v>
                </c:pt>
                <c:pt idx="3433">
                  <c:v>5500.0024400000002</c:v>
                </c:pt>
                <c:pt idx="3434">
                  <c:v>5500.0024400000002</c:v>
                </c:pt>
                <c:pt idx="3435">
                  <c:v>5500.0024400000002</c:v>
                </c:pt>
                <c:pt idx="3436">
                  <c:v>5500.0024400000002</c:v>
                </c:pt>
                <c:pt idx="3437">
                  <c:v>5500.0024400000002</c:v>
                </c:pt>
                <c:pt idx="3438">
                  <c:v>5500.0024400000002</c:v>
                </c:pt>
                <c:pt idx="3439">
                  <c:v>5500.0024400000002</c:v>
                </c:pt>
                <c:pt idx="3440">
                  <c:v>5500.0024400000002</c:v>
                </c:pt>
                <c:pt idx="3441">
                  <c:v>5500.0024400000002</c:v>
                </c:pt>
                <c:pt idx="3442">
                  <c:v>5500.0024400000002</c:v>
                </c:pt>
                <c:pt idx="3443">
                  <c:v>5500.0024400000002</c:v>
                </c:pt>
                <c:pt idx="3444">
                  <c:v>5500.0024400000002</c:v>
                </c:pt>
                <c:pt idx="3445">
                  <c:v>5500.0024400000002</c:v>
                </c:pt>
                <c:pt idx="3446">
                  <c:v>5500.0024400000002</c:v>
                </c:pt>
                <c:pt idx="3447">
                  <c:v>5500.0024400000002</c:v>
                </c:pt>
                <c:pt idx="3448">
                  <c:v>5500.0024400000002</c:v>
                </c:pt>
                <c:pt idx="3449">
                  <c:v>5500.0024400000002</c:v>
                </c:pt>
                <c:pt idx="3450">
                  <c:v>5500.0024400000002</c:v>
                </c:pt>
                <c:pt idx="3451">
                  <c:v>5500.0024400000002</c:v>
                </c:pt>
                <c:pt idx="3452">
                  <c:v>5500.0024400000002</c:v>
                </c:pt>
                <c:pt idx="3453">
                  <c:v>5500.0024400000002</c:v>
                </c:pt>
                <c:pt idx="3454">
                  <c:v>5500.0024400000002</c:v>
                </c:pt>
                <c:pt idx="3455">
                  <c:v>5500.0024400000002</c:v>
                </c:pt>
                <c:pt idx="3456">
                  <c:v>5500.0024400000002</c:v>
                </c:pt>
                <c:pt idx="3457">
                  <c:v>5500.0024400000002</c:v>
                </c:pt>
                <c:pt idx="3458">
                  <c:v>5500.0024400000002</c:v>
                </c:pt>
                <c:pt idx="3459">
                  <c:v>5500.0024400000002</c:v>
                </c:pt>
                <c:pt idx="3460">
                  <c:v>5500.0024400000002</c:v>
                </c:pt>
                <c:pt idx="3461">
                  <c:v>5500.0024400000002</c:v>
                </c:pt>
                <c:pt idx="3462">
                  <c:v>5500.0024400000002</c:v>
                </c:pt>
                <c:pt idx="3463">
                  <c:v>5500.0024400000002</c:v>
                </c:pt>
                <c:pt idx="3464">
                  <c:v>5500.0024400000002</c:v>
                </c:pt>
                <c:pt idx="3465">
                  <c:v>5500.0024400000002</c:v>
                </c:pt>
                <c:pt idx="3466">
                  <c:v>5500.0024400000002</c:v>
                </c:pt>
                <c:pt idx="3467">
                  <c:v>5500.0024400000002</c:v>
                </c:pt>
                <c:pt idx="3468">
                  <c:v>5500.0024400000002</c:v>
                </c:pt>
                <c:pt idx="3469">
                  <c:v>5500.0024400000002</c:v>
                </c:pt>
                <c:pt idx="3470">
                  <c:v>5500.0024400000002</c:v>
                </c:pt>
                <c:pt idx="3471">
                  <c:v>5500.0024400000002</c:v>
                </c:pt>
                <c:pt idx="3472">
                  <c:v>5500.0024400000002</c:v>
                </c:pt>
                <c:pt idx="3473">
                  <c:v>5500.0024400000002</c:v>
                </c:pt>
                <c:pt idx="3474">
                  <c:v>5500.0024400000002</c:v>
                </c:pt>
                <c:pt idx="3475">
                  <c:v>5500.0024400000002</c:v>
                </c:pt>
                <c:pt idx="3476">
                  <c:v>5500.0024400000002</c:v>
                </c:pt>
                <c:pt idx="3477">
                  <c:v>5500.0024400000002</c:v>
                </c:pt>
                <c:pt idx="3478">
                  <c:v>5500.0024400000002</c:v>
                </c:pt>
                <c:pt idx="3479">
                  <c:v>5500.0024400000002</c:v>
                </c:pt>
                <c:pt idx="3480">
                  <c:v>5500.0024400000002</c:v>
                </c:pt>
                <c:pt idx="3481">
                  <c:v>5500.0024400000002</c:v>
                </c:pt>
                <c:pt idx="3482">
                  <c:v>5500.0024400000002</c:v>
                </c:pt>
                <c:pt idx="3483">
                  <c:v>5500.0024400000002</c:v>
                </c:pt>
                <c:pt idx="3484">
                  <c:v>5500.0024400000002</c:v>
                </c:pt>
                <c:pt idx="3485">
                  <c:v>5500.0024400000002</c:v>
                </c:pt>
                <c:pt idx="3486">
                  <c:v>5500.0024400000002</c:v>
                </c:pt>
                <c:pt idx="3487">
                  <c:v>5500.0024400000002</c:v>
                </c:pt>
                <c:pt idx="3488">
                  <c:v>5500.0024400000002</c:v>
                </c:pt>
                <c:pt idx="3489">
                  <c:v>5500.0024400000002</c:v>
                </c:pt>
                <c:pt idx="3490">
                  <c:v>5500.0024400000002</c:v>
                </c:pt>
                <c:pt idx="3491">
                  <c:v>5500.0024400000002</c:v>
                </c:pt>
                <c:pt idx="3492">
                  <c:v>5500.0024400000002</c:v>
                </c:pt>
                <c:pt idx="3493">
                  <c:v>5500.0024400000002</c:v>
                </c:pt>
                <c:pt idx="3494">
                  <c:v>5500.0024400000002</c:v>
                </c:pt>
                <c:pt idx="3495">
                  <c:v>5500.0024400000002</c:v>
                </c:pt>
                <c:pt idx="3496">
                  <c:v>5500.0024400000002</c:v>
                </c:pt>
                <c:pt idx="3497">
                  <c:v>5500.0024400000002</c:v>
                </c:pt>
                <c:pt idx="3498">
                  <c:v>5500.0024400000002</c:v>
                </c:pt>
                <c:pt idx="3499">
                  <c:v>5500.0024400000002</c:v>
                </c:pt>
                <c:pt idx="3500">
                  <c:v>5500.0024400000002</c:v>
                </c:pt>
                <c:pt idx="3501">
                  <c:v>5500.0024400000002</c:v>
                </c:pt>
                <c:pt idx="3502">
                  <c:v>5500.0024400000002</c:v>
                </c:pt>
                <c:pt idx="3503">
                  <c:v>5500.0024400000002</c:v>
                </c:pt>
                <c:pt idx="3504">
                  <c:v>5500.0024400000002</c:v>
                </c:pt>
                <c:pt idx="3505">
                  <c:v>5500.0024400000002</c:v>
                </c:pt>
                <c:pt idx="3506">
                  <c:v>5500.0024400000002</c:v>
                </c:pt>
                <c:pt idx="3507">
                  <c:v>5500.0024400000002</c:v>
                </c:pt>
                <c:pt idx="3508">
                  <c:v>5500.0024400000002</c:v>
                </c:pt>
                <c:pt idx="3509">
                  <c:v>5500.0024400000002</c:v>
                </c:pt>
                <c:pt idx="3510">
                  <c:v>5500.0024400000002</c:v>
                </c:pt>
                <c:pt idx="3511">
                  <c:v>5500.0024400000002</c:v>
                </c:pt>
                <c:pt idx="3512">
                  <c:v>5500.0024400000002</c:v>
                </c:pt>
                <c:pt idx="3513">
                  <c:v>5500.0024400000002</c:v>
                </c:pt>
                <c:pt idx="3514">
                  <c:v>5500.0024400000002</c:v>
                </c:pt>
                <c:pt idx="3515">
                  <c:v>5500.0024400000002</c:v>
                </c:pt>
                <c:pt idx="3516">
                  <c:v>5500.0024400000002</c:v>
                </c:pt>
                <c:pt idx="3517">
                  <c:v>5500.0024400000002</c:v>
                </c:pt>
                <c:pt idx="3518">
                  <c:v>5500.0024400000002</c:v>
                </c:pt>
                <c:pt idx="3519">
                  <c:v>5500.0024400000002</c:v>
                </c:pt>
                <c:pt idx="3520">
                  <c:v>5500.0024400000002</c:v>
                </c:pt>
                <c:pt idx="3521">
                  <c:v>5500.0024400000002</c:v>
                </c:pt>
                <c:pt idx="3522">
                  <c:v>5500.0024400000002</c:v>
                </c:pt>
                <c:pt idx="3523">
                  <c:v>5500.0024400000002</c:v>
                </c:pt>
                <c:pt idx="3524">
                  <c:v>5500.0024400000002</c:v>
                </c:pt>
                <c:pt idx="3525">
                  <c:v>5500.0024400000002</c:v>
                </c:pt>
                <c:pt idx="3526">
                  <c:v>5500.0024400000002</c:v>
                </c:pt>
                <c:pt idx="3527">
                  <c:v>5500.0024400000002</c:v>
                </c:pt>
                <c:pt idx="3528">
                  <c:v>5500.0024400000002</c:v>
                </c:pt>
                <c:pt idx="3529">
                  <c:v>5500.0024400000002</c:v>
                </c:pt>
                <c:pt idx="3530">
                  <c:v>5500.0024400000002</c:v>
                </c:pt>
                <c:pt idx="3531">
                  <c:v>5500.0024400000002</c:v>
                </c:pt>
                <c:pt idx="3532">
                  <c:v>5500.0024400000002</c:v>
                </c:pt>
                <c:pt idx="3533">
                  <c:v>5500.0024400000002</c:v>
                </c:pt>
                <c:pt idx="3534">
                  <c:v>5500.0024400000002</c:v>
                </c:pt>
                <c:pt idx="3535">
                  <c:v>5500.0024400000002</c:v>
                </c:pt>
                <c:pt idx="3536">
                  <c:v>5500.0024400000002</c:v>
                </c:pt>
                <c:pt idx="3537">
                  <c:v>5500.0024400000002</c:v>
                </c:pt>
                <c:pt idx="3538">
                  <c:v>5500.0024400000002</c:v>
                </c:pt>
                <c:pt idx="3539">
                  <c:v>5500.0024400000002</c:v>
                </c:pt>
                <c:pt idx="3540">
                  <c:v>5500.0024400000002</c:v>
                </c:pt>
                <c:pt idx="3541">
                  <c:v>5500.0024400000002</c:v>
                </c:pt>
                <c:pt idx="3542">
                  <c:v>5500.0024400000002</c:v>
                </c:pt>
                <c:pt idx="3543">
                  <c:v>5500.0024400000002</c:v>
                </c:pt>
                <c:pt idx="3544">
                  <c:v>5500.0024400000002</c:v>
                </c:pt>
                <c:pt idx="3545">
                  <c:v>5500.0024400000002</c:v>
                </c:pt>
                <c:pt idx="3546">
                  <c:v>5500.0024400000002</c:v>
                </c:pt>
                <c:pt idx="3547">
                  <c:v>5500.0024400000002</c:v>
                </c:pt>
                <c:pt idx="3548">
                  <c:v>5500.0024400000002</c:v>
                </c:pt>
                <c:pt idx="3549">
                  <c:v>5500.0024400000002</c:v>
                </c:pt>
                <c:pt idx="3550">
                  <c:v>5500.0024400000002</c:v>
                </c:pt>
                <c:pt idx="3551">
                  <c:v>5500.0024400000002</c:v>
                </c:pt>
                <c:pt idx="3552">
                  <c:v>5500.0024400000002</c:v>
                </c:pt>
                <c:pt idx="3553">
                  <c:v>5500.0024400000002</c:v>
                </c:pt>
                <c:pt idx="3554">
                  <c:v>5500.0024400000002</c:v>
                </c:pt>
                <c:pt idx="3555">
                  <c:v>5500.0024400000002</c:v>
                </c:pt>
                <c:pt idx="3556">
                  <c:v>5500.0024400000002</c:v>
                </c:pt>
                <c:pt idx="3557">
                  <c:v>5500.0024400000002</c:v>
                </c:pt>
                <c:pt idx="3558">
                  <c:v>5500.0024400000002</c:v>
                </c:pt>
                <c:pt idx="3559">
                  <c:v>5500.0024400000002</c:v>
                </c:pt>
                <c:pt idx="3560">
                  <c:v>5500.0024400000002</c:v>
                </c:pt>
                <c:pt idx="3561">
                  <c:v>5500.0024400000002</c:v>
                </c:pt>
                <c:pt idx="3562">
                  <c:v>5500.0024400000002</c:v>
                </c:pt>
                <c:pt idx="3563">
                  <c:v>5500.0024400000002</c:v>
                </c:pt>
                <c:pt idx="3564">
                  <c:v>5500.0024400000002</c:v>
                </c:pt>
                <c:pt idx="3565">
                  <c:v>5500.0024400000002</c:v>
                </c:pt>
                <c:pt idx="3566">
                  <c:v>5500.0024400000002</c:v>
                </c:pt>
                <c:pt idx="3567">
                  <c:v>5500.0024400000002</c:v>
                </c:pt>
                <c:pt idx="3568">
                  <c:v>5500.0024400000002</c:v>
                </c:pt>
                <c:pt idx="3569">
                  <c:v>5500.0024400000002</c:v>
                </c:pt>
                <c:pt idx="3570">
                  <c:v>5500.0024400000002</c:v>
                </c:pt>
                <c:pt idx="3571">
                  <c:v>5500.0024400000002</c:v>
                </c:pt>
                <c:pt idx="3572">
                  <c:v>5500.0024400000002</c:v>
                </c:pt>
                <c:pt idx="3573">
                  <c:v>5500.0024400000002</c:v>
                </c:pt>
                <c:pt idx="3574">
                  <c:v>5500.0024400000002</c:v>
                </c:pt>
                <c:pt idx="3575">
                  <c:v>5500.0024400000002</c:v>
                </c:pt>
                <c:pt idx="3576">
                  <c:v>5500.0024400000002</c:v>
                </c:pt>
                <c:pt idx="3577">
                  <c:v>5500.0024400000002</c:v>
                </c:pt>
                <c:pt idx="3578">
                  <c:v>5500.0024400000002</c:v>
                </c:pt>
                <c:pt idx="3579">
                  <c:v>5500.0024400000002</c:v>
                </c:pt>
                <c:pt idx="3580">
                  <c:v>5500.0024400000002</c:v>
                </c:pt>
                <c:pt idx="3581">
                  <c:v>5500.0024400000002</c:v>
                </c:pt>
                <c:pt idx="3582">
                  <c:v>5500.0024400000002</c:v>
                </c:pt>
                <c:pt idx="3583">
                  <c:v>5500.0024400000002</c:v>
                </c:pt>
                <c:pt idx="3584">
                  <c:v>5500.0024400000002</c:v>
                </c:pt>
                <c:pt idx="3585">
                  <c:v>5500.0024400000002</c:v>
                </c:pt>
                <c:pt idx="3586">
                  <c:v>5500.0024400000002</c:v>
                </c:pt>
                <c:pt idx="3587">
                  <c:v>5500.0024400000002</c:v>
                </c:pt>
                <c:pt idx="3588">
                  <c:v>5500.0024400000002</c:v>
                </c:pt>
                <c:pt idx="3589">
                  <c:v>5500.0024400000002</c:v>
                </c:pt>
                <c:pt idx="3590">
                  <c:v>5500.0024400000002</c:v>
                </c:pt>
                <c:pt idx="3591">
                  <c:v>5500.0024400000002</c:v>
                </c:pt>
                <c:pt idx="3592">
                  <c:v>5500.0024400000002</c:v>
                </c:pt>
                <c:pt idx="3593">
                  <c:v>5500.0024400000002</c:v>
                </c:pt>
                <c:pt idx="3594">
                  <c:v>5500.0024400000002</c:v>
                </c:pt>
                <c:pt idx="3595">
                  <c:v>5500.0024400000002</c:v>
                </c:pt>
                <c:pt idx="3596">
                  <c:v>5500.0024400000002</c:v>
                </c:pt>
                <c:pt idx="3597">
                  <c:v>5500.0024400000002</c:v>
                </c:pt>
                <c:pt idx="3598">
                  <c:v>5500.0024400000002</c:v>
                </c:pt>
                <c:pt idx="3599">
                  <c:v>5500.0024400000002</c:v>
                </c:pt>
                <c:pt idx="3600">
                  <c:v>5500.0024400000002</c:v>
                </c:pt>
                <c:pt idx="3601">
                  <c:v>5500.0024400000002</c:v>
                </c:pt>
                <c:pt idx="3602">
                  <c:v>5500.0024400000002</c:v>
                </c:pt>
                <c:pt idx="3603">
                  <c:v>5500.0024400000002</c:v>
                </c:pt>
                <c:pt idx="3604">
                  <c:v>5500.0024400000002</c:v>
                </c:pt>
                <c:pt idx="3605">
                  <c:v>5500.0024400000002</c:v>
                </c:pt>
                <c:pt idx="3606">
                  <c:v>5500.0024400000002</c:v>
                </c:pt>
                <c:pt idx="3607">
                  <c:v>5500.0024400000002</c:v>
                </c:pt>
                <c:pt idx="3608">
                  <c:v>5500.0024400000002</c:v>
                </c:pt>
                <c:pt idx="3609">
                  <c:v>5500.0024400000002</c:v>
                </c:pt>
                <c:pt idx="3610">
                  <c:v>5500.0024400000002</c:v>
                </c:pt>
                <c:pt idx="3611">
                  <c:v>5500.0024400000002</c:v>
                </c:pt>
                <c:pt idx="3612">
                  <c:v>5500.0024400000002</c:v>
                </c:pt>
                <c:pt idx="3613">
                  <c:v>5500.0024400000002</c:v>
                </c:pt>
                <c:pt idx="3614">
                  <c:v>5500.0024400000002</c:v>
                </c:pt>
                <c:pt idx="3615">
                  <c:v>5500.0024400000002</c:v>
                </c:pt>
                <c:pt idx="3616">
                  <c:v>5500.0024400000002</c:v>
                </c:pt>
                <c:pt idx="3617">
                  <c:v>5500.0024400000002</c:v>
                </c:pt>
                <c:pt idx="3618">
                  <c:v>5500.0024400000002</c:v>
                </c:pt>
                <c:pt idx="3619">
                  <c:v>5500.0024400000002</c:v>
                </c:pt>
                <c:pt idx="3620">
                  <c:v>5500.0024400000002</c:v>
                </c:pt>
                <c:pt idx="3621">
                  <c:v>5500.0024400000002</c:v>
                </c:pt>
                <c:pt idx="3622">
                  <c:v>5500.0024400000002</c:v>
                </c:pt>
                <c:pt idx="3623">
                  <c:v>5500.0024400000002</c:v>
                </c:pt>
                <c:pt idx="3624">
                  <c:v>5500.0024400000002</c:v>
                </c:pt>
                <c:pt idx="3625">
                  <c:v>5500.0024400000002</c:v>
                </c:pt>
                <c:pt idx="3626">
                  <c:v>5500.0024400000002</c:v>
                </c:pt>
                <c:pt idx="3627">
                  <c:v>5500.0024400000002</c:v>
                </c:pt>
                <c:pt idx="3628">
                  <c:v>5500.0024400000002</c:v>
                </c:pt>
                <c:pt idx="3629">
                  <c:v>5500.0024400000002</c:v>
                </c:pt>
                <c:pt idx="3630">
                  <c:v>5500.0024400000002</c:v>
                </c:pt>
                <c:pt idx="3631">
                  <c:v>5500.0024400000002</c:v>
                </c:pt>
                <c:pt idx="3632">
                  <c:v>5500.0024400000002</c:v>
                </c:pt>
                <c:pt idx="3633">
                  <c:v>5500.0024400000002</c:v>
                </c:pt>
                <c:pt idx="3634">
                  <c:v>5500.0024400000002</c:v>
                </c:pt>
                <c:pt idx="3635">
                  <c:v>5500.0024400000002</c:v>
                </c:pt>
                <c:pt idx="3636">
                  <c:v>5500.0024400000002</c:v>
                </c:pt>
                <c:pt idx="3637">
                  <c:v>5500.0024400000002</c:v>
                </c:pt>
                <c:pt idx="3638">
                  <c:v>5500.0024400000002</c:v>
                </c:pt>
                <c:pt idx="3639">
                  <c:v>5500.0024400000002</c:v>
                </c:pt>
                <c:pt idx="3640">
                  <c:v>5500.0024400000002</c:v>
                </c:pt>
                <c:pt idx="3641">
                  <c:v>5500.0024400000002</c:v>
                </c:pt>
                <c:pt idx="3642">
                  <c:v>5500.0024400000002</c:v>
                </c:pt>
                <c:pt idx="3643">
                  <c:v>5500.0024400000002</c:v>
                </c:pt>
                <c:pt idx="3644">
                  <c:v>5500.0024400000002</c:v>
                </c:pt>
                <c:pt idx="3645">
                  <c:v>5500.0024400000002</c:v>
                </c:pt>
                <c:pt idx="3646">
                  <c:v>5500.0024400000002</c:v>
                </c:pt>
                <c:pt idx="3647">
                  <c:v>5500.0024400000002</c:v>
                </c:pt>
                <c:pt idx="3648">
                  <c:v>5500.0024400000002</c:v>
                </c:pt>
                <c:pt idx="3649">
                  <c:v>5500.0024400000002</c:v>
                </c:pt>
                <c:pt idx="3650">
                  <c:v>5500.0024400000002</c:v>
                </c:pt>
                <c:pt idx="3651">
                  <c:v>5500.0024400000002</c:v>
                </c:pt>
                <c:pt idx="3652">
                  <c:v>5500.0024400000002</c:v>
                </c:pt>
                <c:pt idx="3653">
                  <c:v>5500.0024400000002</c:v>
                </c:pt>
                <c:pt idx="3654">
                  <c:v>5500.0024400000002</c:v>
                </c:pt>
                <c:pt idx="3655">
                  <c:v>5500.0024400000002</c:v>
                </c:pt>
                <c:pt idx="3656">
                  <c:v>5500.0024400000002</c:v>
                </c:pt>
                <c:pt idx="3657">
                  <c:v>5500.0024400000002</c:v>
                </c:pt>
                <c:pt idx="3658">
                  <c:v>5500.0024400000002</c:v>
                </c:pt>
                <c:pt idx="3659">
                  <c:v>5500.0024400000002</c:v>
                </c:pt>
                <c:pt idx="3660">
                  <c:v>5500.0024400000002</c:v>
                </c:pt>
                <c:pt idx="3661">
                  <c:v>5500.0024400000002</c:v>
                </c:pt>
                <c:pt idx="3662">
                  <c:v>5500.0024400000002</c:v>
                </c:pt>
                <c:pt idx="3663">
                  <c:v>5500.0024400000002</c:v>
                </c:pt>
                <c:pt idx="3664">
                  <c:v>5500.0024400000002</c:v>
                </c:pt>
                <c:pt idx="3665">
                  <c:v>5500.0024400000002</c:v>
                </c:pt>
                <c:pt idx="3666">
                  <c:v>5500.0024400000002</c:v>
                </c:pt>
                <c:pt idx="3667">
                  <c:v>5500.0024400000002</c:v>
                </c:pt>
                <c:pt idx="3668">
                  <c:v>5500.0024400000002</c:v>
                </c:pt>
                <c:pt idx="3669">
                  <c:v>5500.0024400000002</c:v>
                </c:pt>
                <c:pt idx="3670">
                  <c:v>5500.0024400000002</c:v>
                </c:pt>
                <c:pt idx="3671">
                  <c:v>5500.0024400000002</c:v>
                </c:pt>
                <c:pt idx="3672">
                  <c:v>5500.0024400000002</c:v>
                </c:pt>
                <c:pt idx="3673">
                  <c:v>5500.0024400000002</c:v>
                </c:pt>
                <c:pt idx="3674">
                  <c:v>5500.0024400000002</c:v>
                </c:pt>
                <c:pt idx="3675">
                  <c:v>5500.0024400000002</c:v>
                </c:pt>
                <c:pt idx="3676">
                  <c:v>5500.0024400000002</c:v>
                </c:pt>
                <c:pt idx="3677">
                  <c:v>5500.0024400000002</c:v>
                </c:pt>
                <c:pt idx="3678">
                  <c:v>5500.0024400000002</c:v>
                </c:pt>
                <c:pt idx="3679">
                  <c:v>5500.0024400000002</c:v>
                </c:pt>
                <c:pt idx="3680">
                  <c:v>5500.0024400000002</c:v>
                </c:pt>
                <c:pt idx="3681">
                  <c:v>5500.0024400000002</c:v>
                </c:pt>
                <c:pt idx="3682">
                  <c:v>5500.0024400000002</c:v>
                </c:pt>
                <c:pt idx="3683">
                  <c:v>5500.0024400000002</c:v>
                </c:pt>
                <c:pt idx="3684">
                  <c:v>5500.0024400000002</c:v>
                </c:pt>
                <c:pt idx="3685">
                  <c:v>5500.0024400000002</c:v>
                </c:pt>
                <c:pt idx="3686">
                  <c:v>5500.0024400000002</c:v>
                </c:pt>
                <c:pt idx="3687">
                  <c:v>5500.0024400000002</c:v>
                </c:pt>
                <c:pt idx="3688">
                  <c:v>5500.0024400000002</c:v>
                </c:pt>
                <c:pt idx="3689">
                  <c:v>5500.0024400000002</c:v>
                </c:pt>
                <c:pt idx="3690">
                  <c:v>5500.0024400000002</c:v>
                </c:pt>
                <c:pt idx="3691">
                  <c:v>5500.0024400000002</c:v>
                </c:pt>
                <c:pt idx="3692">
                  <c:v>5500.0024400000002</c:v>
                </c:pt>
                <c:pt idx="3693">
                  <c:v>5500.0024400000002</c:v>
                </c:pt>
                <c:pt idx="3694">
                  <c:v>5500.0024400000002</c:v>
                </c:pt>
                <c:pt idx="3695">
                  <c:v>5500.0024400000002</c:v>
                </c:pt>
                <c:pt idx="3696">
                  <c:v>5500.0024400000002</c:v>
                </c:pt>
                <c:pt idx="3697">
                  <c:v>5500.0024400000002</c:v>
                </c:pt>
                <c:pt idx="3698">
                  <c:v>5500.0024400000002</c:v>
                </c:pt>
                <c:pt idx="3699">
                  <c:v>5500.0024400000002</c:v>
                </c:pt>
                <c:pt idx="3700">
                  <c:v>5500.0024400000002</c:v>
                </c:pt>
                <c:pt idx="3701">
                  <c:v>5500.0024400000002</c:v>
                </c:pt>
                <c:pt idx="3702">
                  <c:v>5500.0024400000002</c:v>
                </c:pt>
                <c:pt idx="3703">
                  <c:v>5500.0024400000002</c:v>
                </c:pt>
                <c:pt idx="3704">
                  <c:v>5500.0024400000002</c:v>
                </c:pt>
                <c:pt idx="3705">
                  <c:v>5500.0024400000002</c:v>
                </c:pt>
                <c:pt idx="3706">
                  <c:v>5500.0024400000002</c:v>
                </c:pt>
                <c:pt idx="3707">
                  <c:v>5500.0024400000002</c:v>
                </c:pt>
                <c:pt idx="3708">
                  <c:v>5500.0024400000002</c:v>
                </c:pt>
                <c:pt idx="3709">
                  <c:v>5500.0024400000002</c:v>
                </c:pt>
                <c:pt idx="3710">
                  <c:v>5500.0024400000002</c:v>
                </c:pt>
                <c:pt idx="3711">
                  <c:v>5500.0024400000002</c:v>
                </c:pt>
                <c:pt idx="3712">
                  <c:v>5500.0024400000002</c:v>
                </c:pt>
                <c:pt idx="3713">
                  <c:v>5500.0024400000002</c:v>
                </c:pt>
                <c:pt idx="3714">
                  <c:v>5500.0024400000002</c:v>
                </c:pt>
                <c:pt idx="3715">
                  <c:v>5500.0024400000002</c:v>
                </c:pt>
                <c:pt idx="3716">
                  <c:v>5500.0024400000002</c:v>
                </c:pt>
                <c:pt idx="3717">
                  <c:v>5500.0024400000002</c:v>
                </c:pt>
                <c:pt idx="3718">
                  <c:v>5500.0024400000002</c:v>
                </c:pt>
                <c:pt idx="3719">
                  <c:v>5500.0024400000002</c:v>
                </c:pt>
                <c:pt idx="3720">
                  <c:v>5500.0024400000002</c:v>
                </c:pt>
                <c:pt idx="3721">
                  <c:v>5500.0024400000002</c:v>
                </c:pt>
                <c:pt idx="3722">
                  <c:v>5500.0024400000002</c:v>
                </c:pt>
                <c:pt idx="3723">
                  <c:v>5500.0024400000002</c:v>
                </c:pt>
                <c:pt idx="3724">
                  <c:v>5500.0024400000002</c:v>
                </c:pt>
                <c:pt idx="3725">
                  <c:v>5500.0024400000002</c:v>
                </c:pt>
                <c:pt idx="3726">
                  <c:v>5500.0024400000002</c:v>
                </c:pt>
                <c:pt idx="3727">
                  <c:v>5500.0024400000002</c:v>
                </c:pt>
                <c:pt idx="3728">
                  <c:v>5500.0024400000002</c:v>
                </c:pt>
                <c:pt idx="3729">
                  <c:v>5500.0024400000002</c:v>
                </c:pt>
                <c:pt idx="3730">
                  <c:v>5500.0024400000002</c:v>
                </c:pt>
                <c:pt idx="3731">
                  <c:v>5500.0024400000002</c:v>
                </c:pt>
                <c:pt idx="3732">
                  <c:v>5500.0024400000002</c:v>
                </c:pt>
                <c:pt idx="3733">
                  <c:v>5500.0024400000002</c:v>
                </c:pt>
                <c:pt idx="3734">
                  <c:v>5500.0024400000002</c:v>
                </c:pt>
                <c:pt idx="3735">
                  <c:v>5500.0024400000002</c:v>
                </c:pt>
                <c:pt idx="3736">
                  <c:v>5500.0024400000002</c:v>
                </c:pt>
                <c:pt idx="3737">
                  <c:v>5500.0024400000002</c:v>
                </c:pt>
                <c:pt idx="3738">
                  <c:v>5500.0024400000002</c:v>
                </c:pt>
                <c:pt idx="3739">
                  <c:v>5500.0024400000002</c:v>
                </c:pt>
                <c:pt idx="3740">
                  <c:v>5500.0024400000002</c:v>
                </c:pt>
                <c:pt idx="3741">
                  <c:v>5500.0024400000002</c:v>
                </c:pt>
                <c:pt idx="3742">
                  <c:v>5500.0024400000002</c:v>
                </c:pt>
                <c:pt idx="3743">
                  <c:v>5500.0024400000002</c:v>
                </c:pt>
                <c:pt idx="3744">
                  <c:v>5500.0024400000002</c:v>
                </c:pt>
                <c:pt idx="3745">
                  <c:v>5500.0024400000002</c:v>
                </c:pt>
                <c:pt idx="3746">
                  <c:v>5500.0024400000002</c:v>
                </c:pt>
                <c:pt idx="3747">
                  <c:v>5500.0024400000002</c:v>
                </c:pt>
                <c:pt idx="3748">
                  <c:v>5500.0024400000002</c:v>
                </c:pt>
                <c:pt idx="3749">
                  <c:v>5500.0024400000002</c:v>
                </c:pt>
                <c:pt idx="3750">
                  <c:v>5500.0024400000002</c:v>
                </c:pt>
                <c:pt idx="3751">
                  <c:v>5500.0024400000002</c:v>
                </c:pt>
                <c:pt idx="3752">
                  <c:v>5500.0024400000002</c:v>
                </c:pt>
                <c:pt idx="3753">
                  <c:v>5500.0024400000002</c:v>
                </c:pt>
                <c:pt idx="3754">
                  <c:v>5500.0024400000002</c:v>
                </c:pt>
                <c:pt idx="3755">
                  <c:v>5500.0024400000002</c:v>
                </c:pt>
                <c:pt idx="3756">
                  <c:v>5500.0024400000002</c:v>
                </c:pt>
                <c:pt idx="3757">
                  <c:v>5500.0024400000002</c:v>
                </c:pt>
                <c:pt idx="3758">
                  <c:v>5500.0024400000002</c:v>
                </c:pt>
                <c:pt idx="3759">
                  <c:v>5500.0024400000002</c:v>
                </c:pt>
                <c:pt idx="3760">
                  <c:v>5500.0024400000002</c:v>
                </c:pt>
                <c:pt idx="3761">
                  <c:v>5500.0024400000002</c:v>
                </c:pt>
                <c:pt idx="3762">
                  <c:v>5500.0024400000002</c:v>
                </c:pt>
                <c:pt idx="3763">
                  <c:v>5500.0024400000002</c:v>
                </c:pt>
                <c:pt idx="3764">
                  <c:v>5500.0024400000002</c:v>
                </c:pt>
                <c:pt idx="3765">
                  <c:v>5500.0024400000002</c:v>
                </c:pt>
                <c:pt idx="3766">
                  <c:v>5500.0024400000002</c:v>
                </c:pt>
                <c:pt idx="3767">
                  <c:v>5500.0024400000002</c:v>
                </c:pt>
                <c:pt idx="3768">
                  <c:v>5500.0024400000002</c:v>
                </c:pt>
                <c:pt idx="3769">
                  <c:v>5500.0024400000002</c:v>
                </c:pt>
                <c:pt idx="3770">
                  <c:v>5500.0024400000002</c:v>
                </c:pt>
                <c:pt idx="3771">
                  <c:v>5500.0024400000002</c:v>
                </c:pt>
                <c:pt idx="3772">
                  <c:v>5500.0024400000002</c:v>
                </c:pt>
                <c:pt idx="3773">
                  <c:v>5500.0024400000002</c:v>
                </c:pt>
                <c:pt idx="3774">
                  <c:v>5500.0024400000002</c:v>
                </c:pt>
                <c:pt idx="3775">
                  <c:v>5500.0024400000002</c:v>
                </c:pt>
                <c:pt idx="3776">
                  <c:v>5500.0024400000002</c:v>
                </c:pt>
                <c:pt idx="3777">
                  <c:v>5500.0024400000002</c:v>
                </c:pt>
                <c:pt idx="3778">
                  <c:v>5500.0024400000002</c:v>
                </c:pt>
                <c:pt idx="3779">
                  <c:v>5500.0024400000002</c:v>
                </c:pt>
                <c:pt idx="3780">
                  <c:v>5500.0024400000002</c:v>
                </c:pt>
                <c:pt idx="3781">
                  <c:v>5500.0024400000002</c:v>
                </c:pt>
                <c:pt idx="3782">
                  <c:v>5500.0024400000002</c:v>
                </c:pt>
                <c:pt idx="3783">
                  <c:v>5500.0024400000002</c:v>
                </c:pt>
                <c:pt idx="3784">
                  <c:v>5500.0024400000002</c:v>
                </c:pt>
                <c:pt idx="3785">
                  <c:v>5500.0024400000002</c:v>
                </c:pt>
                <c:pt idx="3786">
                  <c:v>5500.0024400000002</c:v>
                </c:pt>
                <c:pt idx="3787">
                  <c:v>5500.0024400000002</c:v>
                </c:pt>
                <c:pt idx="3788">
                  <c:v>5500.0024400000002</c:v>
                </c:pt>
                <c:pt idx="3789">
                  <c:v>5500.0024400000002</c:v>
                </c:pt>
                <c:pt idx="3790">
                  <c:v>5500.0024400000002</c:v>
                </c:pt>
                <c:pt idx="3791">
                  <c:v>5500.0024400000002</c:v>
                </c:pt>
                <c:pt idx="3792">
                  <c:v>5500.0024400000002</c:v>
                </c:pt>
                <c:pt idx="3793">
                  <c:v>5500.0024400000002</c:v>
                </c:pt>
                <c:pt idx="3794">
                  <c:v>5500.0024400000002</c:v>
                </c:pt>
                <c:pt idx="3795">
                  <c:v>5500.0024400000002</c:v>
                </c:pt>
                <c:pt idx="3796">
                  <c:v>5500.0024400000002</c:v>
                </c:pt>
                <c:pt idx="3797">
                  <c:v>5500.0024400000002</c:v>
                </c:pt>
                <c:pt idx="3798">
                  <c:v>5500.0024400000002</c:v>
                </c:pt>
                <c:pt idx="3799">
                  <c:v>5500.0024400000002</c:v>
                </c:pt>
                <c:pt idx="3800">
                  <c:v>5500.0024400000002</c:v>
                </c:pt>
                <c:pt idx="3801">
                  <c:v>5500.0024400000002</c:v>
                </c:pt>
                <c:pt idx="3802">
                  <c:v>5500.0024400000002</c:v>
                </c:pt>
                <c:pt idx="3803">
                  <c:v>5500.0024400000002</c:v>
                </c:pt>
                <c:pt idx="3804">
                  <c:v>5500.0024400000002</c:v>
                </c:pt>
                <c:pt idx="3805">
                  <c:v>5500.0024400000002</c:v>
                </c:pt>
                <c:pt idx="3806">
                  <c:v>5500.0024400000002</c:v>
                </c:pt>
                <c:pt idx="3807">
                  <c:v>5500.0024400000002</c:v>
                </c:pt>
                <c:pt idx="3808">
                  <c:v>5500.0024400000002</c:v>
                </c:pt>
                <c:pt idx="3809">
                  <c:v>5500.0024400000002</c:v>
                </c:pt>
                <c:pt idx="3810">
                  <c:v>5500.0024400000002</c:v>
                </c:pt>
                <c:pt idx="3811">
                  <c:v>5500.0024400000002</c:v>
                </c:pt>
                <c:pt idx="3812">
                  <c:v>5500.0024400000002</c:v>
                </c:pt>
                <c:pt idx="3813">
                  <c:v>5500.0024400000002</c:v>
                </c:pt>
                <c:pt idx="3814">
                  <c:v>5500.0024400000002</c:v>
                </c:pt>
                <c:pt idx="3815">
                  <c:v>5500.0024400000002</c:v>
                </c:pt>
                <c:pt idx="3816">
                  <c:v>5500.0024400000002</c:v>
                </c:pt>
                <c:pt idx="3817">
                  <c:v>5500.0024400000002</c:v>
                </c:pt>
                <c:pt idx="3818">
                  <c:v>5500.0024400000002</c:v>
                </c:pt>
                <c:pt idx="3819">
                  <c:v>5500.0024400000002</c:v>
                </c:pt>
                <c:pt idx="3820">
                  <c:v>5500.0024400000002</c:v>
                </c:pt>
                <c:pt idx="3821">
                  <c:v>5500.0024400000002</c:v>
                </c:pt>
                <c:pt idx="3822">
                  <c:v>5500.0024400000002</c:v>
                </c:pt>
                <c:pt idx="3823">
                  <c:v>5500.0024400000002</c:v>
                </c:pt>
                <c:pt idx="3824">
                  <c:v>5500.0024400000002</c:v>
                </c:pt>
                <c:pt idx="3825">
                  <c:v>5500.0024400000002</c:v>
                </c:pt>
                <c:pt idx="3826">
                  <c:v>5500.0024400000002</c:v>
                </c:pt>
                <c:pt idx="3827">
                  <c:v>5500.0024400000002</c:v>
                </c:pt>
                <c:pt idx="3828">
                  <c:v>5500.0024400000002</c:v>
                </c:pt>
                <c:pt idx="3829">
                  <c:v>5500.0024400000002</c:v>
                </c:pt>
                <c:pt idx="3830">
                  <c:v>5500.0024400000002</c:v>
                </c:pt>
                <c:pt idx="3831">
                  <c:v>5500.0024400000002</c:v>
                </c:pt>
                <c:pt idx="3832">
                  <c:v>5500.0024400000002</c:v>
                </c:pt>
                <c:pt idx="3833">
                  <c:v>5500.0024400000002</c:v>
                </c:pt>
                <c:pt idx="3834">
                  <c:v>5500.0024400000002</c:v>
                </c:pt>
                <c:pt idx="3835">
                  <c:v>5500.0024400000002</c:v>
                </c:pt>
                <c:pt idx="3836">
                  <c:v>5500.0024400000002</c:v>
                </c:pt>
                <c:pt idx="3837">
                  <c:v>5500.0024400000002</c:v>
                </c:pt>
                <c:pt idx="3838">
                  <c:v>5500.0024400000002</c:v>
                </c:pt>
                <c:pt idx="3839">
                  <c:v>5500.0024400000002</c:v>
                </c:pt>
                <c:pt idx="3840">
                  <c:v>5500.0024400000002</c:v>
                </c:pt>
                <c:pt idx="3841">
                  <c:v>5500.0024400000002</c:v>
                </c:pt>
                <c:pt idx="3842">
                  <c:v>5500.0024400000002</c:v>
                </c:pt>
                <c:pt idx="3843">
                  <c:v>5500.0024400000002</c:v>
                </c:pt>
                <c:pt idx="3844">
                  <c:v>5500.0024400000002</c:v>
                </c:pt>
                <c:pt idx="3845">
                  <c:v>5500.0024400000002</c:v>
                </c:pt>
                <c:pt idx="3846">
                  <c:v>5500.0024400000002</c:v>
                </c:pt>
                <c:pt idx="3847">
                  <c:v>5500.0024400000002</c:v>
                </c:pt>
                <c:pt idx="3848">
                  <c:v>5500.0024400000002</c:v>
                </c:pt>
                <c:pt idx="3849">
                  <c:v>5500.0024400000002</c:v>
                </c:pt>
                <c:pt idx="3850">
                  <c:v>5500.0024400000002</c:v>
                </c:pt>
                <c:pt idx="3851">
                  <c:v>5500.0024400000002</c:v>
                </c:pt>
                <c:pt idx="3852">
                  <c:v>5500.0024400000002</c:v>
                </c:pt>
                <c:pt idx="3853">
                  <c:v>5500.0024400000002</c:v>
                </c:pt>
                <c:pt idx="3854">
                  <c:v>5500.0024400000002</c:v>
                </c:pt>
                <c:pt idx="3855">
                  <c:v>5500.0024400000002</c:v>
                </c:pt>
                <c:pt idx="3856">
                  <c:v>5500.0024400000002</c:v>
                </c:pt>
                <c:pt idx="3857">
                  <c:v>5500.0024400000002</c:v>
                </c:pt>
                <c:pt idx="3858">
                  <c:v>5500.0024400000002</c:v>
                </c:pt>
                <c:pt idx="3859">
                  <c:v>5500.0024400000002</c:v>
                </c:pt>
                <c:pt idx="3860">
                  <c:v>5500.0024400000002</c:v>
                </c:pt>
                <c:pt idx="3861">
                  <c:v>5500.0024400000002</c:v>
                </c:pt>
                <c:pt idx="3862">
                  <c:v>5500.0024400000002</c:v>
                </c:pt>
                <c:pt idx="3863">
                  <c:v>5500.0024400000002</c:v>
                </c:pt>
                <c:pt idx="3864">
                  <c:v>5500.0024400000002</c:v>
                </c:pt>
                <c:pt idx="3865">
                  <c:v>5500.0024400000002</c:v>
                </c:pt>
                <c:pt idx="3866">
                  <c:v>5500.0024400000002</c:v>
                </c:pt>
                <c:pt idx="3867">
                  <c:v>5500.0024400000002</c:v>
                </c:pt>
                <c:pt idx="3868">
                  <c:v>5500.0024400000002</c:v>
                </c:pt>
                <c:pt idx="3869">
                  <c:v>5500.0024400000002</c:v>
                </c:pt>
                <c:pt idx="3870">
                  <c:v>5500.0024400000002</c:v>
                </c:pt>
                <c:pt idx="3871">
                  <c:v>5500.0024400000002</c:v>
                </c:pt>
                <c:pt idx="3872">
                  <c:v>5500.0024400000002</c:v>
                </c:pt>
                <c:pt idx="3873">
                  <c:v>5500.0024400000002</c:v>
                </c:pt>
                <c:pt idx="3874">
                  <c:v>5500.0024400000002</c:v>
                </c:pt>
                <c:pt idx="3875">
                  <c:v>5500.0024400000002</c:v>
                </c:pt>
                <c:pt idx="3876">
                  <c:v>5500.0024400000002</c:v>
                </c:pt>
                <c:pt idx="3877">
                  <c:v>5500.0024400000002</c:v>
                </c:pt>
                <c:pt idx="3878">
                  <c:v>5500.0024400000002</c:v>
                </c:pt>
                <c:pt idx="3879">
                  <c:v>5500.0024400000002</c:v>
                </c:pt>
                <c:pt idx="3880">
                  <c:v>5500.0024400000002</c:v>
                </c:pt>
                <c:pt idx="3881">
                  <c:v>5500.0024400000002</c:v>
                </c:pt>
                <c:pt idx="3882">
                  <c:v>5500.0024400000002</c:v>
                </c:pt>
                <c:pt idx="3883">
                  <c:v>5500.0024400000002</c:v>
                </c:pt>
                <c:pt idx="3884">
                  <c:v>5500.0024400000002</c:v>
                </c:pt>
                <c:pt idx="3885">
                  <c:v>5500.0024400000002</c:v>
                </c:pt>
                <c:pt idx="3886">
                  <c:v>5500.0024400000002</c:v>
                </c:pt>
                <c:pt idx="3887">
                  <c:v>5500.0024400000002</c:v>
                </c:pt>
                <c:pt idx="3888">
                  <c:v>5500.0024400000002</c:v>
                </c:pt>
                <c:pt idx="3889">
                  <c:v>5500.0024400000002</c:v>
                </c:pt>
                <c:pt idx="3890">
                  <c:v>5500.0024400000002</c:v>
                </c:pt>
                <c:pt idx="3891">
                  <c:v>5500.0024400000002</c:v>
                </c:pt>
                <c:pt idx="3892">
                  <c:v>5500.0024400000002</c:v>
                </c:pt>
                <c:pt idx="3893">
                  <c:v>5500.0024400000002</c:v>
                </c:pt>
                <c:pt idx="3894">
                  <c:v>5500.0024400000002</c:v>
                </c:pt>
                <c:pt idx="3895">
                  <c:v>5500.0024400000002</c:v>
                </c:pt>
                <c:pt idx="3896">
                  <c:v>5500.0024400000002</c:v>
                </c:pt>
                <c:pt idx="3897">
                  <c:v>5500.0024400000002</c:v>
                </c:pt>
                <c:pt idx="3898">
                  <c:v>5500.0024400000002</c:v>
                </c:pt>
                <c:pt idx="3899">
                  <c:v>5500.0024400000002</c:v>
                </c:pt>
                <c:pt idx="3900">
                  <c:v>5500.0024400000002</c:v>
                </c:pt>
                <c:pt idx="3901">
                  <c:v>5500.0024400000002</c:v>
                </c:pt>
                <c:pt idx="3902">
                  <c:v>5500.0024400000002</c:v>
                </c:pt>
                <c:pt idx="3903">
                  <c:v>5500.0024400000002</c:v>
                </c:pt>
                <c:pt idx="3904">
                  <c:v>5500.0024400000002</c:v>
                </c:pt>
                <c:pt idx="3905">
                  <c:v>5500.0024400000002</c:v>
                </c:pt>
                <c:pt idx="3906">
                  <c:v>5500.0024400000002</c:v>
                </c:pt>
                <c:pt idx="3907">
                  <c:v>5500.0024400000002</c:v>
                </c:pt>
                <c:pt idx="3908">
                  <c:v>5500.0024400000002</c:v>
                </c:pt>
                <c:pt idx="3909">
                  <c:v>5500.0024400000002</c:v>
                </c:pt>
                <c:pt idx="3910">
                  <c:v>5500.0024400000002</c:v>
                </c:pt>
                <c:pt idx="3911">
                  <c:v>5500.0024400000002</c:v>
                </c:pt>
                <c:pt idx="3912">
                  <c:v>5500.0024400000002</c:v>
                </c:pt>
                <c:pt idx="3913">
                  <c:v>5500.0024400000002</c:v>
                </c:pt>
                <c:pt idx="3914">
                  <c:v>5500.0024400000002</c:v>
                </c:pt>
                <c:pt idx="3915">
                  <c:v>5500.0024400000002</c:v>
                </c:pt>
                <c:pt idx="3916">
                  <c:v>5500.0024400000002</c:v>
                </c:pt>
                <c:pt idx="3917">
                  <c:v>5500.0024400000002</c:v>
                </c:pt>
                <c:pt idx="3918">
                  <c:v>5500.0024400000002</c:v>
                </c:pt>
                <c:pt idx="3919">
                  <c:v>5500.0024400000002</c:v>
                </c:pt>
                <c:pt idx="3920">
                  <c:v>5500.0024400000002</c:v>
                </c:pt>
                <c:pt idx="3921">
                  <c:v>5500.0024400000002</c:v>
                </c:pt>
                <c:pt idx="3922">
                  <c:v>5500.0024400000002</c:v>
                </c:pt>
                <c:pt idx="3923">
                  <c:v>5500.0024400000002</c:v>
                </c:pt>
                <c:pt idx="3924">
                  <c:v>5500.0024400000002</c:v>
                </c:pt>
                <c:pt idx="3925">
                  <c:v>5500.0024400000002</c:v>
                </c:pt>
                <c:pt idx="3926">
                  <c:v>5500.0024400000002</c:v>
                </c:pt>
                <c:pt idx="3927">
                  <c:v>5500.0024400000002</c:v>
                </c:pt>
                <c:pt idx="3928">
                  <c:v>5500.0024400000002</c:v>
                </c:pt>
                <c:pt idx="3929">
                  <c:v>5500.0024400000002</c:v>
                </c:pt>
                <c:pt idx="3930">
                  <c:v>5500.0024400000002</c:v>
                </c:pt>
                <c:pt idx="3931">
                  <c:v>5500.0024400000002</c:v>
                </c:pt>
                <c:pt idx="3932">
                  <c:v>5500.0024400000002</c:v>
                </c:pt>
                <c:pt idx="3933">
                  <c:v>5500.0024400000002</c:v>
                </c:pt>
                <c:pt idx="3934">
                  <c:v>5500.0024400000002</c:v>
                </c:pt>
                <c:pt idx="3935">
                  <c:v>5500.0024400000002</c:v>
                </c:pt>
                <c:pt idx="3936">
                  <c:v>5500.0024400000002</c:v>
                </c:pt>
                <c:pt idx="3937">
                  <c:v>5500.0024400000002</c:v>
                </c:pt>
                <c:pt idx="3938">
                  <c:v>5500.0024400000002</c:v>
                </c:pt>
                <c:pt idx="3939">
                  <c:v>5500.0024400000002</c:v>
                </c:pt>
                <c:pt idx="3940">
                  <c:v>5500.0024400000002</c:v>
                </c:pt>
                <c:pt idx="3941">
                  <c:v>5500.0024400000002</c:v>
                </c:pt>
                <c:pt idx="3942">
                  <c:v>5500.0024400000002</c:v>
                </c:pt>
                <c:pt idx="3943">
                  <c:v>5500.0024400000002</c:v>
                </c:pt>
                <c:pt idx="3944">
                  <c:v>5500.0024400000002</c:v>
                </c:pt>
                <c:pt idx="3945">
                  <c:v>5500.0024400000002</c:v>
                </c:pt>
                <c:pt idx="3946">
                  <c:v>5500.0024400000002</c:v>
                </c:pt>
                <c:pt idx="3947">
                  <c:v>5500.0024400000002</c:v>
                </c:pt>
                <c:pt idx="3948">
                  <c:v>5500.0024400000002</c:v>
                </c:pt>
                <c:pt idx="3949">
                  <c:v>5500.0024400000002</c:v>
                </c:pt>
                <c:pt idx="3950">
                  <c:v>5500.0024400000002</c:v>
                </c:pt>
                <c:pt idx="3951">
                  <c:v>5500.0024400000002</c:v>
                </c:pt>
                <c:pt idx="3952">
                  <c:v>5500.0024400000002</c:v>
                </c:pt>
                <c:pt idx="3953">
                  <c:v>5500.0024400000002</c:v>
                </c:pt>
                <c:pt idx="3954">
                  <c:v>5500.0024400000002</c:v>
                </c:pt>
                <c:pt idx="3955">
                  <c:v>5500.0024400000002</c:v>
                </c:pt>
                <c:pt idx="3956">
                  <c:v>5500.0024400000002</c:v>
                </c:pt>
                <c:pt idx="3957">
                  <c:v>5500.0024400000002</c:v>
                </c:pt>
                <c:pt idx="3958">
                  <c:v>5500.0024400000002</c:v>
                </c:pt>
                <c:pt idx="3959">
                  <c:v>5500.0024400000002</c:v>
                </c:pt>
                <c:pt idx="3960">
                  <c:v>5500.0024400000002</c:v>
                </c:pt>
                <c:pt idx="3961">
                  <c:v>5500.0024400000002</c:v>
                </c:pt>
                <c:pt idx="3962">
                  <c:v>5500.0024400000002</c:v>
                </c:pt>
                <c:pt idx="3963">
                  <c:v>5500.0024400000002</c:v>
                </c:pt>
                <c:pt idx="3964">
                  <c:v>5500.0024400000002</c:v>
                </c:pt>
                <c:pt idx="3965">
                  <c:v>5500.0024400000002</c:v>
                </c:pt>
                <c:pt idx="3966">
                  <c:v>5500.0024400000002</c:v>
                </c:pt>
                <c:pt idx="3967">
                  <c:v>5500.0024400000002</c:v>
                </c:pt>
                <c:pt idx="3968">
                  <c:v>5500.0024400000002</c:v>
                </c:pt>
                <c:pt idx="3969">
                  <c:v>5500.0024400000002</c:v>
                </c:pt>
                <c:pt idx="3970">
                  <c:v>5500.0024400000002</c:v>
                </c:pt>
                <c:pt idx="3971">
                  <c:v>5500.0024400000002</c:v>
                </c:pt>
                <c:pt idx="3972">
                  <c:v>5500.0024400000002</c:v>
                </c:pt>
                <c:pt idx="3973">
                  <c:v>5500.0024400000002</c:v>
                </c:pt>
                <c:pt idx="3974">
                  <c:v>5500.0024400000002</c:v>
                </c:pt>
                <c:pt idx="3975">
                  <c:v>5500.0024400000002</c:v>
                </c:pt>
                <c:pt idx="3976">
                  <c:v>5500.0024400000002</c:v>
                </c:pt>
                <c:pt idx="3977">
                  <c:v>5500.0024400000002</c:v>
                </c:pt>
                <c:pt idx="3978">
                  <c:v>5500.0024400000002</c:v>
                </c:pt>
                <c:pt idx="3979">
                  <c:v>5500.0024400000002</c:v>
                </c:pt>
                <c:pt idx="3980">
                  <c:v>5500.0024400000002</c:v>
                </c:pt>
                <c:pt idx="3981">
                  <c:v>5500.0024400000002</c:v>
                </c:pt>
                <c:pt idx="3982">
                  <c:v>5500.0024400000002</c:v>
                </c:pt>
                <c:pt idx="3983">
                  <c:v>5500.0024400000002</c:v>
                </c:pt>
                <c:pt idx="3984">
                  <c:v>5500.0024400000002</c:v>
                </c:pt>
                <c:pt idx="3985">
                  <c:v>5500.0024400000002</c:v>
                </c:pt>
                <c:pt idx="3986">
                  <c:v>5500.0024400000002</c:v>
                </c:pt>
                <c:pt idx="3987">
                  <c:v>5500.0024400000002</c:v>
                </c:pt>
                <c:pt idx="3988">
                  <c:v>5500.0024400000002</c:v>
                </c:pt>
                <c:pt idx="3989">
                  <c:v>5500.0024400000002</c:v>
                </c:pt>
                <c:pt idx="3990">
                  <c:v>5500.0024400000002</c:v>
                </c:pt>
                <c:pt idx="3991">
                  <c:v>5500.0024400000002</c:v>
                </c:pt>
                <c:pt idx="3992">
                  <c:v>5500.0024400000002</c:v>
                </c:pt>
                <c:pt idx="3993">
                  <c:v>5500.0024400000002</c:v>
                </c:pt>
                <c:pt idx="3994">
                  <c:v>5500.0024400000002</c:v>
                </c:pt>
                <c:pt idx="3995">
                  <c:v>5500.0024400000002</c:v>
                </c:pt>
                <c:pt idx="3996">
                  <c:v>5500.0024400000002</c:v>
                </c:pt>
                <c:pt idx="3997">
                  <c:v>5500.0024400000002</c:v>
                </c:pt>
                <c:pt idx="3998">
                  <c:v>5500.0024400000002</c:v>
                </c:pt>
                <c:pt idx="3999">
                  <c:v>5500.0024400000002</c:v>
                </c:pt>
                <c:pt idx="4000">
                  <c:v>5500.0024400000002</c:v>
                </c:pt>
                <c:pt idx="4001">
                  <c:v>5500.0024400000002</c:v>
                </c:pt>
                <c:pt idx="4002">
                  <c:v>5500.0024400000002</c:v>
                </c:pt>
                <c:pt idx="4003">
                  <c:v>5500.0024400000002</c:v>
                </c:pt>
                <c:pt idx="4004">
                  <c:v>5500.0024400000002</c:v>
                </c:pt>
                <c:pt idx="4005">
                  <c:v>5500.0024400000002</c:v>
                </c:pt>
                <c:pt idx="4006">
                  <c:v>5500.0024400000002</c:v>
                </c:pt>
                <c:pt idx="4007">
                  <c:v>5500.0024400000002</c:v>
                </c:pt>
                <c:pt idx="4008">
                  <c:v>5500.0024400000002</c:v>
                </c:pt>
                <c:pt idx="4009">
                  <c:v>5500.0024400000002</c:v>
                </c:pt>
                <c:pt idx="4010">
                  <c:v>5500.0024400000002</c:v>
                </c:pt>
                <c:pt idx="4011">
                  <c:v>5500.0024400000002</c:v>
                </c:pt>
                <c:pt idx="4012">
                  <c:v>5500.0024400000002</c:v>
                </c:pt>
                <c:pt idx="4013">
                  <c:v>5500.0024400000002</c:v>
                </c:pt>
                <c:pt idx="4014">
                  <c:v>5500.0024400000002</c:v>
                </c:pt>
                <c:pt idx="4015">
                  <c:v>5500.0024400000002</c:v>
                </c:pt>
                <c:pt idx="4016">
                  <c:v>5500.0024400000002</c:v>
                </c:pt>
                <c:pt idx="4017">
                  <c:v>5500.0024400000002</c:v>
                </c:pt>
                <c:pt idx="4018">
                  <c:v>5500.0024400000002</c:v>
                </c:pt>
                <c:pt idx="4019">
                  <c:v>5500.0024400000002</c:v>
                </c:pt>
                <c:pt idx="4020">
                  <c:v>5500.0024400000002</c:v>
                </c:pt>
                <c:pt idx="4021">
                  <c:v>5500.0024400000002</c:v>
                </c:pt>
                <c:pt idx="4022">
                  <c:v>5500.0024400000002</c:v>
                </c:pt>
                <c:pt idx="4023">
                  <c:v>5500.0024400000002</c:v>
                </c:pt>
                <c:pt idx="4024">
                  <c:v>5500.0024400000002</c:v>
                </c:pt>
                <c:pt idx="4025">
                  <c:v>5500.0024400000002</c:v>
                </c:pt>
                <c:pt idx="4026">
                  <c:v>5500.0024400000002</c:v>
                </c:pt>
                <c:pt idx="4027">
                  <c:v>5500.0024400000002</c:v>
                </c:pt>
                <c:pt idx="4028">
                  <c:v>5500.0024400000002</c:v>
                </c:pt>
                <c:pt idx="4029">
                  <c:v>5500.0024400000002</c:v>
                </c:pt>
                <c:pt idx="4030">
                  <c:v>5500.0024400000002</c:v>
                </c:pt>
                <c:pt idx="4031">
                  <c:v>5500.0024400000002</c:v>
                </c:pt>
                <c:pt idx="4032">
                  <c:v>5500.0024400000002</c:v>
                </c:pt>
                <c:pt idx="4033">
                  <c:v>5500.0024400000002</c:v>
                </c:pt>
                <c:pt idx="4034">
                  <c:v>5500.0024400000002</c:v>
                </c:pt>
                <c:pt idx="4035">
                  <c:v>5500.0024400000002</c:v>
                </c:pt>
                <c:pt idx="4036">
                  <c:v>5500.0024400000002</c:v>
                </c:pt>
                <c:pt idx="4037">
                  <c:v>5500.0024400000002</c:v>
                </c:pt>
                <c:pt idx="4038">
                  <c:v>5500.0024400000002</c:v>
                </c:pt>
                <c:pt idx="4039">
                  <c:v>5500.0024400000002</c:v>
                </c:pt>
                <c:pt idx="4040">
                  <c:v>5500.0024400000002</c:v>
                </c:pt>
                <c:pt idx="4041">
                  <c:v>5500.0024400000002</c:v>
                </c:pt>
                <c:pt idx="4042">
                  <c:v>5500.0024400000002</c:v>
                </c:pt>
                <c:pt idx="4043">
                  <c:v>5500.0024400000002</c:v>
                </c:pt>
                <c:pt idx="4044">
                  <c:v>5500.0024400000002</c:v>
                </c:pt>
                <c:pt idx="4045">
                  <c:v>5500.0024400000002</c:v>
                </c:pt>
                <c:pt idx="4046">
                  <c:v>5500.0024400000002</c:v>
                </c:pt>
                <c:pt idx="4047">
                  <c:v>5500.0024400000002</c:v>
                </c:pt>
                <c:pt idx="4048">
                  <c:v>5500.0024400000002</c:v>
                </c:pt>
                <c:pt idx="4049">
                  <c:v>5500.0024400000002</c:v>
                </c:pt>
                <c:pt idx="4050">
                  <c:v>5500.0024400000002</c:v>
                </c:pt>
                <c:pt idx="4051">
                  <c:v>5500.0024400000002</c:v>
                </c:pt>
                <c:pt idx="4052">
                  <c:v>5500.0024400000002</c:v>
                </c:pt>
                <c:pt idx="4053">
                  <c:v>5500.0024400000002</c:v>
                </c:pt>
                <c:pt idx="4054">
                  <c:v>5500.0024400000002</c:v>
                </c:pt>
                <c:pt idx="4055">
                  <c:v>5500.0024400000002</c:v>
                </c:pt>
                <c:pt idx="4056">
                  <c:v>5500.0024400000002</c:v>
                </c:pt>
                <c:pt idx="4057">
                  <c:v>5500.0024400000002</c:v>
                </c:pt>
                <c:pt idx="4058">
                  <c:v>5500.0024400000002</c:v>
                </c:pt>
                <c:pt idx="4059">
                  <c:v>5500.0024400000002</c:v>
                </c:pt>
                <c:pt idx="4060">
                  <c:v>5500.0024400000002</c:v>
                </c:pt>
                <c:pt idx="4061">
                  <c:v>5500.0024400000002</c:v>
                </c:pt>
                <c:pt idx="4062">
                  <c:v>5500.0024400000002</c:v>
                </c:pt>
                <c:pt idx="4063">
                  <c:v>5500.0024400000002</c:v>
                </c:pt>
                <c:pt idx="4064">
                  <c:v>5500.0024400000002</c:v>
                </c:pt>
                <c:pt idx="4065">
                  <c:v>5500.0024400000002</c:v>
                </c:pt>
                <c:pt idx="4066">
                  <c:v>5500.0024400000002</c:v>
                </c:pt>
                <c:pt idx="4067">
                  <c:v>5500.0024400000002</c:v>
                </c:pt>
                <c:pt idx="4068">
                  <c:v>5500.0024400000002</c:v>
                </c:pt>
                <c:pt idx="4069">
                  <c:v>5500.0024400000002</c:v>
                </c:pt>
                <c:pt idx="4070">
                  <c:v>5500.0024400000002</c:v>
                </c:pt>
                <c:pt idx="4071">
                  <c:v>5500.0024400000002</c:v>
                </c:pt>
                <c:pt idx="4072">
                  <c:v>5500.0024400000002</c:v>
                </c:pt>
                <c:pt idx="4073">
                  <c:v>5500.0024400000002</c:v>
                </c:pt>
                <c:pt idx="4074">
                  <c:v>5500.0024400000002</c:v>
                </c:pt>
                <c:pt idx="4075">
                  <c:v>5500.0024400000002</c:v>
                </c:pt>
                <c:pt idx="4076">
                  <c:v>5500.0024400000002</c:v>
                </c:pt>
                <c:pt idx="4077">
                  <c:v>5500.0024400000002</c:v>
                </c:pt>
                <c:pt idx="4078">
                  <c:v>5500.0024400000002</c:v>
                </c:pt>
                <c:pt idx="4079">
                  <c:v>5500.0024400000002</c:v>
                </c:pt>
                <c:pt idx="4080">
                  <c:v>5500.0024400000002</c:v>
                </c:pt>
                <c:pt idx="4081">
                  <c:v>5500.0024400000002</c:v>
                </c:pt>
                <c:pt idx="4082">
                  <c:v>5500.0024400000002</c:v>
                </c:pt>
                <c:pt idx="4083">
                  <c:v>5500.0024400000002</c:v>
                </c:pt>
                <c:pt idx="4084">
                  <c:v>5500.0024400000002</c:v>
                </c:pt>
                <c:pt idx="4085">
                  <c:v>5500.0024400000002</c:v>
                </c:pt>
                <c:pt idx="4086">
                  <c:v>5500.0024400000002</c:v>
                </c:pt>
                <c:pt idx="4087">
                  <c:v>5500.0024400000002</c:v>
                </c:pt>
                <c:pt idx="4088">
                  <c:v>5500.0024400000002</c:v>
                </c:pt>
                <c:pt idx="4089">
                  <c:v>5500.0024400000002</c:v>
                </c:pt>
                <c:pt idx="4090">
                  <c:v>5500.0024400000002</c:v>
                </c:pt>
                <c:pt idx="4091">
                  <c:v>5500.0024400000002</c:v>
                </c:pt>
                <c:pt idx="4092">
                  <c:v>5500.0024400000002</c:v>
                </c:pt>
                <c:pt idx="4093">
                  <c:v>5500.0024400000002</c:v>
                </c:pt>
                <c:pt idx="4094">
                  <c:v>5500.0024400000002</c:v>
                </c:pt>
                <c:pt idx="4095">
                  <c:v>5500.0024400000002</c:v>
                </c:pt>
                <c:pt idx="4096">
                  <c:v>5500.0024400000002</c:v>
                </c:pt>
                <c:pt idx="4097">
                  <c:v>5500.0024400000002</c:v>
                </c:pt>
                <c:pt idx="4098">
                  <c:v>5500.0024400000002</c:v>
                </c:pt>
                <c:pt idx="4099">
                  <c:v>5500.0024400000002</c:v>
                </c:pt>
                <c:pt idx="4100">
                  <c:v>5500.0024400000002</c:v>
                </c:pt>
                <c:pt idx="4101">
                  <c:v>5500.0024400000002</c:v>
                </c:pt>
                <c:pt idx="4102">
                  <c:v>5500.0024400000002</c:v>
                </c:pt>
                <c:pt idx="4103">
                  <c:v>5500.0024400000002</c:v>
                </c:pt>
                <c:pt idx="4104">
                  <c:v>5500.0024400000002</c:v>
                </c:pt>
                <c:pt idx="4105">
                  <c:v>5500.0024400000002</c:v>
                </c:pt>
                <c:pt idx="4106">
                  <c:v>5500.0024400000002</c:v>
                </c:pt>
                <c:pt idx="4107">
                  <c:v>5500.0024400000002</c:v>
                </c:pt>
                <c:pt idx="4108">
                  <c:v>5500.0024400000002</c:v>
                </c:pt>
                <c:pt idx="4109">
                  <c:v>5500.0024400000002</c:v>
                </c:pt>
                <c:pt idx="4110">
                  <c:v>5500.0024400000002</c:v>
                </c:pt>
                <c:pt idx="4111">
                  <c:v>5500.0024400000002</c:v>
                </c:pt>
                <c:pt idx="4112">
                  <c:v>5500.0024400000002</c:v>
                </c:pt>
                <c:pt idx="4113">
                  <c:v>5500.0024400000002</c:v>
                </c:pt>
                <c:pt idx="4114">
                  <c:v>5500.0024400000002</c:v>
                </c:pt>
                <c:pt idx="4115">
                  <c:v>5500.0024400000002</c:v>
                </c:pt>
                <c:pt idx="4116">
                  <c:v>5500.0024400000002</c:v>
                </c:pt>
                <c:pt idx="4117">
                  <c:v>5500.0024400000002</c:v>
                </c:pt>
                <c:pt idx="4118">
                  <c:v>5500.0024400000002</c:v>
                </c:pt>
                <c:pt idx="4119">
                  <c:v>5500.0024400000002</c:v>
                </c:pt>
                <c:pt idx="4120">
                  <c:v>5500.0024400000002</c:v>
                </c:pt>
                <c:pt idx="4121">
                  <c:v>5500.0024400000002</c:v>
                </c:pt>
                <c:pt idx="4122">
                  <c:v>5500.0024400000002</c:v>
                </c:pt>
                <c:pt idx="4123">
                  <c:v>5500.0024400000002</c:v>
                </c:pt>
                <c:pt idx="4124">
                  <c:v>5500.0024400000002</c:v>
                </c:pt>
                <c:pt idx="4125">
                  <c:v>5500.0024400000002</c:v>
                </c:pt>
                <c:pt idx="4126">
                  <c:v>5500.0024400000002</c:v>
                </c:pt>
                <c:pt idx="4127">
                  <c:v>5500.0024400000002</c:v>
                </c:pt>
                <c:pt idx="4128">
                  <c:v>5500.0024400000002</c:v>
                </c:pt>
                <c:pt idx="4129">
                  <c:v>5500.0024400000002</c:v>
                </c:pt>
                <c:pt idx="4130">
                  <c:v>5500.0024400000002</c:v>
                </c:pt>
                <c:pt idx="4131">
                  <c:v>5500.0024400000002</c:v>
                </c:pt>
                <c:pt idx="4132">
                  <c:v>5500.0024400000002</c:v>
                </c:pt>
                <c:pt idx="4133">
                  <c:v>5500.0024400000002</c:v>
                </c:pt>
                <c:pt idx="4134">
                  <c:v>5500.0024400000002</c:v>
                </c:pt>
                <c:pt idx="4135">
                  <c:v>5500.0024400000002</c:v>
                </c:pt>
                <c:pt idx="4136">
                  <c:v>5500.0024400000002</c:v>
                </c:pt>
                <c:pt idx="4137">
                  <c:v>5500.0024400000002</c:v>
                </c:pt>
                <c:pt idx="4138">
                  <c:v>5500.0024400000002</c:v>
                </c:pt>
                <c:pt idx="4139">
                  <c:v>5500.0024400000002</c:v>
                </c:pt>
                <c:pt idx="4140">
                  <c:v>5500.0024400000002</c:v>
                </c:pt>
                <c:pt idx="4141">
                  <c:v>5500.0024400000002</c:v>
                </c:pt>
                <c:pt idx="4142">
                  <c:v>5500.0024400000002</c:v>
                </c:pt>
                <c:pt idx="4143">
                  <c:v>5500.0024400000002</c:v>
                </c:pt>
                <c:pt idx="4144">
                  <c:v>5500.0024400000002</c:v>
                </c:pt>
                <c:pt idx="4145">
                  <c:v>5500.0024400000002</c:v>
                </c:pt>
                <c:pt idx="4146">
                  <c:v>5500.0024400000002</c:v>
                </c:pt>
                <c:pt idx="4147">
                  <c:v>5500.0024400000002</c:v>
                </c:pt>
                <c:pt idx="4148">
                  <c:v>5500.0024400000002</c:v>
                </c:pt>
                <c:pt idx="4149">
                  <c:v>5500.0024400000002</c:v>
                </c:pt>
                <c:pt idx="4150">
                  <c:v>5500.0024400000002</c:v>
                </c:pt>
                <c:pt idx="4151">
                  <c:v>5500.0024400000002</c:v>
                </c:pt>
                <c:pt idx="4152">
                  <c:v>5500.0024400000002</c:v>
                </c:pt>
                <c:pt idx="4153">
                  <c:v>5500.0024400000002</c:v>
                </c:pt>
                <c:pt idx="4154">
                  <c:v>5500.0024400000002</c:v>
                </c:pt>
                <c:pt idx="4155">
                  <c:v>5500.0024400000002</c:v>
                </c:pt>
                <c:pt idx="4156">
                  <c:v>5500.0024400000002</c:v>
                </c:pt>
                <c:pt idx="4157">
                  <c:v>5500.0024400000002</c:v>
                </c:pt>
                <c:pt idx="4158">
                  <c:v>5500.0024400000002</c:v>
                </c:pt>
                <c:pt idx="4159">
                  <c:v>5500.0024400000002</c:v>
                </c:pt>
                <c:pt idx="4160">
                  <c:v>5500.0024400000002</c:v>
                </c:pt>
                <c:pt idx="4161">
                  <c:v>5500.0024400000002</c:v>
                </c:pt>
                <c:pt idx="4162">
                  <c:v>5500.0024400000002</c:v>
                </c:pt>
                <c:pt idx="4163">
                  <c:v>5500.0024400000002</c:v>
                </c:pt>
                <c:pt idx="4164">
                  <c:v>5500.0024400000002</c:v>
                </c:pt>
                <c:pt idx="4165">
                  <c:v>5500.0024400000002</c:v>
                </c:pt>
                <c:pt idx="4166">
                  <c:v>5500.0024400000002</c:v>
                </c:pt>
                <c:pt idx="4167">
                  <c:v>5500.0024400000002</c:v>
                </c:pt>
                <c:pt idx="4168">
                  <c:v>5500.0024400000002</c:v>
                </c:pt>
                <c:pt idx="4169">
                  <c:v>5500.0024400000002</c:v>
                </c:pt>
                <c:pt idx="4170">
                  <c:v>5500.0024400000002</c:v>
                </c:pt>
                <c:pt idx="4171">
                  <c:v>5500.0024400000002</c:v>
                </c:pt>
                <c:pt idx="4172">
                  <c:v>5500.0024400000002</c:v>
                </c:pt>
                <c:pt idx="4173">
                  <c:v>5500.0024400000002</c:v>
                </c:pt>
                <c:pt idx="4174">
                  <c:v>5500.0024400000002</c:v>
                </c:pt>
                <c:pt idx="4175">
                  <c:v>5500.0024400000002</c:v>
                </c:pt>
                <c:pt idx="4176">
                  <c:v>5500.0024400000002</c:v>
                </c:pt>
                <c:pt idx="4177">
                  <c:v>5500.0024400000002</c:v>
                </c:pt>
                <c:pt idx="4178">
                  <c:v>5500.0024400000002</c:v>
                </c:pt>
                <c:pt idx="4179">
                  <c:v>5500.0024400000002</c:v>
                </c:pt>
                <c:pt idx="4180">
                  <c:v>5500.0024400000002</c:v>
                </c:pt>
                <c:pt idx="4181">
                  <c:v>5500.0024400000002</c:v>
                </c:pt>
                <c:pt idx="4182">
                  <c:v>5500.0024400000002</c:v>
                </c:pt>
                <c:pt idx="4183">
                  <c:v>5500.0024400000002</c:v>
                </c:pt>
                <c:pt idx="4184">
                  <c:v>5500.0024400000002</c:v>
                </c:pt>
                <c:pt idx="4185">
                  <c:v>5500.0024400000002</c:v>
                </c:pt>
                <c:pt idx="4186">
                  <c:v>5500.0024400000002</c:v>
                </c:pt>
                <c:pt idx="4187">
                  <c:v>5500.0024400000002</c:v>
                </c:pt>
                <c:pt idx="4188">
                  <c:v>5500.0024400000002</c:v>
                </c:pt>
                <c:pt idx="4189">
                  <c:v>5500.0024400000002</c:v>
                </c:pt>
                <c:pt idx="4190">
                  <c:v>5500.0024400000002</c:v>
                </c:pt>
                <c:pt idx="4191">
                  <c:v>5500.0024400000002</c:v>
                </c:pt>
                <c:pt idx="4192">
                  <c:v>5500.0024400000002</c:v>
                </c:pt>
                <c:pt idx="4193">
                  <c:v>5500.0024400000002</c:v>
                </c:pt>
                <c:pt idx="4194">
                  <c:v>5500.0024400000002</c:v>
                </c:pt>
                <c:pt idx="4195">
                  <c:v>5500.0024400000002</c:v>
                </c:pt>
                <c:pt idx="4196">
                  <c:v>5500.0024400000002</c:v>
                </c:pt>
                <c:pt idx="4197">
                  <c:v>5500.0024400000002</c:v>
                </c:pt>
                <c:pt idx="4198">
                  <c:v>5500.0024400000002</c:v>
                </c:pt>
                <c:pt idx="4199">
                  <c:v>5500.0024400000002</c:v>
                </c:pt>
                <c:pt idx="4200">
                  <c:v>5500.0024400000002</c:v>
                </c:pt>
                <c:pt idx="4201">
                  <c:v>5500.0024400000002</c:v>
                </c:pt>
                <c:pt idx="4202">
                  <c:v>5500.0024400000002</c:v>
                </c:pt>
                <c:pt idx="4203">
                  <c:v>5500.0024400000002</c:v>
                </c:pt>
                <c:pt idx="4204">
                  <c:v>5500.0024400000002</c:v>
                </c:pt>
                <c:pt idx="4205">
                  <c:v>5500.0024400000002</c:v>
                </c:pt>
                <c:pt idx="4206">
                  <c:v>5500.0024400000002</c:v>
                </c:pt>
                <c:pt idx="4207">
                  <c:v>5500.0024400000002</c:v>
                </c:pt>
                <c:pt idx="4208">
                  <c:v>5500.0024400000002</c:v>
                </c:pt>
                <c:pt idx="4209">
                  <c:v>5500.0024400000002</c:v>
                </c:pt>
                <c:pt idx="4210">
                  <c:v>5500.0024400000002</c:v>
                </c:pt>
                <c:pt idx="4211">
                  <c:v>5500.0024400000002</c:v>
                </c:pt>
                <c:pt idx="4212">
                  <c:v>5500.0024400000002</c:v>
                </c:pt>
                <c:pt idx="4213">
                  <c:v>5500.0024400000002</c:v>
                </c:pt>
                <c:pt idx="4214">
                  <c:v>5500.0024400000002</c:v>
                </c:pt>
                <c:pt idx="4215">
                  <c:v>5500.0024400000002</c:v>
                </c:pt>
                <c:pt idx="4216">
                  <c:v>5500.0024400000002</c:v>
                </c:pt>
                <c:pt idx="4217">
                  <c:v>5500.0024400000002</c:v>
                </c:pt>
                <c:pt idx="4218">
                  <c:v>5500.0024400000002</c:v>
                </c:pt>
                <c:pt idx="4219">
                  <c:v>5500.0024400000002</c:v>
                </c:pt>
                <c:pt idx="4220">
                  <c:v>5500.0024400000002</c:v>
                </c:pt>
                <c:pt idx="4221">
                  <c:v>5500.0024400000002</c:v>
                </c:pt>
                <c:pt idx="4222">
                  <c:v>5500.0024400000002</c:v>
                </c:pt>
                <c:pt idx="4223">
                  <c:v>5500.0024400000002</c:v>
                </c:pt>
                <c:pt idx="4224">
                  <c:v>5500.0024400000002</c:v>
                </c:pt>
                <c:pt idx="4225">
                  <c:v>5500.0024400000002</c:v>
                </c:pt>
                <c:pt idx="4226">
                  <c:v>5500.0024400000002</c:v>
                </c:pt>
                <c:pt idx="4227">
                  <c:v>5500.0024400000002</c:v>
                </c:pt>
                <c:pt idx="4228">
                  <c:v>5500.0024400000002</c:v>
                </c:pt>
                <c:pt idx="4229">
                  <c:v>5500.0024400000002</c:v>
                </c:pt>
                <c:pt idx="4230">
                  <c:v>5500.0024400000002</c:v>
                </c:pt>
                <c:pt idx="4231">
                  <c:v>5500.0024400000002</c:v>
                </c:pt>
                <c:pt idx="4232">
                  <c:v>5500.0024400000002</c:v>
                </c:pt>
                <c:pt idx="4233">
                  <c:v>5500.0024400000002</c:v>
                </c:pt>
                <c:pt idx="4234">
                  <c:v>5500.0024400000002</c:v>
                </c:pt>
                <c:pt idx="4235">
                  <c:v>5500.0024400000002</c:v>
                </c:pt>
                <c:pt idx="4236">
                  <c:v>5500.0024400000002</c:v>
                </c:pt>
                <c:pt idx="4237">
                  <c:v>5500.0024400000002</c:v>
                </c:pt>
                <c:pt idx="4238">
                  <c:v>5500.0024400000002</c:v>
                </c:pt>
                <c:pt idx="4239">
                  <c:v>5500.0024400000002</c:v>
                </c:pt>
                <c:pt idx="4240">
                  <c:v>5500.0024400000002</c:v>
                </c:pt>
                <c:pt idx="4241">
                  <c:v>5500.0024400000002</c:v>
                </c:pt>
                <c:pt idx="4242">
                  <c:v>5500.0024400000002</c:v>
                </c:pt>
                <c:pt idx="4243">
                  <c:v>5500.0024400000002</c:v>
                </c:pt>
                <c:pt idx="4244">
                  <c:v>5500.0024400000002</c:v>
                </c:pt>
                <c:pt idx="4245">
                  <c:v>5500.0024400000002</c:v>
                </c:pt>
                <c:pt idx="4246">
                  <c:v>5500.0024400000002</c:v>
                </c:pt>
                <c:pt idx="4247">
                  <c:v>5500.0024400000002</c:v>
                </c:pt>
                <c:pt idx="4248">
                  <c:v>5500.0024400000002</c:v>
                </c:pt>
                <c:pt idx="4249">
                  <c:v>5500.0024400000002</c:v>
                </c:pt>
                <c:pt idx="4250">
                  <c:v>5500.0024400000002</c:v>
                </c:pt>
                <c:pt idx="4251">
                  <c:v>5500.0024400000002</c:v>
                </c:pt>
                <c:pt idx="4252">
                  <c:v>5500.0024400000002</c:v>
                </c:pt>
                <c:pt idx="4253">
                  <c:v>5500.0024400000002</c:v>
                </c:pt>
                <c:pt idx="4254">
                  <c:v>5500.0024400000002</c:v>
                </c:pt>
                <c:pt idx="4255">
                  <c:v>5500.0024400000002</c:v>
                </c:pt>
                <c:pt idx="4256">
                  <c:v>5500.0024400000002</c:v>
                </c:pt>
                <c:pt idx="4257">
                  <c:v>5500.0024400000002</c:v>
                </c:pt>
                <c:pt idx="4258">
                  <c:v>5500.0024400000002</c:v>
                </c:pt>
                <c:pt idx="4259">
                  <c:v>5500.0024400000002</c:v>
                </c:pt>
                <c:pt idx="4260">
                  <c:v>5500.0024400000002</c:v>
                </c:pt>
                <c:pt idx="4261">
                  <c:v>5500.0024400000002</c:v>
                </c:pt>
                <c:pt idx="4262">
                  <c:v>5500.0024400000002</c:v>
                </c:pt>
                <c:pt idx="4263">
                  <c:v>5500.0024400000002</c:v>
                </c:pt>
                <c:pt idx="4264">
                  <c:v>5500.0024400000002</c:v>
                </c:pt>
                <c:pt idx="4265">
                  <c:v>5500.0024400000002</c:v>
                </c:pt>
                <c:pt idx="4266">
                  <c:v>5500.0024400000002</c:v>
                </c:pt>
                <c:pt idx="4267">
                  <c:v>5500.0024400000002</c:v>
                </c:pt>
                <c:pt idx="4268">
                  <c:v>5500.0024400000002</c:v>
                </c:pt>
                <c:pt idx="4269">
                  <c:v>5500.0024400000002</c:v>
                </c:pt>
                <c:pt idx="4270">
                  <c:v>5500.0024400000002</c:v>
                </c:pt>
                <c:pt idx="4271">
                  <c:v>5500.0024400000002</c:v>
                </c:pt>
                <c:pt idx="4272">
                  <c:v>5500.0024400000002</c:v>
                </c:pt>
                <c:pt idx="4273">
                  <c:v>5500.0024400000002</c:v>
                </c:pt>
                <c:pt idx="4274">
                  <c:v>5500.0024400000002</c:v>
                </c:pt>
                <c:pt idx="4275">
                  <c:v>5500.0024400000002</c:v>
                </c:pt>
                <c:pt idx="4276">
                  <c:v>5500.0024400000002</c:v>
                </c:pt>
                <c:pt idx="4277">
                  <c:v>5500.0024400000002</c:v>
                </c:pt>
                <c:pt idx="4278">
                  <c:v>5500.0024400000002</c:v>
                </c:pt>
                <c:pt idx="4279">
                  <c:v>5500.0024400000002</c:v>
                </c:pt>
                <c:pt idx="4280">
                  <c:v>5500.0024400000002</c:v>
                </c:pt>
                <c:pt idx="4281">
                  <c:v>5500.0024400000002</c:v>
                </c:pt>
                <c:pt idx="4282">
                  <c:v>5500.0024400000002</c:v>
                </c:pt>
                <c:pt idx="4283">
                  <c:v>5500.0024400000002</c:v>
                </c:pt>
                <c:pt idx="4284">
                  <c:v>5500.0024400000002</c:v>
                </c:pt>
                <c:pt idx="4285">
                  <c:v>5500.0024400000002</c:v>
                </c:pt>
                <c:pt idx="4286">
                  <c:v>5500.0024400000002</c:v>
                </c:pt>
                <c:pt idx="4287">
                  <c:v>5500.0024400000002</c:v>
                </c:pt>
                <c:pt idx="4288">
                  <c:v>5500.0024400000002</c:v>
                </c:pt>
                <c:pt idx="4289">
                  <c:v>5500.0024400000002</c:v>
                </c:pt>
                <c:pt idx="4290">
                  <c:v>5500.0024400000002</c:v>
                </c:pt>
                <c:pt idx="4291">
                  <c:v>5500.0024400000002</c:v>
                </c:pt>
                <c:pt idx="4292">
                  <c:v>5500.0024400000002</c:v>
                </c:pt>
                <c:pt idx="4293">
                  <c:v>5500.0024400000002</c:v>
                </c:pt>
                <c:pt idx="4294">
                  <c:v>5500.0024400000002</c:v>
                </c:pt>
                <c:pt idx="4295">
                  <c:v>5500.0024400000002</c:v>
                </c:pt>
                <c:pt idx="4296">
                  <c:v>5500.0024400000002</c:v>
                </c:pt>
                <c:pt idx="4297">
                  <c:v>5500.0024400000002</c:v>
                </c:pt>
                <c:pt idx="4298">
                  <c:v>5500.0024400000002</c:v>
                </c:pt>
                <c:pt idx="4299">
                  <c:v>5500.0024400000002</c:v>
                </c:pt>
                <c:pt idx="4300">
                  <c:v>5500.0024400000002</c:v>
                </c:pt>
                <c:pt idx="4301">
                  <c:v>5500.0024400000002</c:v>
                </c:pt>
                <c:pt idx="4302">
                  <c:v>5500.0024400000002</c:v>
                </c:pt>
                <c:pt idx="4303">
                  <c:v>5500.0024400000002</c:v>
                </c:pt>
                <c:pt idx="4304">
                  <c:v>5500.0024400000002</c:v>
                </c:pt>
                <c:pt idx="4305">
                  <c:v>5500.0024400000002</c:v>
                </c:pt>
                <c:pt idx="4306">
                  <c:v>5500.0024400000002</c:v>
                </c:pt>
                <c:pt idx="4307">
                  <c:v>5500.0024400000002</c:v>
                </c:pt>
                <c:pt idx="4308">
                  <c:v>5500.0024400000002</c:v>
                </c:pt>
                <c:pt idx="4309">
                  <c:v>5500.0024400000002</c:v>
                </c:pt>
                <c:pt idx="4310">
                  <c:v>5500.0024400000002</c:v>
                </c:pt>
                <c:pt idx="4311">
                  <c:v>5500.0024400000002</c:v>
                </c:pt>
                <c:pt idx="4312">
                  <c:v>5500.0024400000002</c:v>
                </c:pt>
                <c:pt idx="4313">
                  <c:v>5500.0024400000002</c:v>
                </c:pt>
                <c:pt idx="4314">
                  <c:v>5500.0024400000002</c:v>
                </c:pt>
                <c:pt idx="4315">
                  <c:v>5500.0024400000002</c:v>
                </c:pt>
                <c:pt idx="4316">
                  <c:v>5500.0024400000002</c:v>
                </c:pt>
                <c:pt idx="4317">
                  <c:v>5500.0024400000002</c:v>
                </c:pt>
                <c:pt idx="4318">
                  <c:v>5500.0024400000002</c:v>
                </c:pt>
                <c:pt idx="4319">
                  <c:v>5500.0024400000002</c:v>
                </c:pt>
                <c:pt idx="4320">
                  <c:v>5500.0024400000002</c:v>
                </c:pt>
                <c:pt idx="4321">
                  <c:v>5500.0024400000002</c:v>
                </c:pt>
                <c:pt idx="4322">
                  <c:v>5500.0024400000002</c:v>
                </c:pt>
                <c:pt idx="4323">
                  <c:v>5500.0024400000002</c:v>
                </c:pt>
                <c:pt idx="4324">
                  <c:v>5500.0024400000002</c:v>
                </c:pt>
                <c:pt idx="4325">
                  <c:v>5500.0024400000002</c:v>
                </c:pt>
                <c:pt idx="4326">
                  <c:v>5500.0024400000002</c:v>
                </c:pt>
                <c:pt idx="4327">
                  <c:v>5500.0024400000002</c:v>
                </c:pt>
                <c:pt idx="4328">
                  <c:v>5500.0024400000002</c:v>
                </c:pt>
                <c:pt idx="4329">
                  <c:v>5500.0024400000002</c:v>
                </c:pt>
                <c:pt idx="4330">
                  <c:v>5500.0024400000002</c:v>
                </c:pt>
                <c:pt idx="4331">
                  <c:v>5500.0024400000002</c:v>
                </c:pt>
                <c:pt idx="4332">
                  <c:v>5500.0024400000002</c:v>
                </c:pt>
                <c:pt idx="4333">
                  <c:v>5500.0024400000002</c:v>
                </c:pt>
                <c:pt idx="4334">
                  <c:v>5500.0024400000002</c:v>
                </c:pt>
                <c:pt idx="4335">
                  <c:v>5500.0024400000002</c:v>
                </c:pt>
                <c:pt idx="4336">
                  <c:v>5500.0024400000002</c:v>
                </c:pt>
                <c:pt idx="4337">
                  <c:v>5500.0024400000002</c:v>
                </c:pt>
                <c:pt idx="4338">
                  <c:v>5500.0024400000002</c:v>
                </c:pt>
                <c:pt idx="4339">
                  <c:v>5500.0024400000002</c:v>
                </c:pt>
                <c:pt idx="4340">
                  <c:v>5500.0024400000002</c:v>
                </c:pt>
                <c:pt idx="4341">
                  <c:v>5500.0024400000002</c:v>
                </c:pt>
                <c:pt idx="4342">
                  <c:v>5500.0024400000002</c:v>
                </c:pt>
                <c:pt idx="4343">
                  <c:v>5500.0024400000002</c:v>
                </c:pt>
                <c:pt idx="4344">
                  <c:v>5500.0024400000002</c:v>
                </c:pt>
                <c:pt idx="4345">
                  <c:v>5500.0024400000002</c:v>
                </c:pt>
                <c:pt idx="4346">
                  <c:v>5500.0024400000002</c:v>
                </c:pt>
                <c:pt idx="4347">
                  <c:v>5500.0024400000002</c:v>
                </c:pt>
                <c:pt idx="4348">
                  <c:v>5500.0024400000002</c:v>
                </c:pt>
                <c:pt idx="4349">
                  <c:v>5500.0024400000002</c:v>
                </c:pt>
                <c:pt idx="4350">
                  <c:v>5500.0024400000002</c:v>
                </c:pt>
                <c:pt idx="4351">
                  <c:v>5500.0024400000002</c:v>
                </c:pt>
                <c:pt idx="4352">
                  <c:v>5500.0024400000002</c:v>
                </c:pt>
                <c:pt idx="4353">
                  <c:v>5500.0024400000002</c:v>
                </c:pt>
                <c:pt idx="4354">
                  <c:v>5500.0024400000002</c:v>
                </c:pt>
                <c:pt idx="4355">
                  <c:v>5500.0024400000002</c:v>
                </c:pt>
                <c:pt idx="4356">
                  <c:v>5500.0024400000002</c:v>
                </c:pt>
                <c:pt idx="4357">
                  <c:v>5500.0024400000002</c:v>
                </c:pt>
                <c:pt idx="4358">
                  <c:v>5500.0024400000002</c:v>
                </c:pt>
                <c:pt idx="4359">
                  <c:v>5500.0024400000002</c:v>
                </c:pt>
                <c:pt idx="4360">
                  <c:v>5500.0024400000002</c:v>
                </c:pt>
                <c:pt idx="4361">
                  <c:v>5500.0024400000002</c:v>
                </c:pt>
                <c:pt idx="4362">
                  <c:v>5500.0024400000002</c:v>
                </c:pt>
                <c:pt idx="4363">
                  <c:v>5500.0024400000002</c:v>
                </c:pt>
                <c:pt idx="4364">
                  <c:v>5500.0024400000002</c:v>
                </c:pt>
                <c:pt idx="4365">
                  <c:v>5500.0024400000002</c:v>
                </c:pt>
                <c:pt idx="4366">
                  <c:v>5500.0024400000002</c:v>
                </c:pt>
                <c:pt idx="4367">
                  <c:v>5500.0024400000002</c:v>
                </c:pt>
                <c:pt idx="4368">
                  <c:v>5500.0024400000002</c:v>
                </c:pt>
                <c:pt idx="4369">
                  <c:v>5500.0024400000002</c:v>
                </c:pt>
                <c:pt idx="4370">
                  <c:v>5500.0024400000002</c:v>
                </c:pt>
                <c:pt idx="4371">
                  <c:v>5500.0024400000002</c:v>
                </c:pt>
                <c:pt idx="4372">
                  <c:v>5500.0024400000002</c:v>
                </c:pt>
                <c:pt idx="4373">
                  <c:v>5500.0024400000002</c:v>
                </c:pt>
                <c:pt idx="4374">
                  <c:v>5500.0024400000002</c:v>
                </c:pt>
                <c:pt idx="4375">
                  <c:v>5500.0024400000002</c:v>
                </c:pt>
                <c:pt idx="4376">
                  <c:v>5500.0024400000002</c:v>
                </c:pt>
                <c:pt idx="4377">
                  <c:v>5500.0024400000002</c:v>
                </c:pt>
                <c:pt idx="4378">
                  <c:v>5500.0024400000002</c:v>
                </c:pt>
                <c:pt idx="4379">
                  <c:v>5500.0024400000002</c:v>
                </c:pt>
                <c:pt idx="4380">
                  <c:v>5500.0024400000002</c:v>
                </c:pt>
                <c:pt idx="4381">
                  <c:v>5500.0024400000002</c:v>
                </c:pt>
                <c:pt idx="4382">
                  <c:v>5500.0024400000002</c:v>
                </c:pt>
                <c:pt idx="4383">
                  <c:v>5500.0024400000002</c:v>
                </c:pt>
                <c:pt idx="4384">
                  <c:v>5500.0024400000002</c:v>
                </c:pt>
                <c:pt idx="4385">
                  <c:v>5500.0024400000002</c:v>
                </c:pt>
                <c:pt idx="4386">
                  <c:v>5500.0024400000002</c:v>
                </c:pt>
                <c:pt idx="4387">
                  <c:v>5500.0024400000002</c:v>
                </c:pt>
                <c:pt idx="4388">
                  <c:v>5500.0024400000002</c:v>
                </c:pt>
                <c:pt idx="4389">
                  <c:v>5500.0024400000002</c:v>
                </c:pt>
                <c:pt idx="4390">
                  <c:v>5500.0024400000002</c:v>
                </c:pt>
                <c:pt idx="4391">
                  <c:v>5500.0024400000002</c:v>
                </c:pt>
                <c:pt idx="4392">
                  <c:v>5500.0024400000002</c:v>
                </c:pt>
                <c:pt idx="4393">
                  <c:v>5500.0024400000002</c:v>
                </c:pt>
                <c:pt idx="4394">
                  <c:v>5500.0024400000002</c:v>
                </c:pt>
                <c:pt idx="4395">
                  <c:v>5500.0024400000002</c:v>
                </c:pt>
                <c:pt idx="4396">
                  <c:v>5500.0024400000002</c:v>
                </c:pt>
                <c:pt idx="4397">
                  <c:v>5500.0024400000002</c:v>
                </c:pt>
                <c:pt idx="4398">
                  <c:v>5500.0024400000002</c:v>
                </c:pt>
                <c:pt idx="4399">
                  <c:v>5500.0024400000002</c:v>
                </c:pt>
                <c:pt idx="4400">
                  <c:v>5500.0024400000002</c:v>
                </c:pt>
                <c:pt idx="4401">
                  <c:v>5500.0024400000002</c:v>
                </c:pt>
                <c:pt idx="4402">
                  <c:v>5500.0024400000002</c:v>
                </c:pt>
                <c:pt idx="4403">
                  <c:v>5500.0024400000002</c:v>
                </c:pt>
                <c:pt idx="4404">
                  <c:v>5500.0024400000002</c:v>
                </c:pt>
                <c:pt idx="4405">
                  <c:v>5500.0024400000002</c:v>
                </c:pt>
                <c:pt idx="4406">
                  <c:v>5500.0024400000002</c:v>
                </c:pt>
                <c:pt idx="4407">
                  <c:v>5500.0024400000002</c:v>
                </c:pt>
                <c:pt idx="4408">
                  <c:v>5500.0024400000002</c:v>
                </c:pt>
                <c:pt idx="4409">
                  <c:v>5500.0024400000002</c:v>
                </c:pt>
                <c:pt idx="4410">
                  <c:v>5500.0024400000002</c:v>
                </c:pt>
                <c:pt idx="4411">
                  <c:v>5500.0024400000002</c:v>
                </c:pt>
                <c:pt idx="4412">
                  <c:v>5500.0024400000002</c:v>
                </c:pt>
                <c:pt idx="4413">
                  <c:v>5500.0024400000002</c:v>
                </c:pt>
                <c:pt idx="4414">
                  <c:v>5500.0024400000002</c:v>
                </c:pt>
                <c:pt idx="4415">
                  <c:v>5500.0024400000002</c:v>
                </c:pt>
                <c:pt idx="4416">
                  <c:v>5500.0024400000002</c:v>
                </c:pt>
                <c:pt idx="4417">
                  <c:v>5500.0024400000002</c:v>
                </c:pt>
                <c:pt idx="4418">
                  <c:v>5500.0024400000002</c:v>
                </c:pt>
                <c:pt idx="4419">
                  <c:v>5500.0024400000002</c:v>
                </c:pt>
                <c:pt idx="4420">
                  <c:v>5500.0024400000002</c:v>
                </c:pt>
                <c:pt idx="4421">
                  <c:v>5500.0024400000002</c:v>
                </c:pt>
                <c:pt idx="4422">
                  <c:v>5500.0024400000002</c:v>
                </c:pt>
                <c:pt idx="4423">
                  <c:v>5500.0024400000002</c:v>
                </c:pt>
                <c:pt idx="4424">
                  <c:v>5500.0024400000002</c:v>
                </c:pt>
                <c:pt idx="4425">
                  <c:v>5500.0024400000002</c:v>
                </c:pt>
                <c:pt idx="4426">
                  <c:v>5500.0024400000002</c:v>
                </c:pt>
                <c:pt idx="4427">
                  <c:v>5500.0024400000002</c:v>
                </c:pt>
                <c:pt idx="4428">
                  <c:v>5500.0024400000002</c:v>
                </c:pt>
                <c:pt idx="4429">
                  <c:v>5500.0024400000002</c:v>
                </c:pt>
                <c:pt idx="4430">
                  <c:v>5500.0024400000002</c:v>
                </c:pt>
                <c:pt idx="4431">
                  <c:v>5500.0024400000002</c:v>
                </c:pt>
                <c:pt idx="4432">
                  <c:v>5500.0024400000002</c:v>
                </c:pt>
                <c:pt idx="4433">
                  <c:v>5500.0024400000002</c:v>
                </c:pt>
                <c:pt idx="4434">
                  <c:v>5500.0024400000002</c:v>
                </c:pt>
                <c:pt idx="4435">
                  <c:v>5500.0024400000002</c:v>
                </c:pt>
                <c:pt idx="4436">
                  <c:v>5500.0024400000002</c:v>
                </c:pt>
                <c:pt idx="4437">
                  <c:v>5500.0024400000002</c:v>
                </c:pt>
                <c:pt idx="4438">
                  <c:v>5500.0024400000002</c:v>
                </c:pt>
                <c:pt idx="4439">
                  <c:v>5500.0024400000002</c:v>
                </c:pt>
                <c:pt idx="4440">
                  <c:v>5500.0024400000002</c:v>
                </c:pt>
                <c:pt idx="4441">
                  <c:v>5500.0024400000002</c:v>
                </c:pt>
                <c:pt idx="4442">
                  <c:v>5500.0024400000002</c:v>
                </c:pt>
                <c:pt idx="4443">
                  <c:v>5500.0024400000002</c:v>
                </c:pt>
                <c:pt idx="4444">
                  <c:v>5500.0024400000002</c:v>
                </c:pt>
                <c:pt idx="4445">
                  <c:v>5500.0024400000002</c:v>
                </c:pt>
                <c:pt idx="4446">
                  <c:v>5500.0024400000002</c:v>
                </c:pt>
                <c:pt idx="4447">
                  <c:v>5500.0024400000002</c:v>
                </c:pt>
                <c:pt idx="4448">
                  <c:v>5500.0024400000002</c:v>
                </c:pt>
                <c:pt idx="4449">
                  <c:v>5500.0024400000002</c:v>
                </c:pt>
                <c:pt idx="4450">
                  <c:v>5500.0024400000002</c:v>
                </c:pt>
                <c:pt idx="4451">
                  <c:v>5500.0024400000002</c:v>
                </c:pt>
                <c:pt idx="4452">
                  <c:v>5500.0024400000002</c:v>
                </c:pt>
                <c:pt idx="4453">
                  <c:v>5500.0024400000002</c:v>
                </c:pt>
                <c:pt idx="4454">
                  <c:v>5500.0024400000002</c:v>
                </c:pt>
                <c:pt idx="4455">
                  <c:v>5500.0024400000002</c:v>
                </c:pt>
                <c:pt idx="4456">
                  <c:v>5500.0024400000002</c:v>
                </c:pt>
                <c:pt idx="4457">
                  <c:v>5500.0024400000002</c:v>
                </c:pt>
                <c:pt idx="4458">
                  <c:v>5500.0024400000002</c:v>
                </c:pt>
                <c:pt idx="4459">
                  <c:v>5500.0024400000002</c:v>
                </c:pt>
                <c:pt idx="4460">
                  <c:v>5500.0024400000002</c:v>
                </c:pt>
                <c:pt idx="4461">
                  <c:v>5500.0024400000002</c:v>
                </c:pt>
                <c:pt idx="4462">
                  <c:v>5500.0024400000002</c:v>
                </c:pt>
                <c:pt idx="4463">
                  <c:v>5500.0024400000002</c:v>
                </c:pt>
                <c:pt idx="4464">
                  <c:v>5500.0024400000002</c:v>
                </c:pt>
                <c:pt idx="4465">
                  <c:v>5500.0024400000002</c:v>
                </c:pt>
                <c:pt idx="4466">
                  <c:v>5500.0024400000002</c:v>
                </c:pt>
                <c:pt idx="4467">
                  <c:v>5500.0024400000002</c:v>
                </c:pt>
                <c:pt idx="4468">
                  <c:v>5500.0024400000002</c:v>
                </c:pt>
                <c:pt idx="4469">
                  <c:v>5500.0024400000002</c:v>
                </c:pt>
                <c:pt idx="4470">
                  <c:v>5500.0024400000002</c:v>
                </c:pt>
                <c:pt idx="4471">
                  <c:v>5500.0024400000002</c:v>
                </c:pt>
                <c:pt idx="4472">
                  <c:v>5500.0024400000002</c:v>
                </c:pt>
                <c:pt idx="4473">
                  <c:v>5500.0024400000002</c:v>
                </c:pt>
                <c:pt idx="4474">
                  <c:v>5500.0024400000002</c:v>
                </c:pt>
                <c:pt idx="4475">
                  <c:v>5500.0024400000002</c:v>
                </c:pt>
                <c:pt idx="4476">
                  <c:v>5500.0024400000002</c:v>
                </c:pt>
                <c:pt idx="4477">
                  <c:v>5500.0024400000002</c:v>
                </c:pt>
                <c:pt idx="4478">
                  <c:v>5500.0024400000002</c:v>
                </c:pt>
                <c:pt idx="4479">
                  <c:v>5500.0024400000002</c:v>
                </c:pt>
                <c:pt idx="4480">
                  <c:v>5500.0024400000002</c:v>
                </c:pt>
                <c:pt idx="4481">
                  <c:v>5500.0024400000002</c:v>
                </c:pt>
                <c:pt idx="4482">
                  <c:v>5500.0024400000002</c:v>
                </c:pt>
                <c:pt idx="4483">
                  <c:v>5500.0024400000002</c:v>
                </c:pt>
                <c:pt idx="4484">
                  <c:v>5500.0024400000002</c:v>
                </c:pt>
                <c:pt idx="4485">
                  <c:v>5500.0024400000002</c:v>
                </c:pt>
                <c:pt idx="4486">
                  <c:v>5500.0024400000002</c:v>
                </c:pt>
                <c:pt idx="4487">
                  <c:v>5500.0024400000002</c:v>
                </c:pt>
                <c:pt idx="4488">
                  <c:v>5500.0024400000002</c:v>
                </c:pt>
                <c:pt idx="4489">
                  <c:v>5500.0024400000002</c:v>
                </c:pt>
                <c:pt idx="4490">
                  <c:v>5500.0024400000002</c:v>
                </c:pt>
                <c:pt idx="4491">
                  <c:v>5500.0024400000002</c:v>
                </c:pt>
                <c:pt idx="4492">
                  <c:v>5500.0024400000002</c:v>
                </c:pt>
                <c:pt idx="4493">
                  <c:v>5500.0024400000002</c:v>
                </c:pt>
                <c:pt idx="4494">
                  <c:v>5500.0024400000002</c:v>
                </c:pt>
                <c:pt idx="4495">
                  <c:v>5500.0024400000002</c:v>
                </c:pt>
                <c:pt idx="4496">
                  <c:v>5500.0024400000002</c:v>
                </c:pt>
                <c:pt idx="4497">
                  <c:v>5500.0024400000002</c:v>
                </c:pt>
                <c:pt idx="4498">
                  <c:v>5500.0024400000002</c:v>
                </c:pt>
                <c:pt idx="4499">
                  <c:v>5500.0024400000002</c:v>
                </c:pt>
                <c:pt idx="4500">
                  <c:v>5500.0024400000002</c:v>
                </c:pt>
                <c:pt idx="4501">
                  <c:v>5500.0024400000002</c:v>
                </c:pt>
                <c:pt idx="4502">
                  <c:v>5500.0024400000002</c:v>
                </c:pt>
                <c:pt idx="4503">
                  <c:v>5500.0024400000002</c:v>
                </c:pt>
                <c:pt idx="4504">
                  <c:v>5500.0024400000002</c:v>
                </c:pt>
                <c:pt idx="4505">
                  <c:v>5500.0024400000002</c:v>
                </c:pt>
                <c:pt idx="4506">
                  <c:v>5500.0024400000002</c:v>
                </c:pt>
                <c:pt idx="4507">
                  <c:v>5500.0024400000002</c:v>
                </c:pt>
                <c:pt idx="4508">
                  <c:v>5500.0024400000002</c:v>
                </c:pt>
                <c:pt idx="4509">
                  <c:v>5500.0024400000002</c:v>
                </c:pt>
                <c:pt idx="4510">
                  <c:v>5500.0024400000002</c:v>
                </c:pt>
                <c:pt idx="4511">
                  <c:v>5500.0024400000002</c:v>
                </c:pt>
                <c:pt idx="4512">
                  <c:v>5500.0024400000002</c:v>
                </c:pt>
                <c:pt idx="4513">
                  <c:v>5500.0024400000002</c:v>
                </c:pt>
                <c:pt idx="4514">
                  <c:v>5500.0024400000002</c:v>
                </c:pt>
                <c:pt idx="4515">
                  <c:v>5500.0024400000002</c:v>
                </c:pt>
                <c:pt idx="4516">
                  <c:v>5500.0024400000002</c:v>
                </c:pt>
                <c:pt idx="4517">
                  <c:v>5500.0024400000002</c:v>
                </c:pt>
                <c:pt idx="4518">
                  <c:v>5500.0024400000002</c:v>
                </c:pt>
                <c:pt idx="4519">
                  <c:v>5500.0024400000002</c:v>
                </c:pt>
                <c:pt idx="4520">
                  <c:v>5500.0024400000002</c:v>
                </c:pt>
                <c:pt idx="4521">
                  <c:v>5500.0024400000002</c:v>
                </c:pt>
                <c:pt idx="4522">
                  <c:v>5500.0024400000002</c:v>
                </c:pt>
                <c:pt idx="4523">
                  <c:v>5500.0024400000002</c:v>
                </c:pt>
                <c:pt idx="4524">
                  <c:v>5500.0024400000002</c:v>
                </c:pt>
                <c:pt idx="4525">
                  <c:v>5500.0024400000002</c:v>
                </c:pt>
                <c:pt idx="4526">
                  <c:v>5500.0024400000002</c:v>
                </c:pt>
                <c:pt idx="4527">
                  <c:v>5500.0024400000002</c:v>
                </c:pt>
                <c:pt idx="4528">
                  <c:v>5500.0024400000002</c:v>
                </c:pt>
                <c:pt idx="4529">
                  <c:v>5500.0024400000002</c:v>
                </c:pt>
                <c:pt idx="4530">
                  <c:v>5500.0024400000002</c:v>
                </c:pt>
                <c:pt idx="4531">
                  <c:v>5500.0024400000002</c:v>
                </c:pt>
                <c:pt idx="4532">
                  <c:v>5500.0024400000002</c:v>
                </c:pt>
                <c:pt idx="4533">
                  <c:v>5500.0024400000002</c:v>
                </c:pt>
                <c:pt idx="4534">
                  <c:v>5500.0024400000002</c:v>
                </c:pt>
                <c:pt idx="4535">
                  <c:v>5500.0024400000002</c:v>
                </c:pt>
                <c:pt idx="4536">
                  <c:v>5500.0024400000002</c:v>
                </c:pt>
                <c:pt idx="4537">
                  <c:v>5500.0024400000002</c:v>
                </c:pt>
                <c:pt idx="4538">
                  <c:v>5500.0024400000002</c:v>
                </c:pt>
                <c:pt idx="4539">
                  <c:v>5500.0024400000002</c:v>
                </c:pt>
                <c:pt idx="4540">
                  <c:v>5500.0024400000002</c:v>
                </c:pt>
                <c:pt idx="4541">
                  <c:v>5500.0024400000002</c:v>
                </c:pt>
                <c:pt idx="4542">
                  <c:v>5500.0024400000002</c:v>
                </c:pt>
                <c:pt idx="4543">
                  <c:v>5500.0024400000002</c:v>
                </c:pt>
                <c:pt idx="4544">
                  <c:v>5500.0024400000002</c:v>
                </c:pt>
                <c:pt idx="4545">
                  <c:v>5500.0024400000002</c:v>
                </c:pt>
                <c:pt idx="4546">
                  <c:v>5500.0024400000002</c:v>
                </c:pt>
                <c:pt idx="4547">
                  <c:v>5500.0024400000002</c:v>
                </c:pt>
                <c:pt idx="4548">
                  <c:v>5500.0024400000002</c:v>
                </c:pt>
                <c:pt idx="4549">
                  <c:v>5500.0024400000002</c:v>
                </c:pt>
                <c:pt idx="4550">
                  <c:v>5500.0024400000002</c:v>
                </c:pt>
                <c:pt idx="4551">
                  <c:v>5500.0024400000002</c:v>
                </c:pt>
                <c:pt idx="4552">
                  <c:v>5500.0024400000002</c:v>
                </c:pt>
                <c:pt idx="4553">
                  <c:v>5500.0024400000002</c:v>
                </c:pt>
                <c:pt idx="4554">
                  <c:v>5500.0024400000002</c:v>
                </c:pt>
                <c:pt idx="4555">
                  <c:v>5500.0024400000002</c:v>
                </c:pt>
                <c:pt idx="4556">
                  <c:v>5500.0024400000002</c:v>
                </c:pt>
                <c:pt idx="4557">
                  <c:v>5500.0024400000002</c:v>
                </c:pt>
                <c:pt idx="4558">
                  <c:v>5500.0024400000002</c:v>
                </c:pt>
                <c:pt idx="4559">
                  <c:v>5500.0024400000002</c:v>
                </c:pt>
                <c:pt idx="4560">
                  <c:v>5500.0024400000002</c:v>
                </c:pt>
                <c:pt idx="4561">
                  <c:v>5500.0024400000002</c:v>
                </c:pt>
                <c:pt idx="4562">
                  <c:v>5500.0024400000002</c:v>
                </c:pt>
                <c:pt idx="4563">
                  <c:v>5500.0024400000002</c:v>
                </c:pt>
                <c:pt idx="4564">
                  <c:v>5500.0024400000002</c:v>
                </c:pt>
                <c:pt idx="4565">
                  <c:v>5500.0024400000002</c:v>
                </c:pt>
                <c:pt idx="4566">
                  <c:v>5500.0024400000002</c:v>
                </c:pt>
                <c:pt idx="4567">
                  <c:v>5500.0024400000002</c:v>
                </c:pt>
                <c:pt idx="4568">
                  <c:v>5500.0024400000002</c:v>
                </c:pt>
                <c:pt idx="4569">
                  <c:v>5500.0024400000002</c:v>
                </c:pt>
                <c:pt idx="4570">
                  <c:v>5500.0024400000002</c:v>
                </c:pt>
                <c:pt idx="4571">
                  <c:v>5500.0024400000002</c:v>
                </c:pt>
                <c:pt idx="4572">
                  <c:v>5500.0024400000002</c:v>
                </c:pt>
                <c:pt idx="4573">
                  <c:v>5500.0024400000002</c:v>
                </c:pt>
                <c:pt idx="4574">
                  <c:v>5500.0024400000002</c:v>
                </c:pt>
                <c:pt idx="4575">
                  <c:v>5500.0024400000002</c:v>
                </c:pt>
                <c:pt idx="4576">
                  <c:v>5500.0024400000002</c:v>
                </c:pt>
                <c:pt idx="4577">
                  <c:v>5500.0024400000002</c:v>
                </c:pt>
                <c:pt idx="4578">
                  <c:v>5500.0024400000002</c:v>
                </c:pt>
                <c:pt idx="4579">
                  <c:v>5500.0024400000002</c:v>
                </c:pt>
                <c:pt idx="4580">
                  <c:v>5500.0024400000002</c:v>
                </c:pt>
                <c:pt idx="4581">
                  <c:v>5500.0024400000002</c:v>
                </c:pt>
                <c:pt idx="4582">
                  <c:v>5500.0024400000002</c:v>
                </c:pt>
                <c:pt idx="4583">
                  <c:v>5500.0024400000002</c:v>
                </c:pt>
                <c:pt idx="4584">
                  <c:v>5500.0024400000002</c:v>
                </c:pt>
                <c:pt idx="4585">
                  <c:v>5500.0024400000002</c:v>
                </c:pt>
                <c:pt idx="4586">
                  <c:v>5500.0024400000002</c:v>
                </c:pt>
                <c:pt idx="4587">
                  <c:v>5500.0024400000002</c:v>
                </c:pt>
                <c:pt idx="4588">
                  <c:v>5500.0024400000002</c:v>
                </c:pt>
                <c:pt idx="4589">
                  <c:v>5500.0024400000002</c:v>
                </c:pt>
                <c:pt idx="4590">
                  <c:v>5500.0024400000002</c:v>
                </c:pt>
                <c:pt idx="4591">
                  <c:v>5500.0024400000002</c:v>
                </c:pt>
                <c:pt idx="4592">
                  <c:v>5500.0024400000002</c:v>
                </c:pt>
                <c:pt idx="4593">
                  <c:v>5500.0024400000002</c:v>
                </c:pt>
                <c:pt idx="4594">
                  <c:v>5500.0024400000002</c:v>
                </c:pt>
                <c:pt idx="4595">
                  <c:v>5500.0024400000002</c:v>
                </c:pt>
                <c:pt idx="4596">
                  <c:v>5500.0024400000002</c:v>
                </c:pt>
                <c:pt idx="4597">
                  <c:v>5500.0024400000002</c:v>
                </c:pt>
                <c:pt idx="4598">
                  <c:v>5500.0024400000002</c:v>
                </c:pt>
                <c:pt idx="4599">
                  <c:v>5500.0024400000002</c:v>
                </c:pt>
                <c:pt idx="4600">
                  <c:v>5500.0024400000002</c:v>
                </c:pt>
                <c:pt idx="4601">
                  <c:v>5500.0024400000002</c:v>
                </c:pt>
                <c:pt idx="4602">
                  <c:v>5500.0024400000002</c:v>
                </c:pt>
                <c:pt idx="4603">
                  <c:v>5500.0024400000002</c:v>
                </c:pt>
                <c:pt idx="4604">
                  <c:v>5500.0024400000002</c:v>
                </c:pt>
                <c:pt idx="4605">
                  <c:v>5500.0024400000002</c:v>
                </c:pt>
                <c:pt idx="4606">
                  <c:v>5500.0024400000002</c:v>
                </c:pt>
                <c:pt idx="4607">
                  <c:v>5500.0024400000002</c:v>
                </c:pt>
                <c:pt idx="4608">
                  <c:v>5500.0024400000002</c:v>
                </c:pt>
                <c:pt idx="4609">
                  <c:v>5500.0024400000002</c:v>
                </c:pt>
                <c:pt idx="4610">
                  <c:v>5500.0024400000002</c:v>
                </c:pt>
                <c:pt idx="4611">
                  <c:v>5500.0024400000002</c:v>
                </c:pt>
                <c:pt idx="4612">
                  <c:v>5500.0024400000002</c:v>
                </c:pt>
                <c:pt idx="4613">
                  <c:v>5500.0024400000002</c:v>
                </c:pt>
                <c:pt idx="4614">
                  <c:v>5500.0024400000002</c:v>
                </c:pt>
                <c:pt idx="4615">
                  <c:v>5500.0024400000002</c:v>
                </c:pt>
                <c:pt idx="4616">
                  <c:v>5500.0024400000002</c:v>
                </c:pt>
                <c:pt idx="4617">
                  <c:v>5500.0024400000002</c:v>
                </c:pt>
                <c:pt idx="4618">
                  <c:v>5500.0024400000002</c:v>
                </c:pt>
                <c:pt idx="4619">
                  <c:v>5500.0024400000002</c:v>
                </c:pt>
                <c:pt idx="4620">
                  <c:v>5500.0024400000002</c:v>
                </c:pt>
                <c:pt idx="4621">
                  <c:v>5500.0024400000002</c:v>
                </c:pt>
                <c:pt idx="4622">
                  <c:v>5500.0024400000002</c:v>
                </c:pt>
                <c:pt idx="4623">
                  <c:v>5500.0024400000002</c:v>
                </c:pt>
                <c:pt idx="4624">
                  <c:v>5500.0024400000002</c:v>
                </c:pt>
                <c:pt idx="4625">
                  <c:v>5500.0024400000002</c:v>
                </c:pt>
                <c:pt idx="4626">
                  <c:v>5500.0024400000002</c:v>
                </c:pt>
                <c:pt idx="4627">
                  <c:v>5500.0024400000002</c:v>
                </c:pt>
                <c:pt idx="4628">
                  <c:v>5500.0024400000002</c:v>
                </c:pt>
                <c:pt idx="4629">
                  <c:v>5500.0024400000002</c:v>
                </c:pt>
                <c:pt idx="4630">
                  <c:v>5500.0024400000002</c:v>
                </c:pt>
                <c:pt idx="4631">
                  <c:v>5500.0024400000002</c:v>
                </c:pt>
                <c:pt idx="4632">
                  <c:v>5500.0024400000002</c:v>
                </c:pt>
                <c:pt idx="4633">
                  <c:v>5500.0024400000002</c:v>
                </c:pt>
                <c:pt idx="4634">
                  <c:v>5500.0024400000002</c:v>
                </c:pt>
                <c:pt idx="4635">
                  <c:v>5500.0024400000002</c:v>
                </c:pt>
                <c:pt idx="4636">
                  <c:v>5500.0024400000002</c:v>
                </c:pt>
                <c:pt idx="4637">
                  <c:v>5500.0024400000002</c:v>
                </c:pt>
                <c:pt idx="4638">
                  <c:v>5500.0024400000002</c:v>
                </c:pt>
                <c:pt idx="4639">
                  <c:v>5500.0024400000002</c:v>
                </c:pt>
                <c:pt idx="4640">
                  <c:v>5500.0024400000002</c:v>
                </c:pt>
                <c:pt idx="4641">
                  <c:v>5500.0024400000002</c:v>
                </c:pt>
                <c:pt idx="4642">
                  <c:v>5500.0024400000002</c:v>
                </c:pt>
                <c:pt idx="4643">
                  <c:v>5500.0024400000002</c:v>
                </c:pt>
                <c:pt idx="4644">
                  <c:v>5500.0024400000002</c:v>
                </c:pt>
                <c:pt idx="4645">
                  <c:v>5500.0024400000002</c:v>
                </c:pt>
                <c:pt idx="4646">
                  <c:v>5500.0024400000002</c:v>
                </c:pt>
                <c:pt idx="4647">
                  <c:v>5500.0024400000002</c:v>
                </c:pt>
                <c:pt idx="4648">
                  <c:v>5500.0024400000002</c:v>
                </c:pt>
                <c:pt idx="4649">
                  <c:v>5500.0024400000002</c:v>
                </c:pt>
                <c:pt idx="4650">
                  <c:v>5500.0024400000002</c:v>
                </c:pt>
                <c:pt idx="4651">
                  <c:v>5500.0024400000002</c:v>
                </c:pt>
                <c:pt idx="4652">
                  <c:v>5500.0024400000002</c:v>
                </c:pt>
                <c:pt idx="4653">
                  <c:v>5500.0024400000002</c:v>
                </c:pt>
                <c:pt idx="4654">
                  <c:v>5500.0024400000002</c:v>
                </c:pt>
                <c:pt idx="4655">
                  <c:v>5500.0024400000002</c:v>
                </c:pt>
                <c:pt idx="4656">
                  <c:v>5500.0024400000002</c:v>
                </c:pt>
                <c:pt idx="4657">
                  <c:v>5500.0024400000002</c:v>
                </c:pt>
                <c:pt idx="4658">
                  <c:v>5500.0024400000002</c:v>
                </c:pt>
                <c:pt idx="4659">
                  <c:v>5500.0024400000002</c:v>
                </c:pt>
                <c:pt idx="4660">
                  <c:v>5500.0024400000002</c:v>
                </c:pt>
                <c:pt idx="4661">
                  <c:v>5500.0024400000002</c:v>
                </c:pt>
                <c:pt idx="4662">
                  <c:v>5500.0024400000002</c:v>
                </c:pt>
                <c:pt idx="4663">
                  <c:v>5500.0024400000002</c:v>
                </c:pt>
                <c:pt idx="4664">
                  <c:v>5500.0024400000002</c:v>
                </c:pt>
                <c:pt idx="4665">
                  <c:v>5500.0024400000002</c:v>
                </c:pt>
                <c:pt idx="4666">
                  <c:v>5500.0024400000002</c:v>
                </c:pt>
                <c:pt idx="4667">
                  <c:v>5500.0024400000002</c:v>
                </c:pt>
                <c:pt idx="4668">
                  <c:v>5500.0024400000002</c:v>
                </c:pt>
                <c:pt idx="4669">
                  <c:v>5500.0024400000002</c:v>
                </c:pt>
                <c:pt idx="4670">
                  <c:v>5500.0024400000002</c:v>
                </c:pt>
                <c:pt idx="4671">
                  <c:v>5500.0024400000002</c:v>
                </c:pt>
                <c:pt idx="4672">
                  <c:v>5500.0024400000002</c:v>
                </c:pt>
                <c:pt idx="4673">
                  <c:v>5500.0024400000002</c:v>
                </c:pt>
                <c:pt idx="4674">
                  <c:v>5500.0024400000002</c:v>
                </c:pt>
                <c:pt idx="4675">
                  <c:v>5500.0024400000002</c:v>
                </c:pt>
                <c:pt idx="4676">
                  <c:v>5500.0024400000002</c:v>
                </c:pt>
                <c:pt idx="4677">
                  <c:v>5500.0024400000002</c:v>
                </c:pt>
                <c:pt idx="4678">
                  <c:v>5500.0024400000002</c:v>
                </c:pt>
                <c:pt idx="4679">
                  <c:v>5500.0024400000002</c:v>
                </c:pt>
                <c:pt idx="4680">
                  <c:v>5500.0024400000002</c:v>
                </c:pt>
                <c:pt idx="4681">
                  <c:v>5500.0024400000002</c:v>
                </c:pt>
                <c:pt idx="4682">
                  <c:v>5500.0024400000002</c:v>
                </c:pt>
                <c:pt idx="4683">
                  <c:v>5500.0024400000002</c:v>
                </c:pt>
                <c:pt idx="4684">
                  <c:v>5500.0024400000002</c:v>
                </c:pt>
                <c:pt idx="4685">
                  <c:v>5500.0024400000002</c:v>
                </c:pt>
                <c:pt idx="4686">
                  <c:v>5500.0024400000002</c:v>
                </c:pt>
                <c:pt idx="4687">
                  <c:v>5500.0024400000002</c:v>
                </c:pt>
                <c:pt idx="4688">
                  <c:v>5500.0024400000002</c:v>
                </c:pt>
                <c:pt idx="4689">
                  <c:v>5500.0024400000002</c:v>
                </c:pt>
                <c:pt idx="4690">
                  <c:v>5500.0024400000002</c:v>
                </c:pt>
                <c:pt idx="4691">
                  <c:v>5500.0024400000002</c:v>
                </c:pt>
                <c:pt idx="4692">
                  <c:v>5500.0024400000002</c:v>
                </c:pt>
                <c:pt idx="4693">
                  <c:v>5500.0024400000002</c:v>
                </c:pt>
                <c:pt idx="4694">
                  <c:v>5500.0024400000002</c:v>
                </c:pt>
                <c:pt idx="4695">
                  <c:v>5500.0024400000002</c:v>
                </c:pt>
                <c:pt idx="4696">
                  <c:v>5500.0024400000002</c:v>
                </c:pt>
                <c:pt idx="4697">
                  <c:v>5500.0024400000002</c:v>
                </c:pt>
                <c:pt idx="4698">
                  <c:v>5500.0024400000002</c:v>
                </c:pt>
                <c:pt idx="4699">
                  <c:v>5500.0024400000002</c:v>
                </c:pt>
                <c:pt idx="4700">
                  <c:v>5500.0024400000002</c:v>
                </c:pt>
                <c:pt idx="4701">
                  <c:v>5500.0024400000002</c:v>
                </c:pt>
                <c:pt idx="4702">
                  <c:v>5500.0024400000002</c:v>
                </c:pt>
                <c:pt idx="4703">
                  <c:v>5500.0024400000002</c:v>
                </c:pt>
                <c:pt idx="4704">
                  <c:v>5500.0024400000002</c:v>
                </c:pt>
                <c:pt idx="4705">
                  <c:v>5500.0024400000002</c:v>
                </c:pt>
                <c:pt idx="4706">
                  <c:v>5500.0024400000002</c:v>
                </c:pt>
                <c:pt idx="4707">
                  <c:v>5500.0024400000002</c:v>
                </c:pt>
                <c:pt idx="4708">
                  <c:v>5500.0024400000002</c:v>
                </c:pt>
                <c:pt idx="4709">
                  <c:v>5500.0024400000002</c:v>
                </c:pt>
                <c:pt idx="4710">
                  <c:v>5500.0024400000002</c:v>
                </c:pt>
                <c:pt idx="4711">
                  <c:v>5500.0024400000002</c:v>
                </c:pt>
                <c:pt idx="4712">
                  <c:v>5500.0024400000002</c:v>
                </c:pt>
                <c:pt idx="4713">
                  <c:v>5500.0024400000002</c:v>
                </c:pt>
                <c:pt idx="4714">
                  <c:v>5500.0024400000002</c:v>
                </c:pt>
                <c:pt idx="4715">
                  <c:v>5500.0024400000002</c:v>
                </c:pt>
                <c:pt idx="4716">
                  <c:v>5500.0024400000002</c:v>
                </c:pt>
                <c:pt idx="4717">
                  <c:v>5500.0024400000002</c:v>
                </c:pt>
                <c:pt idx="4718">
                  <c:v>5500.0024400000002</c:v>
                </c:pt>
                <c:pt idx="4719">
                  <c:v>5500.0024400000002</c:v>
                </c:pt>
                <c:pt idx="4720">
                  <c:v>5500.0024400000002</c:v>
                </c:pt>
                <c:pt idx="4721">
                  <c:v>5500.0024400000002</c:v>
                </c:pt>
                <c:pt idx="4722">
                  <c:v>5500.0024400000002</c:v>
                </c:pt>
                <c:pt idx="4723">
                  <c:v>5500.0024400000002</c:v>
                </c:pt>
                <c:pt idx="4724">
                  <c:v>5500.0024400000002</c:v>
                </c:pt>
                <c:pt idx="4725">
                  <c:v>5500.0024400000002</c:v>
                </c:pt>
                <c:pt idx="4726">
                  <c:v>5500.0024400000002</c:v>
                </c:pt>
                <c:pt idx="4727">
                  <c:v>5500.0024400000002</c:v>
                </c:pt>
                <c:pt idx="4728">
                  <c:v>5500.0024400000002</c:v>
                </c:pt>
                <c:pt idx="4729">
                  <c:v>5500.0024400000002</c:v>
                </c:pt>
                <c:pt idx="4730">
                  <c:v>5500.0024400000002</c:v>
                </c:pt>
                <c:pt idx="4731">
                  <c:v>5500.0024400000002</c:v>
                </c:pt>
                <c:pt idx="4732">
                  <c:v>5500.0024400000002</c:v>
                </c:pt>
                <c:pt idx="4733">
                  <c:v>5500.0024400000002</c:v>
                </c:pt>
                <c:pt idx="4734">
                  <c:v>5500.0024400000002</c:v>
                </c:pt>
                <c:pt idx="4735">
                  <c:v>5500.0024400000002</c:v>
                </c:pt>
                <c:pt idx="4736">
                  <c:v>5500.0024400000002</c:v>
                </c:pt>
                <c:pt idx="4737">
                  <c:v>5500.0024400000002</c:v>
                </c:pt>
                <c:pt idx="4738">
                  <c:v>5500.0024400000002</c:v>
                </c:pt>
                <c:pt idx="4739">
                  <c:v>5500.0024400000002</c:v>
                </c:pt>
                <c:pt idx="4740">
                  <c:v>5500.0024400000002</c:v>
                </c:pt>
                <c:pt idx="4741">
                  <c:v>5500.0024400000002</c:v>
                </c:pt>
                <c:pt idx="4742">
                  <c:v>5500.0024400000002</c:v>
                </c:pt>
                <c:pt idx="4743">
                  <c:v>5500.0024400000002</c:v>
                </c:pt>
                <c:pt idx="4744">
                  <c:v>5500.0024400000002</c:v>
                </c:pt>
                <c:pt idx="4745">
                  <c:v>5500.0024400000002</c:v>
                </c:pt>
                <c:pt idx="4746">
                  <c:v>5500.0024400000002</c:v>
                </c:pt>
                <c:pt idx="4747">
                  <c:v>5500.0024400000002</c:v>
                </c:pt>
                <c:pt idx="4748">
                  <c:v>5500.0024400000002</c:v>
                </c:pt>
                <c:pt idx="4749">
                  <c:v>5500.0024400000002</c:v>
                </c:pt>
                <c:pt idx="4750">
                  <c:v>5500.0024400000002</c:v>
                </c:pt>
                <c:pt idx="4751">
                  <c:v>5500.0024400000002</c:v>
                </c:pt>
                <c:pt idx="4752">
                  <c:v>5500.0024400000002</c:v>
                </c:pt>
                <c:pt idx="4753">
                  <c:v>5500.0024400000002</c:v>
                </c:pt>
                <c:pt idx="4754">
                  <c:v>5500.0024400000002</c:v>
                </c:pt>
                <c:pt idx="4755">
                  <c:v>5500.0024400000002</c:v>
                </c:pt>
                <c:pt idx="4756">
                  <c:v>5500.0024400000002</c:v>
                </c:pt>
                <c:pt idx="4757">
                  <c:v>5500.0024400000002</c:v>
                </c:pt>
                <c:pt idx="4758">
                  <c:v>5500.0024400000002</c:v>
                </c:pt>
                <c:pt idx="4759">
                  <c:v>5500.0024400000002</c:v>
                </c:pt>
                <c:pt idx="4760">
                  <c:v>5500.0024400000002</c:v>
                </c:pt>
                <c:pt idx="4761">
                  <c:v>5500.0024400000002</c:v>
                </c:pt>
                <c:pt idx="4762">
                  <c:v>5500.0024400000002</c:v>
                </c:pt>
                <c:pt idx="4763">
                  <c:v>5500.0024400000002</c:v>
                </c:pt>
                <c:pt idx="4764">
                  <c:v>5500.0024400000002</c:v>
                </c:pt>
                <c:pt idx="4765">
                  <c:v>5500.0024400000002</c:v>
                </c:pt>
                <c:pt idx="4766">
                  <c:v>5500.0024400000002</c:v>
                </c:pt>
                <c:pt idx="4767">
                  <c:v>5500.0024400000002</c:v>
                </c:pt>
                <c:pt idx="4768">
                  <c:v>5500.0024400000002</c:v>
                </c:pt>
                <c:pt idx="4769">
                  <c:v>5500.0024400000002</c:v>
                </c:pt>
                <c:pt idx="4770">
                  <c:v>5500.0024400000002</c:v>
                </c:pt>
                <c:pt idx="4771">
                  <c:v>5500.0024400000002</c:v>
                </c:pt>
                <c:pt idx="4772">
                  <c:v>5500.0024400000002</c:v>
                </c:pt>
                <c:pt idx="4773">
                  <c:v>5500.0024400000002</c:v>
                </c:pt>
                <c:pt idx="4774">
                  <c:v>5500.0024400000002</c:v>
                </c:pt>
                <c:pt idx="4775">
                  <c:v>5500.0024400000002</c:v>
                </c:pt>
                <c:pt idx="4776">
                  <c:v>5500.0024400000002</c:v>
                </c:pt>
                <c:pt idx="4777">
                  <c:v>5500.0024400000002</c:v>
                </c:pt>
                <c:pt idx="4778">
                  <c:v>5500.0024400000002</c:v>
                </c:pt>
                <c:pt idx="4779">
                  <c:v>5500.0024400000002</c:v>
                </c:pt>
                <c:pt idx="4780">
                  <c:v>5500.0024400000002</c:v>
                </c:pt>
                <c:pt idx="4781">
                  <c:v>5500.0024400000002</c:v>
                </c:pt>
                <c:pt idx="4782">
                  <c:v>5500.0024400000002</c:v>
                </c:pt>
                <c:pt idx="4783">
                  <c:v>5500.0024400000002</c:v>
                </c:pt>
                <c:pt idx="4784">
                  <c:v>5500.0024400000002</c:v>
                </c:pt>
                <c:pt idx="4785">
                  <c:v>5500.0024400000002</c:v>
                </c:pt>
                <c:pt idx="4786">
                  <c:v>5500.0024400000002</c:v>
                </c:pt>
                <c:pt idx="4787">
                  <c:v>5500.0024400000002</c:v>
                </c:pt>
                <c:pt idx="4788">
                  <c:v>5500.0024400000002</c:v>
                </c:pt>
                <c:pt idx="4789">
                  <c:v>5500.0024400000002</c:v>
                </c:pt>
                <c:pt idx="4790">
                  <c:v>5500.0024400000002</c:v>
                </c:pt>
                <c:pt idx="4791">
                  <c:v>5500.0024400000002</c:v>
                </c:pt>
                <c:pt idx="4792">
                  <c:v>5500.0024400000002</c:v>
                </c:pt>
                <c:pt idx="4793">
                  <c:v>5500.0024400000002</c:v>
                </c:pt>
                <c:pt idx="4794">
                  <c:v>5500.0024400000002</c:v>
                </c:pt>
                <c:pt idx="4795">
                  <c:v>5500.0024400000002</c:v>
                </c:pt>
                <c:pt idx="4796">
                  <c:v>5500.0024400000002</c:v>
                </c:pt>
                <c:pt idx="4797">
                  <c:v>5500.0024400000002</c:v>
                </c:pt>
                <c:pt idx="4798">
                  <c:v>5500.0024400000002</c:v>
                </c:pt>
                <c:pt idx="4799">
                  <c:v>5500.0024400000002</c:v>
                </c:pt>
                <c:pt idx="4800">
                  <c:v>5500.0024400000002</c:v>
                </c:pt>
                <c:pt idx="4801">
                  <c:v>5500.0024400000002</c:v>
                </c:pt>
                <c:pt idx="4802">
                  <c:v>5500.0024400000002</c:v>
                </c:pt>
                <c:pt idx="4803">
                  <c:v>5500.0024400000002</c:v>
                </c:pt>
                <c:pt idx="4804">
                  <c:v>5500.0024400000002</c:v>
                </c:pt>
                <c:pt idx="4805">
                  <c:v>5500.0024400000002</c:v>
                </c:pt>
                <c:pt idx="4806">
                  <c:v>5500.0024400000002</c:v>
                </c:pt>
                <c:pt idx="4807">
                  <c:v>5500.0024400000002</c:v>
                </c:pt>
                <c:pt idx="4808">
                  <c:v>5500.0024400000002</c:v>
                </c:pt>
                <c:pt idx="4809">
                  <c:v>5500.0024400000002</c:v>
                </c:pt>
                <c:pt idx="4810">
                  <c:v>5500.0024400000002</c:v>
                </c:pt>
                <c:pt idx="4811">
                  <c:v>5500.0024400000002</c:v>
                </c:pt>
                <c:pt idx="4812">
                  <c:v>5500.0024400000002</c:v>
                </c:pt>
                <c:pt idx="4813">
                  <c:v>5500.0024400000002</c:v>
                </c:pt>
                <c:pt idx="4814">
                  <c:v>5500.0024400000002</c:v>
                </c:pt>
                <c:pt idx="4815">
                  <c:v>5500.0024400000002</c:v>
                </c:pt>
                <c:pt idx="4816">
                  <c:v>5500.0024400000002</c:v>
                </c:pt>
                <c:pt idx="4817">
                  <c:v>5500.0024400000002</c:v>
                </c:pt>
                <c:pt idx="4818">
                  <c:v>5500.0024400000002</c:v>
                </c:pt>
                <c:pt idx="4819">
                  <c:v>5500.0024400000002</c:v>
                </c:pt>
                <c:pt idx="4820">
                  <c:v>5500.0024400000002</c:v>
                </c:pt>
                <c:pt idx="4821">
                  <c:v>5500.0024400000002</c:v>
                </c:pt>
                <c:pt idx="4822">
                  <c:v>5500.0024400000002</c:v>
                </c:pt>
                <c:pt idx="4823">
                  <c:v>5500.0024400000002</c:v>
                </c:pt>
                <c:pt idx="4824">
                  <c:v>5500.0024400000002</c:v>
                </c:pt>
                <c:pt idx="4825">
                  <c:v>5500.0024400000002</c:v>
                </c:pt>
                <c:pt idx="4826">
                  <c:v>5500.0024400000002</c:v>
                </c:pt>
                <c:pt idx="4827">
                  <c:v>5500.0024400000002</c:v>
                </c:pt>
                <c:pt idx="4828">
                  <c:v>5500.0024400000002</c:v>
                </c:pt>
                <c:pt idx="4829">
                  <c:v>5500.0024400000002</c:v>
                </c:pt>
                <c:pt idx="4830">
                  <c:v>5500.0024400000002</c:v>
                </c:pt>
                <c:pt idx="4831">
                  <c:v>5500.0024400000002</c:v>
                </c:pt>
                <c:pt idx="4832">
                  <c:v>5500.0024400000002</c:v>
                </c:pt>
                <c:pt idx="4833">
                  <c:v>5500.0024400000002</c:v>
                </c:pt>
                <c:pt idx="4834">
                  <c:v>5500.0024400000002</c:v>
                </c:pt>
                <c:pt idx="4835">
                  <c:v>5500.0024400000002</c:v>
                </c:pt>
                <c:pt idx="4836">
                  <c:v>5500.0024400000002</c:v>
                </c:pt>
                <c:pt idx="4837">
                  <c:v>5500.0024400000002</c:v>
                </c:pt>
                <c:pt idx="4838">
                  <c:v>5500.0024400000002</c:v>
                </c:pt>
                <c:pt idx="4839">
                  <c:v>5500.0024400000002</c:v>
                </c:pt>
                <c:pt idx="4840">
                  <c:v>5500.0024400000002</c:v>
                </c:pt>
                <c:pt idx="4841">
                  <c:v>5500.0024400000002</c:v>
                </c:pt>
                <c:pt idx="4842">
                  <c:v>5500.0024400000002</c:v>
                </c:pt>
                <c:pt idx="4843">
                  <c:v>5500.0024400000002</c:v>
                </c:pt>
                <c:pt idx="4844">
                  <c:v>5500.0024400000002</c:v>
                </c:pt>
                <c:pt idx="4845">
                  <c:v>5500.0024400000002</c:v>
                </c:pt>
                <c:pt idx="4846">
                  <c:v>5500.0024400000002</c:v>
                </c:pt>
                <c:pt idx="4847">
                  <c:v>5500.0024400000002</c:v>
                </c:pt>
                <c:pt idx="4848">
                  <c:v>5500.0024400000002</c:v>
                </c:pt>
                <c:pt idx="4849">
                  <c:v>5500.0024400000002</c:v>
                </c:pt>
                <c:pt idx="4850">
                  <c:v>5500.0024400000002</c:v>
                </c:pt>
                <c:pt idx="4851">
                  <c:v>5500.0024400000002</c:v>
                </c:pt>
                <c:pt idx="4852">
                  <c:v>5500.0024400000002</c:v>
                </c:pt>
                <c:pt idx="4853">
                  <c:v>5500.0024400000002</c:v>
                </c:pt>
                <c:pt idx="4854">
                  <c:v>5500.0024400000002</c:v>
                </c:pt>
                <c:pt idx="4855">
                  <c:v>5500.0024400000002</c:v>
                </c:pt>
                <c:pt idx="4856">
                  <c:v>5500.0024400000002</c:v>
                </c:pt>
                <c:pt idx="4857">
                  <c:v>5500.0024400000002</c:v>
                </c:pt>
                <c:pt idx="4858">
                  <c:v>5500.0024400000002</c:v>
                </c:pt>
                <c:pt idx="4859">
                  <c:v>5500.0024400000002</c:v>
                </c:pt>
                <c:pt idx="4860">
                  <c:v>5500.0024400000002</c:v>
                </c:pt>
                <c:pt idx="4861">
                  <c:v>5500.0024400000002</c:v>
                </c:pt>
                <c:pt idx="4862">
                  <c:v>5500.0024400000002</c:v>
                </c:pt>
                <c:pt idx="4863">
                  <c:v>5500.0024400000002</c:v>
                </c:pt>
                <c:pt idx="4864">
                  <c:v>5500.0024400000002</c:v>
                </c:pt>
                <c:pt idx="4865">
                  <c:v>5500.0024400000002</c:v>
                </c:pt>
                <c:pt idx="4866">
                  <c:v>5500.0024400000002</c:v>
                </c:pt>
                <c:pt idx="4867">
                  <c:v>5500.0024400000002</c:v>
                </c:pt>
                <c:pt idx="4868">
                  <c:v>5500.0024400000002</c:v>
                </c:pt>
                <c:pt idx="4869">
                  <c:v>5500.0024400000002</c:v>
                </c:pt>
                <c:pt idx="4870">
                  <c:v>5500.0024400000002</c:v>
                </c:pt>
                <c:pt idx="4871">
                  <c:v>5500.0024400000002</c:v>
                </c:pt>
                <c:pt idx="4872">
                  <c:v>5500.0024400000002</c:v>
                </c:pt>
                <c:pt idx="4873">
                  <c:v>5500.0024400000002</c:v>
                </c:pt>
                <c:pt idx="4874">
                  <c:v>5500.0024400000002</c:v>
                </c:pt>
                <c:pt idx="4875">
                  <c:v>5500.0024400000002</c:v>
                </c:pt>
                <c:pt idx="4876">
                  <c:v>5500.0024400000002</c:v>
                </c:pt>
                <c:pt idx="4877">
                  <c:v>5500.0024400000002</c:v>
                </c:pt>
                <c:pt idx="4878">
                  <c:v>5500.0024400000002</c:v>
                </c:pt>
                <c:pt idx="4879">
                  <c:v>5500.0024400000002</c:v>
                </c:pt>
                <c:pt idx="4880">
                  <c:v>5500.0024400000002</c:v>
                </c:pt>
                <c:pt idx="4881">
                  <c:v>5500.0024400000002</c:v>
                </c:pt>
                <c:pt idx="4882">
                  <c:v>5500.0024400000002</c:v>
                </c:pt>
                <c:pt idx="4883">
                  <c:v>5500.0024400000002</c:v>
                </c:pt>
                <c:pt idx="4884">
                  <c:v>5500.0024400000002</c:v>
                </c:pt>
                <c:pt idx="4885">
                  <c:v>5500.0024400000002</c:v>
                </c:pt>
                <c:pt idx="4886">
                  <c:v>5500.0024400000002</c:v>
                </c:pt>
                <c:pt idx="4887">
                  <c:v>5500.0024400000002</c:v>
                </c:pt>
                <c:pt idx="4888">
                  <c:v>5500.0024400000002</c:v>
                </c:pt>
                <c:pt idx="4889">
                  <c:v>5500.0024400000002</c:v>
                </c:pt>
                <c:pt idx="4890">
                  <c:v>5500.0024400000002</c:v>
                </c:pt>
                <c:pt idx="4891">
                  <c:v>5500.0024400000002</c:v>
                </c:pt>
                <c:pt idx="4892">
                  <c:v>5500.0024400000002</c:v>
                </c:pt>
                <c:pt idx="4893">
                  <c:v>5500.0024400000002</c:v>
                </c:pt>
                <c:pt idx="4894">
                  <c:v>5500.0024400000002</c:v>
                </c:pt>
                <c:pt idx="4895">
                  <c:v>5500.0024400000002</c:v>
                </c:pt>
                <c:pt idx="4896">
                  <c:v>5500.0024400000002</c:v>
                </c:pt>
                <c:pt idx="4897">
                  <c:v>5500.0024400000002</c:v>
                </c:pt>
                <c:pt idx="4898">
                  <c:v>5500.0024400000002</c:v>
                </c:pt>
                <c:pt idx="4899">
                  <c:v>5500.0024400000002</c:v>
                </c:pt>
                <c:pt idx="4900">
                  <c:v>5500.0024400000002</c:v>
                </c:pt>
                <c:pt idx="4901">
                  <c:v>5500.0024400000002</c:v>
                </c:pt>
                <c:pt idx="4902">
                  <c:v>5500.0024400000002</c:v>
                </c:pt>
                <c:pt idx="4903">
                  <c:v>5500.0024400000002</c:v>
                </c:pt>
                <c:pt idx="4904">
                  <c:v>5500.0024400000002</c:v>
                </c:pt>
                <c:pt idx="4905">
                  <c:v>5500.0024400000002</c:v>
                </c:pt>
                <c:pt idx="4906">
                  <c:v>5500.0024400000002</c:v>
                </c:pt>
                <c:pt idx="4907">
                  <c:v>5500.0024400000002</c:v>
                </c:pt>
                <c:pt idx="4908">
                  <c:v>5500.0024400000002</c:v>
                </c:pt>
                <c:pt idx="4909">
                  <c:v>5500.0024400000002</c:v>
                </c:pt>
                <c:pt idx="4910">
                  <c:v>5500.0024400000002</c:v>
                </c:pt>
                <c:pt idx="4911">
                  <c:v>5500.0024400000002</c:v>
                </c:pt>
                <c:pt idx="4912">
                  <c:v>5500.0024400000002</c:v>
                </c:pt>
                <c:pt idx="4913">
                  <c:v>5500.0024400000002</c:v>
                </c:pt>
                <c:pt idx="4914">
                  <c:v>5500.0024400000002</c:v>
                </c:pt>
                <c:pt idx="4915">
                  <c:v>5500.0024400000002</c:v>
                </c:pt>
                <c:pt idx="4916">
                  <c:v>5500.0024400000002</c:v>
                </c:pt>
                <c:pt idx="4917">
                  <c:v>5500.0024400000002</c:v>
                </c:pt>
                <c:pt idx="4918">
                  <c:v>5500.0024400000002</c:v>
                </c:pt>
                <c:pt idx="4919">
                  <c:v>5500.0024400000002</c:v>
                </c:pt>
                <c:pt idx="4920">
                  <c:v>5500.0024400000002</c:v>
                </c:pt>
                <c:pt idx="4921">
                  <c:v>5500.0024400000002</c:v>
                </c:pt>
                <c:pt idx="4922">
                  <c:v>5500.0024400000002</c:v>
                </c:pt>
                <c:pt idx="4923">
                  <c:v>5500.0024400000002</c:v>
                </c:pt>
                <c:pt idx="4924">
                  <c:v>5500.0024400000002</c:v>
                </c:pt>
                <c:pt idx="4925">
                  <c:v>5500.0024400000002</c:v>
                </c:pt>
                <c:pt idx="4926">
                  <c:v>5500.0024400000002</c:v>
                </c:pt>
                <c:pt idx="4927">
                  <c:v>5500.0024400000002</c:v>
                </c:pt>
                <c:pt idx="4928">
                  <c:v>5500.0024400000002</c:v>
                </c:pt>
                <c:pt idx="4929">
                  <c:v>5500.0024400000002</c:v>
                </c:pt>
                <c:pt idx="4930">
                  <c:v>5500.0024400000002</c:v>
                </c:pt>
                <c:pt idx="4931">
                  <c:v>5500.0024400000002</c:v>
                </c:pt>
                <c:pt idx="4932">
                  <c:v>5500.0024400000002</c:v>
                </c:pt>
                <c:pt idx="4933">
                  <c:v>5500.0024400000002</c:v>
                </c:pt>
                <c:pt idx="4934">
                  <c:v>5500.0024400000002</c:v>
                </c:pt>
                <c:pt idx="4935">
                  <c:v>5500.0024400000002</c:v>
                </c:pt>
                <c:pt idx="4936">
                  <c:v>5500.0024400000002</c:v>
                </c:pt>
                <c:pt idx="4937">
                  <c:v>5500.0024400000002</c:v>
                </c:pt>
                <c:pt idx="4938">
                  <c:v>5500.0024400000002</c:v>
                </c:pt>
                <c:pt idx="4939">
                  <c:v>5500.0024400000002</c:v>
                </c:pt>
                <c:pt idx="4940">
                  <c:v>5500.0024400000002</c:v>
                </c:pt>
                <c:pt idx="4941">
                  <c:v>5500.0024400000002</c:v>
                </c:pt>
                <c:pt idx="4942">
                  <c:v>5500.0024400000002</c:v>
                </c:pt>
                <c:pt idx="4943">
                  <c:v>5500.0024400000002</c:v>
                </c:pt>
                <c:pt idx="4944">
                  <c:v>5500.0024400000002</c:v>
                </c:pt>
                <c:pt idx="4945">
                  <c:v>5500.0024400000002</c:v>
                </c:pt>
                <c:pt idx="4946">
                  <c:v>5500.0024400000002</c:v>
                </c:pt>
                <c:pt idx="4947">
                  <c:v>5500.0024400000002</c:v>
                </c:pt>
                <c:pt idx="4948">
                  <c:v>5500.0024400000002</c:v>
                </c:pt>
                <c:pt idx="4949">
                  <c:v>5500.0024400000002</c:v>
                </c:pt>
                <c:pt idx="4950">
                  <c:v>5500.0024400000002</c:v>
                </c:pt>
                <c:pt idx="4951">
                  <c:v>5500.0024400000002</c:v>
                </c:pt>
                <c:pt idx="4952">
                  <c:v>5500.0024400000002</c:v>
                </c:pt>
                <c:pt idx="4953">
                  <c:v>5500.0024400000002</c:v>
                </c:pt>
                <c:pt idx="4954">
                  <c:v>5500.0024400000002</c:v>
                </c:pt>
                <c:pt idx="4955">
                  <c:v>5500.0024400000002</c:v>
                </c:pt>
                <c:pt idx="4956">
                  <c:v>5500.0024400000002</c:v>
                </c:pt>
                <c:pt idx="4957">
                  <c:v>5500.0024400000002</c:v>
                </c:pt>
                <c:pt idx="4958">
                  <c:v>5500.0024400000002</c:v>
                </c:pt>
                <c:pt idx="4959">
                  <c:v>5500.0024400000002</c:v>
                </c:pt>
                <c:pt idx="4960">
                  <c:v>5500.0024400000002</c:v>
                </c:pt>
                <c:pt idx="4961">
                  <c:v>5500.0024400000002</c:v>
                </c:pt>
                <c:pt idx="4962">
                  <c:v>5500.0024400000002</c:v>
                </c:pt>
                <c:pt idx="4963">
                  <c:v>5500.0024400000002</c:v>
                </c:pt>
                <c:pt idx="4964">
                  <c:v>5500.0024400000002</c:v>
                </c:pt>
                <c:pt idx="4965">
                  <c:v>5500.0024400000002</c:v>
                </c:pt>
                <c:pt idx="4966">
                  <c:v>5500.0024400000002</c:v>
                </c:pt>
                <c:pt idx="4967">
                  <c:v>5500.0024400000002</c:v>
                </c:pt>
                <c:pt idx="4968">
                  <c:v>5500.0024400000002</c:v>
                </c:pt>
                <c:pt idx="4969">
                  <c:v>5500.0024400000002</c:v>
                </c:pt>
                <c:pt idx="4970">
                  <c:v>5500.0024400000002</c:v>
                </c:pt>
                <c:pt idx="4971">
                  <c:v>5500.0024400000002</c:v>
                </c:pt>
                <c:pt idx="4972">
                  <c:v>5500.0024400000002</c:v>
                </c:pt>
                <c:pt idx="4973">
                  <c:v>5500.0024400000002</c:v>
                </c:pt>
                <c:pt idx="4974">
                  <c:v>5500.0024400000002</c:v>
                </c:pt>
                <c:pt idx="4975">
                  <c:v>5500.0024400000002</c:v>
                </c:pt>
                <c:pt idx="4976">
                  <c:v>5500.0024400000002</c:v>
                </c:pt>
                <c:pt idx="4977">
                  <c:v>5500.0024400000002</c:v>
                </c:pt>
                <c:pt idx="4978">
                  <c:v>5500.0024400000002</c:v>
                </c:pt>
                <c:pt idx="4979">
                  <c:v>5500.0024400000002</c:v>
                </c:pt>
                <c:pt idx="4980">
                  <c:v>5500.0024400000002</c:v>
                </c:pt>
                <c:pt idx="4981">
                  <c:v>5500.0024400000002</c:v>
                </c:pt>
                <c:pt idx="4982">
                  <c:v>5500.0024400000002</c:v>
                </c:pt>
                <c:pt idx="4983">
                  <c:v>5500.0024400000002</c:v>
                </c:pt>
                <c:pt idx="4984">
                  <c:v>5500.0024400000002</c:v>
                </c:pt>
                <c:pt idx="4985">
                  <c:v>5500.0024400000002</c:v>
                </c:pt>
                <c:pt idx="4986">
                  <c:v>5500.0024400000002</c:v>
                </c:pt>
                <c:pt idx="4987">
                  <c:v>5500.0024400000002</c:v>
                </c:pt>
                <c:pt idx="4988">
                  <c:v>5500.0024400000002</c:v>
                </c:pt>
                <c:pt idx="4989">
                  <c:v>5500.0024400000002</c:v>
                </c:pt>
                <c:pt idx="4990">
                  <c:v>5500.0024400000002</c:v>
                </c:pt>
                <c:pt idx="4991">
                  <c:v>5500.0024400000002</c:v>
                </c:pt>
                <c:pt idx="4992">
                  <c:v>5500.0024400000002</c:v>
                </c:pt>
                <c:pt idx="4993">
                  <c:v>5500.0024400000002</c:v>
                </c:pt>
                <c:pt idx="4994">
                  <c:v>5500.0024400000002</c:v>
                </c:pt>
                <c:pt idx="4995">
                  <c:v>5500.0024400000002</c:v>
                </c:pt>
                <c:pt idx="4996">
                  <c:v>5500.0024400000002</c:v>
                </c:pt>
                <c:pt idx="4997">
                  <c:v>5500.0024400000002</c:v>
                </c:pt>
                <c:pt idx="4998">
                  <c:v>5500.0024400000002</c:v>
                </c:pt>
                <c:pt idx="4999">
                  <c:v>5500.0024400000002</c:v>
                </c:pt>
                <c:pt idx="5000">
                  <c:v>5500.0024400000002</c:v>
                </c:pt>
                <c:pt idx="5001">
                  <c:v>5500.0024400000002</c:v>
                </c:pt>
                <c:pt idx="5002">
                  <c:v>5500.0024400000002</c:v>
                </c:pt>
                <c:pt idx="5003">
                  <c:v>5500.0024400000002</c:v>
                </c:pt>
                <c:pt idx="5004">
                  <c:v>5500.0024400000002</c:v>
                </c:pt>
                <c:pt idx="5005">
                  <c:v>5500.0024400000002</c:v>
                </c:pt>
                <c:pt idx="5006">
                  <c:v>5500.0024400000002</c:v>
                </c:pt>
                <c:pt idx="5007">
                  <c:v>5500.0024400000002</c:v>
                </c:pt>
                <c:pt idx="5008">
                  <c:v>5500.0024400000002</c:v>
                </c:pt>
                <c:pt idx="5009">
                  <c:v>5500.0024400000002</c:v>
                </c:pt>
                <c:pt idx="5010">
                  <c:v>5500.0024400000002</c:v>
                </c:pt>
                <c:pt idx="5011">
                  <c:v>5500.0024400000002</c:v>
                </c:pt>
                <c:pt idx="5012">
                  <c:v>5500.0024400000002</c:v>
                </c:pt>
                <c:pt idx="5013">
                  <c:v>5500.0024400000002</c:v>
                </c:pt>
                <c:pt idx="5014">
                  <c:v>5500.0024400000002</c:v>
                </c:pt>
                <c:pt idx="5015">
                  <c:v>5500.0024400000002</c:v>
                </c:pt>
                <c:pt idx="5016">
                  <c:v>5500.0024400000002</c:v>
                </c:pt>
                <c:pt idx="5017">
                  <c:v>5500.0024400000002</c:v>
                </c:pt>
                <c:pt idx="5018">
                  <c:v>5500.0024400000002</c:v>
                </c:pt>
                <c:pt idx="5019">
                  <c:v>5500.0024400000002</c:v>
                </c:pt>
                <c:pt idx="5020">
                  <c:v>5500.0024400000002</c:v>
                </c:pt>
                <c:pt idx="5021">
                  <c:v>5500.0024400000002</c:v>
                </c:pt>
                <c:pt idx="5022">
                  <c:v>5500.0024400000002</c:v>
                </c:pt>
                <c:pt idx="5023">
                  <c:v>5500.0024400000002</c:v>
                </c:pt>
                <c:pt idx="5024">
                  <c:v>5500.0024400000002</c:v>
                </c:pt>
                <c:pt idx="5025">
                  <c:v>5500.0024400000002</c:v>
                </c:pt>
                <c:pt idx="5026">
                  <c:v>5500.0024400000002</c:v>
                </c:pt>
                <c:pt idx="5027">
                  <c:v>5500.0024400000002</c:v>
                </c:pt>
                <c:pt idx="5028">
                  <c:v>5500.0024400000002</c:v>
                </c:pt>
                <c:pt idx="5029">
                  <c:v>5500.0024400000002</c:v>
                </c:pt>
                <c:pt idx="5030">
                  <c:v>5500.0024400000002</c:v>
                </c:pt>
                <c:pt idx="5031">
                  <c:v>5500.0024400000002</c:v>
                </c:pt>
                <c:pt idx="5032">
                  <c:v>5500.0024400000002</c:v>
                </c:pt>
                <c:pt idx="5033">
                  <c:v>5500.0024400000002</c:v>
                </c:pt>
                <c:pt idx="5034">
                  <c:v>5500.0024400000002</c:v>
                </c:pt>
                <c:pt idx="5035">
                  <c:v>5500.0024400000002</c:v>
                </c:pt>
                <c:pt idx="5036">
                  <c:v>5500.0024400000002</c:v>
                </c:pt>
                <c:pt idx="5037">
                  <c:v>5500.0024400000002</c:v>
                </c:pt>
                <c:pt idx="5038">
                  <c:v>5500.0024400000002</c:v>
                </c:pt>
                <c:pt idx="5039">
                  <c:v>5500.0024400000002</c:v>
                </c:pt>
                <c:pt idx="5040">
                  <c:v>5500.0024400000002</c:v>
                </c:pt>
                <c:pt idx="5041">
                  <c:v>5500.0024400000002</c:v>
                </c:pt>
                <c:pt idx="5042">
                  <c:v>5500.0024400000002</c:v>
                </c:pt>
                <c:pt idx="5043">
                  <c:v>5500.0024400000002</c:v>
                </c:pt>
                <c:pt idx="5044">
                  <c:v>5500.0024400000002</c:v>
                </c:pt>
                <c:pt idx="5045">
                  <c:v>5500.0024400000002</c:v>
                </c:pt>
                <c:pt idx="5046">
                  <c:v>5500.0024400000002</c:v>
                </c:pt>
                <c:pt idx="5047">
                  <c:v>5500.0024400000002</c:v>
                </c:pt>
                <c:pt idx="5048">
                  <c:v>5500.0024400000002</c:v>
                </c:pt>
                <c:pt idx="5049">
                  <c:v>5500.0024400000002</c:v>
                </c:pt>
                <c:pt idx="5050">
                  <c:v>5500.0024400000002</c:v>
                </c:pt>
                <c:pt idx="5051">
                  <c:v>5500.0024400000002</c:v>
                </c:pt>
                <c:pt idx="5052">
                  <c:v>5500.0024400000002</c:v>
                </c:pt>
                <c:pt idx="5053">
                  <c:v>5500.0024400000002</c:v>
                </c:pt>
                <c:pt idx="5054">
                  <c:v>5500.0024400000002</c:v>
                </c:pt>
                <c:pt idx="5055">
                  <c:v>5500.0024400000002</c:v>
                </c:pt>
                <c:pt idx="5056">
                  <c:v>5500.0024400000002</c:v>
                </c:pt>
                <c:pt idx="5057">
                  <c:v>5500.0024400000002</c:v>
                </c:pt>
                <c:pt idx="5058">
                  <c:v>5500.0024400000002</c:v>
                </c:pt>
                <c:pt idx="5059">
                  <c:v>5500.0024400000002</c:v>
                </c:pt>
                <c:pt idx="5060">
                  <c:v>5500.0024400000002</c:v>
                </c:pt>
                <c:pt idx="5061">
                  <c:v>5500.0024400000002</c:v>
                </c:pt>
                <c:pt idx="5062">
                  <c:v>5500.0024400000002</c:v>
                </c:pt>
                <c:pt idx="5063">
                  <c:v>5500.0024400000002</c:v>
                </c:pt>
                <c:pt idx="5064">
                  <c:v>5500.0024400000002</c:v>
                </c:pt>
                <c:pt idx="5065">
                  <c:v>5500.0024400000002</c:v>
                </c:pt>
                <c:pt idx="5066">
                  <c:v>5500.0024400000002</c:v>
                </c:pt>
                <c:pt idx="5067">
                  <c:v>5500.0024400000002</c:v>
                </c:pt>
                <c:pt idx="5068">
                  <c:v>5500.0024400000002</c:v>
                </c:pt>
                <c:pt idx="5069">
                  <c:v>5500.0024400000002</c:v>
                </c:pt>
                <c:pt idx="5070">
                  <c:v>5500.0024400000002</c:v>
                </c:pt>
                <c:pt idx="5071">
                  <c:v>5500.0024400000002</c:v>
                </c:pt>
                <c:pt idx="5072">
                  <c:v>5500.0024400000002</c:v>
                </c:pt>
                <c:pt idx="5073">
                  <c:v>5500.0024400000002</c:v>
                </c:pt>
                <c:pt idx="5074">
                  <c:v>5500.0024400000002</c:v>
                </c:pt>
                <c:pt idx="5075">
                  <c:v>5500.0024400000002</c:v>
                </c:pt>
                <c:pt idx="5076">
                  <c:v>5500.0024400000002</c:v>
                </c:pt>
                <c:pt idx="5077">
                  <c:v>5500.0024400000002</c:v>
                </c:pt>
                <c:pt idx="5078">
                  <c:v>5500.0024400000002</c:v>
                </c:pt>
                <c:pt idx="5079">
                  <c:v>5500.0024400000002</c:v>
                </c:pt>
                <c:pt idx="5080">
                  <c:v>5500.0024400000002</c:v>
                </c:pt>
                <c:pt idx="5081">
                  <c:v>5500.0024400000002</c:v>
                </c:pt>
                <c:pt idx="5082">
                  <c:v>5500.0024400000002</c:v>
                </c:pt>
                <c:pt idx="5083">
                  <c:v>5500.0024400000002</c:v>
                </c:pt>
                <c:pt idx="5084">
                  <c:v>5500.0024400000002</c:v>
                </c:pt>
                <c:pt idx="5085">
                  <c:v>5500.0024400000002</c:v>
                </c:pt>
                <c:pt idx="5086">
                  <c:v>5500.0024400000002</c:v>
                </c:pt>
                <c:pt idx="5087">
                  <c:v>5500.0024400000002</c:v>
                </c:pt>
                <c:pt idx="5088">
                  <c:v>5500.0024400000002</c:v>
                </c:pt>
                <c:pt idx="5089">
                  <c:v>5500.0024400000002</c:v>
                </c:pt>
                <c:pt idx="5090">
                  <c:v>5500.0024400000002</c:v>
                </c:pt>
                <c:pt idx="5091">
                  <c:v>5500.0024400000002</c:v>
                </c:pt>
                <c:pt idx="5092">
                  <c:v>5500.0024400000002</c:v>
                </c:pt>
                <c:pt idx="5093">
                  <c:v>5500.0024400000002</c:v>
                </c:pt>
                <c:pt idx="5094">
                  <c:v>5500.0024400000002</c:v>
                </c:pt>
                <c:pt idx="5095">
                  <c:v>5500.0024400000002</c:v>
                </c:pt>
                <c:pt idx="5096">
                  <c:v>5500.0024400000002</c:v>
                </c:pt>
                <c:pt idx="5097">
                  <c:v>5500.0024400000002</c:v>
                </c:pt>
                <c:pt idx="5098">
                  <c:v>5500.0024400000002</c:v>
                </c:pt>
                <c:pt idx="5099">
                  <c:v>5500.0024400000002</c:v>
                </c:pt>
                <c:pt idx="5100">
                  <c:v>5500.0024400000002</c:v>
                </c:pt>
                <c:pt idx="5101">
                  <c:v>5500.0024400000002</c:v>
                </c:pt>
                <c:pt idx="5102">
                  <c:v>5500.0024400000002</c:v>
                </c:pt>
                <c:pt idx="5103">
                  <c:v>5500.0024400000002</c:v>
                </c:pt>
                <c:pt idx="5104">
                  <c:v>5500.0024400000002</c:v>
                </c:pt>
                <c:pt idx="5105">
                  <c:v>5500.0024400000002</c:v>
                </c:pt>
                <c:pt idx="5106">
                  <c:v>5500.0024400000002</c:v>
                </c:pt>
                <c:pt idx="5107">
                  <c:v>5500.0024400000002</c:v>
                </c:pt>
                <c:pt idx="5108">
                  <c:v>5500.0024400000002</c:v>
                </c:pt>
                <c:pt idx="5109">
                  <c:v>5500.0024400000002</c:v>
                </c:pt>
                <c:pt idx="5110">
                  <c:v>5500.0024400000002</c:v>
                </c:pt>
                <c:pt idx="5111">
                  <c:v>5500.0024400000002</c:v>
                </c:pt>
                <c:pt idx="5112">
                  <c:v>5500.0024400000002</c:v>
                </c:pt>
                <c:pt idx="5113">
                  <c:v>5500.0024400000002</c:v>
                </c:pt>
                <c:pt idx="5114">
                  <c:v>5500.0024400000002</c:v>
                </c:pt>
                <c:pt idx="5115">
                  <c:v>5500.0024400000002</c:v>
                </c:pt>
                <c:pt idx="5116">
                  <c:v>5500.0024400000002</c:v>
                </c:pt>
                <c:pt idx="5117">
                  <c:v>5500.0024400000002</c:v>
                </c:pt>
                <c:pt idx="5118">
                  <c:v>5500.0024400000002</c:v>
                </c:pt>
                <c:pt idx="5119">
                  <c:v>5500.0024400000002</c:v>
                </c:pt>
                <c:pt idx="5120">
                  <c:v>5500.0024400000002</c:v>
                </c:pt>
                <c:pt idx="5121">
                  <c:v>5500.0024400000002</c:v>
                </c:pt>
                <c:pt idx="5122">
                  <c:v>5500.0024400000002</c:v>
                </c:pt>
                <c:pt idx="5123">
                  <c:v>5500.0024400000002</c:v>
                </c:pt>
                <c:pt idx="5124">
                  <c:v>5500.0024400000002</c:v>
                </c:pt>
                <c:pt idx="5125">
                  <c:v>5500.0024400000002</c:v>
                </c:pt>
                <c:pt idx="5126">
                  <c:v>5500.0024400000002</c:v>
                </c:pt>
                <c:pt idx="5127">
                  <c:v>5500.0024400000002</c:v>
                </c:pt>
                <c:pt idx="5128">
                  <c:v>5500.0024400000002</c:v>
                </c:pt>
                <c:pt idx="5129">
                  <c:v>5500.0024400000002</c:v>
                </c:pt>
                <c:pt idx="5130">
                  <c:v>5500.0024400000002</c:v>
                </c:pt>
                <c:pt idx="5131">
                  <c:v>5500.0024400000002</c:v>
                </c:pt>
                <c:pt idx="5132">
                  <c:v>5500.0024400000002</c:v>
                </c:pt>
                <c:pt idx="5133">
                  <c:v>5500.0024400000002</c:v>
                </c:pt>
                <c:pt idx="5134">
                  <c:v>5500.0024400000002</c:v>
                </c:pt>
                <c:pt idx="5135">
                  <c:v>5500.0024400000002</c:v>
                </c:pt>
                <c:pt idx="5136">
                  <c:v>5500.0024400000002</c:v>
                </c:pt>
                <c:pt idx="5137">
                  <c:v>5500.0024400000002</c:v>
                </c:pt>
                <c:pt idx="5138">
                  <c:v>5500.0024400000002</c:v>
                </c:pt>
                <c:pt idx="5139">
                  <c:v>5500.0024400000002</c:v>
                </c:pt>
                <c:pt idx="5140">
                  <c:v>5500.0024400000002</c:v>
                </c:pt>
                <c:pt idx="5141">
                  <c:v>5500.0024400000002</c:v>
                </c:pt>
                <c:pt idx="5142">
                  <c:v>5500.0024400000002</c:v>
                </c:pt>
                <c:pt idx="5143">
                  <c:v>5500.0024400000002</c:v>
                </c:pt>
                <c:pt idx="5144">
                  <c:v>5500.0024400000002</c:v>
                </c:pt>
                <c:pt idx="5145">
                  <c:v>5500.0024400000002</c:v>
                </c:pt>
                <c:pt idx="5146">
                  <c:v>5500.0024400000002</c:v>
                </c:pt>
                <c:pt idx="5147">
                  <c:v>5500.0024400000002</c:v>
                </c:pt>
                <c:pt idx="5148">
                  <c:v>5500.0024400000002</c:v>
                </c:pt>
                <c:pt idx="5149">
                  <c:v>5500.0024400000002</c:v>
                </c:pt>
                <c:pt idx="5150">
                  <c:v>5500.0024400000002</c:v>
                </c:pt>
                <c:pt idx="5151">
                  <c:v>5500.0024400000002</c:v>
                </c:pt>
                <c:pt idx="5152">
                  <c:v>5500.0024400000002</c:v>
                </c:pt>
                <c:pt idx="5153">
                  <c:v>5500.0024400000002</c:v>
                </c:pt>
                <c:pt idx="5154">
                  <c:v>5500.0024400000002</c:v>
                </c:pt>
                <c:pt idx="5155">
                  <c:v>5500.0024400000002</c:v>
                </c:pt>
                <c:pt idx="5156">
                  <c:v>5500.0024400000002</c:v>
                </c:pt>
                <c:pt idx="5157">
                  <c:v>5500.0024400000002</c:v>
                </c:pt>
                <c:pt idx="5158">
                  <c:v>5500.0024400000002</c:v>
                </c:pt>
                <c:pt idx="5159">
                  <c:v>5500.0024400000002</c:v>
                </c:pt>
                <c:pt idx="5160">
                  <c:v>5500.0024400000002</c:v>
                </c:pt>
                <c:pt idx="5161">
                  <c:v>5500.0024400000002</c:v>
                </c:pt>
                <c:pt idx="5162">
                  <c:v>5500.0024400000002</c:v>
                </c:pt>
                <c:pt idx="5163">
                  <c:v>5500.0024400000002</c:v>
                </c:pt>
                <c:pt idx="5164">
                  <c:v>5500.0024400000002</c:v>
                </c:pt>
                <c:pt idx="5165">
                  <c:v>5500.0024400000002</c:v>
                </c:pt>
                <c:pt idx="5166">
                  <c:v>5500.0024400000002</c:v>
                </c:pt>
                <c:pt idx="5167">
                  <c:v>5500.0024400000002</c:v>
                </c:pt>
                <c:pt idx="5168">
                  <c:v>5500.0024400000002</c:v>
                </c:pt>
                <c:pt idx="5169">
                  <c:v>5500.0024400000002</c:v>
                </c:pt>
                <c:pt idx="5170">
                  <c:v>5500.0024400000002</c:v>
                </c:pt>
                <c:pt idx="5171">
                  <c:v>5500.0024400000002</c:v>
                </c:pt>
                <c:pt idx="5172">
                  <c:v>5500.0024400000002</c:v>
                </c:pt>
                <c:pt idx="5173">
                  <c:v>5500.0024400000002</c:v>
                </c:pt>
                <c:pt idx="5174">
                  <c:v>5500.0024400000002</c:v>
                </c:pt>
                <c:pt idx="5175">
                  <c:v>5500.0024400000002</c:v>
                </c:pt>
                <c:pt idx="5176">
                  <c:v>5500.0024400000002</c:v>
                </c:pt>
                <c:pt idx="5177">
                  <c:v>5500.0024400000002</c:v>
                </c:pt>
                <c:pt idx="5178">
                  <c:v>5500.0024400000002</c:v>
                </c:pt>
                <c:pt idx="5179">
                  <c:v>5500.0024400000002</c:v>
                </c:pt>
                <c:pt idx="5180">
                  <c:v>5500.0024400000002</c:v>
                </c:pt>
                <c:pt idx="5181">
                  <c:v>5500.0024400000002</c:v>
                </c:pt>
                <c:pt idx="5182">
                  <c:v>5500.0024400000002</c:v>
                </c:pt>
                <c:pt idx="5183">
                  <c:v>5500.0024400000002</c:v>
                </c:pt>
                <c:pt idx="5184">
                  <c:v>5500.0024400000002</c:v>
                </c:pt>
                <c:pt idx="5185">
                  <c:v>5500.0024400000002</c:v>
                </c:pt>
                <c:pt idx="5186">
                  <c:v>5500.0024400000002</c:v>
                </c:pt>
                <c:pt idx="5187">
                  <c:v>5500.0024400000002</c:v>
                </c:pt>
                <c:pt idx="5188">
                  <c:v>5500.0024400000002</c:v>
                </c:pt>
                <c:pt idx="5189">
                  <c:v>5500.0024400000002</c:v>
                </c:pt>
                <c:pt idx="5190">
                  <c:v>5500.0024400000002</c:v>
                </c:pt>
                <c:pt idx="5191">
                  <c:v>5500.0024400000002</c:v>
                </c:pt>
                <c:pt idx="5192">
                  <c:v>5500.0024400000002</c:v>
                </c:pt>
                <c:pt idx="5193">
                  <c:v>5500.0024400000002</c:v>
                </c:pt>
                <c:pt idx="5194">
                  <c:v>5500.0024400000002</c:v>
                </c:pt>
                <c:pt idx="5195">
                  <c:v>5500.0024400000002</c:v>
                </c:pt>
                <c:pt idx="5196">
                  <c:v>5500.0024400000002</c:v>
                </c:pt>
                <c:pt idx="5197">
                  <c:v>5500.0024400000002</c:v>
                </c:pt>
                <c:pt idx="5198">
                  <c:v>5500.0024400000002</c:v>
                </c:pt>
                <c:pt idx="5199">
                  <c:v>5500.0024400000002</c:v>
                </c:pt>
                <c:pt idx="5200">
                  <c:v>5500.0024400000002</c:v>
                </c:pt>
                <c:pt idx="5201">
                  <c:v>5500.0024400000002</c:v>
                </c:pt>
                <c:pt idx="5202">
                  <c:v>5500.0024400000002</c:v>
                </c:pt>
                <c:pt idx="5203">
                  <c:v>5500.0024400000002</c:v>
                </c:pt>
                <c:pt idx="5204">
                  <c:v>5500.0024400000002</c:v>
                </c:pt>
                <c:pt idx="5205">
                  <c:v>5500.0024400000002</c:v>
                </c:pt>
                <c:pt idx="5206">
                  <c:v>5500.0024400000002</c:v>
                </c:pt>
                <c:pt idx="5207">
                  <c:v>5500.0024400000002</c:v>
                </c:pt>
                <c:pt idx="5208">
                  <c:v>5500.0024400000002</c:v>
                </c:pt>
                <c:pt idx="5209">
                  <c:v>5500.0024400000002</c:v>
                </c:pt>
                <c:pt idx="5210">
                  <c:v>5500.0024400000002</c:v>
                </c:pt>
                <c:pt idx="5211">
                  <c:v>5500.0024400000002</c:v>
                </c:pt>
                <c:pt idx="5212">
                  <c:v>5500.0024400000002</c:v>
                </c:pt>
                <c:pt idx="5213">
                  <c:v>5500.0024400000002</c:v>
                </c:pt>
                <c:pt idx="5214">
                  <c:v>5500.0024400000002</c:v>
                </c:pt>
                <c:pt idx="5215">
                  <c:v>5500.0024400000002</c:v>
                </c:pt>
                <c:pt idx="5216">
                  <c:v>5500.0024400000002</c:v>
                </c:pt>
                <c:pt idx="5217">
                  <c:v>5500.0024400000002</c:v>
                </c:pt>
                <c:pt idx="5218">
                  <c:v>5500.0024400000002</c:v>
                </c:pt>
                <c:pt idx="5219">
                  <c:v>5500.0024400000002</c:v>
                </c:pt>
                <c:pt idx="5220">
                  <c:v>5500.0024400000002</c:v>
                </c:pt>
                <c:pt idx="5221">
                  <c:v>5500.0024400000002</c:v>
                </c:pt>
                <c:pt idx="5222">
                  <c:v>5500.0024400000002</c:v>
                </c:pt>
                <c:pt idx="5223">
                  <c:v>5500.0024400000002</c:v>
                </c:pt>
                <c:pt idx="5224">
                  <c:v>5500.0024400000002</c:v>
                </c:pt>
                <c:pt idx="5225">
                  <c:v>5500.0024400000002</c:v>
                </c:pt>
                <c:pt idx="5226">
                  <c:v>5500.0024400000002</c:v>
                </c:pt>
                <c:pt idx="5227">
                  <c:v>5500.0024400000002</c:v>
                </c:pt>
                <c:pt idx="5228">
                  <c:v>5500.0024400000002</c:v>
                </c:pt>
                <c:pt idx="5229">
                  <c:v>5500.0024400000002</c:v>
                </c:pt>
                <c:pt idx="5230">
                  <c:v>5500.0024400000002</c:v>
                </c:pt>
                <c:pt idx="5231">
                  <c:v>5500.0024400000002</c:v>
                </c:pt>
                <c:pt idx="5232">
                  <c:v>5500.0024400000002</c:v>
                </c:pt>
                <c:pt idx="5233">
                  <c:v>5500.0024400000002</c:v>
                </c:pt>
                <c:pt idx="5234">
                  <c:v>5500.0024400000002</c:v>
                </c:pt>
                <c:pt idx="5235">
                  <c:v>5500.0024400000002</c:v>
                </c:pt>
                <c:pt idx="5236">
                  <c:v>5500.0024400000002</c:v>
                </c:pt>
                <c:pt idx="5237">
                  <c:v>5500.0024400000002</c:v>
                </c:pt>
                <c:pt idx="5238">
                  <c:v>5500.0024400000002</c:v>
                </c:pt>
                <c:pt idx="5239">
                  <c:v>5500.0024400000002</c:v>
                </c:pt>
                <c:pt idx="5240">
                  <c:v>5500.0024400000002</c:v>
                </c:pt>
                <c:pt idx="5241">
                  <c:v>5500.0024400000002</c:v>
                </c:pt>
                <c:pt idx="5242">
                  <c:v>5500.0024400000002</c:v>
                </c:pt>
                <c:pt idx="5243">
                  <c:v>5500.0024400000002</c:v>
                </c:pt>
                <c:pt idx="5244">
                  <c:v>5500.0024400000002</c:v>
                </c:pt>
                <c:pt idx="5245">
                  <c:v>5500.0024400000002</c:v>
                </c:pt>
                <c:pt idx="5246">
                  <c:v>5500.0024400000002</c:v>
                </c:pt>
                <c:pt idx="5247">
                  <c:v>5500.0024400000002</c:v>
                </c:pt>
                <c:pt idx="5248">
                  <c:v>5500.0024400000002</c:v>
                </c:pt>
                <c:pt idx="5249">
                  <c:v>5500.0024400000002</c:v>
                </c:pt>
                <c:pt idx="5250">
                  <c:v>5500.0024400000002</c:v>
                </c:pt>
                <c:pt idx="5251">
                  <c:v>5500.0024400000002</c:v>
                </c:pt>
                <c:pt idx="5252">
                  <c:v>5500.0024400000002</c:v>
                </c:pt>
                <c:pt idx="5253">
                  <c:v>5500.0024400000002</c:v>
                </c:pt>
                <c:pt idx="5254">
                  <c:v>5500.0024400000002</c:v>
                </c:pt>
                <c:pt idx="5255">
                  <c:v>5500.0024400000002</c:v>
                </c:pt>
                <c:pt idx="5256">
                  <c:v>5500.0024400000002</c:v>
                </c:pt>
                <c:pt idx="5257">
                  <c:v>5500.0024400000002</c:v>
                </c:pt>
                <c:pt idx="5258">
                  <c:v>5500.0024400000002</c:v>
                </c:pt>
                <c:pt idx="5259">
                  <c:v>5500.0024400000002</c:v>
                </c:pt>
                <c:pt idx="5260">
                  <c:v>5500.0024400000002</c:v>
                </c:pt>
                <c:pt idx="5261">
                  <c:v>5500.0024400000002</c:v>
                </c:pt>
                <c:pt idx="5262">
                  <c:v>5500.0024400000002</c:v>
                </c:pt>
                <c:pt idx="5263">
                  <c:v>5500.0024400000002</c:v>
                </c:pt>
                <c:pt idx="5264">
                  <c:v>5500.0024400000002</c:v>
                </c:pt>
                <c:pt idx="5265">
                  <c:v>5500.0024400000002</c:v>
                </c:pt>
                <c:pt idx="5266">
                  <c:v>5500.0024400000002</c:v>
                </c:pt>
                <c:pt idx="5267">
                  <c:v>5500.0024400000002</c:v>
                </c:pt>
                <c:pt idx="5268">
                  <c:v>5500.0024400000002</c:v>
                </c:pt>
                <c:pt idx="5269">
                  <c:v>5500.0024400000002</c:v>
                </c:pt>
                <c:pt idx="5270">
                  <c:v>5500.0024400000002</c:v>
                </c:pt>
                <c:pt idx="5271">
                  <c:v>5500.0024400000002</c:v>
                </c:pt>
                <c:pt idx="5272">
                  <c:v>5500.0024400000002</c:v>
                </c:pt>
                <c:pt idx="5273">
                  <c:v>5500.0024400000002</c:v>
                </c:pt>
                <c:pt idx="5274">
                  <c:v>5500.0024400000002</c:v>
                </c:pt>
                <c:pt idx="5275">
                  <c:v>5500.0024400000002</c:v>
                </c:pt>
                <c:pt idx="5276">
                  <c:v>5500.0024400000002</c:v>
                </c:pt>
                <c:pt idx="5277">
                  <c:v>5500.0024400000002</c:v>
                </c:pt>
                <c:pt idx="5278">
                  <c:v>5500.0024400000002</c:v>
                </c:pt>
                <c:pt idx="5279">
                  <c:v>5500.0024400000002</c:v>
                </c:pt>
                <c:pt idx="5280">
                  <c:v>5500.0024400000002</c:v>
                </c:pt>
                <c:pt idx="5281">
                  <c:v>5500.0024400000002</c:v>
                </c:pt>
                <c:pt idx="5282">
                  <c:v>5500.0024400000002</c:v>
                </c:pt>
                <c:pt idx="5283">
                  <c:v>5500.0024400000002</c:v>
                </c:pt>
                <c:pt idx="5284">
                  <c:v>5500.0024400000002</c:v>
                </c:pt>
                <c:pt idx="5285">
                  <c:v>5500.0024400000002</c:v>
                </c:pt>
                <c:pt idx="5286">
                  <c:v>5500.0024400000002</c:v>
                </c:pt>
                <c:pt idx="5287">
                  <c:v>5500.0024400000002</c:v>
                </c:pt>
                <c:pt idx="5288">
                  <c:v>5500.0024400000002</c:v>
                </c:pt>
                <c:pt idx="5289">
                  <c:v>5500.0024400000002</c:v>
                </c:pt>
                <c:pt idx="5290">
                  <c:v>5500.0024400000002</c:v>
                </c:pt>
                <c:pt idx="5291">
                  <c:v>5500.0024400000002</c:v>
                </c:pt>
                <c:pt idx="5292">
                  <c:v>5500.0024400000002</c:v>
                </c:pt>
                <c:pt idx="5293">
                  <c:v>5500.0024400000002</c:v>
                </c:pt>
                <c:pt idx="5294">
                  <c:v>5500.0024400000002</c:v>
                </c:pt>
                <c:pt idx="5295">
                  <c:v>5500.0024400000002</c:v>
                </c:pt>
                <c:pt idx="5296">
                  <c:v>5500.0024400000002</c:v>
                </c:pt>
                <c:pt idx="5297">
                  <c:v>5500.0024400000002</c:v>
                </c:pt>
                <c:pt idx="5298">
                  <c:v>5500.0024400000002</c:v>
                </c:pt>
                <c:pt idx="5299">
                  <c:v>5500.0024400000002</c:v>
                </c:pt>
                <c:pt idx="5300">
                  <c:v>5500.0024400000002</c:v>
                </c:pt>
                <c:pt idx="5301">
                  <c:v>5500.0024400000002</c:v>
                </c:pt>
                <c:pt idx="5302">
                  <c:v>5500.0024400000002</c:v>
                </c:pt>
                <c:pt idx="5303">
                  <c:v>5500.0024400000002</c:v>
                </c:pt>
                <c:pt idx="5304">
                  <c:v>5500.0024400000002</c:v>
                </c:pt>
                <c:pt idx="5305">
                  <c:v>5500.0024400000002</c:v>
                </c:pt>
                <c:pt idx="5306">
                  <c:v>5500.0024400000002</c:v>
                </c:pt>
                <c:pt idx="5307">
                  <c:v>5500.0024400000002</c:v>
                </c:pt>
                <c:pt idx="5308">
                  <c:v>5500.0024400000002</c:v>
                </c:pt>
                <c:pt idx="5309">
                  <c:v>5500.0024400000002</c:v>
                </c:pt>
                <c:pt idx="5310">
                  <c:v>5500.0024400000002</c:v>
                </c:pt>
                <c:pt idx="5311">
                  <c:v>5500.0024400000002</c:v>
                </c:pt>
                <c:pt idx="5312">
                  <c:v>5500.0024400000002</c:v>
                </c:pt>
                <c:pt idx="5313">
                  <c:v>5500.0024400000002</c:v>
                </c:pt>
                <c:pt idx="5314">
                  <c:v>5500.0024400000002</c:v>
                </c:pt>
                <c:pt idx="5315">
                  <c:v>5500.0024400000002</c:v>
                </c:pt>
                <c:pt idx="5316">
                  <c:v>5500.0024400000002</c:v>
                </c:pt>
                <c:pt idx="5317">
                  <c:v>5500.0024400000002</c:v>
                </c:pt>
                <c:pt idx="5318">
                  <c:v>5500.0024400000002</c:v>
                </c:pt>
                <c:pt idx="5319">
                  <c:v>5500.0024400000002</c:v>
                </c:pt>
                <c:pt idx="5320">
                  <c:v>5500.0024400000002</c:v>
                </c:pt>
                <c:pt idx="5321">
                  <c:v>5500.0024400000002</c:v>
                </c:pt>
                <c:pt idx="5322">
                  <c:v>5500.0024400000002</c:v>
                </c:pt>
                <c:pt idx="5323">
                  <c:v>5500.0024400000002</c:v>
                </c:pt>
                <c:pt idx="5324">
                  <c:v>5500.0024400000002</c:v>
                </c:pt>
                <c:pt idx="5325">
                  <c:v>5500.0024400000002</c:v>
                </c:pt>
                <c:pt idx="5326">
                  <c:v>5500.0024400000002</c:v>
                </c:pt>
                <c:pt idx="5327">
                  <c:v>5500.0024400000002</c:v>
                </c:pt>
                <c:pt idx="5328">
                  <c:v>5500.0024400000002</c:v>
                </c:pt>
                <c:pt idx="5329">
                  <c:v>5500.0024400000002</c:v>
                </c:pt>
                <c:pt idx="5330">
                  <c:v>5500.0024400000002</c:v>
                </c:pt>
                <c:pt idx="5331">
                  <c:v>5500.0024400000002</c:v>
                </c:pt>
                <c:pt idx="5332">
                  <c:v>5500.0024400000002</c:v>
                </c:pt>
                <c:pt idx="5333">
                  <c:v>5500.0024400000002</c:v>
                </c:pt>
                <c:pt idx="5334">
                  <c:v>5500.0024400000002</c:v>
                </c:pt>
                <c:pt idx="5335">
                  <c:v>5500.0024400000002</c:v>
                </c:pt>
                <c:pt idx="5336">
                  <c:v>5500.0024400000002</c:v>
                </c:pt>
                <c:pt idx="5337">
                  <c:v>5500.0024400000002</c:v>
                </c:pt>
                <c:pt idx="5338">
                  <c:v>5500.0024400000002</c:v>
                </c:pt>
                <c:pt idx="5339">
                  <c:v>5500.0024400000002</c:v>
                </c:pt>
                <c:pt idx="5340">
                  <c:v>5500.0024400000002</c:v>
                </c:pt>
                <c:pt idx="5341">
                  <c:v>5500.0024400000002</c:v>
                </c:pt>
                <c:pt idx="5342">
                  <c:v>5500.0024400000002</c:v>
                </c:pt>
                <c:pt idx="5343">
                  <c:v>5500.0024400000002</c:v>
                </c:pt>
                <c:pt idx="5344">
                  <c:v>5500.0024400000002</c:v>
                </c:pt>
                <c:pt idx="5345">
                  <c:v>5500.0024400000002</c:v>
                </c:pt>
                <c:pt idx="5346">
                  <c:v>5500.0024400000002</c:v>
                </c:pt>
                <c:pt idx="5347">
                  <c:v>5500.0024400000002</c:v>
                </c:pt>
                <c:pt idx="5348">
                  <c:v>5500.0024400000002</c:v>
                </c:pt>
                <c:pt idx="5349">
                  <c:v>5500.0024400000002</c:v>
                </c:pt>
                <c:pt idx="5350">
                  <c:v>5500.0024400000002</c:v>
                </c:pt>
                <c:pt idx="5351">
                  <c:v>5500.0024400000002</c:v>
                </c:pt>
                <c:pt idx="5352">
                  <c:v>5500.0024400000002</c:v>
                </c:pt>
                <c:pt idx="5353">
                  <c:v>5500.0024400000002</c:v>
                </c:pt>
                <c:pt idx="5354">
                  <c:v>5500.0024400000002</c:v>
                </c:pt>
                <c:pt idx="5355">
                  <c:v>5500.0024400000002</c:v>
                </c:pt>
                <c:pt idx="5356">
                  <c:v>5500.0024400000002</c:v>
                </c:pt>
                <c:pt idx="5357">
                  <c:v>5500.0024400000002</c:v>
                </c:pt>
                <c:pt idx="5358">
                  <c:v>5500.0024400000002</c:v>
                </c:pt>
                <c:pt idx="5359">
                  <c:v>5500.0024400000002</c:v>
                </c:pt>
                <c:pt idx="5360">
                  <c:v>5500.0024400000002</c:v>
                </c:pt>
                <c:pt idx="5361">
                  <c:v>5500.0024400000002</c:v>
                </c:pt>
                <c:pt idx="5362">
                  <c:v>5500.0024400000002</c:v>
                </c:pt>
                <c:pt idx="5363">
                  <c:v>5500.0024400000002</c:v>
                </c:pt>
                <c:pt idx="5364">
                  <c:v>5500.0024400000002</c:v>
                </c:pt>
                <c:pt idx="5365">
                  <c:v>5500.0024400000002</c:v>
                </c:pt>
                <c:pt idx="5366">
                  <c:v>5500.0024400000002</c:v>
                </c:pt>
                <c:pt idx="5367">
                  <c:v>5500.0024400000002</c:v>
                </c:pt>
                <c:pt idx="5368">
                  <c:v>5500.0024400000002</c:v>
                </c:pt>
                <c:pt idx="5369">
                  <c:v>5500.0024400000002</c:v>
                </c:pt>
                <c:pt idx="5370">
                  <c:v>5500.0024400000002</c:v>
                </c:pt>
                <c:pt idx="5371">
                  <c:v>5500.0024400000002</c:v>
                </c:pt>
                <c:pt idx="5372">
                  <c:v>5500.0024400000002</c:v>
                </c:pt>
                <c:pt idx="5373">
                  <c:v>5500.0024400000002</c:v>
                </c:pt>
                <c:pt idx="5374">
                  <c:v>5500.0024400000002</c:v>
                </c:pt>
                <c:pt idx="5375">
                  <c:v>5500.0024400000002</c:v>
                </c:pt>
                <c:pt idx="5376">
                  <c:v>5500.0024400000002</c:v>
                </c:pt>
                <c:pt idx="5377">
                  <c:v>5500.0024400000002</c:v>
                </c:pt>
                <c:pt idx="5378">
                  <c:v>5500.0024400000002</c:v>
                </c:pt>
                <c:pt idx="5379">
                  <c:v>5500.0024400000002</c:v>
                </c:pt>
                <c:pt idx="5380">
                  <c:v>5500.0024400000002</c:v>
                </c:pt>
                <c:pt idx="5381">
                  <c:v>5500.0024400000002</c:v>
                </c:pt>
                <c:pt idx="5382">
                  <c:v>5500.0024400000002</c:v>
                </c:pt>
                <c:pt idx="5383">
                  <c:v>5500.0024400000002</c:v>
                </c:pt>
                <c:pt idx="5384">
                  <c:v>5500.0024400000002</c:v>
                </c:pt>
                <c:pt idx="5385">
                  <c:v>5500.0024400000002</c:v>
                </c:pt>
                <c:pt idx="5386">
                  <c:v>5500.0024400000002</c:v>
                </c:pt>
                <c:pt idx="5387">
                  <c:v>5500.0024400000002</c:v>
                </c:pt>
                <c:pt idx="5388">
                  <c:v>5500.0024400000002</c:v>
                </c:pt>
                <c:pt idx="5389">
                  <c:v>5500.0024400000002</c:v>
                </c:pt>
                <c:pt idx="5390">
                  <c:v>5500.0024400000002</c:v>
                </c:pt>
                <c:pt idx="5391">
                  <c:v>5500.0024400000002</c:v>
                </c:pt>
                <c:pt idx="5392">
                  <c:v>5500.0024400000002</c:v>
                </c:pt>
                <c:pt idx="5393">
                  <c:v>5500.0024400000002</c:v>
                </c:pt>
                <c:pt idx="5394">
                  <c:v>5500.0024400000002</c:v>
                </c:pt>
                <c:pt idx="5395">
                  <c:v>5500.0024400000002</c:v>
                </c:pt>
                <c:pt idx="5396">
                  <c:v>5500.0024400000002</c:v>
                </c:pt>
                <c:pt idx="5397">
                  <c:v>5500.0024400000002</c:v>
                </c:pt>
                <c:pt idx="5398">
                  <c:v>5500.0024400000002</c:v>
                </c:pt>
                <c:pt idx="5399">
                  <c:v>5500.0024400000002</c:v>
                </c:pt>
                <c:pt idx="5400">
                  <c:v>5500.0024400000002</c:v>
                </c:pt>
                <c:pt idx="5401">
                  <c:v>5500.0024400000002</c:v>
                </c:pt>
                <c:pt idx="5402">
                  <c:v>5500.0024400000002</c:v>
                </c:pt>
                <c:pt idx="5403">
                  <c:v>5500.0024400000002</c:v>
                </c:pt>
                <c:pt idx="5404">
                  <c:v>5500.0024400000002</c:v>
                </c:pt>
                <c:pt idx="5405">
                  <c:v>5500.0024400000002</c:v>
                </c:pt>
                <c:pt idx="5406">
                  <c:v>5500.0024400000002</c:v>
                </c:pt>
                <c:pt idx="5407">
                  <c:v>5500.0024400000002</c:v>
                </c:pt>
                <c:pt idx="5408">
                  <c:v>5500.0024400000002</c:v>
                </c:pt>
                <c:pt idx="5409">
                  <c:v>5500.0024400000002</c:v>
                </c:pt>
                <c:pt idx="5410">
                  <c:v>5500.0024400000002</c:v>
                </c:pt>
                <c:pt idx="5411">
                  <c:v>5500.0024400000002</c:v>
                </c:pt>
                <c:pt idx="5412">
                  <c:v>5500.0024400000002</c:v>
                </c:pt>
                <c:pt idx="5413">
                  <c:v>5500.0024400000002</c:v>
                </c:pt>
                <c:pt idx="5414">
                  <c:v>5500.0024400000002</c:v>
                </c:pt>
                <c:pt idx="5415">
                  <c:v>5500.0024400000002</c:v>
                </c:pt>
                <c:pt idx="5416">
                  <c:v>5500.0024400000002</c:v>
                </c:pt>
                <c:pt idx="5417">
                  <c:v>5500.0024400000002</c:v>
                </c:pt>
                <c:pt idx="5418">
                  <c:v>5500.0024400000002</c:v>
                </c:pt>
                <c:pt idx="5419">
                  <c:v>5500.0024400000002</c:v>
                </c:pt>
                <c:pt idx="5420">
                  <c:v>5500.0024400000002</c:v>
                </c:pt>
                <c:pt idx="5421">
                  <c:v>5500.0024400000002</c:v>
                </c:pt>
                <c:pt idx="5422">
                  <c:v>5500.0024400000002</c:v>
                </c:pt>
                <c:pt idx="5423">
                  <c:v>5500.0024400000002</c:v>
                </c:pt>
                <c:pt idx="5424">
                  <c:v>5500.0024400000002</c:v>
                </c:pt>
                <c:pt idx="5425">
                  <c:v>5500.0024400000002</c:v>
                </c:pt>
                <c:pt idx="5426">
                  <c:v>5500.0024400000002</c:v>
                </c:pt>
                <c:pt idx="5427">
                  <c:v>5500.0024400000002</c:v>
                </c:pt>
                <c:pt idx="5428">
                  <c:v>5500.0024400000002</c:v>
                </c:pt>
                <c:pt idx="5429">
                  <c:v>5500.0024400000002</c:v>
                </c:pt>
                <c:pt idx="5430">
                  <c:v>5500.0024400000002</c:v>
                </c:pt>
                <c:pt idx="5431">
                  <c:v>5500.0024400000002</c:v>
                </c:pt>
                <c:pt idx="5432">
                  <c:v>5500.0024400000002</c:v>
                </c:pt>
                <c:pt idx="5433">
                  <c:v>5500.0024400000002</c:v>
                </c:pt>
                <c:pt idx="5434">
                  <c:v>5500.0024400000002</c:v>
                </c:pt>
                <c:pt idx="5435">
                  <c:v>5500.0024400000002</c:v>
                </c:pt>
                <c:pt idx="5436">
                  <c:v>5500.0024400000002</c:v>
                </c:pt>
                <c:pt idx="5437">
                  <c:v>5500.0024400000002</c:v>
                </c:pt>
                <c:pt idx="5438">
                  <c:v>5500.0024400000002</c:v>
                </c:pt>
                <c:pt idx="5439">
                  <c:v>5500.0024400000002</c:v>
                </c:pt>
                <c:pt idx="5440">
                  <c:v>5500.0024400000002</c:v>
                </c:pt>
                <c:pt idx="5441">
                  <c:v>5500.0024400000002</c:v>
                </c:pt>
                <c:pt idx="5442">
                  <c:v>5500.0024400000002</c:v>
                </c:pt>
                <c:pt idx="5443">
                  <c:v>5500.0024400000002</c:v>
                </c:pt>
                <c:pt idx="5444">
                  <c:v>5500.0024400000002</c:v>
                </c:pt>
                <c:pt idx="5445">
                  <c:v>5500.0024400000002</c:v>
                </c:pt>
                <c:pt idx="5446">
                  <c:v>5500.0024400000002</c:v>
                </c:pt>
                <c:pt idx="5447">
                  <c:v>5500.0024400000002</c:v>
                </c:pt>
                <c:pt idx="5448">
                  <c:v>5500.0024400000002</c:v>
                </c:pt>
                <c:pt idx="5449">
                  <c:v>5500.0024400000002</c:v>
                </c:pt>
                <c:pt idx="5450">
                  <c:v>5500.0024400000002</c:v>
                </c:pt>
                <c:pt idx="5451">
                  <c:v>5500.0024400000002</c:v>
                </c:pt>
                <c:pt idx="5452">
                  <c:v>5500.0024400000002</c:v>
                </c:pt>
                <c:pt idx="5453">
                  <c:v>5500.0024400000002</c:v>
                </c:pt>
                <c:pt idx="5454">
                  <c:v>5500.0024400000002</c:v>
                </c:pt>
                <c:pt idx="5455">
                  <c:v>5500.0024400000002</c:v>
                </c:pt>
                <c:pt idx="5456">
                  <c:v>5500.0024400000002</c:v>
                </c:pt>
                <c:pt idx="5457">
                  <c:v>5500.0024400000002</c:v>
                </c:pt>
                <c:pt idx="5458">
                  <c:v>5500.0024400000002</c:v>
                </c:pt>
                <c:pt idx="5459">
                  <c:v>5500.0024400000002</c:v>
                </c:pt>
                <c:pt idx="5460">
                  <c:v>5500.0024400000002</c:v>
                </c:pt>
                <c:pt idx="5461">
                  <c:v>5500.0024400000002</c:v>
                </c:pt>
                <c:pt idx="5462">
                  <c:v>5500.0024400000002</c:v>
                </c:pt>
                <c:pt idx="5463">
                  <c:v>5500.0024400000002</c:v>
                </c:pt>
                <c:pt idx="5464">
                  <c:v>5500.0024400000002</c:v>
                </c:pt>
                <c:pt idx="5465">
                  <c:v>5500.0024400000002</c:v>
                </c:pt>
                <c:pt idx="5466">
                  <c:v>5500.0024400000002</c:v>
                </c:pt>
                <c:pt idx="5467">
                  <c:v>5500.0024400000002</c:v>
                </c:pt>
                <c:pt idx="5468">
                  <c:v>5500.0024400000002</c:v>
                </c:pt>
                <c:pt idx="5469">
                  <c:v>5500.0024400000002</c:v>
                </c:pt>
                <c:pt idx="5470">
                  <c:v>5500.0024400000002</c:v>
                </c:pt>
                <c:pt idx="5471">
                  <c:v>5500.0024400000002</c:v>
                </c:pt>
                <c:pt idx="5472">
                  <c:v>5500.0024400000002</c:v>
                </c:pt>
                <c:pt idx="5473">
                  <c:v>5500.0024400000002</c:v>
                </c:pt>
                <c:pt idx="5474">
                  <c:v>5500.0024400000002</c:v>
                </c:pt>
                <c:pt idx="5475">
                  <c:v>5500.0024400000002</c:v>
                </c:pt>
                <c:pt idx="5476">
                  <c:v>5500.0024400000002</c:v>
                </c:pt>
                <c:pt idx="5477">
                  <c:v>5500.0024400000002</c:v>
                </c:pt>
                <c:pt idx="5478">
                  <c:v>5500.0024400000002</c:v>
                </c:pt>
                <c:pt idx="5479">
                  <c:v>5500.0024400000002</c:v>
                </c:pt>
                <c:pt idx="5480">
                  <c:v>5500.0024400000002</c:v>
                </c:pt>
                <c:pt idx="5481">
                  <c:v>5500.0024400000002</c:v>
                </c:pt>
                <c:pt idx="5482">
                  <c:v>5500.0024400000002</c:v>
                </c:pt>
                <c:pt idx="5483">
                  <c:v>5500.0024400000002</c:v>
                </c:pt>
                <c:pt idx="5484">
                  <c:v>5500.0024400000002</c:v>
                </c:pt>
                <c:pt idx="5485">
                  <c:v>5500.0024400000002</c:v>
                </c:pt>
                <c:pt idx="5486">
                  <c:v>5500.0024400000002</c:v>
                </c:pt>
                <c:pt idx="5487">
                  <c:v>5500.0024400000002</c:v>
                </c:pt>
                <c:pt idx="5488">
                  <c:v>5500.0024400000002</c:v>
                </c:pt>
                <c:pt idx="5489">
                  <c:v>5500.0024400000002</c:v>
                </c:pt>
                <c:pt idx="5490">
                  <c:v>5500.0024400000002</c:v>
                </c:pt>
                <c:pt idx="5491">
                  <c:v>5500.0024400000002</c:v>
                </c:pt>
                <c:pt idx="5492">
                  <c:v>5500.0024400000002</c:v>
                </c:pt>
                <c:pt idx="5493">
                  <c:v>5500.0024400000002</c:v>
                </c:pt>
                <c:pt idx="5494">
                  <c:v>5500.0024400000002</c:v>
                </c:pt>
                <c:pt idx="5495">
                  <c:v>5500.0024400000002</c:v>
                </c:pt>
                <c:pt idx="5496">
                  <c:v>5500.0024400000002</c:v>
                </c:pt>
                <c:pt idx="5497">
                  <c:v>5500.0024400000002</c:v>
                </c:pt>
                <c:pt idx="5498">
                  <c:v>5500.0024400000002</c:v>
                </c:pt>
                <c:pt idx="5499">
                  <c:v>5500.0024400000002</c:v>
                </c:pt>
                <c:pt idx="5500">
                  <c:v>5500.0024400000002</c:v>
                </c:pt>
                <c:pt idx="5501">
                  <c:v>5500.0024400000002</c:v>
                </c:pt>
                <c:pt idx="5502">
                  <c:v>5500.0024400000002</c:v>
                </c:pt>
                <c:pt idx="5503">
                  <c:v>5500.0024400000002</c:v>
                </c:pt>
                <c:pt idx="5504">
                  <c:v>5500.0024400000002</c:v>
                </c:pt>
                <c:pt idx="5505">
                  <c:v>5500.0024400000002</c:v>
                </c:pt>
                <c:pt idx="5506">
                  <c:v>5500.0024400000002</c:v>
                </c:pt>
                <c:pt idx="5507">
                  <c:v>5500.0024400000002</c:v>
                </c:pt>
                <c:pt idx="5508">
                  <c:v>5500.0024400000002</c:v>
                </c:pt>
                <c:pt idx="5509">
                  <c:v>5500.0024400000002</c:v>
                </c:pt>
                <c:pt idx="5510">
                  <c:v>5500.0024400000002</c:v>
                </c:pt>
                <c:pt idx="5511">
                  <c:v>5500.0024400000002</c:v>
                </c:pt>
                <c:pt idx="5512">
                  <c:v>5500.0024400000002</c:v>
                </c:pt>
                <c:pt idx="5513">
                  <c:v>5500.0024400000002</c:v>
                </c:pt>
                <c:pt idx="5514">
                  <c:v>5500.0024400000002</c:v>
                </c:pt>
                <c:pt idx="5515">
                  <c:v>5500.0024400000002</c:v>
                </c:pt>
                <c:pt idx="5516">
                  <c:v>5500.0024400000002</c:v>
                </c:pt>
                <c:pt idx="5517">
                  <c:v>5500.0024400000002</c:v>
                </c:pt>
                <c:pt idx="5518">
                  <c:v>5500.0024400000002</c:v>
                </c:pt>
                <c:pt idx="5519">
                  <c:v>5500.0024400000002</c:v>
                </c:pt>
                <c:pt idx="5520">
                  <c:v>5500.0024400000002</c:v>
                </c:pt>
                <c:pt idx="5521">
                  <c:v>5500.0024400000002</c:v>
                </c:pt>
                <c:pt idx="5522">
                  <c:v>5500.0024400000002</c:v>
                </c:pt>
                <c:pt idx="5523">
                  <c:v>5500.0024400000002</c:v>
                </c:pt>
                <c:pt idx="5524">
                  <c:v>5500.0024400000002</c:v>
                </c:pt>
                <c:pt idx="5525">
                  <c:v>5500.0024400000002</c:v>
                </c:pt>
                <c:pt idx="5526">
                  <c:v>5500.0024400000002</c:v>
                </c:pt>
                <c:pt idx="5527">
                  <c:v>5500.0024400000002</c:v>
                </c:pt>
                <c:pt idx="5528">
                  <c:v>5500.0024400000002</c:v>
                </c:pt>
                <c:pt idx="5529">
                  <c:v>5500.0024400000002</c:v>
                </c:pt>
                <c:pt idx="5530">
                  <c:v>5500.0024400000002</c:v>
                </c:pt>
                <c:pt idx="5531">
                  <c:v>5500.0024400000002</c:v>
                </c:pt>
                <c:pt idx="5532">
                  <c:v>5500.0024400000002</c:v>
                </c:pt>
                <c:pt idx="5533">
                  <c:v>5500.0024400000002</c:v>
                </c:pt>
                <c:pt idx="5534">
                  <c:v>5500.0024400000002</c:v>
                </c:pt>
                <c:pt idx="5535">
                  <c:v>5500.0024400000002</c:v>
                </c:pt>
                <c:pt idx="5536">
                  <c:v>5500.0024400000002</c:v>
                </c:pt>
                <c:pt idx="5537">
                  <c:v>5500.0024400000002</c:v>
                </c:pt>
                <c:pt idx="5538">
                  <c:v>5500.0024400000002</c:v>
                </c:pt>
                <c:pt idx="5539">
                  <c:v>5500.0024400000002</c:v>
                </c:pt>
                <c:pt idx="5540">
                  <c:v>5500.0024400000002</c:v>
                </c:pt>
                <c:pt idx="5541">
                  <c:v>5500.0024400000002</c:v>
                </c:pt>
                <c:pt idx="5542">
                  <c:v>5500.0024400000002</c:v>
                </c:pt>
                <c:pt idx="5543">
                  <c:v>5500.0024400000002</c:v>
                </c:pt>
                <c:pt idx="5544">
                  <c:v>5500.0024400000002</c:v>
                </c:pt>
                <c:pt idx="5545">
                  <c:v>5500.0024400000002</c:v>
                </c:pt>
                <c:pt idx="5546">
                  <c:v>5500.0024400000002</c:v>
                </c:pt>
                <c:pt idx="5547">
                  <c:v>5500.0024400000002</c:v>
                </c:pt>
                <c:pt idx="5548">
                  <c:v>5500.0024400000002</c:v>
                </c:pt>
                <c:pt idx="5549">
                  <c:v>5500.0024400000002</c:v>
                </c:pt>
                <c:pt idx="5550">
                  <c:v>5500.0024400000002</c:v>
                </c:pt>
                <c:pt idx="5551">
                  <c:v>5500.0024400000002</c:v>
                </c:pt>
                <c:pt idx="5552">
                  <c:v>5500.0024400000002</c:v>
                </c:pt>
                <c:pt idx="5553">
                  <c:v>5500.0024400000002</c:v>
                </c:pt>
                <c:pt idx="5554">
                  <c:v>5500.0024400000002</c:v>
                </c:pt>
                <c:pt idx="5555">
                  <c:v>5500.0024400000002</c:v>
                </c:pt>
                <c:pt idx="5556">
                  <c:v>5500.0024400000002</c:v>
                </c:pt>
                <c:pt idx="5557">
                  <c:v>5500.0024400000002</c:v>
                </c:pt>
                <c:pt idx="5558">
                  <c:v>5500.0024400000002</c:v>
                </c:pt>
                <c:pt idx="5559">
                  <c:v>5500.0024400000002</c:v>
                </c:pt>
                <c:pt idx="5560">
                  <c:v>5500.0024400000002</c:v>
                </c:pt>
                <c:pt idx="5561">
                  <c:v>5500.0024400000002</c:v>
                </c:pt>
                <c:pt idx="5562">
                  <c:v>5500.0024400000002</c:v>
                </c:pt>
                <c:pt idx="5563">
                  <c:v>5500.0024400000002</c:v>
                </c:pt>
                <c:pt idx="5564">
                  <c:v>5500.0024400000002</c:v>
                </c:pt>
                <c:pt idx="5565">
                  <c:v>5500.0024400000002</c:v>
                </c:pt>
                <c:pt idx="5566">
                  <c:v>5500.0024400000002</c:v>
                </c:pt>
                <c:pt idx="5567">
                  <c:v>5500.0024400000002</c:v>
                </c:pt>
                <c:pt idx="5568">
                  <c:v>5500.0024400000002</c:v>
                </c:pt>
                <c:pt idx="5569">
                  <c:v>5500.0024400000002</c:v>
                </c:pt>
                <c:pt idx="5570">
                  <c:v>5500.0024400000002</c:v>
                </c:pt>
                <c:pt idx="5571">
                  <c:v>5500.0024400000002</c:v>
                </c:pt>
                <c:pt idx="5572">
                  <c:v>5500.0024400000002</c:v>
                </c:pt>
                <c:pt idx="5573">
                  <c:v>5500.0024400000002</c:v>
                </c:pt>
                <c:pt idx="5574">
                  <c:v>5500.0024400000002</c:v>
                </c:pt>
                <c:pt idx="5575">
                  <c:v>5500.0024400000002</c:v>
                </c:pt>
                <c:pt idx="5576">
                  <c:v>5500.0024400000002</c:v>
                </c:pt>
                <c:pt idx="5577">
                  <c:v>5500.0024400000002</c:v>
                </c:pt>
                <c:pt idx="5578">
                  <c:v>5500.0024400000002</c:v>
                </c:pt>
                <c:pt idx="5579">
                  <c:v>5500.0024400000002</c:v>
                </c:pt>
                <c:pt idx="5580">
                  <c:v>5500.0024400000002</c:v>
                </c:pt>
                <c:pt idx="5581">
                  <c:v>5500.0024400000002</c:v>
                </c:pt>
                <c:pt idx="5582">
                  <c:v>5500.0024400000002</c:v>
                </c:pt>
                <c:pt idx="5583">
                  <c:v>5500.0024400000002</c:v>
                </c:pt>
                <c:pt idx="5584">
                  <c:v>5500.0024400000002</c:v>
                </c:pt>
                <c:pt idx="5585">
                  <c:v>5500.0024400000002</c:v>
                </c:pt>
                <c:pt idx="5586">
                  <c:v>5500.0024400000002</c:v>
                </c:pt>
                <c:pt idx="5587">
                  <c:v>5500.0024400000002</c:v>
                </c:pt>
                <c:pt idx="5588">
                  <c:v>5500.0024400000002</c:v>
                </c:pt>
                <c:pt idx="5589">
                  <c:v>5500.0024400000002</c:v>
                </c:pt>
                <c:pt idx="5590">
                  <c:v>5500.0024400000002</c:v>
                </c:pt>
                <c:pt idx="5591">
                  <c:v>5500.0024400000002</c:v>
                </c:pt>
                <c:pt idx="5592">
                  <c:v>5500.0024400000002</c:v>
                </c:pt>
                <c:pt idx="5593">
                  <c:v>5500.0024400000002</c:v>
                </c:pt>
                <c:pt idx="5594">
                  <c:v>5500.0024400000002</c:v>
                </c:pt>
                <c:pt idx="5595">
                  <c:v>5500.0024400000002</c:v>
                </c:pt>
                <c:pt idx="5596">
                  <c:v>5500.0024400000002</c:v>
                </c:pt>
                <c:pt idx="5597">
                  <c:v>5500.0024400000002</c:v>
                </c:pt>
                <c:pt idx="5598">
                  <c:v>5500.0024400000002</c:v>
                </c:pt>
                <c:pt idx="5599">
                  <c:v>5500.0024400000002</c:v>
                </c:pt>
                <c:pt idx="5600">
                  <c:v>5500.0024400000002</c:v>
                </c:pt>
                <c:pt idx="5601">
                  <c:v>5500.0024400000002</c:v>
                </c:pt>
                <c:pt idx="5602">
                  <c:v>5500.0024400000002</c:v>
                </c:pt>
                <c:pt idx="5603">
                  <c:v>5500.0024400000002</c:v>
                </c:pt>
                <c:pt idx="5604">
                  <c:v>5500.0024400000002</c:v>
                </c:pt>
                <c:pt idx="5605">
                  <c:v>5500.0024400000002</c:v>
                </c:pt>
                <c:pt idx="5606">
                  <c:v>5500.0024400000002</c:v>
                </c:pt>
                <c:pt idx="5607">
                  <c:v>5500.0024400000002</c:v>
                </c:pt>
                <c:pt idx="5608">
                  <c:v>5500.0024400000002</c:v>
                </c:pt>
                <c:pt idx="5609">
                  <c:v>5500.0024400000002</c:v>
                </c:pt>
                <c:pt idx="5610">
                  <c:v>5500.0024400000002</c:v>
                </c:pt>
                <c:pt idx="5611">
                  <c:v>5500.0024400000002</c:v>
                </c:pt>
                <c:pt idx="5612">
                  <c:v>5500.0024400000002</c:v>
                </c:pt>
                <c:pt idx="5613">
                  <c:v>5500.0024400000002</c:v>
                </c:pt>
                <c:pt idx="5614">
                  <c:v>5500.0024400000002</c:v>
                </c:pt>
                <c:pt idx="5615">
                  <c:v>5500.0024400000002</c:v>
                </c:pt>
                <c:pt idx="5616">
                  <c:v>5500.0024400000002</c:v>
                </c:pt>
                <c:pt idx="5617">
                  <c:v>5500.0024400000002</c:v>
                </c:pt>
                <c:pt idx="5618">
                  <c:v>5500.0024400000002</c:v>
                </c:pt>
                <c:pt idx="5619">
                  <c:v>5500.0024400000002</c:v>
                </c:pt>
                <c:pt idx="5620">
                  <c:v>5500.0024400000002</c:v>
                </c:pt>
                <c:pt idx="5621">
                  <c:v>5500.0024400000002</c:v>
                </c:pt>
                <c:pt idx="5622">
                  <c:v>5500.0024400000002</c:v>
                </c:pt>
                <c:pt idx="5623">
                  <c:v>5500.0024400000002</c:v>
                </c:pt>
                <c:pt idx="5624">
                  <c:v>5500.0024400000002</c:v>
                </c:pt>
                <c:pt idx="5625">
                  <c:v>5500.0024400000002</c:v>
                </c:pt>
                <c:pt idx="5626">
                  <c:v>5500.0024400000002</c:v>
                </c:pt>
                <c:pt idx="5627">
                  <c:v>5500.0024400000002</c:v>
                </c:pt>
                <c:pt idx="5628">
                  <c:v>5500.0024400000002</c:v>
                </c:pt>
                <c:pt idx="5629">
                  <c:v>5500.0024400000002</c:v>
                </c:pt>
                <c:pt idx="5630">
                  <c:v>5500.0024400000002</c:v>
                </c:pt>
                <c:pt idx="5631">
                  <c:v>5500.0024400000002</c:v>
                </c:pt>
                <c:pt idx="5632">
                  <c:v>5500.0024400000002</c:v>
                </c:pt>
                <c:pt idx="5633">
                  <c:v>5500.0024400000002</c:v>
                </c:pt>
                <c:pt idx="5634">
                  <c:v>5500.0024400000002</c:v>
                </c:pt>
                <c:pt idx="5635">
                  <c:v>5500.0024400000002</c:v>
                </c:pt>
                <c:pt idx="5636">
                  <c:v>5500.0024400000002</c:v>
                </c:pt>
                <c:pt idx="5637">
                  <c:v>5500.0024400000002</c:v>
                </c:pt>
                <c:pt idx="5638">
                  <c:v>5500.0024400000002</c:v>
                </c:pt>
                <c:pt idx="5639">
                  <c:v>5500.0024400000002</c:v>
                </c:pt>
                <c:pt idx="5640">
                  <c:v>5500.0024400000002</c:v>
                </c:pt>
                <c:pt idx="5641">
                  <c:v>5500.0024400000002</c:v>
                </c:pt>
                <c:pt idx="5642">
                  <c:v>5500.0024400000002</c:v>
                </c:pt>
                <c:pt idx="5643">
                  <c:v>5500.0024400000002</c:v>
                </c:pt>
                <c:pt idx="5644">
                  <c:v>5500.0024400000002</c:v>
                </c:pt>
                <c:pt idx="5645">
                  <c:v>5500.0024400000002</c:v>
                </c:pt>
                <c:pt idx="5646">
                  <c:v>5500.0024400000002</c:v>
                </c:pt>
                <c:pt idx="5647">
                  <c:v>5500.0024400000002</c:v>
                </c:pt>
                <c:pt idx="5648">
                  <c:v>5500.0024400000002</c:v>
                </c:pt>
                <c:pt idx="5649">
                  <c:v>5500.0024400000002</c:v>
                </c:pt>
                <c:pt idx="5650">
                  <c:v>5500.0024400000002</c:v>
                </c:pt>
                <c:pt idx="5651">
                  <c:v>5500.0024400000002</c:v>
                </c:pt>
                <c:pt idx="5652">
                  <c:v>5500.0024400000002</c:v>
                </c:pt>
                <c:pt idx="5653">
                  <c:v>5500.0024400000002</c:v>
                </c:pt>
                <c:pt idx="5654">
                  <c:v>5500.0024400000002</c:v>
                </c:pt>
                <c:pt idx="5655">
                  <c:v>5500.0024400000002</c:v>
                </c:pt>
                <c:pt idx="5656">
                  <c:v>5500.0024400000002</c:v>
                </c:pt>
                <c:pt idx="5657">
                  <c:v>5500.0024400000002</c:v>
                </c:pt>
                <c:pt idx="5658">
                  <c:v>5500.0024400000002</c:v>
                </c:pt>
                <c:pt idx="5659">
                  <c:v>5500.0024400000002</c:v>
                </c:pt>
                <c:pt idx="5660">
                  <c:v>5500.0024400000002</c:v>
                </c:pt>
                <c:pt idx="5661">
                  <c:v>5500.0024400000002</c:v>
                </c:pt>
                <c:pt idx="5662">
                  <c:v>5500.0024400000002</c:v>
                </c:pt>
                <c:pt idx="5663">
                  <c:v>5500.0024400000002</c:v>
                </c:pt>
                <c:pt idx="5664">
                  <c:v>5500.0024400000002</c:v>
                </c:pt>
                <c:pt idx="5665">
                  <c:v>5500.0024400000002</c:v>
                </c:pt>
                <c:pt idx="5666">
                  <c:v>5500.0024400000002</c:v>
                </c:pt>
                <c:pt idx="5667">
                  <c:v>5500.0024400000002</c:v>
                </c:pt>
                <c:pt idx="5668">
                  <c:v>5500.0024400000002</c:v>
                </c:pt>
                <c:pt idx="5669">
                  <c:v>5500.0024400000002</c:v>
                </c:pt>
                <c:pt idx="5670">
                  <c:v>5500.0024400000002</c:v>
                </c:pt>
                <c:pt idx="5671">
                  <c:v>5500.0024400000002</c:v>
                </c:pt>
                <c:pt idx="5672">
                  <c:v>5500.0024400000002</c:v>
                </c:pt>
                <c:pt idx="5673">
                  <c:v>5500.0024400000002</c:v>
                </c:pt>
                <c:pt idx="5674">
                  <c:v>5500.0024400000002</c:v>
                </c:pt>
                <c:pt idx="5675">
                  <c:v>5500.0024400000002</c:v>
                </c:pt>
                <c:pt idx="5676">
                  <c:v>5500.0024400000002</c:v>
                </c:pt>
                <c:pt idx="5677">
                  <c:v>5500.0024400000002</c:v>
                </c:pt>
                <c:pt idx="5678">
                  <c:v>5500.0024400000002</c:v>
                </c:pt>
                <c:pt idx="5679">
                  <c:v>5500.0024400000002</c:v>
                </c:pt>
                <c:pt idx="5680">
                  <c:v>5500.0024400000002</c:v>
                </c:pt>
                <c:pt idx="5681">
                  <c:v>5500.0024400000002</c:v>
                </c:pt>
                <c:pt idx="5682">
                  <c:v>5500.0024400000002</c:v>
                </c:pt>
                <c:pt idx="5683">
                  <c:v>5500.0024400000002</c:v>
                </c:pt>
                <c:pt idx="5684">
                  <c:v>5500.0024400000002</c:v>
                </c:pt>
                <c:pt idx="5685">
                  <c:v>5500.0024400000002</c:v>
                </c:pt>
                <c:pt idx="5686">
                  <c:v>5500.0024400000002</c:v>
                </c:pt>
                <c:pt idx="5687">
                  <c:v>5500.0024400000002</c:v>
                </c:pt>
                <c:pt idx="5688">
                  <c:v>5500.0024400000002</c:v>
                </c:pt>
                <c:pt idx="5689">
                  <c:v>5500.0024400000002</c:v>
                </c:pt>
                <c:pt idx="5690">
                  <c:v>5500.0024400000002</c:v>
                </c:pt>
                <c:pt idx="5691">
                  <c:v>5500.0024400000002</c:v>
                </c:pt>
                <c:pt idx="5692">
                  <c:v>5500.0024400000002</c:v>
                </c:pt>
                <c:pt idx="5693">
                  <c:v>5500.0024400000002</c:v>
                </c:pt>
                <c:pt idx="5694">
                  <c:v>5500.0024400000002</c:v>
                </c:pt>
                <c:pt idx="5695">
                  <c:v>5500.0024400000002</c:v>
                </c:pt>
                <c:pt idx="5696">
                  <c:v>5500.0024400000002</c:v>
                </c:pt>
                <c:pt idx="5697">
                  <c:v>5500.0024400000002</c:v>
                </c:pt>
                <c:pt idx="5698">
                  <c:v>5500.0024400000002</c:v>
                </c:pt>
                <c:pt idx="5699">
                  <c:v>5500.0024400000002</c:v>
                </c:pt>
                <c:pt idx="5700">
                  <c:v>5500.0024400000002</c:v>
                </c:pt>
                <c:pt idx="5701">
                  <c:v>5500.0024400000002</c:v>
                </c:pt>
                <c:pt idx="5702">
                  <c:v>5500.0024400000002</c:v>
                </c:pt>
                <c:pt idx="5703">
                  <c:v>5500.0024400000002</c:v>
                </c:pt>
                <c:pt idx="5704">
                  <c:v>5500.0024400000002</c:v>
                </c:pt>
                <c:pt idx="5705">
                  <c:v>5500.0024400000002</c:v>
                </c:pt>
                <c:pt idx="5706">
                  <c:v>5500.0024400000002</c:v>
                </c:pt>
                <c:pt idx="5707">
                  <c:v>5500.0024400000002</c:v>
                </c:pt>
                <c:pt idx="5708">
                  <c:v>5500.0024400000002</c:v>
                </c:pt>
                <c:pt idx="5709">
                  <c:v>5500.0024400000002</c:v>
                </c:pt>
                <c:pt idx="5710">
                  <c:v>5500.0024400000002</c:v>
                </c:pt>
                <c:pt idx="5711">
                  <c:v>5500.0024400000002</c:v>
                </c:pt>
                <c:pt idx="5712">
                  <c:v>5500.0024400000002</c:v>
                </c:pt>
                <c:pt idx="5713">
                  <c:v>5500.0024400000002</c:v>
                </c:pt>
                <c:pt idx="5714">
                  <c:v>5500.0024400000002</c:v>
                </c:pt>
                <c:pt idx="5715">
                  <c:v>5500.0024400000002</c:v>
                </c:pt>
                <c:pt idx="5716">
                  <c:v>5500.0024400000002</c:v>
                </c:pt>
                <c:pt idx="5717">
                  <c:v>5500.0024400000002</c:v>
                </c:pt>
                <c:pt idx="5718">
                  <c:v>5500.0024400000002</c:v>
                </c:pt>
                <c:pt idx="5719">
                  <c:v>5500.0024400000002</c:v>
                </c:pt>
                <c:pt idx="5720">
                  <c:v>5500.0024400000002</c:v>
                </c:pt>
                <c:pt idx="5721">
                  <c:v>5500.0024400000002</c:v>
                </c:pt>
                <c:pt idx="5722">
                  <c:v>5500.0024400000002</c:v>
                </c:pt>
                <c:pt idx="5723">
                  <c:v>5500.0024400000002</c:v>
                </c:pt>
                <c:pt idx="5724">
                  <c:v>5500.0024400000002</c:v>
                </c:pt>
                <c:pt idx="5725">
                  <c:v>5500.0024400000002</c:v>
                </c:pt>
                <c:pt idx="5726">
                  <c:v>5500.0024400000002</c:v>
                </c:pt>
                <c:pt idx="5727">
                  <c:v>5500.0024400000002</c:v>
                </c:pt>
                <c:pt idx="5728">
                  <c:v>5500.0024400000002</c:v>
                </c:pt>
                <c:pt idx="5729">
                  <c:v>5500.0024400000002</c:v>
                </c:pt>
                <c:pt idx="5730">
                  <c:v>5500.0024400000002</c:v>
                </c:pt>
                <c:pt idx="5731">
                  <c:v>5500.0024400000002</c:v>
                </c:pt>
                <c:pt idx="5732">
                  <c:v>5500.0024400000002</c:v>
                </c:pt>
                <c:pt idx="5733">
                  <c:v>5500.0024400000002</c:v>
                </c:pt>
                <c:pt idx="5734">
                  <c:v>5500.0024400000002</c:v>
                </c:pt>
                <c:pt idx="5735">
                  <c:v>5500.0024400000002</c:v>
                </c:pt>
                <c:pt idx="5736">
                  <c:v>5500.0024400000002</c:v>
                </c:pt>
                <c:pt idx="5737">
                  <c:v>5500.0024400000002</c:v>
                </c:pt>
                <c:pt idx="5738">
                  <c:v>5500.0024400000002</c:v>
                </c:pt>
                <c:pt idx="5739">
                  <c:v>5500.0024400000002</c:v>
                </c:pt>
                <c:pt idx="5740">
                  <c:v>5500.0024400000002</c:v>
                </c:pt>
                <c:pt idx="5741">
                  <c:v>5500.0024400000002</c:v>
                </c:pt>
                <c:pt idx="5742">
                  <c:v>5500.0024400000002</c:v>
                </c:pt>
                <c:pt idx="5743">
                  <c:v>5500.0024400000002</c:v>
                </c:pt>
                <c:pt idx="5744">
                  <c:v>5500.0024400000002</c:v>
                </c:pt>
                <c:pt idx="5745">
                  <c:v>5500.0024400000002</c:v>
                </c:pt>
                <c:pt idx="5746">
                  <c:v>5500.0024400000002</c:v>
                </c:pt>
                <c:pt idx="5747">
                  <c:v>5500.0024400000002</c:v>
                </c:pt>
                <c:pt idx="5748">
                  <c:v>5500.0024400000002</c:v>
                </c:pt>
                <c:pt idx="5749">
                  <c:v>5500.0024400000002</c:v>
                </c:pt>
                <c:pt idx="5750">
                  <c:v>5500.0024400000002</c:v>
                </c:pt>
                <c:pt idx="5751">
                  <c:v>5500.0024400000002</c:v>
                </c:pt>
                <c:pt idx="5752">
                  <c:v>5500.0024400000002</c:v>
                </c:pt>
                <c:pt idx="5753">
                  <c:v>5500.0024400000002</c:v>
                </c:pt>
                <c:pt idx="5754">
                  <c:v>5500.0024400000002</c:v>
                </c:pt>
                <c:pt idx="5755">
                  <c:v>5500.0024400000002</c:v>
                </c:pt>
                <c:pt idx="5756">
                  <c:v>5500.0024400000002</c:v>
                </c:pt>
                <c:pt idx="5757">
                  <c:v>5500.0024400000002</c:v>
                </c:pt>
                <c:pt idx="5758">
                  <c:v>5500.0024400000002</c:v>
                </c:pt>
                <c:pt idx="5759">
                  <c:v>5500.0024400000002</c:v>
                </c:pt>
                <c:pt idx="5760">
                  <c:v>5500.0024400000002</c:v>
                </c:pt>
                <c:pt idx="5761">
                  <c:v>5500.0024400000002</c:v>
                </c:pt>
                <c:pt idx="5762">
                  <c:v>5500.0024400000002</c:v>
                </c:pt>
                <c:pt idx="5763">
                  <c:v>5500.0024400000002</c:v>
                </c:pt>
                <c:pt idx="5764">
                  <c:v>5500.0024400000002</c:v>
                </c:pt>
                <c:pt idx="5765">
                  <c:v>5500.0024400000002</c:v>
                </c:pt>
                <c:pt idx="5766">
                  <c:v>5500.0024400000002</c:v>
                </c:pt>
                <c:pt idx="5767">
                  <c:v>5500.0024400000002</c:v>
                </c:pt>
                <c:pt idx="5768">
                  <c:v>5500.0024400000002</c:v>
                </c:pt>
                <c:pt idx="5769">
                  <c:v>5500.0024400000002</c:v>
                </c:pt>
                <c:pt idx="5770">
                  <c:v>5500.0024400000002</c:v>
                </c:pt>
                <c:pt idx="5771">
                  <c:v>5500.0024400000002</c:v>
                </c:pt>
                <c:pt idx="5772">
                  <c:v>5500.0024400000002</c:v>
                </c:pt>
                <c:pt idx="5773">
                  <c:v>5500.0024400000002</c:v>
                </c:pt>
                <c:pt idx="5774">
                  <c:v>5500.0024400000002</c:v>
                </c:pt>
                <c:pt idx="5775">
                  <c:v>5500.0024400000002</c:v>
                </c:pt>
                <c:pt idx="5776">
                  <c:v>5500.0024400000002</c:v>
                </c:pt>
                <c:pt idx="5777">
                  <c:v>5500.0024400000002</c:v>
                </c:pt>
                <c:pt idx="5778">
                  <c:v>5500.0024400000002</c:v>
                </c:pt>
                <c:pt idx="5779">
                  <c:v>5500.0024400000002</c:v>
                </c:pt>
                <c:pt idx="5780">
                  <c:v>5500.0024400000002</c:v>
                </c:pt>
                <c:pt idx="5781">
                  <c:v>5500.0024400000002</c:v>
                </c:pt>
                <c:pt idx="5782">
                  <c:v>5500.0024400000002</c:v>
                </c:pt>
                <c:pt idx="5783">
                  <c:v>5500.0024400000002</c:v>
                </c:pt>
                <c:pt idx="5784">
                  <c:v>5500.0024400000002</c:v>
                </c:pt>
                <c:pt idx="5785">
                  <c:v>5500.0024400000002</c:v>
                </c:pt>
                <c:pt idx="5786">
                  <c:v>5500.0024400000002</c:v>
                </c:pt>
                <c:pt idx="5787">
                  <c:v>5500.0024400000002</c:v>
                </c:pt>
                <c:pt idx="5788">
                  <c:v>5500.0024400000002</c:v>
                </c:pt>
                <c:pt idx="5789">
                  <c:v>5500.0024400000002</c:v>
                </c:pt>
                <c:pt idx="5790">
                  <c:v>5500.0024400000002</c:v>
                </c:pt>
                <c:pt idx="5791">
                  <c:v>5500.0024400000002</c:v>
                </c:pt>
                <c:pt idx="5792">
                  <c:v>5500.0024400000002</c:v>
                </c:pt>
                <c:pt idx="5793">
                  <c:v>5500.0024400000002</c:v>
                </c:pt>
                <c:pt idx="5794">
                  <c:v>5500.0024400000002</c:v>
                </c:pt>
                <c:pt idx="5795">
                  <c:v>5500.0024400000002</c:v>
                </c:pt>
                <c:pt idx="5796">
                  <c:v>5500.0024400000002</c:v>
                </c:pt>
                <c:pt idx="5797">
                  <c:v>5500.0024400000002</c:v>
                </c:pt>
                <c:pt idx="5798">
                  <c:v>5500.0024400000002</c:v>
                </c:pt>
                <c:pt idx="5799">
                  <c:v>5500.0024400000002</c:v>
                </c:pt>
                <c:pt idx="5800">
                  <c:v>5500.0024400000002</c:v>
                </c:pt>
                <c:pt idx="5801">
                  <c:v>5500.0024400000002</c:v>
                </c:pt>
                <c:pt idx="5802">
                  <c:v>5500.0024400000002</c:v>
                </c:pt>
                <c:pt idx="5803">
                  <c:v>5500.0024400000002</c:v>
                </c:pt>
                <c:pt idx="5804">
                  <c:v>5500.0024400000002</c:v>
                </c:pt>
                <c:pt idx="5805">
                  <c:v>5500.0024400000002</c:v>
                </c:pt>
                <c:pt idx="5806">
                  <c:v>5500.0024400000002</c:v>
                </c:pt>
                <c:pt idx="5807">
                  <c:v>5500.0024400000002</c:v>
                </c:pt>
                <c:pt idx="5808">
                  <c:v>5500.0024400000002</c:v>
                </c:pt>
                <c:pt idx="5809">
                  <c:v>5500.0024400000002</c:v>
                </c:pt>
                <c:pt idx="5810">
                  <c:v>5500.0024400000002</c:v>
                </c:pt>
                <c:pt idx="5811">
                  <c:v>5500.0024400000002</c:v>
                </c:pt>
                <c:pt idx="5812">
                  <c:v>5500.0024400000002</c:v>
                </c:pt>
                <c:pt idx="5813">
                  <c:v>5500.0024400000002</c:v>
                </c:pt>
                <c:pt idx="5814">
                  <c:v>5500.0024400000002</c:v>
                </c:pt>
                <c:pt idx="5815">
                  <c:v>5500.0024400000002</c:v>
                </c:pt>
                <c:pt idx="5816">
                  <c:v>5500.0024400000002</c:v>
                </c:pt>
                <c:pt idx="5817">
                  <c:v>5500.0024400000002</c:v>
                </c:pt>
                <c:pt idx="5818">
                  <c:v>5500.0024400000002</c:v>
                </c:pt>
                <c:pt idx="5819">
                  <c:v>5500.0024400000002</c:v>
                </c:pt>
                <c:pt idx="5820">
                  <c:v>5500.0024400000002</c:v>
                </c:pt>
                <c:pt idx="5821">
                  <c:v>5500.0024400000002</c:v>
                </c:pt>
                <c:pt idx="5822">
                  <c:v>5500.0024400000002</c:v>
                </c:pt>
                <c:pt idx="5823">
                  <c:v>5500.0024400000002</c:v>
                </c:pt>
                <c:pt idx="5824">
                  <c:v>5500.0024400000002</c:v>
                </c:pt>
                <c:pt idx="5825">
                  <c:v>5500.0024400000002</c:v>
                </c:pt>
                <c:pt idx="5826">
                  <c:v>5500.0024400000002</c:v>
                </c:pt>
                <c:pt idx="5827">
                  <c:v>5500.0024400000002</c:v>
                </c:pt>
                <c:pt idx="5828">
                  <c:v>5500.0024400000002</c:v>
                </c:pt>
                <c:pt idx="5829">
                  <c:v>5500.0024400000002</c:v>
                </c:pt>
                <c:pt idx="5830">
                  <c:v>5500.0024400000002</c:v>
                </c:pt>
                <c:pt idx="5831">
                  <c:v>5500.0024400000002</c:v>
                </c:pt>
                <c:pt idx="5832">
                  <c:v>5500.0024400000002</c:v>
                </c:pt>
                <c:pt idx="5833">
                  <c:v>5500.0024400000002</c:v>
                </c:pt>
                <c:pt idx="5834">
                  <c:v>5500.0024400000002</c:v>
                </c:pt>
                <c:pt idx="5835">
                  <c:v>5500.0024400000002</c:v>
                </c:pt>
                <c:pt idx="5836">
                  <c:v>5500.0024400000002</c:v>
                </c:pt>
                <c:pt idx="5837">
                  <c:v>5500.0024400000002</c:v>
                </c:pt>
                <c:pt idx="5838">
                  <c:v>5500.0024400000002</c:v>
                </c:pt>
                <c:pt idx="5839">
                  <c:v>5500.0024400000002</c:v>
                </c:pt>
                <c:pt idx="5840">
                  <c:v>5500.0024400000002</c:v>
                </c:pt>
                <c:pt idx="5841">
                  <c:v>5500.0024400000002</c:v>
                </c:pt>
                <c:pt idx="5842">
                  <c:v>5500.0024400000002</c:v>
                </c:pt>
                <c:pt idx="5843">
                  <c:v>5500.0024400000002</c:v>
                </c:pt>
                <c:pt idx="5844">
                  <c:v>5500.0024400000002</c:v>
                </c:pt>
                <c:pt idx="5845">
                  <c:v>5500.0024400000002</c:v>
                </c:pt>
                <c:pt idx="5846">
                  <c:v>5500.0024400000002</c:v>
                </c:pt>
                <c:pt idx="5847">
                  <c:v>5500.0024400000002</c:v>
                </c:pt>
                <c:pt idx="5848">
                  <c:v>5500.0024400000002</c:v>
                </c:pt>
                <c:pt idx="5849">
                  <c:v>5500.0024400000002</c:v>
                </c:pt>
                <c:pt idx="5850">
                  <c:v>5500.0024400000002</c:v>
                </c:pt>
                <c:pt idx="5851">
                  <c:v>5500.0024400000002</c:v>
                </c:pt>
                <c:pt idx="5852">
                  <c:v>5500.0024400000002</c:v>
                </c:pt>
                <c:pt idx="5853">
                  <c:v>5500.0024400000002</c:v>
                </c:pt>
                <c:pt idx="5854">
                  <c:v>5500.0024400000002</c:v>
                </c:pt>
                <c:pt idx="5855">
                  <c:v>5500.0024400000002</c:v>
                </c:pt>
                <c:pt idx="5856">
                  <c:v>5500.0024400000002</c:v>
                </c:pt>
                <c:pt idx="5857">
                  <c:v>5500.0024400000002</c:v>
                </c:pt>
                <c:pt idx="5858">
                  <c:v>5500.0024400000002</c:v>
                </c:pt>
                <c:pt idx="5859">
                  <c:v>5500.0024400000002</c:v>
                </c:pt>
                <c:pt idx="5860">
                  <c:v>5500.0024400000002</c:v>
                </c:pt>
                <c:pt idx="5861">
                  <c:v>5500.0024400000002</c:v>
                </c:pt>
                <c:pt idx="5862">
                  <c:v>5500.0024400000002</c:v>
                </c:pt>
                <c:pt idx="5863">
                  <c:v>5500.0024400000002</c:v>
                </c:pt>
                <c:pt idx="5864">
                  <c:v>5500.0024400000002</c:v>
                </c:pt>
                <c:pt idx="5865">
                  <c:v>5500.0024400000002</c:v>
                </c:pt>
                <c:pt idx="5866">
                  <c:v>5500.0024400000002</c:v>
                </c:pt>
                <c:pt idx="5867">
                  <c:v>5500.0024400000002</c:v>
                </c:pt>
                <c:pt idx="5868">
                  <c:v>5500.0024400000002</c:v>
                </c:pt>
                <c:pt idx="5869">
                  <c:v>5500.0024400000002</c:v>
                </c:pt>
                <c:pt idx="5870">
                  <c:v>5500.0024400000002</c:v>
                </c:pt>
                <c:pt idx="5871">
                  <c:v>5500.0024400000002</c:v>
                </c:pt>
                <c:pt idx="5872">
                  <c:v>5500.0024400000002</c:v>
                </c:pt>
                <c:pt idx="5873">
                  <c:v>5500.0024400000002</c:v>
                </c:pt>
                <c:pt idx="5874">
                  <c:v>5500.0024400000002</c:v>
                </c:pt>
                <c:pt idx="5875">
                  <c:v>5500.0024400000002</c:v>
                </c:pt>
                <c:pt idx="5876">
                  <c:v>5500.0024400000002</c:v>
                </c:pt>
                <c:pt idx="5877">
                  <c:v>5500.0024400000002</c:v>
                </c:pt>
                <c:pt idx="5878">
                  <c:v>5500.0024400000002</c:v>
                </c:pt>
                <c:pt idx="5879">
                  <c:v>5500.0024400000002</c:v>
                </c:pt>
                <c:pt idx="5880">
                  <c:v>5500.0024400000002</c:v>
                </c:pt>
                <c:pt idx="5881">
                  <c:v>5500.0024400000002</c:v>
                </c:pt>
                <c:pt idx="5882">
                  <c:v>5500.0024400000002</c:v>
                </c:pt>
                <c:pt idx="5883">
                  <c:v>5500.0024400000002</c:v>
                </c:pt>
                <c:pt idx="5884">
                  <c:v>5500.0024400000002</c:v>
                </c:pt>
                <c:pt idx="5885">
                  <c:v>5500.0024400000002</c:v>
                </c:pt>
                <c:pt idx="5886">
                  <c:v>5500.0024400000002</c:v>
                </c:pt>
                <c:pt idx="5887">
                  <c:v>5500.0024400000002</c:v>
                </c:pt>
                <c:pt idx="5888">
                  <c:v>5500.0024400000002</c:v>
                </c:pt>
                <c:pt idx="5889">
                  <c:v>5500.0024400000002</c:v>
                </c:pt>
                <c:pt idx="5890">
                  <c:v>5500.0024400000002</c:v>
                </c:pt>
                <c:pt idx="5891">
                  <c:v>5500.0024400000002</c:v>
                </c:pt>
                <c:pt idx="5892">
                  <c:v>5500.0024400000002</c:v>
                </c:pt>
                <c:pt idx="5893">
                  <c:v>5500.0024400000002</c:v>
                </c:pt>
                <c:pt idx="5894">
                  <c:v>5500.0024400000002</c:v>
                </c:pt>
                <c:pt idx="5895">
                  <c:v>5500.0024400000002</c:v>
                </c:pt>
                <c:pt idx="5896">
                  <c:v>5500.0024400000002</c:v>
                </c:pt>
                <c:pt idx="5897">
                  <c:v>5500.0024400000002</c:v>
                </c:pt>
                <c:pt idx="5898">
                  <c:v>5500.0024400000002</c:v>
                </c:pt>
                <c:pt idx="5899">
                  <c:v>5500.0024400000002</c:v>
                </c:pt>
                <c:pt idx="5900">
                  <c:v>5500.0024400000002</c:v>
                </c:pt>
                <c:pt idx="5901">
                  <c:v>5500.0024400000002</c:v>
                </c:pt>
                <c:pt idx="5902">
                  <c:v>5500.0024400000002</c:v>
                </c:pt>
                <c:pt idx="5903">
                  <c:v>5500.0024400000002</c:v>
                </c:pt>
                <c:pt idx="5904">
                  <c:v>5500.0024400000002</c:v>
                </c:pt>
                <c:pt idx="5905">
                  <c:v>5500.0024400000002</c:v>
                </c:pt>
                <c:pt idx="5906">
                  <c:v>5500.0024400000002</c:v>
                </c:pt>
                <c:pt idx="5907">
                  <c:v>5500.0024400000002</c:v>
                </c:pt>
                <c:pt idx="5908">
                  <c:v>5500.0024400000002</c:v>
                </c:pt>
                <c:pt idx="5909">
                  <c:v>5500.0024400000002</c:v>
                </c:pt>
                <c:pt idx="5910">
                  <c:v>5500.0024400000002</c:v>
                </c:pt>
                <c:pt idx="5911">
                  <c:v>5500.0024400000002</c:v>
                </c:pt>
                <c:pt idx="5912">
                  <c:v>5500.0024400000002</c:v>
                </c:pt>
                <c:pt idx="5913">
                  <c:v>5500.0024400000002</c:v>
                </c:pt>
                <c:pt idx="5914">
                  <c:v>5500.0024400000002</c:v>
                </c:pt>
                <c:pt idx="5915">
                  <c:v>5500.0024400000002</c:v>
                </c:pt>
                <c:pt idx="5916">
                  <c:v>5500.0024400000002</c:v>
                </c:pt>
                <c:pt idx="5917">
                  <c:v>5500.0024400000002</c:v>
                </c:pt>
                <c:pt idx="5918">
                  <c:v>5500.0024400000002</c:v>
                </c:pt>
                <c:pt idx="5919">
                  <c:v>5500.0024400000002</c:v>
                </c:pt>
                <c:pt idx="5920">
                  <c:v>5500.0024400000002</c:v>
                </c:pt>
                <c:pt idx="5921">
                  <c:v>5500.0024400000002</c:v>
                </c:pt>
                <c:pt idx="5922">
                  <c:v>5500.0024400000002</c:v>
                </c:pt>
                <c:pt idx="5923">
                  <c:v>5500.0024400000002</c:v>
                </c:pt>
                <c:pt idx="5924">
                  <c:v>5500.0024400000002</c:v>
                </c:pt>
                <c:pt idx="5925">
                  <c:v>5500.0024400000002</c:v>
                </c:pt>
                <c:pt idx="5926">
                  <c:v>5500.0024400000002</c:v>
                </c:pt>
                <c:pt idx="5927">
                  <c:v>5500.0024400000002</c:v>
                </c:pt>
                <c:pt idx="5928">
                  <c:v>5500.0024400000002</c:v>
                </c:pt>
                <c:pt idx="5929">
                  <c:v>5500.0024400000002</c:v>
                </c:pt>
                <c:pt idx="5930">
                  <c:v>5500.0024400000002</c:v>
                </c:pt>
                <c:pt idx="5931">
                  <c:v>5500.0024400000002</c:v>
                </c:pt>
                <c:pt idx="5932">
                  <c:v>5500.0024400000002</c:v>
                </c:pt>
                <c:pt idx="5933">
                  <c:v>5500.0024400000002</c:v>
                </c:pt>
                <c:pt idx="5934">
                  <c:v>5500.0024400000002</c:v>
                </c:pt>
                <c:pt idx="5935">
                  <c:v>5500.0024400000002</c:v>
                </c:pt>
                <c:pt idx="5936">
                  <c:v>5500.0024400000002</c:v>
                </c:pt>
                <c:pt idx="5937">
                  <c:v>5500.0024400000002</c:v>
                </c:pt>
                <c:pt idx="5938">
                  <c:v>5500.0024400000002</c:v>
                </c:pt>
                <c:pt idx="5939">
                  <c:v>5500.0024400000002</c:v>
                </c:pt>
                <c:pt idx="5940">
                  <c:v>5500.0024400000002</c:v>
                </c:pt>
                <c:pt idx="5941">
                  <c:v>5500.0024400000002</c:v>
                </c:pt>
                <c:pt idx="5942">
                  <c:v>5500.0024400000002</c:v>
                </c:pt>
                <c:pt idx="5943">
                  <c:v>5500.0024400000002</c:v>
                </c:pt>
                <c:pt idx="5944">
                  <c:v>5500.0024400000002</c:v>
                </c:pt>
                <c:pt idx="5945">
                  <c:v>5500.0024400000002</c:v>
                </c:pt>
                <c:pt idx="5946">
                  <c:v>5500.0024400000002</c:v>
                </c:pt>
                <c:pt idx="5947">
                  <c:v>5500.0024400000002</c:v>
                </c:pt>
                <c:pt idx="5948">
                  <c:v>5500.0024400000002</c:v>
                </c:pt>
                <c:pt idx="5949">
                  <c:v>5500.0024400000002</c:v>
                </c:pt>
                <c:pt idx="5950">
                  <c:v>5500.0024400000002</c:v>
                </c:pt>
                <c:pt idx="5951">
                  <c:v>5500.0024400000002</c:v>
                </c:pt>
                <c:pt idx="5952">
                  <c:v>5500.0024400000002</c:v>
                </c:pt>
                <c:pt idx="5953">
                  <c:v>5500.0024400000002</c:v>
                </c:pt>
                <c:pt idx="5954">
                  <c:v>5500.0024400000002</c:v>
                </c:pt>
                <c:pt idx="5955">
                  <c:v>5500.0024400000002</c:v>
                </c:pt>
                <c:pt idx="5956">
                  <c:v>5500.0024400000002</c:v>
                </c:pt>
                <c:pt idx="5957">
                  <c:v>5500.0024400000002</c:v>
                </c:pt>
                <c:pt idx="5958">
                  <c:v>5500.0024400000002</c:v>
                </c:pt>
                <c:pt idx="5959">
                  <c:v>5500.0024400000002</c:v>
                </c:pt>
                <c:pt idx="5960">
                  <c:v>5500.0024400000002</c:v>
                </c:pt>
                <c:pt idx="5961">
                  <c:v>5500.0024400000002</c:v>
                </c:pt>
                <c:pt idx="5962">
                  <c:v>5500.0024400000002</c:v>
                </c:pt>
                <c:pt idx="5963">
                  <c:v>5500.0024400000002</c:v>
                </c:pt>
                <c:pt idx="5964">
                  <c:v>5500.0024400000002</c:v>
                </c:pt>
                <c:pt idx="5965">
                  <c:v>5500.0024400000002</c:v>
                </c:pt>
                <c:pt idx="5966">
                  <c:v>5500.0024400000002</c:v>
                </c:pt>
                <c:pt idx="5967">
                  <c:v>5500.0024400000002</c:v>
                </c:pt>
                <c:pt idx="5968">
                  <c:v>5500.0024400000002</c:v>
                </c:pt>
                <c:pt idx="5969">
                  <c:v>5500.0024400000002</c:v>
                </c:pt>
                <c:pt idx="5970">
                  <c:v>5500.0024400000002</c:v>
                </c:pt>
                <c:pt idx="5971">
                  <c:v>5500.0024400000002</c:v>
                </c:pt>
                <c:pt idx="5972">
                  <c:v>5500.0024400000002</c:v>
                </c:pt>
                <c:pt idx="5973">
                  <c:v>5500.0024400000002</c:v>
                </c:pt>
                <c:pt idx="5974">
                  <c:v>5500.0024400000002</c:v>
                </c:pt>
                <c:pt idx="5975">
                  <c:v>5500.0024400000002</c:v>
                </c:pt>
                <c:pt idx="5976">
                  <c:v>5500.0024400000002</c:v>
                </c:pt>
                <c:pt idx="5977">
                  <c:v>5500.0024400000002</c:v>
                </c:pt>
                <c:pt idx="5978">
                  <c:v>5500.0024400000002</c:v>
                </c:pt>
                <c:pt idx="5979">
                  <c:v>5500.0024400000002</c:v>
                </c:pt>
                <c:pt idx="5980">
                  <c:v>5500.0024400000002</c:v>
                </c:pt>
                <c:pt idx="5981">
                  <c:v>5500.0024400000002</c:v>
                </c:pt>
                <c:pt idx="5982">
                  <c:v>5500.0024400000002</c:v>
                </c:pt>
                <c:pt idx="5983">
                  <c:v>5500.0024400000002</c:v>
                </c:pt>
                <c:pt idx="5984">
                  <c:v>5500.0024400000002</c:v>
                </c:pt>
                <c:pt idx="5985">
                  <c:v>5500.0024400000002</c:v>
                </c:pt>
                <c:pt idx="5986">
                  <c:v>5500.0024400000002</c:v>
                </c:pt>
                <c:pt idx="5987">
                  <c:v>5500.0024400000002</c:v>
                </c:pt>
                <c:pt idx="5988">
                  <c:v>5500.0024400000002</c:v>
                </c:pt>
                <c:pt idx="5989">
                  <c:v>5500.0024400000002</c:v>
                </c:pt>
                <c:pt idx="5990">
                  <c:v>5500.0024400000002</c:v>
                </c:pt>
                <c:pt idx="5991">
                  <c:v>5500.0024400000002</c:v>
                </c:pt>
                <c:pt idx="5992">
                  <c:v>5500.0024400000002</c:v>
                </c:pt>
                <c:pt idx="5993">
                  <c:v>5500.0024400000002</c:v>
                </c:pt>
                <c:pt idx="5994">
                  <c:v>5500.0024400000002</c:v>
                </c:pt>
                <c:pt idx="5995">
                  <c:v>5500.0024400000002</c:v>
                </c:pt>
                <c:pt idx="5996">
                  <c:v>5500.0024400000002</c:v>
                </c:pt>
                <c:pt idx="5997">
                  <c:v>5500.0024400000002</c:v>
                </c:pt>
                <c:pt idx="5998">
                  <c:v>5500.0024400000002</c:v>
                </c:pt>
                <c:pt idx="5999">
                  <c:v>5500.0024400000002</c:v>
                </c:pt>
                <c:pt idx="6000">
                  <c:v>5500.0024400000002</c:v>
                </c:pt>
              </c:numCache>
            </c:numRef>
          </c:yVal>
          <c:smooth val="1"/>
          <c:extLst>
            <c:ext xmlns:c16="http://schemas.microsoft.com/office/drawing/2014/chart" uri="{C3380CC4-5D6E-409C-BE32-E72D297353CC}">
              <c16:uniqueId val="{00000001-B0BF-4E0E-9494-FCFDD30C07F5}"/>
            </c:ext>
          </c:extLst>
        </c:ser>
        <c:dLbls>
          <c:showLegendKey val="0"/>
          <c:showVal val="0"/>
          <c:showCatName val="0"/>
          <c:showSerName val="0"/>
          <c:showPercent val="0"/>
          <c:showBubbleSize val="0"/>
        </c:dLbls>
        <c:axId val="156270976"/>
        <c:axId val="156260608"/>
      </c:scatterChart>
      <c:valAx>
        <c:axId val="156256512"/>
        <c:scaling>
          <c:orientation val="minMax"/>
        </c:scaling>
        <c:delete val="0"/>
        <c:axPos val="b"/>
        <c:majorGridlines/>
        <c:minorGridlines>
          <c:spPr>
            <a:ln>
              <a:noFill/>
            </a:ln>
          </c:spPr>
        </c:minorGridlines>
        <c:title>
          <c:tx>
            <c:rich>
              <a:bodyPr/>
              <a:lstStyle/>
              <a:p>
                <a:pPr>
                  <a:defRPr sz="1600"/>
                </a:pPr>
                <a:r>
                  <a:rPr lang="en-US" sz="1600"/>
                  <a:t>Time [s]</a:t>
                </a:r>
              </a:p>
            </c:rich>
          </c:tx>
          <c:overlay val="0"/>
        </c:title>
        <c:numFmt formatCode="#\ ##0" sourceLinked="0"/>
        <c:majorTickMark val="out"/>
        <c:minorTickMark val="cross"/>
        <c:tickLblPos val="low"/>
        <c:txPr>
          <a:bodyPr/>
          <a:lstStyle/>
          <a:p>
            <a:pPr>
              <a:defRPr sz="1400"/>
            </a:pPr>
            <a:endParaRPr lang="en-US"/>
          </a:p>
        </c:txPr>
        <c:crossAx val="156258688"/>
        <c:crosses val="autoZero"/>
        <c:crossBetween val="midCat"/>
      </c:valAx>
      <c:valAx>
        <c:axId val="156258688"/>
        <c:scaling>
          <c:orientation val="minMax"/>
          <c:min val="5000"/>
        </c:scaling>
        <c:delete val="0"/>
        <c:axPos val="l"/>
        <c:majorGridlines/>
        <c:minorGridlines>
          <c:spPr>
            <a:ln>
              <a:noFill/>
            </a:ln>
          </c:spPr>
        </c:minorGridlines>
        <c:title>
          <c:tx>
            <c:rich>
              <a:bodyPr rot="-5400000" vert="horz"/>
              <a:lstStyle/>
              <a:p>
                <a:pPr>
                  <a:defRPr sz="1600"/>
                </a:pPr>
                <a:r>
                  <a:rPr lang="en-US" sz="1600"/>
                  <a:t>GG Speed</a:t>
                </a:r>
                <a:r>
                  <a:rPr lang="en-US" sz="1600" baseline="0"/>
                  <a:t> [rpm]</a:t>
                </a:r>
                <a:endParaRPr lang="en-US" sz="1600"/>
              </a:p>
            </c:rich>
          </c:tx>
          <c:overlay val="0"/>
        </c:title>
        <c:numFmt formatCode="General" sourceLinked="0"/>
        <c:majorTickMark val="out"/>
        <c:minorTickMark val="cross"/>
        <c:tickLblPos val="nextTo"/>
        <c:txPr>
          <a:bodyPr/>
          <a:lstStyle/>
          <a:p>
            <a:pPr>
              <a:defRPr sz="1400"/>
            </a:pPr>
            <a:endParaRPr lang="en-US"/>
          </a:p>
        </c:txPr>
        <c:crossAx val="156256512"/>
        <c:crosses val="autoZero"/>
        <c:crossBetween val="midCat"/>
      </c:valAx>
      <c:valAx>
        <c:axId val="156260608"/>
        <c:scaling>
          <c:orientation val="minMax"/>
          <c:min val="5000"/>
        </c:scaling>
        <c:delete val="0"/>
        <c:axPos val="r"/>
        <c:title>
          <c:tx>
            <c:rich>
              <a:bodyPr rot="-5400000" vert="horz"/>
              <a:lstStyle/>
              <a:p>
                <a:pPr>
                  <a:defRPr/>
                </a:pPr>
                <a:r>
                  <a:rPr lang="en-US" sz="1600"/>
                  <a:t>PT SPeed [rpm]</a:t>
                </a:r>
              </a:p>
            </c:rich>
          </c:tx>
          <c:overlay val="0"/>
        </c:title>
        <c:numFmt formatCode="General" sourceLinked="1"/>
        <c:majorTickMark val="out"/>
        <c:minorTickMark val="none"/>
        <c:tickLblPos val="nextTo"/>
        <c:crossAx val="156270976"/>
        <c:crosses val="max"/>
        <c:crossBetween val="midCat"/>
      </c:valAx>
      <c:valAx>
        <c:axId val="156270976"/>
        <c:scaling>
          <c:orientation val="minMax"/>
        </c:scaling>
        <c:delete val="1"/>
        <c:axPos val="b"/>
        <c:majorTickMark val="out"/>
        <c:minorTickMark val="none"/>
        <c:tickLblPos val="nextTo"/>
        <c:crossAx val="156260608"/>
        <c:crosses val="autoZero"/>
        <c:crossBetween val="midCat"/>
      </c:valAx>
    </c:plotArea>
    <c:legend>
      <c:legendPos val="t"/>
      <c:overlay val="0"/>
      <c:txPr>
        <a:bodyPr/>
        <a:lstStyle/>
        <a:p>
          <a:pPr>
            <a:defRPr sz="12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Power Turbine Speed </a:t>
            </a:r>
          </a:p>
        </c:rich>
      </c:tx>
      <c:overlay val="0"/>
    </c:title>
    <c:autoTitleDeleted val="0"/>
    <c:plotArea>
      <c:layout/>
      <c:scatterChart>
        <c:scatterStyle val="smoothMarker"/>
        <c:varyColors val="0"/>
        <c:ser>
          <c:idx val="5"/>
          <c:order val="0"/>
          <c:tx>
            <c:v>12000 rpm</c:v>
          </c:tx>
          <c:spPr>
            <a:ln w="25400" cap="sq">
              <a:solidFill>
                <a:srgbClr val="FF0000">
                  <a:alpha val="70000"/>
                </a:srgbClr>
              </a:solidFill>
              <a:prstDash val="dash"/>
              <a:bevel/>
            </a:ln>
          </c:spPr>
          <c:marker>
            <c:spPr>
              <a:noFill/>
              <a:ln>
                <a:noFill/>
              </a:ln>
            </c:spPr>
          </c:marker>
          <c:xVal>
            <c:numRef>
              <c:f>References!$X$5:$X$6</c:f>
              <c:numCache>
                <c:formatCode>General</c:formatCode>
                <c:ptCount val="2"/>
                <c:pt idx="0">
                  <c:v>12000</c:v>
                </c:pt>
                <c:pt idx="1">
                  <c:v>12000</c:v>
                </c:pt>
              </c:numCache>
            </c:numRef>
          </c:xVal>
          <c:yVal>
            <c:numRef>
              <c:f>References!$Z$5:$Z$6</c:f>
              <c:numCache>
                <c:formatCode>General</c:formatCode>
                <c:ptCount val="2"/>
                <c:pt idx="0">
                  <c:v>200</c:v>
                </c:pt>
                <c:pt idx="1">
                  <c:v>900</c:v>
                </c:pt>
              </c:numCache>
            </c:numRef>
          </c:yVal>
          <c:smooth val="1"/>
          <c:extLst>
            <c:ext xmlns:c16="http://schemas.microsoft.com/office/drawing/2014/chart" uri="{C3380CC4-5D6E-409C-BE32-E72D297353CC}">
              <c16:uniqueId val="{00000005-DAEF-4CFA-9C3C-ED71AC89671A}"/>
            </c:ext>
          </c:extLst>
        </c:ser>
        <c:ser>
          <c:idx val="0"/>
          <c:order val="1"/>
          <c:tx>
            <c:strRef>
              <c:f>Configuration!$H$34</c:f>
              <c:strCache>
                <c:ptCount val="1"/>
                <c:pt idx="0">
                  <c:v>GG Speed 1  (11 625 rpm)</c:v>
                </c:pt>
              </c:strCache>
            </c:strRef>
          </c:tx>
          <c:spPr>
            <a:ln>
              <a:noFill/>
            </a:ln>
          </c:spPr>
          <c:marker>
            <c:symbol val="diamond"/>
            <c:size val="17"/>
            <c:spPr>
              <a:noFill/>
              <a:ln w="19050" cap="rnd"/>
            </c:spPr>
          </c:marker>
          <c:trendline>
            <c:spPr>
              <a:ln w="25400">
                <a:solidFill>
                  <a:schemeClr val="accent1">
                    <a:lumMod val="50000"/>
                  </a:schemeClr>
                </a:solidFill>
              </a:ln>
            </c:spPr>
            <c:trendlineType val="linear"/>
            <c:forward val="200"/>
            <c:backward val="200"/>
            <c:dispRSqr val="0"/>
            <c:dispEq val="0"/>
          </c:trendline>
          <c:xVal>
            <c:numRef>
              <c:f>Performance_Results!$AL$15:$AL$18</c:f>
              <c:numCache>
                <c:formatCode>###\ ###</c:formatCode>
                <c:ptCount val="4"/>
                <c:pt idx="0">
                  <c:v>5997.7321827356145</c:v>
                </c:pt>
                <c:pt idx="1">
                  <c:v>8409.6904416808029</c:v>
                </c:pt>
                <c:pt idx="2">
                  <c:v>10804.836922041168</c:v>
                </c:pt>
                <c:pt idx="3">
                  <c:v>11996.197851470764</c:v>
                </c:pt>
              </c:numCache>
            </c:numRef>
          </c:xVal>
          <c:yVal>
            <c:numRef>
              <c:f>Performance_Results!$AO$15:$AO$18</c:f>
              <c:numCache>
                <c:formatCode>#\ ##0.00</c:formatCode>
                <c:ptCount val="4"/>
                <c:pt idx="0">
                  <c:v>521.73917584538231</c:v>
                </c:pt>
                <c:pt idx="1">
                  <c:v>526.37495621267931</c:v>
                </c:pt>
                <c:pt idx="2">
                  <c:v>514.97260957656829</c:v>
                </c:pt>
                <c:pt idx="3">
                  <c:v>504.59301409790169</c:v>
                </c:pt>
              </c:numCache>
            </c:numRef>
          </c:yVal>
          <c:smooth val="1"/>
          <c:extLst>
            <c:ext xmlns:c16="http://schemas.microsoft.com/office/drawing/2014/chart" uri="{C3380CC4-5D6E-409C-BE32-E72D297353CC}">
              <c16:uniqueId val="{00000000-64D2-49B2-8196-04296FCF7715}"/>
            </c:ext>
          </c:extLst>
        </c:ser>
        <c:ser>
          <c:idx val="1"/>
          <c:order val="2"/>
          <c:tx>
            <c:strRef>
              <c:f>Configuration!$E$35</c:f>
              <c:strCache>
                <c:ptCount val="1"/>
                <c:pt idx="0">
                  <c:v>GG Speed 2  (12 148 rpm)</c:v>
                </c:pt>
              </c:strCache>
            </c:strRef>
          </c:tx>
          <c:spPr>
            <a:ln>
              <a:noFill/>
            </a:ln>
          </c:spPr>
          <c:marker>
            <c:symbol val="square"/>
            <c:size val="15"/>
            <c:spPr>
              <a:noFill/>
              <a:ln w="19050" cap="rnd"/>
            </c:spPr>
          </c:marker>
          <c:trendline>
            <c:spPr>
              <a:ln w="25400">
                <a:solidFill>
                  <a:schemeClr val="accent2">
                    <a:lumMod val="50000"/>
                  </a:schemeClr>
                </a:solidFill>
              </a:ln>
            </c:spPr>
            <c:trendlineType val="linear"/>
            <c:forward val="200"/>
            <c:backward val="200"/>
            <c:dispRSqr val="0"/>
            <c:dispEq val="0"/>
          </c:trendline>
          <c:xVal>
            <c:numRef>
              <c:f>Performance_Results!$AL$19:$AL$21</c:f>
              <c:numCache>
                <c:formatCode>###\ ###</c:formatCode>
                <c:ptCount val="3"/>
                <c:pt idx="0">
                  <c:v>7276.1362008153019</c:v>
                </c:pt>
                <c:pt idx="1">
                  <c:v>9619.6878862027606</c:v>
                </c:pt>
                <c:pt idx="2">
                  <c:v>12014.057992664697</c:v>
                </c:pt>
              </c:numCache>
            </c:numRef>
          </c:xVal>
          <c:yVal>
            <c:numRef>
              <c:f>Performance_Results!$AO$19:$AO$21</c:f>
              <c:numCache>
                <c:formatCode>#\ ##0.00</c:formatCode>
                <c:ptCount val="3"/>
                <c:pt idx="0">
                  <c:v>554.08636048854771</c:v>
                </c:pt>
                <c:pt idx="1">
                  <c:v>559.80632542461126</c:v>
                </c:pt>
                <c:pt idx="2">
                  <c:v>548.47501814770897</c:v>
                </c:pt>
              </c:numCache>
            </c:numRef>
          </c:yVal>
          <c:smooth val="1"/>
          <c:extLst>
            <c:ext xmlns:c16="http://schemas.microsoft.com/office/drawing/2014/chart" uri="{C3380CC4-5D6E-409C-BE32-E72D297353CC}">
              <c16:uniqueId val="{00000001-64D2-49B2-8196-04296FCF7715}"/>
            </c:ext>
          </c:extLst>
        </c:ser>
        <c:ser>
          <c:idx val="2"/>
          <c:order val="3"/>
          <c:tx>
            <c:strRef>
              <c:f>Configuration!$E$36</c:f>
              <c:strCache>
                <c:ptCount val="1"/>
                <c:pt idx="0">
                  <c:v>GG Speed 3  (12 655 rpm)</c:v>
                </c:pt>
              </c:strCache>
            </c:strRef>
          </c:tx>
          <c:spPr>
            <a:ln>
              <a:noFill/>
            </a:ln>
          </c:spPr>
          <c:marker>
            <c:symbol val="triangle"/>
            <c:size val="15"/>
            <c:spPr>
              <a:noFill/>
              <a:ln w="19050" cap="rnd"/>
            </c:spPr>
          </c:marker>
          <c:trendline>
            <c:spPr>
              <a:ln w="25400">
                <a:solidFill>
                  <a:schemeClr val="accent3">
                    <a:lumMod val="50000"/>
                  </a:schemeClr>
                </a:solidFill>
              </a:ln>
            </c:spPr>
            <c:trendlineType val="linear"/>
            <c:forward val="200"/>
            <c:backward val="200"/>
            <c:dispRSqr val="0"/>
            <c:dispEq val="0"/>
          </c:trendline>
          <c:xVal>
            <c:numRef>
              <c:f>Performance_Results!$AL$22:$AL$25</c:f>
              <c:numCache>
                <c:formatCode>###\ ###</c:formatCode>
                <c:ptCount val="4"/>
                <c:pt idx="0">
                  <c:v>6022.8449714358267</c:v>
                </c:pt>
                <c:pt idx="1">
                  <c:v>8410.6456912371395</c:v>
                </c:pt>
                <c:pt idx="2">
                  <c:v>10816.844671193343</c:v>
                </c:pt>
                <c:pt idx="3">
                  <c:v>12011.714294189867</c:v>
                </c:pt>
              </c:numCache>
            </c:numRef>
          </c:xVal>
          <c:yVal>
            <c:numRef>
              <c:f>Performance_Results!$AO$22:$AO$25</c:f>
              <c:numCache>
                <c:formatCode>#\ ##0.00</c:formatCode>
                <c:ptCount val="4"/>
                <c:pt idx="0">
                  <c:v>601.72878941350768</c:v>
                </c:pt>
                <c:pt idx="1">
                  <c:v>602.22522793478652</c:v>
                </c:pt>
                <c:pt idx="2">
                  <c:v>599.90967885004943</c:v>
                </c:pt>
                <c:pt idx="3">
                  <c:v>594.10552119571764</c:v>
                </c:pt>
              </c:numCache>
            </c:numRef>
          </c:yVal>
          <c:smooth val="1"/>
          <c:extLst>
            <c:ext xmlns:c16="http://schemas.microsoft.com/office/drawing/2014/chart" uri="{C3380CC4-5D6E-409C-BE32-E72D297353CC}">
              <c16:uniqueId val="{00000002-64D2-49B2-8196-04296FCF7715}"/>
            </c:ext>
          </c:extLst>
        </c:ser>
        <c:ser>
          <c:idx val="3"/>
          <c:order val="4"/>
          <c:tx>
            <c:strRef>
              <c:f>Configuration!$E$37</c:f>
              <c:strCache>
                <c:ptCount val="1"/>
                <c:pt idx="0">
                  <c:v>GG Speed 4  (12 945 rpm)</c:v>
                </c:pt>
              </c:strCache>
            </c:strRef>
          </c:tx>
          <c:spPr>
            <a:ln>
              <a:noFill/>
            </a:ln>
          </c:spPr>
          <c:marker>
            <c:symbol val="x"/>
            <c:size val="15"/>
            <c:spPr>
              <a:noFill/>
              <a:ln w="19050" cap="rnd"/>
            </c:spPr>
          </c:marker>
          <c:trendline>
            <c:spPr>
              <a:ln w="25400">
                <a:solidFill>
                  <a:schemeClr val="accent4">
                    <a:lumMod val="50000"/>
                  </a:schemeClr>
                </a:solidFill>
              </a:ln>
            </c:spPr>
            <c:trendlineType val="linear"/>
            <c:forward val="200"/>
            <c:backward val="200"/>
            <c:dispRSqr val="0"/>
            <c:dispEq val="0"/>
          </c:trendline>
          <c:xVal>
            <c:numRef>
              <c:f>Performance_Results!$AL$26:$AL$29</c:f>
              <c:numCache>
                <c:formatCode>###\ ###</c:formatCode>
                <c:ptCount val="4"/>
                <c:pt idx="0">
                  <c:v>7222.849317731786</c:v>
                </c:pt>
                <c:pt idx="1">
                  <c:v>9603.1967557848093</c:v>
                </c:pt>
                <c:pt idx="2">
                  <c:v>12009.239649995878</c:v>
                </c:pt>
                <c:pt idx="3">
                  <c:v>12603.458137919475</c:v>
                </c:pt>
              </c:numCache>
            </c:numRef>
          </c:xVal>
          <c:yVal>
            <c:numRef>
              <c:f>Performance_Results!$AO$26:$AO$29</c:f>
              <c:numCache>
                <c:formatCode>#\ ##0.00</c:formatCode>
                <c:ptCount val="4"/>
                <c:pt idx="0">
                  <c:v>624.67608038414471</c:v>
                </c:pt>
                <c:pt idx="1">
                  <c:v>628.87919161953516</c:v>
                </c:pt>
                <c:pt idx="2">
                  <c:v>622.04886213074678</c:v>
                </c:pt>
                <c:pt idx="3">
                  <c:v>618.37918454321948</c:v>
                </c:pt>
              </c:numCache>
            </c:numRef>
          </c:yVal>
          <c:smooth val="1"/>
          <c:extLst>
            <c:ext xmlns:c16="http://schemas.microsoft.com/office/drawing/2014/chart" uri="{C3380CC4-5D6E-409C-BE32-E72D297353CC}">
              <c16:uniqueId val="{00000003-64D2-49B2-8196-04296FCF7715}"/>
            </c:ext>
          </c:extLst>
        </c:ser>
        <c:ser>
          <c:idx val="4"/>
          <c:order val="5"/>
          <c:tx>
            <c:strRef>
              <c:f>Configuration!$E$38</c:f>
              <c:strCache>
                <c:ptCount val="1"/>
                <c:pt idx="0">
                  <c:v>GG Speed 5  (13 335 rpm)</c:v>
                </c:pt>
              </c:strCache>
            </c:strRef>
          </c:tx>
          <c:spPr>
            <a:ln>
              <a:noFill/>
            </a:ln>
            <a:effectLst/>
          </c:spPr>
          <c:marker>
            <c:symbol val="circle"/>
            <c:size val="15"/>
            <c:spPr>
              <a:noFill/>
              <a:ln w="19050" cap="rnd"/>
              <a:effectLst/>
            </c:spPr>
          </c:marker>
          <c:trendline>
            <c:spPr>
              <a:ln w="25400">
                <a:solidFill>
                  <a:schemeClr val="accent5">
                    <a:lumMod val="50000"/>
                  </a:schemeClr>
                </a:solidFill>
              </a:ln>
            </c:spPr>
            <c:trendlineType val="linear"/>
            <c:forward val="200"/>
            <c:backward val="200"/>
            <c:dispRSqr val="0"/>
            <c:dispEq val="0"/>
          </c:trendline>
          <c:xVal>
            <c:numRef>
              <c:f>Performance_Results!$AL$30:$AL$34</c:f>
              <c:numCache>
                <c:formatCode>###\ ###</c:formatCode>
                <c:ptCount val="5"/>
                <c:pt idx="0">
                  <c:v>7232.9772398034174</c:v>
                </c:pt>
                <c:pt idx="1">
                  <c:v>8418.3256966436038</c:v>
                </c:pt>
                <c:pt idx="2">
                  <c:v>10815.378231428907</c:v>
                </c:pt>
                <c:pt idx="3">
                  <c:v>12012.802529072629</c:v>
                </c:pt>
                <c:pt idx="4">
                  <c:v>12601.785382922868</c:v>
                </c:pt>
              </c:numCache>
            </c:numRef>
          </c:xVal>
          <c:yVal>
            <c:numRef>
              <c:f>Performance_Results!$AO$30:$AO$34</c:f>
              <c:numCache>
                <c:formatCode>#\ ##0.00</c:formatCode>
                <c:ptCount val="5"/>
                <c:pt idx="0">
                  <c:v>667.4165438579505</c:v>
                </c:pt>
                <c:pt idx="1">
                  <c:v>669.67018324221669</c:v>
                </c:pt>
                <c:pt idx="2">
                  <c:v>670.37415490190494</c:v>
                </c:pt>
                <c:pt idx="3">
                  <c:v>666.53788992546879</c:v>
                </c:pt>
                <c:pt idx="4">
                  <c:v>660.9336437523375</c:v>
                </c:pt>
              </c:numCache>
            </c:numRef>
          </c:yVal>
          <c:smooth val="1"/>
          <c:extLst>
            <c:ext xmlns:c16="http://schemas.microsoft.com/office/drawing/2014/chart" uri="{C3380CC4-5D6E-409C-BE32-E72D297353CC}">
              <c16:uniqueId val="{00000004-64D2-49B2-8196-04296FCF7715}"/>
            </c:ext>
          </c:extLst>
        </c:ser>
        <c:ser>
          <c:idx val="6"/>
          <c:order val="6"/>
          <c:tx>
            <c:v>Interpolated Data</c:v>
          </c:tx>
          <c:spPr>
            <a:ln w="28575">
              <a:noFill/>
            </a:ln>
          </c:spPr>
          <c:marker>
            <c:symbol val="circle"/>
            <c:size val="9"/>
            <c:spPr>
              <a:solidFill>
                <a:srgbClr val="FF0000"/>
              </a:solidFill>
              <a:ln>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References!$AM$5:$AM$9</c:f>
              <c:numCache>
                <c:formatCode>General</c:formatCode>
                <c:ptCount val="5"/>
                <c:pt idx="0">
                  <c:v>509.23243640594518</c:v>
                </c:pt>
                <c:pt idx="1">
                  <c:v>551.29321401374705</c:v>
                </c:pt>
                <c:pt idx="2">
                  <c:v>596.48464533541608</c:v>
                </c:pt>
                <c:pt idx="3">
                  <c:v>621.54180210245795</c:v>
                </c:pt>
                <c:pt idx="4">
                  <c:v>665.37654530848761</c:v>
                </c:pt>
              </c:numCache>
            </c:numRef>
          </c:yVal>
          <c:smooth val="1"/>
          <c:extLst>
            <c:ext xmlns:c16="http://schemas.microsoft.com/office/drawing/2014/chart" uri="{C3380CC4-5D6E-409C-BE32-E72D297353CC}">
              <c16:uniqueId val="{00000006-DAEF-4CFA-9C3C-ED71AC89671A}"/>
            </c:ext>
          </c:extLst>
        </c:ser>
        <c:dLbls>
          <c:showLegendKey val="0"/>
          <c:showVal val="0"/>
          <c:showCatName val="0"/>
          <c:showSerName val="0"/>
          <c:showPercent val="0"/>
          <c:showBubbleSize val="0"/>
        </c:dLbls>
        <c:axId val="138168576"/>
        <c:axId val="138406144"/>
      </c:scatterChart>
      <c:valAx>
        <c:axId val="138168576"/>
        <c:scaling>
          <c:orientation val="minMax"/>
          <c:max val="13500"/>
          <c:min val="5000"/>
        </c:scaling>
        <c:delete val="0"/>
        <c:axPos val="b"/>
        <c:majorGridlines/>
        <c:minorGridlines/>
        <c:title>
          <c:tx>
            <c:rich>
              <a:bodyPr/>
              <a:lstStyle/>
              <a:p>
                <a:pPr>
                  <a:defRPr sz="1600"/>
                </a:pPr>
                <a:r>
                  <a:rPr lang="en-US" sz="1600"/>
                  <a:t>Power Turbine Speed [rpm]</a:t>
                </a:r>
              </a:p>
            </c:rich>
          </c:tx>
          <c:overlay val="0"/>
        </c:title>
        <c:numFmt formatCode="#\ ##0" sourceLinked="0"/>
        <c:majorTickMark val="out"/>
        <c:minorTickMark val="cross"/>
        <c:tickLblPos val="low"/>
        <c:txPr>
          <a:bodyPr/>
          <a:lstStyle/>
          <a:p>
            <a:pPr>
              <a:defRPr sz="1400"/>
            </a:pPr>
            <a:endParaRPr lang="en-US"/>
          </a:p>
        </c:txPr>
        <c:crossAx val="138406144"/>
        <c:crosses val="autoZero"/>
        <c:crossBetween val="midCat"/>
        <c:majorUnit val="1000"/>
        <c:minorUnit val="500"/>
      </c:valAx>
      <c:valAx>
        <c:axId val="138406144"/>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General" sourceLinked="0"/>
        <c:majorTickMark val="out"/>
        <c:minorTickMark val="cross"/>
        <c:tickLblPos val="nextTo"/>
        <c:txPr>
          <a:bodyPr/>
          <a:lstStyle/>
          <a:p>
            <a:pPr>
              <a:defRPr sz="1400"/>
            </a:pPr>
            <a:endParaRPr lang="en-US"/>
          </a:p>
        </c:txPr>
        <c:crossAx val="138168576"/>
        <c:crosses val="autoZero"/>
        <c:crossBetween val="midCat"/>
        <c:majorUnit val="100"/>
        <c:minorUnit val="50"/>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Turbine Efficiency  vs.  Power Turbine Speed </a:t>
            </a:r>
          </a:p>
        </c:rich>
      </c:tx>
      <c:overlay val="0"/>
    </c:title>
    <c:autoTitleDeleted val="0"/>
    <c:plotArea>
      <c:layout/>
      <c:scatterChart>
        <c:scatterStyle val="smoothMarker"/>
        <c:varyColors val="0"/>
        <c:ser>
          <c:idx val="5"/>
          <c:order val="0"/>
          <c:tx>
            <c:v>12000 rpm</c:v>
          </c:tx>
          <c:spPr>
            <a:ln w="25400" cap="sq">
              <a:solidFill>
                <a:srgbClr val="FF0000">
                  <a:alpha val="70000"/>
                </a:srgbClr>
              </a:solidFill>
              <a:prstDash val="dash"/>
              <a:bevel/>
            </a:ln>
          </c:spPr>
          <c:marker>
            <c:symbol val="none"/>
          </c:marker>
          <c:xVal>
            <c:numRef>
              <c:f>References!$X$5:$X$6</c:f>
              <c:numCache>
                <c:formatCode>General</c:formatCode>
                <c:ptCount val="2"/>
                <c:pt idx="0">
                  <c:v>12000</c:v>
                </c:pt>
                <c:pt idx="1">
                  <c:v>12000</c:v>
                </c:pt>
              </c:numCache>
            </c:numRef>
          </c:xVal>
          <c:yVal>
            <c:numRef>
              <c:f>References!$AA$5:$AA$6</c:f>
              <c:numCache>
                <c:formatCode>0.00</c:formatCode>
                <c:ptCount val="2"/>
                <c:pt idx="0">
                  <c:v>0</c:v>
                </c:pt>
                <c:pt idx="1">
                  <c:v>50</c:v>
                </c:pt>
              </c:numCache>
            </c:numRef>
          </c:yVal>
          <c:smooth val="1"/>
          <c:extLst>
            <c:ext xmlns:c16="http://schemas.microsoft.com/office/drawing/2014/chart" uri="{C3380CC4-5D6E-409C-BE32-E72D297353CC}">
              <c16:uniqueId val="{00000005-7B17-43CB-BE92-F46C904B696F}"/>
            </c:ext>
          </c:extLst>
        </c:ser>
        <c:ser>
          <c:idx val="0"/>
          <c:order val="1"/>
          <c:tx>
            <c:strRef>
              <c:f>Configuration!$H$34</c:f>
              <c:strCache>
                <c:ptCount val="1"/>
                <c:pt idx="0">
                  <c:v>GG Speed 1  (11 625 rpm)</c:v>
                </c:pt>
              </c:strCache>
            </c:strRef>
          </c:tx>
          <c:spPr>
            <a:ln>
              <a:noFill/>
            </a:ln>
          </c:spPr>
          <c:marker>
            <c:symbol val="diamond"/>
            <c:size val="18"/>
            <c:spPr>
              <a:noFill/>
              <a:ln w="19050" cap="rnd"/>
            </c:spPr>
          </c:marker>
          <c:trendline>
            <c:spPr>
              <a:ln w="25400">
                <a:solidFill>
                  <a:schemeClr val="accent1">
                    <a:lumMod val="50000"/>
                  </a:schemeClr>
                </a:solidFill>
              </a:ln>
            </c:spPr>
            <c:trendlineType val="poly"/>
            <c:order val="2"/>
            <c:forward val="200"/>
            <c:backward val="200"/>
            <c:dispRSqr val="0"/>
            <c:dispEq val="0"/>
          </c:trendline>
          <c:xVal>
            <c:numRef>
              <c:f>Performance_Results!$AL$15:$AL$18</c:f>
              <c:numCache>
                <c:formatCode>###\ ###</c:formatCode>
                <c:ptCount val="4"/>
                <c:pt idx="0">
                  <c:v>5997.7321827356145</c:v>
                </c:pt>
                <c:pt idx="1">
                  <c:v>8409.6904416808029</c:v>
                </c:pt>
                <c:pt idx="2">
                  <c:v>10804.836922041168</c:v>
                </c:pt>
                <c:pt idx="3">
                  <c:v>11996.197851470764</c:v>
                </c:pt>
              </c:numCache>
            </c:numRef>
          </c:xVal>
          <c:yVal>
            <c:numRef>
              <c:f>Performance_Results!$AN$15:$AN$18</c:f>
              <c:numCache>
                <c:formatCode>#\ ##0.00</c:formatCode>
                <c:ptCount val="4"/>
                <c:pt idx="0">
                  <c:v>22.507863980990283</c:v>
                </c:pt>
                <c:pt idx="1">
                  <c:v>23.433261179412579</c:v>
                </c:pt>
                <c:pt idx="2">
                  <c:v>21.180819960148185</c:v>
                </c:pt>
                <c:pt idx="3">
                  <c:v>18.697106968850765</c:v>
                </c:pt>
              </c:numCache>
            </c:numRef>
          </c:yVal>
          <c:smooth val="1"/>
          <c:extLst>
            <c:ext xmlns:c16="http://schemas.microsoft.com/office/drawing/2014/chart" uri="{C3380CC4-5D6E-409C-BE32-E72D297353CC}">
              <c16:uniqueId val="{00000000-E57A-4631-ADD9-489EA64AFDB8}"/>
            </c:ext>
          </c:extLst>
        </c:ser>
        <c:ser>
          <c:idx val="1"/>
          <c:order val="2"/>
          <c:tx>
            <c:strRef>
              <c:f>Configuration!$E$35</c:f>
              <c:strCache>
                <c:ptCount val="1"/>
                <c:pt idx="0">
                  <c:v>GG Speed 2  (12 148 rpm)</c:v>
                </c:pt>
              </c:strCache>
            </c:strRef>
          </c:tx>
          <c:spPr>
            <a:ln>
              <a:noFill/>
            </a:ln>
          </c:spPr>
          <c:marker>
            <c:symbol val="square"/>
            <c:size val="15"/>
            <c:spPr>
              <a:noFill/>
              <a:ln w="19050" cap="rnd"/>
            </c:spPr>
          </c:marker>
          <c:trendline>
            <c:spPr>
              <a:ln w="25400">
                <a:solidFill>
                  <a:schemeClr val="accent2">
                    <a:lumMod val="50000"/>
                  </a:schemeClr>
                </a:solidFill>
              </a:ln>
            </c:spPr>
            <c:trendlineType val="poly"/>
            <c:order val="2"/>
            <c:forward val="200"/>
            <c:backward val="200"/>
            <c:dispRSqr val="0"/>
            <c:dispEq val="0"/>
          </c:trendline>
          <c:xVal>
            <c:numRef>
              <c:f>Performance_Results!$AL$19:$AL$21</c:f>
              <c:numCache>
                <c:formatCode>###\ ###</c:formatCode>
                <c:ptCount val="3"/>
                <c:pt idx="0">
                  <c:v>7276.1362008153019</c:v>
                </c:pt>
                <c:pt idx="1">
                  <c:v>9619.6878862027606</c:v>
                </c:pt>
                <c:pt idx="2">
                  <c:v>12014.057992664697</c:v>
                </c:pt>
              </c:numCache>
            </c:numRef>
          </c:xVal>
          <c:yVal>
            <c:numRef>
              <c:f>Performance_Results!$AN$19:$AN$21</c:f>
              <c:numCache>
                <c:formatCode>#\ ##0.00</c:formatCode>
                <c:ptCount val="3"/>
                <c:pt idx="0">
                  <c:v>26.125789693898639</c:v>
                </c:pt>
                <c:pt idx="1">
                  <c:v>26.248523161677522</c:v>
                </c:pt>
                <c:pt idx="2">
                  <c:v>23.795647637990335</c:v>
                </c:pt>
              </c:numCache>
            </c:numRef>
          </c:yVal>
          <c:smooth val="1"/>
          <c:extLst>
            <c:ext xmlns:c16="http://schemas.microsoft.com/office/drawing/2014/chart" uri="{C3380CC4-5D6E-409C-BE32-E72D297353CC}">
              <c16:uniqueId val="{00000001-E57A-4631-ADD9-489EA64AFDB8}"/>
            </c:ext>
          </c:extLst>
        </c:ser>
        <c:ser>
          <c:idx val="2"/>
          <c:order val="3"/>
          <c:tx>
            <c:strRef>
              <c:f>Configuration!$E$36</c:f>
              <c:strCache>
                <c:ptCount val="1"/>
                <c:pt idx="0">
                  <c:v>GG Speed 3  (12 655 rpm)</c:v>
                </c:pt>
              </c:strCache>
            </c:strRef>
          </c:tx>
          <c:spPr>
            <a:ln>
              <a:noFill/>
            </a:ln>
          </c:spPr>
          <c:marker>
            <c:symbol val="triangle"/>
            <c:size val="15"/>
            <c:spPr>
              <a:noFill/>
              <a:ln w="19050" cap="rnd"/>
            </c:spPr>
          </c:marker>
          <c:trendline>
            <c:spPr>
              <a:ln w="25400">
                <a:solidFill>
                  <a:schemeClr val="accent3">
                    <a:lumMod val="50000"/>
                  </a:schemeClr>
                </a:solidFill>
              </a:ln>
            </c:spPr>
            <c:trendlineType val="poly"/>
            <c:order val="2"/>
            <c:forward val="200"/>
            <c:backward val="200"/>
            <c:dispRSqr val="0"/>
            <c:dispEq val="0"/>
          </c:trendline>
          <c:xVal>
            <c:numRef>
              <c:f>Performance_Results!$AL$22:$AL$25</c:f>
              <c:numCache>
                <c:formatCode>###\ ###</c:formatCode>
                <c:ptCount val="4"/>
                <c:pt idx="0">
                  <c:v>6022.8449714358267</c:v>
                </c:pt>
                <c:pt idx="1">
                  <c:v>8410.6456912371395</c:v>
                </c:pt>
                <c:pt idx="2">
                  <c:v>10816.844671193343</c:v>
                </c:pt>
                <c:pt idx="3">
                  <c:v>12011.714294189867</c:v>
                </c:pt>
              </c:numCache>
            </c:numRef>
          </c:xVal>
          <c:yVal>
            <c:numRef>
              <c:f>Performance_Results!$AN$22:$AN$25</c:f>
              <c:numCache>
                <c:formatCode>#\ ##0.00</c:formatCode>
                <c:ptCount val="4"/>
                <c:pt idx="0">
                  <c:v>25.77688294121231</c:v>
                </c:pt>
                <c:pt idx="1">
                  <c:v>29.000269883813619</c:v>
                </c:pt>
                <c:pt idx="2">
                  <c:v>29.008223622904705</c:v>
                </c:pt>
                <c:pt idx="3">
                  <c:v>27.908990939541777</c:v>
                </c:pt>
              </c:numCache>
            </c:numRef>
          </c:yVal>
          <c:smooth val="1"/>
          <c:extLst>
            <c:ext xmlns:c16="http://schemas.microsoft.com/office/drawing/2014/chart" uri="{C3380CC4-5D6E-409C-BE32-E72D297353CC}">
              <c16:uniqueId val="{00000002-E57A-4631-ADD9-489EA64AFDB8}"/>
            </c:ext>
          </c:extLst>
        </c:ser>
        <c:ser>
          <c:idx val="3"/>
          <c:order val="4"/>
          <c:tx>
            <c:strRef>
              <c:f>Configuration!$E$37</c:f>
              <c:strCache>
                <c:ptCount val="1"/>
                <c:pt idx="0">
                  <c:v>GG Speed 4  (12 945 rpm)</c:v>
                </c:pt>
              </c:strCache>
            </c:strRef>
          </c:tx>
          <c:spPr>
            <a:ln>
              <a:noFill/>
            </a:ln>
          </c:spPr>
          <c:marker>
            <c:symbol val="x"/>
            <c:size val="15"/>
            <c:spPr>
              <a:noFill/>
              <a:ln w="19050" cap="rnd"/>
            </c:spPr>
          </c:marker>
          <c:trendline>
            <c:spPr>
              <a:ln w="25400">
                <a:solidFill>
                  <a:schemeClr val="accent4">
                    <a:lumMod val="50000"/>
                  </a:schemeClr>
                </a:solidFill>
              </a:ln>
            </c:spPr>
            <c:trendlineType val="poly"/>
            <c:order val="2"/>
            <c:forward val="200"/>
            <c:backward val="200"/>
            <c:dispRSqr val="0"/>
            <c:dispEq val="0"/>
          </c:trendline>
          <c:xVal>
            <c:numRef>
              <c:f>Performance_Results!$AL$26:$AL$29</c:f>
              <c:numCache>
                <c:formatCode>###\ ###</c:formatCode>
                <c:ptCount val="4"/>
                <c:pt idx="0">
                  <c:v>7222.849317731786</c:v>
                </c:pt>
                <c:pt idx="1">
                  <c:v>9603.1967557848093</c:v>
                </c:pt>
                <c:pt idx="2">
                  <c:v>12009.239649995878</c:v>
                </c:pt>
                <c:pt idx="3">
                  <c:v>12603.458137919475</c:v>
                </c:pt>
              </c:numCache>
            </c:numRef>
          </c:xVal>
          <c:yVal>
            <c:numRef>
              <c:f>Performance_Results!$AN$26:$AN$29</c:f>
              <c:numCache>
                <c:formatCode>#\ ##0.00</c:formatCode>
                <c:ptCount val="4"/>
                <c:pt idx="0">
                  <c:v>28.685538048445881</c:v>
                </c:pt>
                <c:pt idx="1">
                  <c:v>30.784631097705446</c:v>
                </c:pt>
                <c:pt idx="2">
                  <c:v>30.120103792948843</c:v>
                </c:pt>
                <c:pt idx="3">
                  <c:v>29.598498161891968</c:v>
                </c:pt>
              </c:numCache>
            </c:numRef>
          </c:yVal>
          <c:smooth val="1"/>
          <c:extLst>
            <c:ext xmlns:c16="http://schemas.microsoft.com/office/drawing/2014/chart" uri="{C3380CC4-5D6E-409C-BE32-E72D297353CC}">
              <c16:uniqueId val="{00000003-E57A-4631-ADD9-489EA64AFDB8}"/>
            </c:ext>
          </c:extLst>
        </c:ser>
        <c:ser>
          <c:idx val="4"/>
          <c:order val="5"/>
          <c:tx>
            <c:strRef>
              <c:f>Configuration!$E$38</c:f>
              <c:strCache>
                <c:ptCount val="1"/>
                <c:pt idx="0">
                  <c:v>GG Speed 5  (13 335 rpm)</c:v>
                </c:pt>
              </c:strCache>
            </c:strRef>
          </c:tx>
          <c:spPr>
            <a:ln>
              <a:noFill/>
            </a:ln>
            <a:effectLst/>
          </c:spPr>
          <c:marker>
            <c:symbol val="circle"/>
            <c:size val="15"/>
            <c:spPr>
              <a:noFill/>
              <a:ln w="19050" cap="rnd"/>
              <a:effectLst/>
            </c:spPr>
          </c:marker>
          <c:trendline>
            <c:spPr>
              <a:ln w="25400">
                <a:solidFill>
                  <a:schemeClr val="accent5">
                    <a:lumMod val="50000"/>
                  </a:schemeClr>
                </a:solidFill>
              </a:ln>
            </c:spPr>
            <c:trendlineType val="poly"/>
            <c:order val="2"/>
            <c:forward val="200"/>
            <c:backward val="200"/>
            <c:dispRSqr val="0"/>
            <c:dispEq val="0"/>
          </c:trendline>
          <c:xVal>
            <c:numRef>
              <c:f>Performance_Results!$AL$30:$AL$34</c:f>
              <c:numCache>
                <c:formatCode>###\ ###</c:formatCode>
                <c:ptCount val="5"/>
                <c:pt idx="0">
                  <c:v>7232.9772398034174</c:v>
                </c:pt>
                <c:pt idx="1">
                  <c:v>8418.3256966436038</c:v>
                </c:pt>
                <c:pt idx="2">
                  <c:v>10815.378231428907</c:v>
                </c:pt>
                <c:pt idx="3">
                  <c:v>12012.802529072629</c:v>
                </c:pt>
                <c:pt idx="4">
                  <c:v>12601.785382922868</c:v>
                </c:pt>
              </c:numCache>
            </c:numRef>
          </c:xVal>
          <c:yVal>
            <c:numRef>
              <c:f>Performance_Results!$AN$30:$AN$34</c:f>
              <c:numCache>
                <c:formatCode>#\ ##0.00</c:formatCode>
                <c:ptCount val="5"/>
                <c:pt idx="0">
                  <c:v>29.478338336686143</c:v>
                </c:pt>
                <c:pt idx="1">
                  <c:v>31.203004239426551</c:v>
                </c:pt>
                <c:pt idx="2">
                  <c:v>32.582990119431074</c:v>
                </c:pt>
                <c:pt idx="3">
                  <c:v>32.453278118242338</c:v>
                </c:pt>
                <c:pt idx="4">
                  <c:v>32.078342806209754</c:v>
                </c:pt>
              </c:numCache>
            </c:numRef>
          </c:yVal>
          <c:smooth val="1"/>
          <c:extLst>
            <c:ext xmlns:c16="http://schemas.microsoft.com/office/drawing/2014/chart" uri="{C3380CC4-5D6E-409C-BE32-E72D297353CC}">
              <c16:uniqueId val="{00000004-E57A-4631-ADD9-489EA64AFDB8}"/>
            </c:ext>
          </c:extLst>
        </c:ser>
        <c:ser>
          <c:idx val="6"/>
          <c:order val="6"/>
          <c:tx>
            <c:v>Interpolated Data</c:v>
          </c:tx>
          <c:spPr>
            <a:ln w="28575">
              <a:noFill/>
            </a:ln>
          </c:spPr>
          <c:marker>
            <c:symbol val="circle"/>
            <c:size val="8"/>
            <c:spPr>
              <a:solidFill>
                <a:srgbClr val="FF0000"/>
              </a:solidFill>
              <a:ln>
                <a:noFill/>
              </a:ln>
            </c:spPr>
          </c:marker>
          <c:xVal>
            <c:numRef>
              <c:f>References!$AH$5:$AH$9</c:f>
              <c:numCache>
                <c:formatCode>General</c:formatCode>
                <c:ptCount val="5"/>
                <c:pt idx="0">
                  <c:v>12000</c:v>
                </c:pt>
                <c:pt idx="1">
                  <c:v>12000</c:v>
                </c:pt>
                <c:pt idx="2">
                  <c:v>12000</c:v>
                </c:pt>
                <c:pt idx="3">
                  <c:v>12000</c:v>
                </c:pt>
                <c:pt idx="4">
                  <c:v>12000</c:v>
                </c:pt>
              </c:numCache>
            </c:numRef>
          </c:xVal>
          <c:yVal>
            <c:numRef>
              <c:f>References!$AO$5:$AO$9</c:f>
              <c:numCache>
                <c:formatCode>General</c:formatCode>
                <c:ptCount val="5"/>
                <c:pt idx="0">
                  <c:v>18.718423719828838</c:v>
                </c:pt>
                <c:pt idx="1">
                  <c:v>23.817654259434139</c:v>
                </c:pt>
                <c:pt idx="2">
                  <c:v>27.906997547905803</c:v>
                </c:pt>
                <c:pt idx="3">
                  <c:v>30.159089751457753</c:v>
                </c:pt>
                <c:pt idx="4">
                  <c:v>32.425753282737816</c:v>
                </c:pt>
              </c:numCache>
            </c:numRef>
          </c:yVal>
          <c:smooth val="1"/>
          <c:extLst>
            <c:ext xmlns:c16="http://schemas.microsoft.com/office/drawing/2014/chart" uri="{C3380CC4-5D6E-409C-BE32-E72D297353CC}">
              <c16:uniqueId val="{00000006-7B17-43CB-BE92-F46C904B696F}"/>
            </c:ext>
          </c:extLst>
        </c:ser>
        <c:dLbls>
          <c:showLegendKey val="0"/>
          <c:showVal val="0"/>
          <c:showCatName val="0"/>
          <c:showSerName val="0"/>
          <c:showPercent val="0"/>
          <c:showBubbleSize val="0"/>
        </c:dLbls>
        <c:axId val="138241536"/>
        <c:axId val="138243456"/>
      </c:scatterChart>
      <c:valAx>
        <c:axId val="138241536"/>
        <c:scaling>
          <c:orientation val="minMax"/>
          <c:max val="13500"/>
          <c:min val="5000"/>
        </c:scaling>
        <c:delete val="0"/>
        <c:axPos val="b"/>
        <c:majorGridlines/>
        <c:minorGridlines/>
        <c:title>
          <c:tx>
            <c:rich>
              <a:bodyPr/>
              <a:lstStyle/>
              <a:p>
                <a:pPr>
                  <a:defRPr sz="1600"/>
                </a:pPr>
                <a:r>
                  <a:rPr lang="en-US" sz="1600"/>
                  <a:t>Power Turbine Speed [rpm]</a:t>
                </a:r>
              </a:p>
            </c:rich>
          </c:tx>
          <c:overlay val="0"/>
        </c:title>
        <c:numFmt formatCode="General" sourceLinked="0"/>
        <c:majorTickMark val="out"/>
        <c:minorTickMark val="cross"/>
        <c:tickLblPos val="low"/>
        <c:txPr>
          <a:bodyPr/>
          <a:lstStyle/>
          <a:p>
            <a:pPr>
              <a:defRPr sz="1400"/>
            </a:pPr>
            <a:endParaRPr lang="en-US"/>
          </a:p>
        </c:txPr>
        <c:crossAx val="138243456"/>
        <c:crosses val="autoZero"/>
        <c:crossBetween val="midCat"/>
        <c:majorUnit val="1000"/>
        <c:minorUnit val="500"/>
      </c:valAx>
      <c:valAx>
        <c:axId val="138243456"/>
        <c:scaling>
          <c:orientation val="minMax"/>
          <c:max val="36"/>
          <c:min val="16"/>
        </c:scaling>
        <c:delete val="0"/>
        <c:axPos val="l"/>
        <c:majorGridlines/>
        <c:minorGridlines/>
        <c:title>
          <c:tx>
            <c:rich>
              <a:bodyPr rot="-5400000" vert="horz"/>
              <a:lstStyle/>
              <a:p>
                <a:pPr>
                  <a:defRPr sz="1600"/>
                </a:pPr>
                <a:r>
                  <a:rPr lang="en-US" sz="1600"/>
                  <a:t>Gas Turbine Efficiency [%]</a:t>
                </a:r>
              </a:p>
            </c:rich>
          </c:tx>
          <c:overlay val="0"/>
        </c:title>
        <c:numFmt formatCode="General" sourceLinked="0"/>
        <c:majorTickMark val="out"/>
        <c:minorTickMark val="cross"/>
        <c:tickLblPos val="nextTo"/>
        <c:txPr>
          <a:bodyPr/>
          <a:lstStyle/>
          <a:p>
            <a:pPr>
              <a:defRPr sz="1400"/>
            </a:pPr>
            <a:endParaRPr lang="en-US"/>
          </a:p>
        </c:txPr>
        <c:crossAx val="138241536"/>
        <c:crosses val="autoZero"/>
        <c:crossBetween val="midCat"/>
        <c:majorUnit val="2"/>
        <c:minorUnit val="1"/>
      </c:valAx>
    </c:plotArea>
    <c:legend>
      <c:legendPos val="r"/>
      <c:legendEntry>
        <c:idx val="0"/>
        <c:delete val="1"/>
      </c:legendEntry>
      <c:legendEntry>
        <c:idx val="7"/>
        <c:delete val="1"/>
      </c:legendEntry>
      <c:legendEntry>
        <c:idx val="8"/>
        <c:delete val="1"/>
      </c:legendEntry>
      <c:legendEntry>
        <c:idx val="9"/>
        <c:delete val="1"/>
      </c:legendEntry>
      <c:legendEntry>
        <c:idx val="10"/>
        <c:delete val="1"/>
      </c:legendEntry>
      <c:legendEntry>
        <c:idx val="11"/>
        <c:delete val="1"/>
      </c:legendEntry>
      <c:overlay val="0"/>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Inlet Temperature</a:t>
            </a:r>
          </a:p>
          <a:p>
            <a:pPr>
              <a:defRPr sz="2400"/>
            </a:pPr>
            <a:r>
              <a:rPr lang="en-US" sz="1800"/>
              <a:t>Power Turbine</a:t>
            </a:r>
            <a:r>
              <a:rPr lang="en-US" sz="1800" baseline="0"/>
              <a:t> Speed = 12 000 rpm, No Water Injection</a:t>
            </a:r>
            <a:r>
              <a:rPr lang="en-US" sz="1800"/>
              <a:t> </a:t>
            </a:r>
          </a:p>
        </c:rich>
      </c:tx>
      <c:overlay val="0"/>
    </c:title>
    <c:autoTitleDeleted val="0"/>
    <c:plotArea>
      <c:layout/>
      <c:scatterChart>
        <c:scatterStyle val="smoothMarker"/>
        <c:varyColors val="0"/>
        <c:ser>
          <c:idx val="4"/>
          <c:order val="0"/>
          <c:tx>
            <c:v>Base Load</c:v>
          </c:tx>
          <c:spPr>
            <a:ln w="44450" cmpd="sng">
              <a:solidFill>
                <a:schemeClr val="tx1"/>
              </a:solidFill>
              <a:prstDash val="solid"/>
            </a:ln>
            <a:effectLst/>
          </c:spPr>
          <c:marker>
            <c:symbol val="none"/>
          </c:marker>
          <c:xVal>
            <c:numRef>
              <c:f>References!$G$5:$G$7</c:f>
              <c:numCache>
                <c:formatCode>General</c:formatCode>
                <c:ptCount val="3"/>
                <c:pt idx="0">
                  <c:v>50</c:v>
                </c:pt>
                <c:pt idx="1">
                  <c:v>0</c:v>
                </c:pt>
                <c:pt idx="2">
                  <c:v>-30</c:v>
                </c:pt>
              </c:numCache>
            </c:numRef>
          </c:xVal>
          <c:yVal>
            <c:numRef>
              <c:f>References!$H$5:$H$7</c:f>
              <c:numCache>
                <c:formatCode>0.00</c:formatCode>
                <c:ptCount val="3"/>
                <c:pt idx="0">
                  <c:v>4.8499999999999996</c:v>
                </c:pt>
                <c:pt idx="1">
                  <c:v>7.8</c:v>
                </c:pt>
                <c:pt idx="2">
                  <c:v>9</c:v>
                </c:pt>
              </c:numCache>
            </c:numRef>
          </c:yVal>
          <c:smooth val="1"/>
          <c:extLst>
            <c:ext xmlns:c16="http://schemas.microsoft.com/office/drawing/2014/chart" uri="{C3380CC4-5D6E-409C-BE32-E72D297353CC}">
              <c16:uniqueId val="{00000000-787D-4FD5-928E-10D664EA65CA}"/>
            </c:ext>
          </c:extLst>
        </c:ser>
        <c:ser>
          <c:idx val="0"/>
          <c:order val="1"/>
          <c:tx>
            <c:v>Base Load at Test Inlet Temperature</c:v>
          </c:tx>
          <c:spPr>
            <a:ln>
              <a:noFill/>
            </a:ln>
          </c:spPr>
          <c:marker>
            <c:symbol val="diamond"/>
            <c:size val="20"/>
            <c:spPr>
              <a:noFill/>
              <a:ln w="31750">
                <a:solidFill>
                  <a:srgbClr val="FF0000"/>
                </a:solidFill>
              </a:ln>
            </c:spPr>
          </c:marker>
          <c:dLbls>
            <c:dLbl>
              <c:idx val="0"/>
              <c:layout>
                <c:manualLayout>
                  <c:x val="1.2254901960784314E-2"/>
                  <c:y val="-0.11638853230637576"/>
                </c:manualLayout>
              </c:layout>
              <c:tx>
                <c:rich>
                  <a:bodyPr/>
                  <a:lstStyle/>
                  <a:p>
                    <a:fld id="{DB647F4A-51F2-44A8-A14A-F4006EF9FA20}" type="YVALUE">
                      <a:rPr lang="en-US" sz="1800" b="1" baseline="0"/>
                      <a:pPr/>
                      <a:t>[Y VALUE]</a:t>
                    </a:fld>
                    <a:r>
                      <a:rPr lang="en-US" sz="1800" b="1" baseline="0"/>
                      <a:t> MW @ </a:t>
                    </a:r>
                    <a:fld id="{DA6EF2C0-C23A-4D03-B798-8DBB9DBCFC6A}" type="XVALUE">
                      <a:rPr lang="en-US" sz="1800" b="1"/>
                      <a:pPr/>
                      <a:t>[X VALUE]</a:t>
                    </a:fld>
                    <a:r>
                      <a:rPr lang="en-US" sz="1800" b="1" i="0" baseline="0">
                        <a:effectLst/>
                      </a:rPr>
                      <a:t>˚C</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985-44A6-8ABF-5ABA1D7E7C71}"/>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References!$O$5</c:f>
              <c:numCache>
                <c:formatCode>General</c:formatCode>
                <c:ptCount val="1"/>
                <c:pt idx="0">
                  <c:v>15</c:v>
                </c:pt>
              </c:numCache>
            </c:numRef>
          </c:xVal>
          <c:yVal>
            <c:numRef>
              <c:f>References!$P$5</c:f>
              <c:numCache>
                <c:formatCode>0.0</c:formatCode>
                <c:ptCount val="1"/>
                <c:pt idx="0">
                  <c:v>6.9</c:v>
                </c:pt>
              </c:numCache>
            </c:numRef>
          </c:yVal>
          <c:smooth val="1"/>
          <c:extLst>
            <c:ext xmlns:c16="http://schemas.microsoft.com/office/drawing/2014/chart" uri="{C3380CC4-5D6E-409C-BE32-E72D297353CC}">
              <c16:uniqueId val="{00000000-6985-44A6-8ABF-5ABA1D7E7C71}"/>
            </c:ext>
          </c:extLst>
        </c:ser>
        <c:dLbls>
          <c:showLegendKey val="0"/>
          <c:showVal val="0"/>
          <c:showCatName val="0"/>
          <c:showSerName val="0"/>
          <c:showPercent val="0"/>
          <c:showBubbleSize val="0"/>
        </c:dLbls>
        <c:axId val="138435200"/>
        <c:axId val="138437376"/>
      </c:scatterChart>
      <c:valAx>
        <c:axId val="138435200"/>
        <c:scaling>
          <c:orientation val="minMax"/>
          <c:max val="50"/>
          <c:min val="-30"/>
        </c:scaling>
        <c:delete val="0"/>
        <c:axPos val="b"/>
        <c:majorGridlines/>
        <c:minorGridlines/>
        <c:title>
          <c:tx>
            <c:rich>
              <a:bodyPr/>
              <a:lstStyle/>
              <a:p>
                <a:pPr>
                  <a:defRPr sz="1600"/>
                </a:pPr>
                <a:r>
                  <a:rPr lang="en-US" sz="1600" b="1" i="0" baseline="0">
                    <a:effectLst/>
                  </a:rPr>
                  <a:t>Inlet Temperature [˚C]</a:t>
                </a:r>
                <a:endParaRPr lang="en-US" sz="1600">
                  <a:effectLst/>
                </a:endParaRPr>
              </a:p>
            </c:rich>
          </c:tx>
          <c:overlay val="0"/>
        </c:title>
        <c:numFmt formatCode="General" sourceLinked="0"/>
        <c:majorTickMark val="out"/>
        <c:minorTickMark val="cross"/>
        <c:tickLblPos val="low"/>
        <c:txPr>
          <a:bodyPr/>
          <a:lstStyle/>
          <a:p>
            <a:pPr>
              <a:defRPr sz="1400"/>
            </a:pPr>
            <a:endParaRPr lang="en-US"/>
          </a:p>
        </c:txPr>
        <c:crossAx val="138437376"/>
        <c:crossesAt val="4"/>
        <c:crossBetween val="midCat"/>
        <c:majorUnit val="5"/>
      </c:valAx>
      <c:valAx>
        <c:axId val="138437376"/>
        <c:scaling>
          <c:orientation val="minMax"/>
          <c:max val="10"/>
          <c:min val="4"/>
        </c:scaling>
        <c:delete val="0"/>
        <c:axPos val="l"/>
        <c:majorGridlines/>
        <c:minorGridlines/>
        <c:title>
          <c:tx>
            <c:rich>
              <a:bodyPr rot="-5400000" vert="horz"/>
              <a:lstStyle/>
              <a:p>
                <a:pPr>
                  <a:defRPr sz="1600"/>
                </a:pPr>
                <a:r>
                  <a:rPr lang="en-US" sz="1600"/>
                  <a:t>Shaft Power Output [MW]</a:t>
                </a:r>
              </a:p>
            </c:rich>
          </c:tx>
          <c:overlay val="0"/>
        </c:title>
        <c:numFmt formatCode="General" sourceLinked="0"/>
        <c:majorTickMark val="out"/>
        <c:minorTickMark val="cross"/>
        <c:tickLblPos val="nextTo"/>
        <c:txPr>
          <a:bodyPr/>
          <a:lstStyle/>
          <a:p>
            <a:pPr>
              <a:defRPr sz="1400"/>
            </a:pPr>
            <a:endParaRPr lang="en-US"/>
          </a:p>
        </c:txPr>
        <c:crossAx val="138435200"/>
        <c:crossesAt val="-30"/>
        <c:crossBetween val="midCat"/>
      </c:valAx>
    </c:plotArea>
    <c:legend>
      <c:legendPos val="l"/>
      <c:layout>
        <c:manualLayout>
          <c:xMode val="edge"/>
          <c:yMode val="edge"/>
          <c:x val="0.10919540229885058"/>
          <c:y val="0.68885688938146217"/>
          <c:w val="0.22745568441875799"/>
          <c:h val="7.8836188867546023E-2"/>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Shaft Power Output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ln>
          </c:spPr>
          <c:marker>
            <c:symbol val="circle"/>
            <c:size val="9"/>
            <c:spPr>
              <a:solidFill>
                <a:srgbClr val="00B0F0"/>
              </a:solidFill>
              <a:ln w="19050">
                <a:solidFill>
                  <a:srgbClr val="00B0F0"/>
                </a:solidFill>
              </a:ln>
            </c:spPr>
          </c:marker>
          <c:dLbls>
            <c:numFmt formatCode="###\ ###" sourceLinked="0"/>
            <c:spPr>
              <a:noFill/>
              <a:ln>
                <a:noFill/>
              </a:ln>
              <a:effectLst/>
            </c:spPr>
            <c:txPr>
              <a:bodyPr wrap="square" lIns="38100" tIns="19050" rIns="38100" bIns="19050" anchor="b" anchorCtr="1">
                <a:spAutoFit/>
              </a:bodyPr>
              <a:lstStyle/>
              <a:p>
                <a:pPr>
                  <a:defRPr sz="12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c:spPr>
            <c:trendlineType val="poly"/>
            <c:order val="2"/>
            <c:forward val="200"/>
            <c:backward val="50"/>
            <c:dispRSqr val="0"/>
            <c:dispEq val="0"/>
          </c:trendline>
          <c:xVal>
            <c:numRef>
              <c:f>References!$AI$5:$AI$9</c:f>
              <c:numCache>
                <c:formatCode>General</c:formatCode>
                <c:ptCount val="5"/>
                <c:pt idx="0">
                  <c:v>11492.654902885592</c:v>
                </c:pt>
                <c:pt idx="1">
                  <c:v>11987.027898634704</c:v>
                </c:pt>
                <c:pt idx="2">
                  <c:v>12469.615637528126</c:v>
                </c:pt>
                <c:pt idx="3">
                  <c:v>12741.774533493828</c:v>
                </c:pt>
                <c:pt idx="4">
                  <c:v>13102.162390469584</c:v>
                </c:pt>
              </c:numCache>
            </c:numRef>
          </c:xVal>
          <c:yVal>
            <c:numRef>
              <c:f>References!$AK$5:$AK$9</c:f>
              <c:numCache>
                <c:formatCode>General</c:formatCode>
                <c:ptCount val="5"/>
                <c:pt idx="0">
                  <c:v>2000.4671112260844</c:v>
                </c:pt>
                <c:pt idx="1">
                  <c:v>3128.3592185594885</c:v>
                </c:pt>
                <c:pt idx="2">
                  <c:v>4519.6977639270835</c:v>
                </c:pt>
                <c:pt idx="3">
                  <c:v>5470.9131659960995</c:v>
                </c:pt>
                <c:pt idx="4">
                  <c:v>6879.4511292863099</c:v>
                </c:pt>
              </c:numCache>
            </c:numRef>
          </c:yVal>
          <c:smooth val="1"/>
          <c:extLst>
            <c:ext xmlns:c16="http://schemas.microsoft.com/office/drawing/2014/chart" uri="{C3380CC4-5D6E-409C-BE32-E72D297353CC}">
              <c16:uniqueId val="{00000000-9671-4E2D-8F2C-100FB3468BF9}"/>
            </c:ext>
          </c:extLst>
        </c:ser>
        <c:ser>
          <c:idx val="0"/>
          <c:order val="1"/>
          <c:tx>
            <c:v>Guarantee Point at Test Inlet Temperature</c:v>
          </c:tx>
          <c:spPr>
            <a:ln w="28575">
              <a:noFill/>
            </a:ln>
          </c:spPr>
          <c:marker>
            <c:symbol val="diamond"/>
            <c:size val="20"/>
            <c:spPr>
              <a:noFill/>
              <a:ln w="31750">
                <a:solidFill>
                  <a:srgbClr val="FF0000"/>
                </a:solidFill>
              </a:ln>
            </c:spPr>
          </c:marker>
          <c:dLbls>
            <c:dLbl>
              <c:idx val="0"/>
              <c:layout>
                <c:manualLayout>
                  <c:x val="-0.22824302134646962"/>
                  <c:y val="-5.5193903446368694E-2"/>
                </c:manualLayout>
              </c:layout>
              <c:tx>
                <c:rich>
                  <a:bodyPr wrap="square" lIns="38100" tIns="19050" rIns="38100" bIns="19050" anchor="ctr">
                    <a:spAutoFit/>
                  </a:bodyPr>
                  <a:lstStyle/>
                  <a:p>
                    <a:pPr>
                      <a:defRPr/>
                    </a:pPr>
                    <a:r>
                      <a:rPr lang="en-US" sz="1800" b="1" baseline="0"/>
                      <a:t> </a:t>
                    </a:r>
                    <a:fld id="{A52489AD-4406-4124-B10A-F56120819A58}" type="YVALUE">
                      <a:rPr lang="en-US" sz="1800" b="1" baseline="0"/>
                      <a:pPr>
                        <a:defRPr/>
                      </a:pPr>
                      <a:t>[Y VALUE]</a:t>
                    </a:fld>
                    <a:r>
                      <a:rPr lang="en-US" sz="1800" b="1" baseline="0"/>
                      <a:t> kW @ </a:t>
                    </a:r>
                    <a:fld id="{2A018B2C-A9F7-4509-B8CA-5D9D601C097B}" type="XVALUE">
                      <a:rPr lang="en-US" sz="1800" b="1"/>
                      <a:pPr>
                        <a:defRPr/>
                      </a:pPr>
                      <a:t>[X VALUE]</a:t>
                    </a:fld>
                    <a:r>
                      <a:rPr lang="en-US" sz="1800" b="1" baseline="0"/>
                      <a:t> rpm</a:t>
                    </a:r>
                  </a:p>
                </c:rich>
              </c:tx>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c15:spPr>
                  <c15:dlblFieldTable/>
                  <c15:showDataLabelsRange val="0"/>
                </c:ext>
                <c:ext xmlns:c16="http://schemas.microsoft.com/office/drawing/2014/chart" uri="{C3380CC4-5D6E-409C-BE32-E72D297353CC}">
                  <c16:uniqueId val="{00000001-F55A-43CF-8A7C-8F9BF5E1A827}"/>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References!$AV$33</c:f>
              <c:numCache>
                <c:formatCode>###\ ###</c:formatCode>
                <c:ptCount val="1"/>
              </c:numCache>
            </c:numRef>
          </c:xVal>
          <c:yVal>
            <c:numRef>
              <c:f>References!$AU$33</c:f>
              <c:numCache>
                <c:formatCode>General</c:formatCode>
                <c:ptCount val="1"/>
              </c:numCache>
            </c:numRef>
          </c:yVal>
          <c:smooth val="1"/>
          <c:extLst>
            <c:ext xmlns:c16="http://schemas.microsoft.com/office/drawing/2014/chart" uri="{C3380CC4-5D6E-409C-BE32-E72D297353CC}">
              <c16:uniqueId val="{00000001-7D1D-42D6-8932-F56E9504D13E}"/>
            </c:ext>
          </c:extLst>
        </c:ser>
        <c:dLbls>
          <c:showLegendKey val="0"/>
          <c:showVal val="0"/>
          <c:showCatName val="0"/>
          <c:showSerName val="0"/>
          <c:showPercent val="0"/>
          <c:showBubbleSize val="0"/>
        </c:dLbls>
        <c:axId val="138476928"/>
        <c:axId val="138745728"/>
      </c:scatterChart>
      <c:valAx>
        <c:axId val="138476928"/>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745728"/>
        <c:crossesAt val="4"/>
        <c:crossBetween val="midCat"/>
        <c:majorUnit val="250"/>
      </c:valAx>
      <c:valAx>
        <c:axId val="138745728"/>
        <c:scaling>
          <c:orientation val="minMax"/>
          <c:max val="8000"/>
          <c:min val="1000"/>
        </c:scaling>
        <c:delete val="0"/>
        <c:axPos val="l"/>
        <c:majorGridlines/>
        <c:minorGridlines/>
        <c:title>
          <c:tx>
            <c:rich>
              <a:bodyPr rot="-5400000" vert="horz"/>
              <a:lstStyle/>
              <a:p>
                <a:pPr>
                  <a:defRPr sz="1600"/>
                </a:pPr>
                <a:r>
                  <a:rPr lang="en-US" sz="1600"/>
                  <a:t>Shaft Power Output [kW]</a:t>
                </a:r>
              </a:p>
            </c:rich>
          </c:tx>
          <c:overlay val="0"/>
        </c:title>
        <c:numFmt formatCode="#\ ##0" sourceLinked="0"/>
        <c:majorTickMark val="out"/>
        <c:minorTickMark val="cross"/>
        <c:tickLblPos val="nextTo"/>
        <c:txPr>
          <a:bodyPr/>
          <a:lstStyle/>
          <a:p>
            <a:pPr>
              <a:defRPr sz="1400"/>
            </a:pPr>
            <a:endParaRPr lang="en-US"/>
          </a:p>
        </c:txPr>
        <c:crossAx val="138476928"/>
        <c:crossesAt val="-30"/>
        <c:crossBetween val="midCat"/>
        <c:majorUnit val="1000"/>
        <c:minorUnit val="500"/>
      </c:valAx>
    </c:plotArea>
    <c:legend>
      <c:legendPos val="r"/>
      <c:legendEntry>
        <c:idx val="2"/>
        <c:delete val="1"/>
      </c:legendEntry>
      <c:layout>
        <c:manualLayout>
          <c:xMode val="edge"/>
          <c:yMode val="edge"/>
          <c:x val="0.64518469674049361"/>
          <c:y val="0.72108445635382479"/>
          <c:w val="0.2310501920018618"/>
          <c:h val="8.2671234455134968E-2"/>
        </c:manualLayout>
      </c:layout>
      <c:overlay val="1"/>
      <c:spPr>
        <a:solidFill>
          <a:schemeClr val="bg1"/>
        </a:solidFill>
        <a:ln>
          <a:noFill/>
        </a:ln>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prstDash val="dash"/>
            </a:ln>
          </c:spPr>
          <c:marker>
            <c:symbol val="circle"/>
            <c:size val="9"/>
            <c:spPr>
              <a:solidFill>
                <a:srgbClr val="00B0F0"/>
              </a:solidFill>
              <a:ln w="19050">
                <a:noFill/>
              </a:ln>
            </c:spPr>
          </c:marker>
          <c:dLbls>
            <c:numFmt formatCode="###\ ###" sourceLinked="0"/>
            <c:spPr>
              <a:noFill/>
              <a:ln>
                <a:noFill/>
              </a:ln>
              <a:effectLst/>
            </c:spPr>
            <c:txPr>
              <a:bodyPr wrap="square" lIns="38100" tIns="19050" rIns="38100" bIns="19050" anchor="ctr">
                <a:spAutoFit/>
              </a:bodyPr>
              <a:lstStyle/>
              <a:p>
                <a:pPr>
                  <a:defRPr sz="12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c:spPr>
            <c:trendlineType val="poly"/>
            <c:order val="2"/>
            <c:forward val="200"/>
            <c:backward val="50"/>
            <c:dispRSqr val="0"/>
            <c:dispEq val="0"/>
          </c:trendline>
          <c:xVal>
            <c:numRef>
              <c:f>References!$AI$5:$AI$9</c:f>
              <c:numCache>
                <c:formatCode>General</c:formatCode>
                <c:ptCount val="5"/>
                <c:pt idx="0">
                  <c:v>11492.654902885592</c:v>
                </c:pt>
                <c:pt idx="1">
                  <c:v>11987.027898634704</c:v>
                </c:pt>
                <c:pt idx="2">
                  <c:v>12469.615637528126</c:v>
                </c:pt>
                <c:pt idx="3">
                  <c:v>12741.774533493828</c:v>
                </c:pt>
                <c:pt idx="4">
                  <c:v>13102.162390469584</c:v>
                </c:pt>
              </c:numCache>
            </c:numRef>
          </c:xVal>
          <c:yVal>
            <c:numRef>
              <c:f>References!$AM$5:$AM$9</c:f>
              <c:numCache>
                <c:formatCode>General</c:formatCode>
                <c:ptCount val="5"/>
                <c:pt idx="0">
                  <c:v>509.23243640594518</c:v>
                </c:pt>
                <c:pt idx="1">
                  <c:v>551.29321401374705</c:v>
                </c:pt>
                <c:pt idx="2">
                  <c:v>596.48464533541608</c:v>
                </c:pt>
                <c:pt idx="3">
                  <c:v>621.54180210245795</c:v>
                </c:pt>
                <c:pt idx="4">
                  <c:v>665.37654530848761</c:v>
                </c:pt>
              </c:numCache>
            </c:numRef>
          </c:yVal>
          <c:smooth val="1"/>
          <c:extLst>
            <c:ext xmlns:c16="http://schemas.microsoft.com/office/drawing/2014/chart" uri="{C3380CC4-5D6E-409C-BE32-E72D297353CC}">
              <c16:uniqueId val="{00000000-7EE7-4DA0-9FFB-A0591B3FA937}"/>
            </c:ext>
          </c:extLst>
        </c:ser>
        <c:ser>
          <c:idx val="0"/>
          <c:order val="1"/>
          <c:tx>
            <c:v>Guarantee Point at Test Inlet Temperature</c:v>
          </c:tx>
          <c:spPr>
            <a:ln w="31750">
              <a:noFill/>
            </a:ln>
          </c:spPr>
          <c:marker>
            <c:symbol val="diamond"/>
            <c:size val="20"/>
            <c:spPr>
              <a:noFill/>
              <a:ln w="31750">
                <a:solidFill>
                  <a:srgbClr val="FF0000"/>
                </a:solidFill>
              </a:ln>
            </c:spPr>
          </c:marker>
          <c:dLbls>
            <c:dLbl>
              <c:idx val="0"/>
              <c:layout>
                <c:manualLayout>
                  <c:x val="-0.23399014778325136"/>
                  <c:y val="-1.860914677528263E-2"/>
                </c:manualLayout>
              </c:layout>
              <c:tx>
                <c:rich>
                  <a:bodyPr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r>
                      <a:rPr lang="en-US" sz="1800" b="1" baseline="0"/>
                      <a:t> </a:t>
                    </a:r>
                    <a:fld id="{B2F8757D-9D9E-427B-87D7-8E3A71FF8D98}" type="YVALUE">
                      <a:rPr lang="en-US" sz="1800" b="1" baseline="0"/>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[Y VALUE]</a:t>
                    </a:fld>
                    <a:r>
                      <a:rPr lang="en-US" sz="1800" b="1" i="0" baseline="0">
                        <a:effectLst/>
                      </a:rPr>
                      <a:t>˚C @ </a:t>
                    </a:r>
                    <a:fld id="{EB16A3A9-BC0B-4A95-8A81-EBBD5C2227A5}" type="XVALUE">
                      <a:rPr lang="en-US" sz="1800" b="1"/>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[X VALUE]</a:t>
                    </a:fld>
                    <a:r>
                      <a:rPr lang="en-US" sz="1800" b="1"/>
                      <a:t> rpm</a:t>
                    </a:r>
                  </a:p>
                </c:rich>
              </c:tx>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oundRectCallout">
                      <a:avLst/>
                    </a:prstGeom>
                  </c15:spPr>
                  <c15:dlblFieldTable/>
                  <c15:showDataLabelsRange val="0"/>
                </c:ext>
                <c:ext xmlns:c16="http://schemas.microsoft.com/office/drawing/2014/chart" uri="{C3380CC4-5D6E-409C-BE32-E72D297353CC}">
                  <c16:uniqueId val="{00000002-B064-4FA3-8CA2-7F4770FC0A7E}"/>
                </c:ext>
              </c:extLst>
            </c:dLbl>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References!$AV$33</c:f>
              <c:numCache>
                <c:formatCode>###\ ###</c:formatCode>
                <c:ptCount val="1"/>
              </c:numCache>
            </c:numRef>
          </c:xVal>
          <c:yVal>
            <c:numRef>
              <c:f>References!$AW$33</c:f>
              <c:numCache>
                <c:formatCode>#\ ##0.00</c:formatCode>
                <c:ptCount val="1"/>
              </c:numCache>
            </c:numRef>
          </c:yVal>
          <c:smooth val="1"/>
          <c:extLst>
            <c:ext xmlns:c16="http://schemas.microsoft.com/office/drawing/2014/chart" uri="{C3380CC4-5D6E-409C-BE32-E72D297353CC}">
              <c16:uniqueId val="{00000001-B064-4FA3-8CA2-7F4770FC0A7E}"/>
            </c:ext>
          </c:extLst>
        </c:ser>
        <c:dLbls>
          <c:showLegendKey val="0"/>
          <c:showVal val="0"/>
          <c:showCatName val="0"/>
          <c:showSerName val="0"/>
          <c:showPercent val="0"/>
          <c:showBubbleSize val="0"/>
        </c:dLbls>
        <c:axId val="138775168"/>
        <c:axId val="138781440"/>
      </c:scatterChart>
      <c:valAx>
        <c:axId val="138775168"/>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781440"/>
        <c:crosses val="autoZero"/>
        <c:crossBetween val="midCat"/>
        <c:majorUnit val="250"/>
      </c:valAx>
      <c:valAx>
        <c:axId val="138781440"/>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 ##0" sourceLinked="0"/>
        <c:majorTickMark val="out"/>
        <c:minorTickMark val="cross"/>
        <c:tickLblPos val="nextTo"/>
        <c:txPr>
          <a:bodyPr/>
          <a:lstStyle/>
          <a:p>
            <a:pPr>
              <a:defRPr sz="1400"/>
            </a:pPr>
            <a:endParaRPr lang="en-US"/>
          </a:p>
        </c:txPr>
        <c:crossAx val="138775168"/>
        <c:crossesAt val="-30"/>
        <c:crossBetween val="midCat"/>
        <c:majorUnit val="100"/>
        <c:minorUnit val="50"/>
      </c:valAx>
    </c:plotArea>
    <c:legend>
      <c:legendPos val="r"/>
      <c:legendEntry>
        <c:idx val="2"/>
        <c:delete val="1"/>
      </c:legendEntry>
      <c:layout>
        <c:manualLayout>
          <c:xMode val="edge"/>
          <c:yMode val="edge"/>
          <c:x val="0.64478653530377683"/>
          <c:y val="0.69331193658876622"/>
          <c:w val="0.2310501920018618"/>
          <c:h val="8.2671234455134968E-2"/>
        </c:manualLayout>
      </c:layout>
      <c:overlay val="1"/>
      <c:spPr>
        <a:solidFill>
          <a:sysClr val="window" lastClr="FFFFFF"/>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Power Turbine Inlet Temperature  vs.  Inlet Temperature</a:t>
            </a:r>
          </a:p>
          <a:p>
            <a:pPr>
              <a:defRPr sz="2400"/>
            </a:pPr>
            <a:r>
              <a:rPr lang="en-US" sz="1800"/>
              <a:t>Power Turbine</a:t>
            </a:r>
            <a:r>
              <a:rPr lang="en-US" sz="1800" baseline="0"/>
              <a:t> Speed = 12 000 rpm, Standard Combustion System, No Water Injection</a:t>
            </a:r>
            <a:endParaRPr lang="en-US" sz="1800"/>
          </a:p>
        </c:rich>
      </c:tx>
      <c:overlay val="0"/>
    </c:title>
    <c:autoTitleDeleted val="0"/>
    <c:plotArea>
      <c:layout/>
      <c:scatterChart>
        <c:scatterStyle val="smoothMarker"/>
        <c:varyColors val="0"/>
        <c:ser>
          <c:idx val="0"/>
          <c:order val="0"/>
          <c:tx>
            <c:v>Base Load at Test Inlet Temperature</c:v>
          </c:tx>
          <c:spPr>
            <a:ln>
              <a:noFill/>
            </a:ln>
          </c:spPr>
          <c:marker>
            <c:symbol val="diamond"/>
            <c:size val="20"/>
            <c:spPr>
              <a:noFill/>
              <a:ln w="31750">
                <a:solidFill>
                  <a:srgbClr val="FF0000"/>
                </a:solidFill>
              </a:ln>
            </c:spPr>
          </c:marker>
          <c:dLbls>
            <c:dLbl>
              <c:idx val="0"/>
              <c:layout>
                <c:manualLayout>
                  <c:x val="1.0673234811165846E-2"/>
                  <c:y val="0.1319557680429132"/>
                </c:manualLayout>
              </c:layout>
              <c:tx>
                <c:rich>
                  <a:bodyPr/>
                  <a:lstStyle/>
                  <a:p>
                    <a:r>
                      <a:rPr lang="en-US" sz="1800" b="1" i="0" baseline="0">
                        <a:effectLst/>
                      </a:rPr>
                      <a:t> </a:t>
                    </a:r>
                    <a:r>
                      <a:rPr lang="en-US" sz="1800" b="1" baseline="0"/>
                      <a:t> </a:t>
                    </a:r>
                    <a:fld id="{2F9D6C3D-9FCE-4AA9-A447-646F81D02200}" type="YVALUE">
                      <a:rPr lang="en-US" sz="1800" b="1" baseline="0"/>
                      <a:pPr/>
                      <a:t>[Y VALUE]</a:t>
                    </a:fld>
                    <a:r>
                      <a:rPr lang="en-US" sz="1800" b="1" i="0" baseline="0">
                        <a:effectLst/>
                      </a:rPr>
                      <a:t>˚C @ </a:t>
                    </a:r>
                    <a:fld id="{EC31D8C4-AD37-4933-A9F3-EBCE5A14EF0B}" type="XVALUE">
                      <a:rPr lang="en-US" sz="1800" b="1"/>
                      <a:pPr/>
                      <a:t>[X VALUE]</a:t>
                    </a:fld>
                    <a:r>
                      <a:rPr lang="en-US" sz="1800" b="1" i="0" baseline="0">
                        <a:effectLst/>
                      </a:rPr>
                      <a:t>˚C </a:t>
                    </a: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314-485D-B9DF-B4426D000C6C}"/>
                </c:ext>
              </c:extLst>
            </c:dLbl>
            <c:numFmt formatCode="###\ ###" sourceLinked="0"/>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oundRectCallout">
                    <a:avLst/>
                  </a:prstGeom>
                </c15:spPr>
                <c15:showLeaderLines val="0"/>
              </c:ext>
            </c:extLst>
          </c:dLbls>
          <c:xVal>
            <c:numRef>
              <c:f>References!$O$5</c:f>
              <c:numCache>
                <c:formatCode>General</c:formatCode>
                <c:ptCount val="1"/>
                <c:pt idx="0">
                  <c:v>15</c:v>
                </c:pt>
              </c:numCache>
            </c:numRef>
          </c:xVal>
          <c:yVal>
            <c:numRef>
              <c:f>References!$S$5</c:f>
              <c:numCache>
                <c:formatCode>#\ ##0.00</c:formatCode>
                <c:ptCount val="1"/>
                <c:pt idx="0">
                  <c:v>666.53788992546879</c:v>
                </c:pt>
              </c:numCache>
            </c:numRef>
          </c:yVal>
          <c:smooth val="1"/>
          <c:extLst>
            <c:ext xmlns:c16="http://schemas.microsoft.com/office/drawing/2014/chart" uri="{C3380CC4-5D6E-409C-BE32-E72D297353CC}">
              <c16:uniqueId val="{00000002-5314-485D-B9DF-B4426D000C6C}"/>
            </c:ext>
          </c:extLst>
        </c:ser>
        <c:ser>
          <c:idx val="1"/>
          <c:order val="1"/>
          <c:tx>
            <c:v>Temperature boundary curve</c:v>
          </c:tx>
          <c:spPr>
            <a:ln w="44450">
              <a:solidFill>
                <a:schemeClr val="tx1"/>
              </a:solidFill>
            </a:ln>
          </c:spPr>
          <c:marker>
            <c:symbol val="none"/>
          </c:marker>
          <c:xVal>
            <c:numRef>
              <c:f>References!$AS$5:$AS$9</c:f>
              <c:numCache>
                <c:formatCode>General</c:formatCode>
                <c:ptCount val="5"/>
                <c:pt idx="0">
                  <c:v>-30</c:v>
                </c:pt>
                <c:pt idx="1">
                  <c:v>0</c:v>
                </c:pt>
                <c:pt idx="2">
                  <c:v>15</c:v>
                </c:pt>
                <c:pt idx="3">
                  <c:v>40</c:v>
                </c:pt>
                <c:pt idx="4">
                  <c:v>50</c:v>
                </c:pt>
              </c:numCache>
            </c:numRef>
          </c:xVal>
          <c:yVal>
            <c:numRef>
              <c:f>References!$AW$5:$AW$9</c:f>
              <c:numCache>
                <c:formatCode>0</c:formatCode>
                <c:ptCount val="5"/>
                <c:pt idx="0">
                  <c:v>623</c:v>
                </c:pt>
                <c:pt idx="1">
                  <c:v>690</c:v>
                </c:pt>
                <c:pt idx="2">
                  <c:v>715</c:v>
                </c:pt>
                <c:pt idx="3">
                  <c:v>745</c:v>
                </c:pt>
                <c:pt idx="4">
                  <c:v>753</c:v>
                </c:pt>
              </c:numCache>
            </c:numRef>
          </c:yVal>
          <c:smooth val="1"/>
          <c:extLst>
            <c:ext xmlns:c16="http://schemas.microsoft.com/office/drawing/2014/chart" uri="{C3380CC4-5D6E-409C-BE32-E72D297353CC}">
              <c16:uniqueId val="{00000000-5314-485D-B9DF-B4426D000C6C}"/>
            </c:ext>
          </c:extLst>
        </c:ser>
        <c:ser>
          <c:idx val="2"/>
          <c:order val="2"/>
          <c:spPr>
            <a:ln w="15875">
              <a:solidFill>
                <a:schemeClr val="tx1"/>
              </a:solidFill>
            </a:ln>
          </c:spPr>
          <c:marker>
            <c:symbol val="none"/>
          </c:marker>
          <c:xVal>
            <c:numRef>
              <c:f>References!$AS$5:$AS$9</c:f>
              <c:numCache>
                <c:formatCode>General</c:formatCode>
                <c:ptCount val="5"/>
                <c:pt idx="0">
                  <c:v>-30</c:v>
                </c:pt>
                <c:pt idx="1">
                  <c:v>0</c:v>
                </c:pt>
                <c:pt idx="2">
                  <c:v>15</c:v>
                </c:pt>
                <c:pt idx="3">
                  <c:v>40</c:v>
                </c:pt>
                <c:pt idx="4">
                  <c:v>50</c:v>
                </c:pt>
              </c:numCache>
            </c:numRef>
          </c:xVal>
          <c:yVal>
            <c:numRef>
              <c:f>References!$AX$5:$AX$9</c:f>
              <c:numCache>
                <c:formatCode>0</c:formatCode>
                <c:ptCount val="5"/>
                <c:pt idx="0">
                  <c:v>574</c:v>
                </c:pt>
                <c:pt idx="1">
                  <c:v>641</c:v>
                </c:pt>
                <c:pt idx="2">
                  <c:v>666</c:v>
                </c:pt>
                <c:pt idx="3">
                  <c:v>696</c:v>
                </c:pt>
                <c:pt idx="4">
                  <c:v>704</c:v>
                </c:pt>
              </c:numCache>
            </c:numRef>
          </c:yVal>
          <c:smooth val="1"/>
          <c:extLst>
            <c:ext xmlns:c16="http://schemas.microsoft.com/office/drawing/2014/chart" uri="{C3380CC4-5D6E-409C-BE32-E72D297353CC}">
              <c16:uniqueId val="{00000001-5314-485D-B9DF-B4426D000C6C}"/>
            </c:ext>
          </c:extLst>
        </c:ser>
        <c:dLbls>
          <c:showLegendKey val="0"/>
          <c:showVal val="0"/>
          <c:showCatName val="0"/>
          <c:showSerName val="0"/>
          <c:showPercent val="0"/>
          <c:showBubbleSize val="0"/>
        </c:dLbls>
        <c:axId val="138893184"/>
        <c:axId val="138903936"/>
      </c:scatterChart>
      <c:valAx>
        <c:axId val="138893184"/>
        <c:scaling>
          <c:orientation val="minMax"/>
          <c:max val="50"/>
          <c:min val="-30"/>
        </c:scaling>
        <c:delete val="0"/>
        <c:axPos val="b"/>
        <c:majorGridlines/>
        <c:minorGridlines/>
        <c:title>
          <c:tx>
            <c:rich>
              <a:bodyPr/>
              <a:lstStyle/>
              <a:p>
                <a:pPr>
                  <a:defRPr sz="1600"/>
                </a:pPr>
                <a:r>
                  <a:rPr lang="en-US" sz="1600" b="1" i="0" baseline="0">
                    <a:effectLst/>
                  </a:rPr>
                  <a:t>Inlet Temperature [˚C]</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903936"/>
        <c:crosses val="autoZero"/>
        <c:crossBetween val="midCat"/>
        <c:minorUnit val="5"/>
      </c:valAx>
      <c:valAx>
        <c:axId val="138903936"/>
        <c:scaling>
          <c:orientation val="minMax"/>
          <c:max val="800"/>
          <c:min val="400"/>
        </c:scaling>
        <c:delete val="0"/>
        <c:axPos val="l"/>
        <c:majorGridlines/>
        <c:minorGridlines/>
        <c:title>
          <c:tx>
            <c:rich>
              <a:bodyPr rot="-5400000" vert="horz"/>
              <a:lstStyle/>
              <a:p>
                <a:pPr>
                  <a:defRPr sz="1600"/>
                </a:pPr>
                <a:r>
                  <a:rPr lang="en-US" sz="1600"/>
                  <a:t>Power Turbine Inlet Temperature [˚C]</a:t>
                </a:r>
              </a:p>
            </c:rich>
          </c:tx>
          <c:overlay val="0"/>
        </c:title>
        <c:numFmt formatCode="#\ ##0" sourceLinked="0"/>
        <c:majorTickMark val="out"/>
        <c:minorTickMark val="cross"/>
        <c:tickLblPos val="nextTo"/>
        <c:txPr>
          <a:bodyPr/>
          <a:lstStyle/>
          <a:p>
            <a:pPr>
              <a:defRPr sz="1400"/>
            </a:pPr>
            <a:endParaRPr lang="en-US"/>
          </a:p>
        </c:txPr>
        <c:crossAx val="138893184"/>
        <c:crossesAt val="-30"/>
        <c:crossBetween val="midCat"/>
        <c:majorUnit val="100"/>
        <c:minorUnit val="50"/>
      </c:valAx>
    </c:plotArea>
    <c:legend>
      <c:legendPos val="r"/>
      <c:legendEntry>
        <c:idx val="2"/>
        <c:delete val="1"/>
      </c:legendEntry>
      <c:layout>
        <c:manualLayout>
          <c:xMode val="edge"/>
          <c:yMode val="edge"/>
          <c:x val="0.66338240047580277"/>
          <c:y val="0.71262575327415079"/>
          <c:w val="0.20621995526421266"/>
          <c:h val="8.2671234455134968E-2"/>
        </c:manualLayout>
      </c:layout>
      <c:overlay val="1"/>
      <c:spPr>
        <a:solidFill>
          <a:sysClr val="window" lastClr="FFFFFF"/>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Gas Turbine Efficiency  vs.  Gas Generator Speed</a:t>
            </a:r>
          </a:p>
          <a:p>
            <a:pPr>
              <a:defRPr sz="2400"/>
            </a:pPr>
            <a:r>
              <a:rPr lang="en-US" sz="1800"/>
              <a:t>Power Turbine</a:t>
            </a:r>
            <a:r>
              <a:rPr lang="en-US" sz="1800" baseline="0"/>
              <a:t> Speed = 12 000 rpm</a:t>
            </a:r>
            <a:endParaRPr lang="en-US" sz="1800"/>
          </a:p>
        </c:rich>
      </c:tx>
      <c:overlay val="0"/>
    </c:title>
    <c:autoTitleDeleted val="0"/>
    <c:plotArea>
      <c:layout/>
      <c:scatterChart>
        <c:scatterStyle val="smoothMarker"/>
        <c:varyColors val="0"/>
        <c:ser>
          <c:idx val="4"/>
          <c:order val="0"/>
          <c:tx>
            <c:v>Interpolated Data</c:v>
          </c:tx>
          <c:spPr>
            <a:ln>
              <a:noFill/>
              <a:prstDash val="dash"/>
            </a:ln>
          </c:spPr>
          <c:marker>
            <c:symbol val="circle"/>
            <c:size val="9"/>
            <c:spPr>
              <a:solidFill>
                <a:srgbClr val="00B0F0"/>
              </a:solidFill>
              <a:ln>
                <a:noFill/>
              </a:ln>
            </c:spPr>
          </c:marker>
          <c:dLbls>
            <c:numFmt formatCode="#,##0.0" sourceLinked="0"/>
            <c:spPr>
              <a:noFill/>
              <a:ln>
                <a:noFill/>
              </a:ln>
              <a:effectLst/>
            </c:spPr>
            <c:txPr>
              <a:bodyPr wrap="square" lIns="38100" tIns="19050" rIns="38100" bIns="19050" anchor="ctr">
                <a:spAutoFit/>
              </a:bodyPr>
              <a:lstStyle/>
              <a:p>
                <a:pPr>
                  <a:defRPr sz="1100" b="1"/>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poly"/>
            <c:order val="2"/>
            <c:forward val="200"/>
            <c:backward val="50"/>
            <c:dispRSqr val="0"/>
            <c:dispEq val="0"/>
          </c:trendline>
          <c:xVal>
            <c:numRef>
              <c:f>References!$AI$5:$AI$9</c:f>
              <c:numCache>
                <c:formatCode>General</c:formatCode>
                <c:ptCount val="5"/>
                <c:pt idx="0">
                  <c:v>11492.654902885592</c:v>
                </c:pt>
                <c:pt idx="1">
                  <c:v>11987.027898634704</c:v>
                </c:pt>
                <c:pt idx="2">
                  <c:v>12469.615637528126</c:v>
                </c:pt>
                <c:pt idx="3">
                  <c:v>12741.774533493828</c:v>
                </c:pt>
                <c:pt idx="4">
                  <c:v>13102.162390469584</c:v>
                </c:pt>
              </c:numCache>
            </c:numRef>
          </c:xVal>
          <c:yVal>
            <c:numRef>
              <c:f>References!$AO$5:$AO$9</c:f>
              <c:numCache>
                <c:formatCode>General</c:formatCode>
                <c:ptCount val="5"/>
                <c:pt idx="0">
                  <c:v>18.718423719828838</c:v>
                </c:pt>
                <c:pt idx="1">
                  <c:v>23.817654259434139</c:v>
                </c:pt>
                <c:pt idx="2">
                  <c:v>27.906997547905803</c:v>
                </c:pt>
                <c:pt idx="3">
                  <c:v>30.159089751457753</c:v>
                </c:pt>
                <c:pt idx="4">
                  <c:v>32.425753282737816</c:v>
                </c:pt>
              </c:numCache>
            </c:numRef>
          </c:yVal>
          <c:smooth val="1"/>
          <c:extLst>
            <c:ext xmlns:c16="http://schemas.microsoft.com/office/drawing/2014/chart" uri="{C3380CC4-5D6E-409C-BE32-E72D297353CC}">
              <c16:uniqueId val="{00000000-4228-4711-9862-C8207020A6D6}"/>
            </c:ext>
          </c:extLst>
        </c:ser>
        <c:ser>
          <c:idx val="0"/>
          <c:order val="1"/>
          <c:tx>
            <c:v>Guarantee Point at Test Inlet Temperature</c:v>
          </c:tx>
          <c:spPr>
            <a:ln w="28575">
              <a:noFill/>
            </a:ln>
          </c:spPr>
          <c:marker>
            <c:symbol val="diamond"/>
            <c:size val="20"/>
            <c:spPr>
              <a:noFill/>
              <a:ln w="31750">
                <a:solidFill>
                  <a:srgbClr val="FF0000"/>
                </a:solidFill>
              </a:ln>
            </c:spPr>
          </c:marker>
          <c:dLbls>
            <c:dLbl>
              <c:idx val="0"/>
              <c:layout>
                <c:manualLayout>
                  <c:x val="-0.23152709359605911"/>
                  <c:y val="-7.2111319211515562E-2"/>
                </c:manualLayout>
              </c:layout>
              <c:tx>
                <c:rich>
                  <a:bodyPr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fld id="{DC7F10D2-71C0-4C59-A16E-8925AACC1763}" type="YVALUE">
                      <a:rPr lang="en-US" sz="1800" b="1" baseline="0"/>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[Y VALUE]</a:t>
                    </a:fld>
                    <a:r>
                      <a:rPr lang="en-US" sz="1800" b="1" baseline="0"/>
                      <a:t>% @ </a:t>
                    </a:r>
                    <a:fld id="{AB8C3019-F668-4F8C-B569-175C85BE97F0}" type="XVALUE">
                      <a:rPr lang="en-US" sz="1800" b="1"/>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solidFill>
                          <a:latin typeface="Segoe UI" pitchFamily="34" charset="0"/>
                          <a:ea typeface="Segoe UI" pitchFamily="34" charset="0"/>
                          <a:cs typeface="Segoe UI" pitchFamily="34" charset="0"/>
                        </a:defRPr>
                      </a:pPr>
                      <a:t>[X VALUE]</a:t>
                    </a:fld>
                    <a:r>
                      <a:rPr lang="en-US" sz="1800" b="1"/>
                      <a:t> rpm</a:t>
                    </a:r>
                  </a:p>
                </c:rich>
              </c:tx>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dlblFieldTable/>
                  <c15:showDataLabelsRange val="0"/>
                </c:ext>
                <c:ext xmlns:c16="http://schemas.microsoft.com/office/drawing/2014/chart" uri="{C3380CC4-5D6E-409C-BE32-E72D297353CC}">
                  <c16:uniqueId val="{00000002-9C76-4150-9D7F-BF3749700432}"/>
                </c:ext>
              </c:extLst>
            </c:dLbl>
            <c:spPr>
              <a:solidFill>
                <a:sysClr val="window" lastClr="FFFFFF"/>
              </a:solidFill>
              <a:ln>
                <a:solidFill>
                  <a:sysClr val="windowText" lastClr="000000">
                    <a:lumMod val="65000"/>
                    <a:lumOff val="35000"/>
                  </a:sysClr>
                </a:solidFill>
              </a:ln>
              <a:effectLst/>
            </c:sp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15:showLeaderLines val="0"/>
              </c:ext>
            </c:extLst>
          </c:dLbls>
          <c:xVal>
            <c:numRef>
              <c:f>References!$AV$33</c:f>
              <c:numCache>
                <c:formatCode>###\ ###</c:formatCode>
                <c:ptCount val="1"/>
              </c:numCache>
            </c:numRef>
          </c:xVal>
          <c:yVal>
            <c:numRef>
              <c:f>References!$AX$33</c:f>
              <c:numCache>
                <c:formatCode>0.00</c:formatCode>
                <c:ptCount val="1"/>
              </c:numCache>
            </c:numRef>
          </c:yVal>
          <c:smooth val="1"/>
          <c:extLst>
            <c:ext xmlns:c16="http://schemas.microsoft.com/office/drawing/2014/chart" uri="{C3380CC4-5D6E-409C-BE32-E72D297353CC}">
              <c16:uniqueId val="{00000001-9C76-4150-9D7F-BF3749700432}"/>
            </c:ext>
          </c:extLst>
        </c:ser>
        <c:dLbls>
          <c:showLegendKey val="0"/>
          <c:showVal val="0"/>
          <c:showCatName val="0"/>
          <c:showSerName val="0"/>
          <c:showPercent val="0"/>
          <c:showBubbleSize val="0"/>
        </c:dLbls>
        <c:axId val="138806400"/>
        <c:axId val="138808320"/>
      </c:scatterChart>
      <c:valAx>
        <c:axId val="138806400"/>
        <c:scaling>
          <c:orientation val="minMax"/>
          <c:min val="11250"/>
        </c:scaling>
        <c:delete val="0"/>
        <c:axPos val="b"/>
        <c:majorGridlines/>
        <c:minorGridlines/>
        <c:title>
          <c:tx>
            <c:rich>
              <a:bodyPr/>
              <a:lstStyle/>
              <a:p>
                <a:pPr>
                  <a:defRPr sz="1600"/>
                </a:pPr>
                <a:r>
                  <a:rPr lang="en-US" sz="1600" b="1" i="0" baseline="0">
                    <a:effectLst/>
                  </a:rPr>
                  <a:t>Gas Generator Speed [rpm]</a:t>
                </a:r>
                <a:endParaRPr lang="en-US" sz="1600">
                  <a:effectLst/>
                </a:endParaRPr>
              </a:p>
            </c:rich>
          </c:tx>
          <c:overlay val="0"/>
        </c:title>
        <c:numFmt formatCode="#\ ##0" sourceLinked="0"/>
        <c:majorTickMark val="out"/>
        <c:minorTickMark val="cross"/>
        <c:tickLblPos val="low"/>
        <c:txPr>
          <a:bodyPr/>
          <a:lstStyle/>
          <a:p>
            <a:pPr>
              <a:defRPr sz="1400"/>
            </a:pPr>
            <a:endParaRPr lang="en-US"/>
          </a:p>
        </c:txPr>
        <c:crossAx val="138808320"/>
        <c:crosses val="autoZero"/>
        <c:crossBetween val="midCat"/>
        <c:majorUnit val="200"/>
        <c:minorUnit val="100"/>
      </c:valAx>
      <c:valAx>
        <c:axId val="138808320"/>
        <c:scaling>
          <c:orientation val="minMax"/>
          <c:max val="36"/>
          <c:min val="16"/>
        </c:scaling>
        <c:delete val="0"/>
        <c:axPos val="l"/>
        <c:majorGridlines/>
        <c:minorGridlines/>
        <c:title>
          <c:tx>
            <c:rich>
              <a:bodyPr rot="-5400000" vert="horz"/>
              <a:lstStyle/>
              <a:p>
                <a:pPr>
                  <a:defRPr sz="1600"/>
                </a:pPr>
                <a:r>
                  <a:rPr lang="en-US" sz="1600"/>
                  <a:t>Gas Turbine Efficiency [%]</a:t>
                </a:r>
              </a:p>
            </c:rich>
          </c:tx>
          <c:overlay val="0"/>
        </c:title>
        <c:numFmt formatCode="#\ ##0" sourceLinked="0"/>
        <c:majorTickMark val="out"/>
        <c:minorTickMark val="cross"/>
        <c:tickLblPos val="nextTo"/>
        <c:txPr>
          <a:bodyPr/>
          <a:lstStyle/>
          <a:p>
            <a:pPr>
              <a:defRPr sz="1400"/>
            </a:pPr>
            <a:endParaRPr lang="en-US"/>
          </a:p>
        </c:txPr>
        <c:crossAx val="138806400"/>
        <c:crossesAt val="-30"/>
        <c:crossBetween val="midCat"/>
        <c:minorUnit val="1"/>
      </c:valAx>
      <c:spPr>
        <a:noFill/>
      </c:spPr>
    </c:plotArea>
    <c:legend>
      <c:legendPos val="r"/>
      <c:legendEntry>
        <c:idx val="2"/>
        <c:delete val="1"/>
      </c:legendEntry>
      <c:layout>
        <c:manualLayout>
          <c:xMode val="edge"/>
          <c:yMode val="edge"/>
          <c:x val="0.66110410767619565"/>
          <c:y val="0.73631008677165211"/>
          <c:w val="0.2310501920018618"/>
          <c:h val="8.2671245467599838E-2"/>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Emissions  vs.</a:t>
            </a:r>
            <a:r>
              <a:rPr lang="en-US" sz="2400" baseline="0"/>
              <a:t>  Relative Base Load</a:t>
            </a:r>
            <a:endParaRPr lang="en-US" sz="2400"/>
          </a:p>
        </c:rich>
      </c:tx>
      <c:overlay val="0"/>
    </c:title>
    <c:autoTitleDeleted val="0"/>
    <c:plotArea>
      <c:layout/>
      <c:scatterChart>
        <c:scatterStyle val="smoothMarker"/>
        <c:varyColors val="0"/>
        <c:ser>
          <c:idx val="4"/>
          <c:order val="0"/>
          <c:tx>
            <c:v>Measured CO values</c:v>
          </c:tx>
          <c:spPr>
            <a:ln w="44450" cmpd="sng">
              <a:noFill/>
              <a:prstDash val="solid"/>
            </a:ln>
            <a:effectLst/>
          </c:spPr>
          <c:marker>
            <c:symbol val="circle"/>
            <c:size val="12"/>
            <c:spPr>
              <a:solidFill>
                <a:schemeClr val="accent6">
                  <a:lumMod val="75000"/>
                  <a:alpha val="70000"/>
                </a:schemeClr>
              </a:solidFill>
              <a:ln w="12700">
                <a:solidFill>
                  <a:schemeClr val="accent6">
                    <a:lumMod val="50000"/>
                  </a:schemeClr>
                </a:solidFill>
              </a:ln>
            </c:spPr>
          </c:marker>
          <c:xVal>
            <c:numRef>
              <c:f>References!$BF$5:$BF$24</c:f>
              <c:numCache>
                <c:formatCode>0.0</c:formatCode>
                <c:ptCount val="20"/>
                <c:pt idx="0">
                  <c:v>39.449402549523526</c:v>
                </c:pt>
                <c:pt idx="1">
                  <c:v>41.458216440074715</c:v>
                </c:pt>
                <c:pt idx="2">
                  <c:v>36.723717741539623</c:v>
                </c:pt>
                <c:pt idx="3">
                  <c:v>31.738328163239533</c:v>
                </c:pt>
                <c:pt idx="4">
                  <c:v>54.794644984193567</c:v>
                </c:pt>
                <c:pt idx="5">
                  <c:v>56.051470017515072</c:v>
                </c:pt>
                <c:pt idx="6">
                  <c:v>49.566902858475203</c:v>
                </c:pt>
                <c:pt idx="7">
                  <c:v>67.430633922851015</c:v>
                </c:pt>
                <c:pt idx="8">
                  <c:v>75.253381060753483</c:v>
                </c:pt>
                <c:pt idx="9">
                  <c:v>75.206321184066709</c:v>
                </c:pt>
                <c:pt idx="10">
                  <c:v>71.517496298587218</c:v>
                </c:pt>
                <c:pt idx="11">
                  <c:v>83.032845570482735</c:v>
                </c:pt>
                <c:pt idx="12">
                  <c:v>89.852381376537735</c:v>
                </c:pt>
                <c:pt idx="13">
                  <c:v>86.618920027915848</c:v>
                </c:pt>
                <c:pt idx="14">
                  <c:v>84.508740914095682</c:v>
                </c:pt>
                <c:pt idx="15">
                  <c:v>99.763781402619884</c:v>
                </c:pt>
                <c:pt idx="16">
                  <c:v>105.73861690324206</c:v>
                </c:pt>
                <c:pt idx="17">
                  <c:v>110.79691337952521</c:v>
                </c:pt>
                <c:pt idx="18">
                  <c:v>109.35801184373486</c:v>
                </c:pt>
                <c:pt idx="19">
                  <c:v>106.99409725032064</c:v>
                </c:pt>
              </c:numCache>
            </c:numRef>
          </c:xVal>
          <c:yVal>
            <c:numRef>
              <c:f>References!$BH$5:$BH$24</c:f>
              <c:numCache>
                <c:formatCode>0.0</c:formatCode>
                <c:ptCount val="20"/>
                <c:pt idx="0">
                  <c:v>91.385897435897448</c:v>
                </c:pt>
                <c:pt idx="1">
                  <c:v>85.23791348600507</c:v>
                </c:pt>
                <c:pt idx="2">
                  <c:v>119.61818181818188</c:v>
                </c:pt>
                <c:pt idx="3">
                  <c:v>187.47222222222231</c:v>
                </c:pt>
                <c:pt idx="4">
                  <c:v>12.04</c:v>
                </c:pt>
                <c:pt idx="5">
                  <c:v>8.0819672131147531</c:v>
                </c:pt>
                <c:pt idx="6">
                  <c:v>12.841726618705041</c:v>
                </c:pt>
                <c:pt idx="7">
                  <c:v>2.8993644067796609</c:v>
                </c:pt>
                <c:pt idx="8">
                  <c:v>2.4002123142250524</c:v>
                </c:pt>
                <c:pt idx="9">
                  <c:v>2.1567164179104488</c:v>
                </c:pt>
                <c:pt idx="10">
                  <c:v>2.0517241379310338</c:v>
                </c:pt>
                <c:pt idx="11">
                  <c:v>2.279233870967742</c:v>
                </c:pt>
                <c:pt idx="12">
                  <c:v>2.2700803212851408</c:v>
                </c:pt>
                <c:pt idx="13">
                  <c:v>2.2977642276422769</c:v>
                </c:pt>
                <c:pt idx="14">
                  <c:v>2.3165983606557381</c:v>
                </c:pt>
                <c:pt idx="15">
                  <c:v>2.8754646840148701</c:v>
                </c:pt>
                <c:pt idx="16">
                  <c:v>2.6542750929368029</c:v>
                </c:pt>
                <c:pt idx="17">
                  <c:v>2.6444444444444448</c:v>
                </c:pt>
                <c:pt idx="18">
                  <c:v>2.5531716417910446</c:v>
                </c:pt>
                <c:pt idx="19">
                  <c:v>2.567542213883677</c:v>
                </c:pt>
              </c:numCache>
            </c:numRef>
          </c:yVal>
          <c:smooth val="1"/>
          <c:extLst>
            <c:ext xmlns:c16="http://schemas.microsoft.com/office/drawing/2014/chart" uri="{C3380CC4-5D6E-409C-BE32-E72D297353CC}">
              <c16:uniqueId val="{00000000-9B50-4D62-9A1A-E7441FC32398}"/>
            </c:ext>
          </c:extLst>
        </c:ser>
        <c:ser>
          <c:idx val="0"/>
          <c:order val="1"/>
          <c:tx>
            <c:v>Measured Nox values</c:v>
          </c:tx>
          <c:spPr>
            <a:ln>
              <a:noFill/>
            </a:ln>
          </c:spPr>
          <c:marker>
            <c:symbol val="triangle"/>
            <c:size val="12"/>
            <c:spPr>
              <a:solidFill>
                <a:schemeClr val="accent4">
                  <a:lumMod val="60000"/>
                  <a:lumOff val="40000"/>
                  <a:alpha val="70000"/>
                </a:schemeClr>
              </a:solidFill>
              <a:ln w="19050">
                <a:solidFill>
                  <a:schemeClr val="accent4">
                    <a:lumMod val="50000"/>
                  </a:schemeClr>
                </a:solidFill>
              </a:ln>
            </c:spPr>
          </c:marker>
          <c:xVal>
            <c:numRef>
              <c:f>References!$BF$5:$BF$24</c:f>
              <c:numCache>
                <c:formatCode>0.0</c:formatCode>
                <c:ptCount val="20"/>
                <c:pt idx="0">
                  <c:v>39.449402549523526</c:v>
                </c:pt>
                <c:pt idx="1">
                  <c:v>41.458216440074715</c:v>
                </c:pt>
                <c:pt idx="2">
                  <c:v>36.723717741539623</c:v>
                </c:pt>
                <c:pt idx="3">
                  <c:v>31.738328163239533</c:v>
                </c:pt>
                <c:pt idx="4">
                  <c:v>54.794644984193567</c:v>
                </c:pt>
                <c:pt idx="5">
                  <c:v>56.051470017515072</c:v>
                </c:pt>
                <c:pt idx="6">
                  <c:v>49.566902858475203</c:v>
                </c:pt>
                <c:pt idx="7">
                  <c:v>67.430633922851015</c:v>
                </c:pt>
                <c:pt idx="8">
                  <c:v>75.253381060753483</c:v>
                </c:pt>
                <c:pt idx="9">
                  <c:v>75.206321184066709</c:v>
                </c:pt>
                <c:pt idx="10">
                  <c:v>71.517496298587218</c:v>
                </c:pt>
                <c:pt idx="11">
                  <c:v>83.032845570482735</c:v>
                </c:pt>
                <c:pt idx="12">
                  <c:v>89.852381376537735</c:v>
                </c:pt>
                <c:pt idx="13">
                  <c:v>86.618920027915848</c:v>
                </c:pt>
                <c:pt idx="14">
                  <c:v>84.508740914095682</c:v>
                </c:pt>
                <c:pt idx="15">
                  <c:v>99.763781402619884</c:v>
                </c:pt>
                <c:pt idx="16">
                  <c:v>105.73861690324206</c:v>
                </c:pt>
                <c:pt idx="17">
                  <c:v>110.79691337952521</c:v>
                </c:pt>
                <c:pt idx="18">
                  <c:v>109.35801184373486</c:v>
                </c:pt>
                <c:pt idx="19">
                  <c:v>106.99409725032064</c:v>
                </c:pt>
              </c:numCache>
            </c:numRef>
          </c:xVal>
          <c:yVal>
            <c:numRef>
              <c:f>References!$BI$5:$BI$24</c:f>
              <c:numCache>
                <c:formatCode>0.0</c:formatCode>
                <c:ptCount val="20"/>
                <c:pt idx="0">
                  <c:v>86.656410256410268</c:v>
                </c:pt>
                <c:pt idx="1">
                  <c:v>68.281170483460556</c:v>
                </c:pt>
                <c:pt idx="2">
                  <c:v>85.618181818181853</c:v>
                </c:pt>
                <c:pt idx="3">
                  <c:v>83.425925925925966</c:v>
                </c:pt>
                <c:pt idx="4">
                  <c:v>54.599999999999994</c:v>
                </c:pt>
                <c:pt idx="5">
                  <c:v>55.73770491803279</c:v>
                </c:pt>
                <c:pt idx="6">
                  <c:v>58.786570743405299</c:v>
                </c:pt>
                <c:pt idx="7">
                  <c:v>32.019067796610173</c:v>
                </c:pt>
                <c:pt idx="8">
                  <c:v>31.960721868365173</c:v>
                </c:pt>
                <c:pt idx="9">
                  <c:v>31.843283582089569</c:v>
                </c:pt>
                <c:pt idx="10">
                  <c:v>32.314655172413779</c:v>
                </c:pt>
                <c:pt idx="11">
                  <c:v>28.310483870967747</c:v>
                </c:pt>
                <c:pt idx="12">
                  <c:v>27.838353413654623</c:v>
                </c:pt>
                <c:pt idx="13">
                  <c:v>29.266260162601633</c:v>
                </c:pt>
                <c:pt idx="14">
                  <c:v>30.725409836065577</c:v>
                </c:pt>
                <c:pt idx="15">
                  <c:v>55.960966542750931</c:v>
                </c:pt>
                <c:pt idx="16">
                  <c:v>56.071561338289968</c:v>
                </c:pt>
                <c:pt idx="17">
                  <c:v>57.957407407407423</c:v>
                </c:pt>
                <c:pt idx="18">
                  <c:v>54.060634328358212</c:v>
                </c:pt>
                <c:pt idx="19">
                  <c:v>51.685741088180109</c:v>
                </c:pt>
              </c:numCache>
            </c:numRef>
          </c:yVal>
          <c:smooth val="1"/>
          <c:extLst>
            <c:ext xmlns:c16="http://schemas.microsoft.com/office/drawing/2014/chart" uri="{C3380CC4-5D6E-409C-BE32-E72D297353CC}">
              <c16:uniqueId val="{00000002-9B50-4D62-9A1A-E7441FC32398}"/>
            </c:ext>
          </c:extLst>
        </c:ser>
        <c:ser>
          <c:idx val="1"/>
          <c:order val="2"/>
          <c:tx>
            <c:v>CO Limit 50-69% Load Range</c:v>
          </c:tx>
          <c:spPr>
            <a:ln w="57150" cap="rnd">
              <a:solidFill>
                <a:schemeClr val="accent6">
                  <a:lumMod val="75000"/>
                </a:schemeClr>
              </a:solidFill>
              <a:prstDash val="sysDash"/>
              <a:round/>
              <a:headEnd type="none" w="lg" len="lg"/>
              <a:tailEnd type="none" w="lg" len="lg"/>
            </a:ln>
          </c:spPr>
          <c:marker>
            <c:symbol val="none"/>
          </c:marker>
          <c:xVal>
            <c:numRef>
              <c:f>References!$BK$5:$BK$6</c:f>
              <c:numCache>
                <c:formatCode>General</c:formatCode>
                <c:ptCount val="2"/>
                <c:pt idx="0">
                  <c:v>50</c:v>
                </c:pt>
                <c:pt idx="1">
                  <c:v>69</c:v>
                </c:pt>
              </c:numCache>
            </c:numRef>
          </c:xVal>
          <c:yVal>
            <c:numRef>
              <c:f>References!$BL$5:$BL$6</c:f>
              <c:numCache>
                <c:formatCode>General</c:formatCode>
                <c:ptCount val="2"/>
                <c:pt idx="0">
                  <c:v>80</c:v>
                </c:pt>
                <c:pt idx="1">
                  <c:v>80</c:v>
                </c:pt>
              </c:numCache>
            </c:numRef>
          </c:yVal>
          <c:smooth val="1"/>
          <c:extLst>
            <c:ext xmlns:c16="http://schemas.microsoft.com/office/drawing/2014/chart" uri="{C3380CC4-5D6E-409C-BE32-E72D297353CC}">
              <c16:uniqueId val="{00000004-9B50-4D62-9A1A-E7441FC32398}"/>
            </c:ext>
          </c:extLst>
        </c:ser>
        <c:ser>
          <c:idx val="2"/>
          <c:order val="3"/>
          <c:tx>
            <c:v>CO Limit 70-100% Load Range</c:v>
          </c:tx>
          <c:spPr>
            <a:ln w="50800">
              <a:solidFill>
                <a:schemeClr val="accent6">
                  <a:lumMod val="75000"/>
                </a:schemeClr>
              </a:solidFill>
            </a:ln>
          </c:spPr>
          <c:marker>
            <c:symbol val="none"/>
          </c:marker>
          <c:xVal>
            <c:numRef>
              <c:f>References!$BK$8:$BK$9</c:f>
              <c:numCache>
                <c:formatCode>General</c:formatCode>
                <c:ptCount val="2"/>
                <c:pt idx="0">
                  <c:v>70</c:v>
                </c:pt>
                <c:pt idx="1">
                  <c:v>100</c:v>
                </c:pt>
              </c:numCache>
            </c:numRef>
          </c:xVal>
          <c:yVal>
            <c:numRef>
              <c:f>References!$BL$8:$BL$9</c:f>
              <c:numCache>
                <c:formatCode>General</c:formatCode>
                <c:ptCount val="2"/>
                <c:pt idx="0">
                  <c:v>15</c:v>
                </c:pt>
                <c:pt idx="1">
                  <c:v>15</c:v>
                </c:pt>
              </c:numCache>
            </c:numRef>
          </c:yVal>
          <c:smooth val="1"/>
          <c:extLst>
            <c:ext xmlns:c16="http://schemas.microsoft.com/office/drawing/2014/chart" uri="{C3380CC4-5D6E-409C-BE32-E72D297353CC}">
              <c16:uniqueId val="{00000005-9B50-4D62-9A1A-E7441FC32398}"/>
            </c:ext>
          </c:extLst>
        </c:ser>
        <c:ser>
          <c:idx val="3"/>
          <c:order val="4"/>
          <c:tx>
            <c:v>NOx Limit 50-69% Load Range</c:v>
          </c:tx>
          <c:spPr>
            <a:ln w="57150">
              <a:solidFill>
                <a:schemeClr val="accent4">
                  <a:lumMod val="75000"/>
                </a:schemeClr>
              </a:solidFill>
              <a:prstDash val="sysDash"/>
            </a:ln>
          </c:spPr>
          <c:marker>
            <c:symbol val="none"/>
          </c:marker>
          <c:xVal>
            <c:numRef>
              <c:f>References!$BK$12:$BK$13</c:f>
              <c:numCache>
                <c:formatCode>General</c:formatCode>
                <c:ptCount val="2"/>
                <c:pt idx="0">
                  <c:v>50</c:v>
                </c:pt>
                <c:pt idx="1">
                  <c:v>69</c:v>
                </c:pt>
              </c:numCache>
            </c:numRef>
          </c:xVal>
          <c:yVal>
            <c:numRef>
              <c:f>References!$BL$12:$BL$13</c:f>
              <c:numCache>
                <c:formatCode>General</c:formatCode>
                <c:ptCount val="2"/>
                <c:pt idx="0">
                  <c:v>50</c:v>
                </c:pt>
                <c:pt idx="1">
                  <c:v>50</c:v>
                </c:pt>
              </c:numCache>
            </c:numRef>
          </c:yVal>
          <c:smooth val="1"/>
          <c:extLst>
            <c:ext xmlns:c16="http://schemas.microsoft.com/office/drawing/2014/chart" uri="{C3380CC4-5D6E-409C-BE32-E72D297353CC}">
              <c16:uniqueId val="{00000006-9B50-4D62-9A1A-E7441FC32398}"/>
            </c:ext>
          </c:extLst>
        </c:ser>
        <c:ser>
          <c:idx val="5"/>
          <c:order val="5"/>
          <c:tx>
            <c:v>NOx Limit 70-100% Load Range</c:v>
          </c:tx>
          <c:spPr>
            <a:ln w="50800">
              <a:solidFill>
                <a:schemeClr val="accent4">
                  <a:lumMod val="75000"/>
                </a:schemeClr>
              </a:solidFill>
            </a:ln>
          </c:spPr>
          <c:marker>
            <c:symbol val="none"/>
          </c:marker>
          <c:xVal>
            <c:numRef>
              <c:f>References!$BK$15:$BK$16</c:f>
              <c:numCache>
                <c:formatCode>0</c:formatCode>
                <c:ptCount val="2"/>
                <c:pt idx="0" formatCode="General">
                  <c:v>70</c:v>
                </c:pt>
                <c:pt idx="1">
                  <c:v>100</c:v>
                </c:pt>
              </c:numCache>
            </c:numRef>
          </c:xVal>
          <c:yVal>
            <c:numRef>
              <c:f>References!$BL$15:$BL$16</c:f>
              <c:numCache>
                <c:formatCode>0</c:formatCode>
                <c:ptCount val="2"/>
                <c:pt idx="0">
                  <c:v>30</c:v>
                </c:pt>
                <c:pt idx="1">
                  <c:v>30</c:v>
                </c:pt>
              </c:numCache>
            </c:numRef>
          </c:yVal>
          <c:smooth val="1"/>
          <c:extLst>
            <c:ext xmlns:c16="http://schemas.microsoft.com/office/drawing/2014/chart" uri="{C3380CC4-5D6E-409C-BE32-E72D297353CC}">
              <c16:uniqueId val="{00000007-9B50-4D62-9A1A-E7441FC32398}"/>
            </c:ext>
          </c:extLst>
        </c:ser>
        <c:dLbls>
          <c:showLegendKey val="0"/>
          <c:showVal val="0"/>
          <c:showCatName val="0"/>
          <c:showSerName val="0"/>
          <c:showPercent val="0"/>
          <c:showBubbleSize val="0"/>
        </c:dLbls>
        <c:axId val="138435200"/>
        <c:axId val="138437376"/>
      </c:scatterChart>
      <c:valAx>
        <c:axId val="138435200"/>
        <c:scaling>
          <c:orientation val="minMax"/>
          <c:max val="120"/>
          <c:min val="0"/>
        </c:scaling>
        <c:delete val="0"/>
        <c:axPos val="b"/>
        <c:majorGridlines/>
        <c:minorGridlines/>
        <c:title>
          <c:tx>
            <c:rich>
              <a:bodyPr/>
              <a:lstStyle/>
              <a:p>
                <a:pPr>
                  <a:defRPr sz="1600"/>
                </a:pPr>
                <a:r>
                  <a:rPr lang="en-US" sz="1600" b="1" i="0" baseline="0">
                    <a:effectLst/>
                  </a:rPr>
                  <a:t>Relative Base Load [%]</a:t>
                </a:r>
                <a:endParaRPr lang="en-US" sz="1600">
                  <a:effectLst/>
                </a:endParaRPr>
              </a:p>
            </c:rich>
          </c:tx>
          <c:overlay val="0"/>
        </c:title>
        <c:numFmt formatCode="General" sourceLinked="0"/>
        <c:majorTickMark val="out"/>
        <c:minorTickMark val="cross"/>
        <c:tickLblPos val="low"/>
        <c:txPr>
          <a:bodyPr/>
          <a:lstStyle/>
          <a:p>
            <a:pPr>
              <a:defRPr sz="1400"/>
            </a:pPr>
            <a:endParaRPr lang="en-US"/>
          </a:p>
        </c:txPr>
        <c:crossAx val="138437376"/>
        <c:crosses val="autoZero"/>
        <c:crossBetween val="midCat"/>
        <c:majorUnit val="10"/>
        <c:minorUnit val="5"/>
      </c:valAx>
      <c:valAx>
        <c:axId val="138437376"/>
        <c:scaling>
          <c:orientation val="minMax"/>
          <c:max val="150"/>
          <c:min val="0"/>
        </c:scaling>
        <c:delete val="0"/>
        <c:axPos val="l"/>
        <c:majorGridlines/>
        <c:minorGridlines/>
        <c:title>
          <c:tx>
            <c:rich>
              <a:bodyPr rot="-5400000" vert="horz"/>
              <a:lstStyle/>
              <a:p>
                <a:pPr>
                  <a:defRPr sz="1600"/>
                </a:pPr>
                <a:r>
                  <a:rPr lang="en-US" sz="1600"/>
                  <a:t>Emissions (related to 15% O</a:t>
                </a:r>
                <a:r>
                  <a:rPr lang="en-US" sz="1600" baseline="-25000"/>
                  <a:t>2</a:t>
                </a:r>
                <a:r>
                  <a:rPr lang="en-US" sz="1600"/>
                  <a:t>) [mg/m</a:t>
                </a:r>
                <a:r>
                  <a:rPr lang="en-US" sz="1600" baseline="30000"/>
                  <a:t>3</a:t>
                </a:r>
                <a:r>
                  <a:rPr lang="en-US" sz="1600"/>
                  <a:t>]</a:t>
                </a:r>
              </a:p>
            </c:rich>
          </c:tx>
          <c:overlay val="0"/>
        </c:title>
        <c:numFmt formatCode="General" sourceLinked="0"/>
        <c:majorTickMark val="out"/>
        <c:minorTickMark val="cross"/>
        <c:tickLblPos val="nextTo"/>
        <c:txPr>
          <a:bodyPr/>
          <a:lstStyle/>
          <a:p>
            <a:pPr>
              <a:defRPr sz="1400"/>
            </a:pPr>
            <a:endParaRPr lang="en-US"/>
          </a:p>
        </c:txPr>
        <c:crossAx val="138435200"/>
        <c:crossesAt val="-30"/>
        <c:crossBetween val="midCat"/>
        <c:majorUnit val="10"/>
        <c:minorUnit val="5"/>
      </c:valAx>
    </c:plotArea>
    <c:legend>
      <c:legendPos val="r"/>
      <c:layout>
        <c:manualLayout>
          <c:xMode val="edge"/>
          <c:yMode val="edge"/>
          <c:x val="8.1227195738463709E-2"/>
          <c:y val="0.66244919895131782"/>
          <c:w val="0.21953738541303031"/>
          <c:h val="0.19195286264761471"/>
        </c:manualLayout>
      </c:layout>
      <c:overlay val="1"/>
      <c:spPr>
        <a:solidFill>
          <a:schemeClr val="bg1"/>
        </a:solidFill>
      </c:spPr>
      <c:txPr>
        <a:bodyPr/>
        <a:lstStyle/>
        <a:p>
          <a:pPr>
            <a:defRPr sz="1400"/>
          </a:pPr>
          <a:endParaRPr lang="en-US"/>
        </a:p>
      </c:txPr>
    </c:legend>
    <c:plotVisOnly val="1"/>
    <c:dispBlanksAs val="gap"/>
    <c:showDLblsOverMax val="0"/>
  </c:chart>
  <c:spPr>
    <a:ln w="76200" cap="rnd">
      <a:solidFill>
        <a:schemeClr val="bg1">
          <a:lumMod val="50000"/>
        </a:schemeClr>
      </a:solidFill>
      <a:round/>
    </a:ln>
  </c:spPr>
  <c:txPr>
    <a:bodyPr/>
    <a:lstStyle/>
    <a:p>
      <a:pPr>
        <a:defRPr>
          <a:latin typeface="Segoe UI" pitchFamily="34" charset="0"/>
          <a:ea typeface="Segoe UI" pitchFamily="34" charset="0"/>
          <a:cs typeface="Segoe UI" pitchFamily="34" charset="0"/>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jpeg"/><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382277</xdr:colOff>
      <xdr:row>1</xdr:row>
      <xdr:rowOff>0</xdr:rowOff>
    </xdr:from>
    <xdr:to>
      <xdr:col>9</xdr:col>
      <xdr:colOff>0</xdr:colOff>
      <xdr:row>7</xdr:row>
      <xdr:rowOff>15729</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55734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382277</xdr:colOff>
      <xdr:row>1</xdr:row>
      <xdr:rowOff>0</xdr:rowOff>
    </xdr:from>
    <xdr:to>
      <xdr:col>19</xdr:col>
      <xdr:colOff>0</xdr:colOff>
      <xdr:row>7</xdr:row>
      <xdr:rowOff>15729</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53270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382277</xdr:colOff>
      <xdr:row>1</xdr:row>
      <xdr:rowOff>0</xdr:rowOff>
    </xdr:from>
    <xdr:to>
      <xdr:col>29</xdr:col>
      <xdr:colOff>0</xdr:colOff>
      <xdr:row>7</xdr:row>
      <xdr:rowOff>15729</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250806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35</xdr:col>
      <xdr:colOff>382277</xdr:colOff>
      <xdr:row>1</xdr:row>
      <xdr:rowOff>0</xdr:rowOff>
    </xdr:from>
    <xdr:to>
      <xdr:col>39</xdr:col>
      <xdr:colOff>0</xdr:colOff>
      <xdr:row>7</xdr:row>
      <xdr:rowOff>15729</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348342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382277</xdr:colOff>
      <xdr:row>1</xdr:row>
      <xdr:rowOff>0</xdr:rowOff>
    </xdr:from>
    <xdr:to>
      <xdr:col>49</xdr:col>
      <xdr:colOff>0</xdr:colOff>
      <xdr:row>7</xdr:row>
      <xdr:rowOff>15729</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44587802" y="295275"/>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36</xdr:col>
      <xdr:colOff>190500</xdr:colOff>
      <xdr:row>1</xdr:row>
      <xdr:rowOff>28575</xdr:rowOff>
    </xdr:from>
    <xdr:to>
      <xdr:col>39</xdr:col>
      <xdr:colOff>779369</xdr:colOff>
      <xdr:row>5</xdr:row>
      <xdr:rowOff>201242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25100" y="142875"/>
          <a:ext cx="3343275" cy="1213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xdr:colOff>
      <xdr:row>0</xdr:row>
      <xdr:rowOff>143444</xdr:rowOff>
    </xdr:from>
    <xdr:to>
      <xdr:col>19</xdr:col>
      <xdr:colOff>828676</xdr:colOff>
      <xdr:row>7</xdr:row>
      <xdr:rowOff>197480</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519648" y="143444"/>
          <a:ext cx="4594412" cy="17887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36</xdr:col>
      <xdr:colOff>0</xdr:colOff>
      <xdr:row>0</xdr:row>
      <xdr:rowOff>143444</xdr:rowOff>
    </xdr:from>
    <xdr:to>
      <xdr:col>40</xdr:col>
      <xdr:colOff>923925</xdr:colOff>
      <xdr:row>7</xdr:row>
      <xdr:rowOff>197480</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28784550" y="143444"/>
          <a:ext cx="4619625" cy="1764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61</xdr:row>
      <xdr:rowOff>0</xdr:rowOff>
    </xdr:from>
    <xdr:to>
      <xdr:col>17</xdr:col>
      <xdr:colOff>0</xdr:colOff>
      <xdr:row>95</xdr:row>
      <xdr:rowOff>104775</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111</xdr:row>
      <xdr:rowOff>0</xdr:rowOff>
    </xdr:from>
    <xdr:to>
      <xdr:col>17</xdr:col>
      <xdr:colOff>0</xdr:colOff>
      <xdr:row>145</xdr:row>
      <xdr:rowOff>104775</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311</xdr:row>
      <xdr:rowOff>0</xdr:rowOff>
    </xdr:from>
    <xdr:to>
      <xdr:col>17</xdr:col>
      <xdr:colOff>0</xdr:colOff>
      <xdr:row>345</xdr:row>
      <xdr:rowOff>104775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xdr:row>
      <xdr:rowOff>0</xdr:rowOff>
    </xdr:from>
    <xdr:to>
      <xdr:col>17</xdr:col>
      <xdr:colOff>0</xdr:colOff>
      <xdr:row>45</xdr:row>
      <xdr:rowOff>104775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161</xdr:row>
      <xdr:rowOff>0</xdr:rowOff>
    </xdr:from>
    <xdr:to>
      <xdr:col>17</xdr:col>
      <xdr:colOff>0</xdr:colOff>
      <xdr:row>195</xdr:row>
      <xdr:rowOff>104775</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2591</xdr:colOff>
      <xdr:row>151</xdr:row>
      <xdr:rowOff>0</xdr:rowOff>
    </xdr:from>
    <xdr:to>
      <xdr:col>17</xdr:col>
      <xdr:colOff>0</xdr:colOff>
      <xdr:row>157</xdr:row>
      <xdr:rowOff>1636</xdr:rowOff>
    </xdr:to>
    <xdr:pic>
      <xdr:nvPicPr>
        <xdr:cNvPr id="13" name="Picture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6401" y="35327897"/>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211</xdr:row>
      <xdr:rowOff>0</xdr:rowOff>
    </xdr:from>
    <xdr:to>
      <xdr:col>17</xdr:col>
      <xdr:colOff>0</xdr:colOff>
      <xdr:row>245</xdr:row>
      <xdr:rowOff>104775</xdr:rowOff>
    </xdr:to>
    <xdr:graphicFrame macro="">
      <xdr:nvGraphicFramePr>
        <xdr:cNvPr id="14" name="Chart 13">
          <a:extLst>
            <a:ext uri="{FF2B5EF4-FFF2-40B4-BE49-F238E27FC236}">
              <a16:creationId xmlns:a16="http://schemas.microsoft.com/office/drawing/2014/main" id="{00000000-0008-0000-07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261</xdr:row>
      <xdr:rowOff>0</xdr:rowOff>
    </xdr:from>
    <xdr:to>
      <xdr:col>17</xdr:col>
      <xdr:colOff>0</xdr:colOff>
      <xdr:row>295</xdr:row>
      <xdr:rowOff>104775</xdr:rowOff>
    </xdr:to>
    <xdr:graphicFrame macro="">
      <xdr:nvGraphicFramePr>
        <xdr:cNvPr id="16" name="Chart 15">
          <a:extLst>
            <a:ext uri="{FF2B5EF4-FFF2-40B4-BE49-F238E27FC236}">
              <a16:creationId xmlns:a16="http://schemas.microsoft.com/office/drawing/2014/main" id="{00000000-0008-0000-07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361</xdr:row>
      <xdr:rowOff>0</xdr:rowOff>
    </xdr:from>
    <xdr:to>
      <xdr:col>17</xdr:col>
      <xdr:colOff>0</xdr:colOff>
      <xdr:row>395</xdr:row>
      <xdr:rowOff>104775</xdr:rowOff>
    </xdr:to>
    <xdr:graphicFrame macro="">
      <xdr:nvGraphicFramePr>
        <xdr:cNvPr id="18" name="Chart 17">
          <a:extLst>
            <a:ext uri="{FF2B5EF4-FFF2-40B4-BE49-F238E27FC236}">
              <a16:creationId xmlns:a16="http://schemas.microsoft.com/office/drawing/2014/main" id="{00000000-0008-0000-07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0</xdr:colOff>
      <xdr:row>201</xdr:row>
      <xdr:rowOff>0</xdr:rowOff>
    </xdr:from>
    <xdr:to>
      <xdr:col>16</xdr:col>
      <xdr:colOff>805392</xdr:colOff>
      <xdr:row>207</xdr:row>
      <xdr:rowOff>1636</xdr:rowOff>
    </xdr:to>
    <xdr:pic>
      <xdr:nvPicPr>
        <xdr:cNvPr id="20" name="Picture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47033793"/>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251</xdr:row>
      <xdr:rowOff>0</xdr:rowOff>
    </xdr:from>
    <xdr:to>
      <xdr:col>16</xdr:col>
      <xdr:colOff>805392</xdr:colOff>
      <xdr:row>257</xdr:row>
      <xdr:rowOff>1636</xdr:rowOff>
    </xdr:to>
    <xdr:pic>
      <xdr:nvPicPr>
        <xdr:cNvPr id="21" name="Picture 20">
          <a:extLst>
            <a:ext uri="{FF2B5EF4-FFF2-40B4-BE49-F238E27FC236}">
              <a16:creationId xmlns:a16="http://schemas.microsoft.com/office/drawing/2014/main" id="{00000000-0008-0000-0700-000015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58739690"/>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301</xdr:row>
      <xdr:rowOff>0</xdr:rowOff>
    </xdr:from>
    <xdr:to>
      <xdr:col>16</xdr:col>
      <xdr:colOff>805392</xdr:colOff>
      <xdr:row>307</xdr:row>
      <xdr:rowOff>1635</xdr:rowOff>
    </xdr:to>
    <xdr:pic>
      <xdr:nvPicPr>
        <xdr:cNvPr id="22" name="Picture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70458724"/>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351</xdr:row>
      <xdr:rowOff>0</xdr:rowOff>
    </xdr:from>
    <xdr:to>
      <xdr:col>16</xdr:col>
      <xdr:colOff>805392</xdr:colOff>
      <xdr:row>357</xdr:row>
      <xdr:rowOff>1636</xdr:rowOff>
    </xdr:to>
    <xdr:pic>
      <xdr:nvPicPr>
        <xdr:cNvPr id="23" name="Picture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82164621"/>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xdr:row>
      <xdr:rowOff>0</xdr:rowOff>
    </xdr:from>
    <xdr:to>
      <xdr:col>16</xdr:col>
      <xdr:colOff>805392</xdr:colOff>
      <xdr:row>7</xdr:row>
      <xdr:rowOff>1636</xdr:rowOff>
    </xdr:to>
    <xdr:pic>
      <xdr:nvPicPr>
        <xdr:cNvPr id="24" name="Picture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210207"/>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50</xdr:row>
      <xdr:rowOff>210206</xdr:rowOff>
    </xdr:from>
    <xdr:to>
      <xdr:col>16</xdr:col>
      <xdr:colOff>805392</xdr:colOff>
      <xdr:row>57</xdr:row>
      <xdr:rowOff>1636</xdr:rowOff>
    </xdr:to>
    <xdr:pic>
      <xdr:nvPicPr>
        <xdr:cNvPr id="25" name="Picture 24">
          <a:extLst>
            <a:ext uri="{FF2B5EF4-FFF2-40B4-BE49-F238E27FC236}">
              <a16:creationId xmlns:a16="http://schemas.microsoft.com/office/drawing/2014/main" id="{00000000-0008-0000-0700-000019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11916103"/>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101</xdr:row>
      <xdr:rowOff>0</xdr:rowOff>
    </xdr:from>
    <xdr:to>
      <xdr:col>16</xdr:col>
      <xdr:colOff>805392</xdr:colOff>
      <xdr:row>107</xdr:row>
      <xdr:rowOff>1636</xdr:rowOff>
    </xdr:to>
    <xdr:pic>
      <xdr:nvPicPr>
        <xdr:cNvPr id="26" name="Picture 25">
          <a:extLst>
            <a:ext uri="{FF2B5EF4-FFF2-40B4-BE49-F238E27FC236}">
              <a16:creationId xmlns:a16="http://schemas.microsoft.com/office/drawing/2014/main" id="{00000000-0008-0000-0700-00001A000000}"/>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73810" y="23622000"/>
          <a:ext cx="4037323" cy="146352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190500</xdr:colOff>
      <xdr:row>1</xdr:row>
      <xdr:rowOff>28575</xdr:rowOff>
    </xdr:from>
    <xdr:to>
      <xdr:col>18</xdr:col>
      <xdr:colOff>779369</xdr:colOff>
      <xdr:row>5</xdr:row>
      <xdr:rowOff>201242</xdr:rowOff>
    </xdr:to>
    <xdr:pic>
      <xdr:nvPicPr>
        <xdr:cNvPr id="2" name="Picture 1">
          <a:extLst>
            <a:ext uri="{FF2B5EF4-FFF2-40B4-BE49-F238E27FC236}">
              <a16:creationId xmlns:a16="http://schemas.microsoft.com/office/drawing/2014/main" id="{1DFCBC7C-5604-4165-ACA3-AA539D7083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81980" y="241935"/>
          <a:ext cx="3446369" cy="12166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143444</xdr:rowOff>
    </xdr:from>
    <xdr:to>
      <xdr:col>19</xdr:col>
      <xdr:colOff>923925</xdr:colOff>
      <xdr:row>7</xdr:row>
      <xdr:rowOff>197480</xdr:rowOff>
    </xdr:to>
    <xdr:pic>
      <xdr:nvPicPr>
        <xdr:cNvPr id="4" name="Picture 3">
          <a:extLst>
            <a:ext uri="{FF2B5EF4-FFF2-40B4-BE49-F238E27FC236}">
              <a16:creationId xmlns:a16="http://schemas.microsoft.com/office/drawing/2014/main" id="{21366DC8-98AE-4454-8C2B-36CB767AF29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30891480" y="143444"/>
          <a:ext cx="4733925" cy="17990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19049</xdr:rowOff>
    </xdr:from>
    <xdr:to>
      <xdr:col>17</xdr:col>
      <xdr:colOff>0</xdr:colOff>
      <xdr:row>45</xdr:row>
      <xdr:rowOff>104774</xdr:rowOff>
    </xdr:to>
    <xdr:graphicFrame macro="">
      <xdr:nvGraphicFramePr>
        <xdr:cNvPr id="5" name="Chart 4">
          <a:extLst>
            <a:ext uri="{FF2B5EF4-FFF2-40B4-BE49-F238E27FC236}">
              <a16:creationId xmlns:a16="http://schemas.microsoft.com/office/drawing/2014/main" id="{301079A6-5CE2-4FD4-BE9F-84C734111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16</xdr:col>
      <xdr:colOff>805392</xdr:colOff>
      <xdr:row>7</xdr:row>
      <xdr:rowOff>1636</xdr:rowOff>
    </xdr:to>
    <xdr:pic>
      <xdr:nvPicPr>
        <xdr:cNvPr id="15" name="Picture 14">
          <a:extLst>
            <a:ext uri="{FF2B5EF4-FFF2-40B4-BE49-F238E27FC236}">
              <a16:creationId xmlns:a16="http://schemas.microsoft.com/office/drawing/2014/main" id="{73CFF112-303C-4331-BC83-9CEF10357E47}"/>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483340" y="213360"/>
          <a:ext cx="4127712" cy="1533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11</xdr:row>
      <xdr:rowOff>0</xdr:rowOff>
    </xdr:from>
    <xdr:to>
      <xdr:col>17</xdr:col>
      <xdr:colOff>0</xdr:colOff>
      <xdr:row>45</xdr:row>
      <xdr:rowOff>104775</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0</xdr:row>
      <xdr:rowOff>0</xdr:rowOff>
    </xdr:from>
    <xdr:to>
      <xdr:col>16</xdr:col>
      <xdr:colOff>805392</xdr:colOff>
      <xdr:row>6</xdr:row>
      <xdr:rowOff>11161</xdr:rowOff>
    </xdr:to>
    <xdr:pic>
      <xdr:nvPicPr>
        <xdr:cNvPr id="15" name="Picture 14">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82350" y="209550"/>
          <a:ext cx="4043892" cy="14710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0</xdr:row>
      <xdr:rowOff>210206</xdr:rowOff>
    </xdr:from>
    <xdr:to>
      <xdr:col>16</xdr:col>
      <xdr:colOff>805392</xdr:colOff>
      <xdr:row>7</xdr:row>
      <xdr:rowOff>1636</xdr:rowOff>
    </xdr:to>
    <xdr:pic>
      <xdr:nvPicPr>
        <xdr:cNvPr id="16" name="Picture 15">
          <a:extLst>
            <a:ext uri="{FF2B5EF4-FFF2-40B4-BE49-F238E27FC236}">
              <a16:creationId xmlns:a16="http://schemas.microsoft.com/office/drawing/2014/main" id="{00000000-0008-0000-0800-000010000000}"/>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20000"/>
                  </a14:imgEffect>
                </a14:imgLayer>
              </a14:imgProps>
            </a:ext>
            <a:ext uri="{28A0092B-C50C-407E-A947-70E740481C1C}">
              <a14:useLocalDpi xmlns:a14="http://schemas.microsoft.com/office/drawing/2010/main" val="0"/>
            </a:ext>
          </a:extLst>
        </a:blip>
        <a:stretch>
          <a:fillRect/>
        </a:stretch>
      </xdr:blipFill>
      <xdr:spPr bwMode="auto">
        <a:xfrm>
          <a:off x="11182350" y="11897381"/>
          <a:ext cx="4043892" cy="14704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33</xdr:col>
      <xdr:colOff>170328</xdr:colOff>
      <xdr:row>81</xdr:row>
      <xdr:rowOff>35860</xdr:rowOff>
    </xdr:from>
    <xdr:to>
      <xdr:col>37</xdr:col>
      <xdr:colOff>609600</xdr:colOff>
      <xdr:row>110</xdr:row>
      <xdr:rowOff>109776</xdr:rowOff>
    </xdr:to>
    <xdr:pic>
      <xdr:nvPicPr>
        <xdr:cNvPr id="2" name="Picture 1">
          <a:extLst>
            <a:ext uri="{FF2B5EF4-FFF2-40B4-BE49-F238E27FC236}">
              <a16:creationId xmlns:a16="http://schemas.microsoft.com/office/drawing/2014/main" id="{A0C168F7-F1A7-4D64-9D3D-A654930BEA0B}"/>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r="17497"/>
        <a:stretch/>
      </xdr:blipFill>
      <xdr:spPr>
        <a:xfrm>
          <a:off x="26750681" y="24276425"/>
          <a:ext cx="4643719" cy="63133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
  <sheetViews>
    <sheetView topLeftCell="A3" workbookViewId="0">
      <selection activeCell="E16" sqref="E16"/>
    </sheetView>
  </sheetViews>
  <sheetFormatPr defaultRowHeight="14.4" x14ac:dyDescent="0.3"/>
  <cols>
    <col min="1" max="1" width="17.88671875" bestFit="1" customWidth="1"/>
    <col min="2" max="2" width="11.44140625" bestFit="1" customWidth="1"/>
  </cols>
  <sheetData>
    <row r="1" spans="1:2" s="1" customFormat="1" x14ac:dyDescent="0.3">
      <c r="A1" s="2" t="s">
        <v>555</v>
      </c>
      <c r="B1" s="2" t="s">
        <v>1754</v>
      </c>
    </row>
    <row r="2" spans="1:2" x14ac:dyDescent="0.3">
      <c r="A2" s="3" t="s">
        <v>556</v>
      </c>
      <c r="B2" s="3" t="s">
        <v>557</v>
      </c>
    </row>
    <row r="3" spans="1:2" x14ac:dyDescent="0.3">
      <c r="A3" s="3" t="s">
        <v>558</v>
      </c>
      <c r="B3" s="3">
        <v>4</v>
      </c>
    </row>
    <row r="4" spans="1:2" x14ac:dyDescent="0.3">
      <c r="A4" s="3" t="s">
        <v>559</v>
      </c>
      <c r="B4" s="3" t="s">
        <v>1754</v>
      </c>
    </row>
    <row r="5" spans="1:2" x14ac:dyDescent="0.3">
      <c r="A5" s="3" t="s">
        <v>560</v>
      </c>
      <c r="B5" s="6">
        <v>43346.892106481479</v>
      </c>
    </row>
    <row r="6" spans="1:2" x14ac:dyDescent="0.3">
      <c r="A6" s="3" t="s">
        <v>561</v>
      </c>
      <c r="B6" s="3">
        <v>1234567890</v>
      </c>
    </row>
    <row r="7" spans="1:2" x14ac:dyDescent="0.3">
      <c r="A7" s="3" t="s">
        <v>562</v>
      </c>
      <c r="B7" s="3" t="s">
        <v>563</v>
      </c>
    </row>
    <row r="8" spans="1:2" x14ac:dyDescent="0.3">
      <c r="A8" s="3" t="s">
        <v>564</v>
      </c>
      <c r="B8" s="3"/>
    </row>
    <row r="9" spans="1:2" x14ac:dyDescent="0.3">
      <c r="A9" s="3" t="s">
        <v>565</v>
      </c>
      <c r="B9" s="3"/>
    </row>
    <row r="10" spans="1:2" x14ac:dyDescent="0.3">
      <c r="A10" s="3" t="s">
        <v>566</v>
      </c>
      <c r="B10" s="3" t="s">
        <v>1755</v>
      </c>
    </row>
    <row r="11" spans="1:2" x14ac:dyDescent="0.3">
      <c r="A11" s="3" t="s">
        <v>567</v>
      </c>
      <c r="B11" s="3">
        <v>9876543210</v>
      </c>
    </row>
    <row r="12" spans="1:2" x14ac:dyDescent="0.3">
      <c r="A12" s="3" t="s">
        <v>568</v>
      </c>
      <c r="B12" s="3" t="s">
        <v>716</v>
      </c>
    </row>
    <row r="13" spans="1:2" x14ac:dyDescent="0.3">
      <c r="A13" s="3" t="s">
        <v>569</v>
      </c>
      <c r="B13" s="3" t="s">
        <v>717</v>
      </c>
    </row>
    <row r="14" spans="1:2" x14ac:dyDescent="0.3">
      <c r="A14" s="3" t="s">
        <v>570</v>
      </c>
      <c r="B14" s="3" t="s">
        <v>571</v>
      </c>
    </row>
    <row r="15" spans="1:2" x14ac:dyDescent="0.3">
      <c r="A15" s="3" t="s">
        <v>572</v>
      </c>
      <c r="B15" s="3"/>
    </row>
    <row r="16" spans="1:2" x14ac:dyDescent="0.3">
      <c r="A16" s="3" t="s">
        <v>573</v>
      </c>
      <c r="B16" s="3" t="s">
        <v>574</v>
      </c>
    </row>
    <row r="17" spans="1:2" x14ac:dyDescent="0.3">
      <c r="A17" s="3" t="s">
        <v>575</v>
      </c>
      <c r="B17" s="3" t="s">
        <v>576</v>
      </c>
    </row>
    <row r="18" spans="1:2" x14ac:dyDescent="0.3">
      <c r="A18" s="3" t="s">
        <v>577</v>
      </c>
      <c r="B18" s="3" t="s">
        <v>578</v>
      </c>
    </row>
    <row r="19" spans="1:2" x14ac:dyDescent="0.3">
      <c r="A19" s="3" t="s">
        <v>579</v>
      </c>
      <c r="B19" s="3"/>
    </row>
    <row r="20" spans="1:2" x14ac:dyDescent="0.3">
      <c r="A20" s="3" t="s">
        <v>1756</v>
      </c>
      <c r="B20" s="3" t="s">
        <v>1757</v>
      </c>
    </row>
    <row r="21" spans="1:2" x14ac:dyDescent="0.3">
      <c r="A21" s="3" t="s">
        <v>1758</v>
      </c>
      <c r="B21" s="3" t="s">
        <v>1757</v>
      </c>
    </row>
    <row r="22" spans="1:2" x14ac:dyDescent="0.3">
      <c r="A22" s="3" t="s">
        <v>1759</v>
      </c>
      <c r="B22" s="3" t="s">
        <v>1757</v>
      </c>
    </row>
    <row r="23" spans="1:2" x14ac:dyDescent="0.3">
      <c r="A23" s="3" t="s">
        <v>1760</v>
      </c>
      <c r="B23" s="3" t="s">
        <v>1757</v>
      </c>
    </row>
    <row r="24" spans="1:2" x14ac:dyDescent="0.3">
      <c r="A24" s="3" t="s">
        <v>1761</v>
      </c>
      <c r="B24" s="3" t="s">
        <v>1757</v>
      </c>
    </row>
    <row r="25" spans="1:2" x14ac:dyDescent="0.3">
      <c r="A25" s="3" t="s">
        <v>1762</v>
      </c>
      <c r="B25" s="3" t="s">
        <v>1757</v>
      </c>
    </row>
    <row r="26" spans="1:2" x14ac:dyDescent="0.3">
      <c r="A26" s="3" t="s">
        <v>1763</v>
      </c>
      <c r="B26" s="3" t="s">
        <v>1757</v>
      </c>
    </row>
    <row r="27" spans="1:2" x14ac:dyDescent="0.3">
      <c r="A27" s="3" t="s">
        <v>1764</v>
      </c>
      <c r="B27" s="3" t="s">
        <v>1757</v>
      </c>
    </row>
    <row r="28" spans="1:2" x14ac:dyDescent="0.3">
      <c r="A28" s="3" t="s">
        <v>1765</v>
      </c>
      <c r="B28" s="3" t="s">
        <v>1757</v>
      </c>
    </row>
    <row r="29" spans="1:2" x14ac:dyDescent="0.3">
      <c r="A29" s="3" t="s">
        <v>155</v>
      </c>
      <c r="B29" s="3" t="s">
        <v>1757</v>
      </c>
    </row>
    <row r="30" spans="1:2" x14ac:dyDescent="0.3">
      <c r="A30" s="3" t="s">
        <v>1766</v>
      </c>
      <c r="B30" s="3" t="s">
        <v>1757</v>
      </c>
    </row>
    <row r="31" spans="1:2" x14ac:dyDescent="0.3">
      <c r="A31" s="3" t="s">
        <v>1767</v>
      </c>
      <c r="B31" s="3" t="s">
        <v>1757</v>
      </c>
    </row>
    <row r="32" spans="1:2" x14ac:dyDescent="0.3">
      <c r="A32" s="3" t="s">
        <v>1768</v>
      </c>
      <c r="B32" s="3" t="s">
        <v>1757</v>
      </c>
    </row>
    <row r="33" spans="1:2" x14ac:dyDescent="0.3">
      <c r="A33" s="3" t="s">
        <v>1769</v>
      </c>
      <c r="B33" s="3" t="s">
        <v>1757</v>
      </c>
    </row>
    <row r="34" spans="1:2" x14ac:dyDescent="0.3">
      <c r="A34" s="3" t="s">
        <v>1770</v>
      </c>
      <c r="B34" s="3" t="s">
        <v>1757</v>
      </c>
    </row>
    <row r="35" spans="1:2" x14ac:dyDescent="0.3">
      <c r="A35" s="3" t="s">
        <v>1771</v>
      </c>
      <c r="B35" s="3" t="s">
        <v>1757</v>
      </c>
    </row>
    <row r="36" spans="1:2" x14ac:dyDescent="0.3">
      <c r="A36" s="3" t="s">
        <v>1772</v>
      </c>
      <c r="B36" s="3" t="s">
        <v>1757</v>
      </c>
    </row>
  </sheetData>
  <sheetProtection password="E78E"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CCC"/>
    <pageSetUpPr fitToPage="1"/>
  </sheetPr>
  <dimension ref="B2:R49"/>
  <sheetViews>
    <sheetView showGridLines="0" tabSelected="1" view="pageBreakPreview" topLeftCell="B12" zoomScale="80" zoomScaleNormal="100" zoomScaleSheetLayoutView="80" workbookViewId="0">
      <selection activeCell="T32" sqref="T32"/>
    </sheetView>
  </sheetViews>
  <sheetFormatPr defaultColWidth="9.109375" defaultRowHeight="16.8" x14ac:dyDescent="0.4"/>
  <cols>
    <col min="1" max="1" width="1.88671875" style="7" customWidth="1"/>
    <col min="2" max="4" width="12.109375" style="7" customWidth="1"/>
    <col min="5" max="5" width="13.5546875" style="7" customWidth="1"/>
    <col min="6" max="7" width="12.109375" style="7" customWidth="1"/>
    <col min="8" max="8" width="29.44140625" style="7" customWidth="1"/>
    <col min="9" max="11" width="12.109375" style="7" customWidth="1"/>
    <col min="12" max="12" width="25.6640625" style="7" customWidth="1"/>
    <col min="13" max="17" width="12.109375" style="7" customWidth="1"/>
    <col min="18" max="18" width="1.88671875" style="7" customWidth="1"/>
    <col min="19" max="16384" width="9.109375" style="7"/>
  </cols>
  <sheetData>
    <row r="2" spans="2:13" ht="27" x14ac:dyDescent="0.6">
      <c r="C2" s="83" t="s">
        <v>745</v>
      </c>
    </row>
    <row r="3" spans="2:13" x14ac:dyDescent="0.4">
      <c r="C3" s="28"/>
    </row>
    <row r="4" spans="2:13" ht="19.2" x14ac:dyDescent="0.45">
      <c r="B4" s="32"/>
      <c r="C4" s="32"/>
      <c r="D4" s="32"/>
      <c r="E4" s="32"/>
      <c r="F4" s="32"/>
      <c r="G4" s="32"/>
      <c r="H4" s="32"/>
      <c r="I4" s="32"/>
      <c r="J4" s="32"/>
      <c r="K4" s="32"/>
      <c r="L4" s="32"/>
    </row>
    <row r="5" spans="2:13" ht="19.2" x14ac:dyDescent="0.45">
      <c r="B5" s="32"/>
      <c r="C5" s="29" t="str">
        <f>Configuration!$A$4</f>
        <v>Code Word:</v>
      </c>
      <c r="D5" s="31" t="str">
        <f>"  "&amp;TEXT(Configuration!$H$4,"#")</f>
        <v xml:space="preserve">  POOL</v>
      </c>
      <c r="E5" s="32"/>
      <c r="F5" s="29" t="str">
        <f>Configuration!$A$12</f>
        <v>Test Date:</v>
      </c>
      <c r="G5" s="35" t="str">
        <f>"  "&amp;TEXT(Configuration!$H$12,"d mmmm yyyy")</f>
        <v xml:space="preserve">  3 September 2018</v>
      </c>
      <c r="H5" s="32"/>
      <c r="I5" s="29" t="str">
        <f>Configuration!$A$20</f>
        <v>Report Prepared by:</v>
      </c>
      <c r="J5" s="31" t="str">
        <f>"  "&amp;TEXT(Configuration!$H$20,"#")</f>
        <v xml:space="preserve">  Rong</v>
      </c>
      <c r="K5" s="33" t="str">
        <f ca="1">"  "&amp;TEXT(Configuration!$H$21,"d mmmm yyyy")</f>
        <v xml:space="preserve">  29 November 2018</v>
      </c>
      <c r="L5" s="32"/>
      <c r="M5" s="28"/>
    </row>
    <row r="6" spans="2:13" ht="19.2" x14ac:dyDescent="0.45">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6 December 2018</v>
      </c>
      <c r="L6" s="32"/>
    </row>
    <row r="7" spans="2:13" ht="19.2" x14ac:dyDescent="0.45">
      <c r="B7" s="32"/>
      <c r="C7" s="29" t="str">
        <f>Configuration!$A$9</f>
        <v>Machine Number:</v>
      </c>
      <c r="D7" s="31" t="str">
        <f>"  "&amp;TEXT(Configuration!$H$9,"#")</f>
        <v xml:space="preserve">  1234567890</v>
      </c>
      <c r="E7" s="30"/>
      <c r="F7" s="30"/>
      <c r="G7" s="34"/>
      <c r="H7" s="32"/>
      <c r="I7" s="30"/>
      <c r="J7" s="32"/>
      <c r="K7" s="32"/>
      <c r="L7" s="32"/>
    </row>
    <row r="8" spans="2:13" ht="19.2" x14ac:dyDescent="0.45">
      <c r="B8" s="32"/>
      <c r="C8" s="30"/>
      <c r="D8" s="32"/>
      <c r="E8" s="30"/>
      <c r="F8" s="32"/>
      <c r="G8" s="32"/>
      <c r="H8" s="32"/>
      <c r="I8" s="30"/>
      <c r="J8" s="32"/>
      <c r="K8" s="32"/>
      <c r="L8" s="32"/>
    </row>
    <row r="9" spans="2:13" ht="19.2" x14ac:dyDescent="0.45">
      <c r="B9" s="32"/>
      <c r="C9" s="29"/>
      <c r="D9" s="34"/>
      <c r="E9" s="30"/>
      <c r="F9" s="32"/>
      <c r="G9" s="32"/>
      <c r="H9" s="32"/>
      <c r="I9" s="85"/>
      <c r="J9" s="32"/>
      <c r="K9" s="32"/>
      <c r="L9" s="32"/>
    </row>
    <row r="10" spans="2:13" ht="19.2" x14ac:dyDescent="0.45">
      <c r="B10" s="32"/>
      <c r="C10" s="30"/>
      <c r="D10" s="32"/>
      <c r="E10" s="30"/>
      <c r="F10" s="32"/>
      <c r="G10" s="32"/>
      <c r="H10" s="32"/>
      <c r="I10" s="30"/>
      <c r="J10" s="32"/>
      <c r="K10" s="32"/>
      <c r="L10" s="32"/>
    </row>
    <row r="12" spans="2:13" x14ac:dyDescent="0.4">
      <c r="C12" s="9"/>
      <c r="E12" s="9"/>
      <c r="I12" s="9"/>
    </row>
    <row r="13" spans="2:13" x14ac:dyDescent="0.4">
      <c r="C13" s="9"/>
      <c r="E13" s="9"/>
    </row>
    <row r="14" spans="2:13" x14ac:dyDescent="0.4">
      <c r="C14" s="9"/>
      <c r="E14" s="9"/>
    </row>
    <row r="15" spans="2:13" x14ac:dyDescent="0.4">
      <c r="C15" s="9"/>
      <c r="E15" s="9"/>
    </row>
    <row r="16" spans="2:13" x14ac:dyDescent="0.4">
      <c r="C16" s="9"/>
    </row>
    <row r="17" spans="2:18" x14ac:dyDescent="0.4">
      <c r="M17" s="10"/>
      <c r="N17" s="10"/>
      <c r="O17" s="10"/>
      <c r="P17" s="10"/>
      <c r="Q17" s="10"/>
    </row>
    <row r="18" spans="2:18" x14ac:dyDescent="0.4">
      <c r="B18" s="87"/>
      <c r="C18" s="14"/>
      <c r="D18" s="15"/>
      <c r="E18" s="16"/>
      <c r="F18" s="17"/>
      <c r="G18" s="17"/>
      <c r="H18" s="17"/>
      <c r="I18" s="17"/>
      <c r="J18" s="17"/>
      <c r="K18" s="17"/>
      <c r="L18" s="17"/>
      <c r="M18" s="17"/>
      <c r="N18" s="17"/>
      <c r="O18" s="17"/>
      <c r="P18" s="17"/>
      <c r="Q18" s="17"/>
      <c r="R18" s="18"/>
    </row>
    <row r="19" spans="2:18" x14ac:dyDescent="0.4">
      <c r="B19" s="554"/>
      <c r="C19" s="14"/>
      <c r="D19" s="15"/>
      <c r="E19" s="16"/>
      <c r="F19" s="17"/>
      <c r="G19" s="17"/>
      <c r="H19" s="17"/>
      <c r="I19" s="17"/>
      <c r="J19" s="17"/>
      <c r="K19" s="17"/>
      <c r="L19" s="17"/>
      <c r="M19" s="17"/>
      <c r="N19" s="17"/>
      <c r="O19" s="17"/>
      <c r="P19" s="17"/>
      <c r="Q19" s="17"/>
      <c r="R19" s="18"/>
    </row>
    <row r="20" spans="2:18" x14ac:dyDescent="0.4">
      <c r="B20" s="554"/>
      <c r="C20" s="14"/>
      <c r="D20" s="15"/>
      <c r="E20" s="16"/>
      <c r="F20" s="17"/>
      <c r="G20" s="17"/>
      <c r="H20" s="17"/>
      <c r="I20" s="17"/>
      <c r="J20" s="17"/>
      <c r="K20" s="17"/>
      <c r="L20" s="17"/>
      <c r="M20" s="17"/>
      <c r="N20" s="17"/>
      <c r="O20" s="17"/>
      <c r="P20" s="17"/>
      <c r="Q20" s="17"/>
      <c r="R20" s="18"/>
    </row>
    <row r="21" spans="2:18" x14ac:dyDescent="0.4">
      <c r="B21" s="554"/>
      <c r="C21" s="14"/>
      <c r="D21" s="15"/>
      <c r="E21" s="16"/>
      <c r="F21" s="17"/>
      <c r="G21" s="17"/>
      <c r="H21" s="17"/>
      <c r="I21" s="17"/>
      <c r="J21" s="17"/>
      <c r="K21" s="17"/>
      <c r="L21" s="17"/>
      <c r="M21" s="17"/>
      <c r="N21" s="17"/>
      <c r="O21" s="17"/>
      <c r="P21" s="17"/>
      <c r="Q21" s="17"/>
      <c r="R21" s="18"/>
    </row>
    <row r="22" spans="2:18" x14ac:dyDescent="0.4">
      <c r="B22" s="554"/>
      <c r="C22" s="14"/>
      <c r="D22" s="15"/>
      <c r="E22" s="16"/>
      <c r="F22" s="17"/>
      <c r="G22" s="17"/>
      <c r="H22" s="17"/>
      <c r="I22" s="17"/>
      <c r="J22" s="17"/>
      <c r="K22" s="17"/>
      <c r="L22" s="17"/>
      <c r="M22" s="17"/>
      <c r="N22" s="17"/>
      <c r="O22" s="17"/>
      <c r="P22" s="17"/>
      <c r="Q22" s="17"/>
      <c r="R22" s="18"/>
    </row>
    <row r="23" spans="2:18" x14ac:dyDescent="0.4">
      <c r="B23" s="554"/>
      <c r="C23" s="14"/>
      <c r="D23" s="15"/>
      <c r="E23" s="16"/>
      <c r="F23" s="17"/>
      <c r="G23" s="17"/>
      <c r="H23" s="17"/>
      <c r="I23" s="17"/>
      <c r="J23" s="17"/>
      <c r="K23" s="17"/>
      <c r="L23" s="17"/>
      <c r="M23" s="17"/>
      <c r="N23" s="17"/>
      <c r="O23" s="17"/>
      <c r="P23" s="17"/>
      <c r="Q23" s="17"/>
      <c r="R23" s="18"/>
    </row>
    <row r="24" spans="2:18" x14ac:dyDescent="0.4">
      <c r="B24" s="554"/>
      <c r="C24" s="14"/>
      <c r="D24" s="15"/>
      <c r="E24" s="16"/>
      <c r="F24" s="17"/>
      <c r="G24" s="17"/>
      <c r="H24" s="17"/>
      <c r="I24" s="17"/>
      <c r="J24" s="17"/>
      <c r="K24" s="17"/>
      <c r="L24" s="17"/>
      <c r="M24" s="17"/>
      <c r="N24" s="17"/>
      <c r="O24" s="17"/>
      <c r="P24" s="17"/>
      <c r="Q24" s="17"/>
      <c r="R24" s="18"/>
    </row>
    <row r="25" spans="2:18" x14ac:dyDescent="0.4">
      <c r="B25" s="554"/>
      <c r="C25" s="14"/>
      <c r="D25" s="15"/>
      <c r="E25" s="16"/>
      <c r="F25" s="17"/>
      <c r="G25" s="17"/>
      <c r="H25" s="17"/>
      <c r="I25" s="17"/>
      <c r="J25" s="17"/>
      <c r="K25" s="17"/>
      <c r="L25" s="17"/>
      <c r="M25" s="17"/>
      <c r="N25" s="17"/>
      <c r="O25" s="17"/>
      <c r="P25" s="17"/>
      <c r="Q25" s="17"/>
      <c r="R25" s="18"/>
    </row>
    <row r="26" spans="2:18" x14ac:dyDescent="0.4">
      <c r="B26" s="38"/>
      <c r="C26" s="14"/>
      <c r="D26" s="15"/>
      <c r="E26" s="16"/>
      <c r="F26" s="17"/>
      <c r="G26" s="17"/>
      <c r="H26" s="17"/>
      <c r="I26" s="17"/>
      <c r="J26" s="17"/>
      <c r="K26" s="17"/>
      <c r="L26" s="17"/>
      <c r="M26" s="17"/>
      <c r="N26" s="17"/>
      <c r="O26" s="17"/>
      <c r="P26" s="17"/>
      <c r="Q26" s="17"/>
      <c r="R26" s="18"/>
    </row>
    <row r="27" spans="2:18" x14ac:dyDescent="0.4">
      <c r="B27" s="554"/>
      <c r="C27" s="14"/>
      <c r="D27" s="15"/>
      <c r="E27" s="16"/>
      <c r="F27" s="17"/>
      <c r="G27" s="17"/>
      <c r="H27" s="17"/>
      <c r="I27" s="17"/>
      <c r="J27" s="17"/>
      <c r="K27" s="17"/>
      <c r="L27" s="17"/>
      <c r="M27" s="17"/>
      <c r="N27" s="17"/>
      <c r="O27" s="17"/>
      <c r="P27" s="17"/>
      <c r="Q27" s="17"/>
      <c r="R27" s="18"/>
    </row>
    <row r="28" spans="2:18" x14ac:dyDescent="0.4">
      <c r="B28" s="554"/>
      <c r="C28" s="14"/>
      <c r="D28" s="15"/>
      <c r="E28" s="16"/>
      <c r="F28" s="17"/>
      <c r="G28" s="17"/>
      <c r="H28" s="17"/>
      <c r="I28" s="17"/>
      <c r="J28" s="17"/>
      <c r="K28" s="17"/>
      <c r="L28" s="17"/>
      <c r="M28" s="17"/>
      <c r="N28" s="17"/>
      <c r="O28" s="17"/>
      <c r="P28" s="17"/>
      <c r="Q28" s="17"/>
      <c r="R28" s="18"/>
    </row>
    <row r="29" spans="2:18" x14ac:dyDescent="0.4">
      <c r="B29" s="554"/>
      <c r="C29" s="14"/>
      <c r="D29" s="15"/>
      <c r="E29" s="16"/>
      <c r="F29" s="17"/>
      <c r="G29" s="17"/>
      <c r="H29" s="17"/>
      <c r="I29" s="17"/>
      <c r="J29" s="17"/>
      <c r="K29" s="17"/>
      <c r="L29" s="17"/>
      <c r="M29" s="17"/>
      <c r="N29" s="17"/>
      <c r="O29" s="17"/>
      <c r="P29" s="17"/>
      <c r="Q29" s="17"/>
      <c r="R29" s="18"/>
    </row>
    <row r="30" spans="2:18" s="8" customFormat="1" x14ac:dyDescent="0.4">
      <c r="B30" s="554"/>
      <c r="C30" s="14"/>
      <c r="D30" s="15"/>
      <c r="E30" s="16"/>
      <c r="F30" s="17"/>
      <c r="G30" s="17"/>
      <c r="H30" s="17"/>
      <c r="I30" s="17"/>
      <c r="J30" s="17"/>
      <c r="K30" s="17"/>
      <c r="L30" s="17"/>
      <c r="M30" s="17"/>
      <c r="N30" s="17"/>
      <c r="O30" s="17"/>
      <c r="P30" s="17"/>
      <c r="Q30" s="17"/>
      <c r="R30" s="18"/>
    </row>
    <row r="31" spans="2:18" x14ac:dyDescent="0.4">
      <c r="B31" s="554"/>
      <c r="C31" s="14"/>
      <c r="D31" s="15"/>
      <c r="E31" s="16"/>
      <c r="F31" s="17"/>
      <c r="G31" s="17"/>
      <c r="H31" s="17"/>
      <c r="I31" s="17"/>
      <c r="J31" s="17"/>
      <c r="K31" s="17"/>
      <c r="L31" s="17"/>
      <c r="M31" s="17"/>
      <c r="N31" s="17"/>
      <c r="O31" s="17"/>
      <c r="P31" s="17"/>
      <c r="Q31" s="17"/>
      <c r="R31" s="18"/>
    </row>
    <row r="32" spans="2:18" x14ac:dyDescent="0.4">
      <c r="B32" s="38"/>
      <c r="C32" s="14"/>
      <c r="D32" s="15"/>
      <c r="E32" s="16"/>
      <c r="F32" s="17"/>
      <c r="G32" s="17"/>
      <c r="H32" s="17"/>
      <c r="I32" s="17"/>
      <c r="J32" s="17"/>
      <c r="K32" s="17"/>
      <c r="L32" s="17"/>
      <c r="M32" s="17"/>
      <c r="N32" s="17"/>
      <c r="O32" s="17"/>
      <c r="P32" s="17"/>
      <c r="Q32" s="17"/>
      <c r="R32" s="18"/>
    </row>
    <row r="33" spans="2:18" x14ac:dyDescent="0.4">
      <c r="B33" s="554"/>
      <c r="C33" s="14"/>
      <c r="D33" s="15"/>
      <c r="E33" s="16"/>
      <c r="F33" s="17"/>
      <c r="G33" s="17"/>
      <c r="H33" s="17"/>
      <c r="I33" s="17"/>
      <c r="J33" s="17"/>
      <c r="K33" s="17"/>
      <c r="L33" s="17"/>
      <c r="M33" s="17"/>
      <c r="N33" s="17"/>
      <c r="O33" s="17"/>
      <c r="P33" s="17"/>
      <c r="Q33" s="17"/>
      <c r="R33" s="18"/>
    </row>
    <row r="34" spans="2:18" x14ac:dyDescent="0.4">
      <c r="B34" s="554"/>
      <c r="C34" s="14"/>
      <c r="D34" s="15"/>
      <c r="E34" s="16"/>
      <c r="F34" s="17"/>
      <c r="G34" s="17"/>
      <c r="H34" s="17"/>
      <c r="I34" s="17"/>
      <c r="J34" s="17"/>
      <c r="K34" s="17"/>
      <c r="L34" s="17"/>
      <c r="M34" s="17"/>
      <c r="N34" s="17"/>
      <c r="O34" s="17"/>
      <c r="P34" s="17"/>
      <c r="Q34" s="17"/>
      <c r="R34" s="18"/>
    </row>
    <row r="35" spans="2:18" x14ac:dyDescent="0.4">
      <c r="B35" s="554"/>
      <c r="C35" s="14"/>
      <c r="D35" s="15"/>
      <c r="E35" s="16"/>
      <c r="F35" s="17"/>
      <c r="G35" s="17"/>
      <c r="H35" s="17"/>
      <c r="I35" s="17"/>
      <c r="J35" s="17"/>
      <c r="K35" s="17"/>
      <c r="L35" s="17"/>
      <c r="M35" s="17"/>
      <c r="N35" s="17"/>
      <c r="O35" s="17"/>
      <c r="P35" s="17"/>
      <c r="Q35" s="17"/>
      <c r="R35" s="18"/>
    </row>
    <row r="48" spans="2:18" x14ac:dyDescent="0.4">
      <c r="B48" s="7" t="s">
        <v>750</v>
      </c>
      <c r="E48" s="28"/>
    </row>
    <row r="49" spans="2:2" x14ac:dyDescent="0.4">
      <c r="B49" s="86" t="s">
        <v>1862</v>
      </c>
    </row>
  </sheetData>
  <sheetProtection sheet="1" selectLockedCells="1" selectUnlockedCells="1"/>
  <mergeCells count="4">
    <mergeCell ref="B19:B20"/>
    <mergeCell ref="B21:B25"/>
    <mergeCell ref="B27:B31"/>
    <mergeCell ref="B33:B3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Light,Regular"&amp;K01+048&amp;F/&amp;A&amp;C&amp;"Segoe UI Light,Regular"&amp;K01+049Appendix RVT&amp;R&amp;"Segoe UI Light,Regular"&amp;K01+049Page &amp;P/&amp;N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FF"/>
  </sheetPr>
  <dimension ref="A1:J55"/>
  <sheetViews>
    <sheetView showGridLines="0" topLeftCell="B1" workbookViewId="0">
      <pane ySplit="1" topLeftCell="A2" activePane="bottomLeft" state="frozen"/>
      <selection activeCell="B1" sqref="B1"/>
      <selection pane="bottomLeft" activeCell="J1" sqref="J1"/>
    </sheetView>
  </sheetViews>
  <sheetFormatPr defaultColWidth="9.109375" defaultRowHeight="14.4" outlineLevelCol="1" x14ac:dyDescent="0.3"/>
  <cols>
    <col min="1" max="1" width="39.33203125" style="20" customWidth="1"/>
    <col min="2" max="2" width="23.33203125" style="20" customWidth="1"/>
    <col min="3" max="4" width="19.33203125" style="20" customWidth="1" outlineLevel="1"/>
    <col min="5" max="5" width="23.5546875" style="20" customWidth="1"/>
    <col min="6" max="6" width="15.6640625" style="20" customWidth="1"/>
    <col min="7" max="7" width="16.109375" style="25" customWidth="1"/>
    <col min="8" max="8" width="27.6640625" style="26" customWidth="1"/>
    <col min="9" max="16384" width="9.109375" style="20"/>
  </cols>
  <sheetData>
    <row r="1" spans="1:10" s="19" customFormat="1" ht="54" x14ac:dyDescent="0.3">
      <c r="A1" s="39" t="s">
        <v>816</v>
      </c>
      <c r="B1" s="44" t="s">
        <v>705</v>
      </c>
      <c r="C1" s="45" t="s">
        <v>817</v>
      </c>
      <c r="D1" s="45" t="s">
        <v>818</v>
      </c>
      <c r="E1" s="67" t="s">
        <v>710</v>
      </c>
      <c r="F1" s="66" t="s">
        <v>711</v>
      </c>
      <c r="G1" s="65" t="s">
        <v>725</v>
      </c>
      <c r="H1" s="63" t="s">
        <v>715</v>
      </c>
      <c r="J1" s="273"/>
    </row>
    <row r="2" spans="1:10" x14ac:dyDescent="0.3">
      <c r="A2" s="40" t="s">
        <v>726</v>
      </c>
      <c r="B2" s="46" t="s">
        <v>706</v>
      </c>
      <c r="C2" s="47" t="s">
        <v>707</v>
      </c>
      <c r="D2" s="47"/>
      <c r="E2" s="68"/>
      <c r="F2" s="48">
        <v>1234567890000</v>
      </c>
      <c r="G2" s="59" t="s">
        <v>714</v>
      </c>
      <c r="H2" s="75">
        <f>IF(AND(G2="Auto",OR(NOT(ISBLANK(E2)),NOT(ISBLANK(F2)))),E2,IF(AND(G2="Manual",OR(NOT(ISBLANK(E2)),NOT(ISBLANK(F2)))),F2," "))</f>
        <v>1234567890000</v>
      </c>
    </row>
    <row r="3" spans="1:10" x14ac:dyDescent="0.3">
      <c r="A3" s="41" t="s">
        <v>727</v>
      </c>
      <c r="B3" s="49" t="s">
        <v>706</v>
      </c>
      <c r="C3" s="50" t="s">
        <v>707</v>
      </c>
      <c r="D3" s="50"/>
      <c r="E3" s="69"/>
      <c r="F3" s="51">
        <v>2</v>
      </c>
      <c r="G3" s="60" t="s">
        <v>714</v>
      </c>
      <c r="H3" s="76">
        <f t="shared" ref="H3:H54" si="0">IF(AND(G3="Auto",OR(NOT(ISBLANK(E3)),NOT(ISBLANK(F3)))),E3,IF(AND(G3="Manual",OR(NOT(ISBLANK(E3)),NOT(ISBLANK(F3)))),F3," "))</f>
        <v>2</v>
      </c>
    </row>
    <row r="4" spans="1:10" x14ac:dyDescent="0.3">
      <c r="A4" s="41" t="s">
        <v>728</v>
      </c>
      <c r="B4" s="49" t="s">
        <v>706</v>
      </c>
      <c r="C4" s="50" t="s">
        <v>707</v>
      </c>
      <c r="D4" s="50"/>
      <c r="E4" s="69"/>
      <c r="F4" s="51" t="s">
        <v>712</v>
      </c>
      <c r="G4" s="60" t="s">
        <v>714</v>
      </c>
      <c r="H4" s="76" t="str">
        <f t="shared" si="0"/>
        <v>POOL</v>
      </c>
    </row>
    <row r="5" spans="1:10" x14ac:dyDescent="0.3">
      <c r="A5" s="41" t="s">
        <v>703</v>
      </c>
      <c r="B5" s="49" t="s">
        <v>706</v>
      </c>
      <c r="C5" s="50" t="s">
        <v>707</v>
      </c>
      <c r="D5" s="50"/>
      <c r="E5" s="69"/>
      <c r="F5" s="51">
        <v>1234567</v>
      </c>
      <c r="G5" s="60" t="s">
        <v>714</v>
      </c>
      <c r="H5" s="76">
        <f t="shared" si="0"/>
        <v>1234567</v>
      </c>
    </row>
    <row r="6" spans="1:10" s="21" customFormat="1" ht="9.75" customHeight="1" x14ac:dyDescent="0.3">
      <c r="A6" s="42"/>
      <c r="B6" s="52"/>
      <c r="C6" s="53"/>
      <c r="D6" s="53"/>
      <c r="E6" s="53"/>
      <c r="F6" s="54"/>
      <c r="G6" s="61"/>
      <c r="H6" s="64" t="str">
        <f t="shared" si="0"/>
        <v xml:space="preserve"> </v>
      </c>
    </row>
    <row r="7" spans="1:10" x14ac:dyDescent="0.3">
      <c r="A7" s="41" t="s">
        <v>729</v>
      </c>
      <c r="B7" s="49" t="s">
        <v>706</v>
      </c>
      <c r="C7" s="50" t="s">
        <v>709</v>
      </c>
      <c r="D7" s="50" t="s">
        <v>556</v>
      </c>
      <c r="E7" s="69" t="str">
        <f>H_TEST_CELL_NAME</f>
        <v>GTP5</v>
      </c>
      <c r="F7" s="51"/>
      <c r="G7" s="60" t="s">
        <v>713</v>
      </c>
      <c r="H7" s="76" t="str">
        <f t="shared" si="0"/>
        <v>GTP5</v>
      </c>
    </row>
    <row r="8" spans="1:10" x14ac:dyDescent="0.3">
      <c r="A8" s="41" t="s">
        <v>730</v>
      </c>
      <c r="B8" s="49" t="s">
        <v>706</v>
      </c>
      <c r="C8" s="50" t="s">
        <v>708</v>
      </c>
      <c r="D8" s="50" t="s">
        <v>562</v>
      </c>
      <c r="E8" s="69" t="str">
        <f>H_ENGINE_NAME</f>
        <v>MGT6000-2S</v>
      </c>
      <c r="F8" s="51"/>
      <c r="G8" s="60" t="s">
        <v>713</v>
      </c>
      <c r="H8" s="76" t="str">
        <f t="shared" si="0"/>
        <v>MGT6000-2S</v>
      </c>
    </row>
    <row r="9" spans="1:10" x14ac:dyDescent="0.3">
      <c r="A9" s="41" t="s">
        <v>731</v>
      </c>
      <c r="B9" s="49" t="s">
        <v>706</v>
      </c>
      <c r="C9" s="50" t="s">
        <v>708</v>
      </c>
      <c r="D9" s="50" t="s">
        <v>561</v>
      </c>
      <c r="E9" s="70">
        <f>H_ENGINE_SERIAL_NO</f>
        <v>1234567890</v>
      </c>
      <c r="F9" s="51"/>
      <c r="G9" s="60" t="s">
        <v>713</v>
      </c>
      <c r="H9" s="76">
        <f t="shared" si="0"/>
        <v>1234567890</v>
      </c>
    </row>
    <row r="10" spans="1:10" s="21" customFormat="1" ht="9.75" customHeight="1" x14ac:dyDescent="0.3">
      <c r="A10" s="42"/>
      <c r="B10" s="52"/>
      <c r="C10" s="53"/>
      <c r="D10" s="53"/>
      <c r="E10" s="53"/>
      <c r="F10" s="54"/>
      <c r="G10" s="61"/>
      <c r="H10" s="64" t="str">
        <f t="shared" ref="H10" si="1">IF(AND(G10="Auto",OR(NOT(ISBLANK(E10)),NOT(ISBLANK(F10)))),E10,IF(AND(G10="Manual",OR(NOT(ISBLANK(E10)),NOT(ISBLANK(F10)))),F10," "))</f>
        <v xml:space="preserve"> </v>
      </c>
    </row>
    <row r="11" spans="1:10" x14ac:dyDescent="0.3">
      <c r="A11" s="41" t="s">
        <v>732</v>
      </c>
      <c r="B11" s="49" t="s">
        <v>706</v>
      </c>
      <c r="C11" s="50" t="s">
        <v>708</v>
      </c>
      <c r="D11" s="50" t="s">
        <v>559</v>
      </c>
      <c r="E11" s="69" t="str">
        <f>H_TEST_NAME</f>
        <v>Demo_04</v>
      </c>
      <c r="F11" s="51"/>
      <c r="G11" s="60" t="s">
        <v>713</v>
      </c>
      <c r="H11" s="76" t="str">
        <f t="shared" si="0"/>
        <v>Demo_04</v>
      </c>
    </row>
    <row r="12" spans="1:10" x14ac:dyDescent="0.3">
      <c r="A12" s="41" t="s">
        <v>733</v>
      </c>
      <c r="B12" s="49" t="s">
        <v>706</v>
      </c>
      <c r="C12" s="50" t="s">
        <v>708</v>
      </c>
      <c r="D12" s="50" t="s">
        <v>560</v>
      </c>
      <c r="E12" s="71">
        <f>H_TEST_DATE</f>
        <v>43346.892106481479</v>
      </c>
      <c r="F12" s="51"/>
      <c r="G12" s="60" t="s">
        <v>713</v>
      </c>
      <c r="H12" s="77">
        <f t="shared" si="0"/>
        <v>43346.892106481479</v>
      </c>
    </row>
    <row r="13" spans="1:10" s="21" customFormat="1" ht="9.75" customHeight="1" x14ac:dyDescent="0.3">
      <c r="A13" s="42"/>
      <c r="B13" s="52"/>
      <c r="C13" s="53"/>
      <c r="D13" s="53"/>
      <c r="E13" s="53"/>
      <c r="F13" s="54"/>
      <c r="G13" s="61"/>
      <c r="H13" s="64" t="str">
        <f t="shared" ref="H13" si="2">IF(AND(G13="Auto",OR(NOT(ISBLANK(E13)),NOT(ISBLANK(F13)))),E13,IF(AND(G13="Manual",OR(NOT(ISBLANK(E13)),NOT(ISBLANK(F13)))),F13," "))</f>
        <v xml:space="preserve"> </v>
      </c>
    </row>
    <row r="14" spans="1:10" x14ac:dyDescent="0.3">
      <c r="A14" s="41" t="s">
        <v>734</v>
      </c>
      <c r="B14" s="49" t="s">
        <v>706</v>
      </c>
      <c r="C14" s="50" t="s">
        <v>707</v>
      </c>
      <c r="D14" s="50"/>
      <c r="E14" s="69"/>
      <c r="F14" s="51" t="s">
        <v>716</v>
      </c>
      <c r="G14" s="60" t="s">
        <v>714</v>
      </c>
      <c r="H14" s="76" t="str">
        <f t="shared" si="0"/>
        <v>Joachim</v>
      </c>
    </row>
    <row r="15" spans="1:10" x14ac:dyDescent="0.3">
      <c r="A15" s="41" t="s">
        <v>735</v>
      </c>
      <c r="B15" s="49" t="s">
        <v>706</v>
      </c>
      <c r="C15" s="50" t="s">
        <v>707</v>
      </c>
      <c r="D15" s="50"/>
      <c r="E15" s="69"/>
      <c r="F15" s="51" t="s">
        <v>717</v>
      </c>
      <c r="G15" s="60" t="s">
        <v>714</v>
      </c>
      <c r="H15" s="76" t="str">
        <f t="shared" si="0"/>
        <v>Qing</v>
      </c>
    </row>
    <row r="16" spans="1:10" x14ac:dyDescent="0.3">
      <c r="A16" s="41" t="s">
        <v>736</v>
      </c>
      <c r="B16" s="49" t="s">
        <v>706</v>
      </c>
      <c r="C16" s="50" t="s">
        <v>707</v>
      </c>
      <c r="D16" s="50"/>
      <c r="E16" s="69"/>
      <c r="F16" s="51" t="s">
        <v>719</v>
      </c>
      <c r="G16" s="60" t="s">
        <v>714</v>
      </c>
      <c r="H16" s="76" t="str">
        <f t="shared" si="0"/>
        <v>Patrick</v>
      </c>
    </row>
    <row r="17" spans="1:8" x14ac:dyDescent="0.3">
      <c r="A17" s="41" t="s">
        <v>737</v>
      </c>
      <c r="B17" s="49" t="s">
        <v>706</v>
      </c>
      <c r="C17" s="50" t="s">
        <v>707</v>
      </c>
      <c r="D17" s="50"/>
      <c r="E17" s="69"/>
      <c r="F17" s="51" t="s">
        <v>720</v>
      </c>
      <c r="G17" s="60" t="s">
        <v>714</v>
      </c>
      <c r="H17" s="76" t="str">
        <f t="shared" si="0"/>
        <v>Mark</v>
      </c>
    </row>
    <row r="18" spans="1:8" x14ac:dyDescent="0.3">
      <c r="A18" s="41" t="s">
        <v>814</v>
      </c>
      <c r="B18" s="49" t="s">
        <v>706</v>
      </c>
      <c r="C18" s="50" t="s">
        <v>707</v>
      </c>
      <c r="D18" s="50"/>
      <c r="E18" s="69"/>
      <c r="F18" s="51" t="s">
        <v>721</v>
      </c>
      <c r="G18" s="60" t="s">
        <v>714</v>
      </c>
      <c r="H18" s="76" t="str">
        <f t="shared" si="0"/>
        <v>James</v>
      </c>
    </row>
    <row r="19" spans="1:8" x14ac:dyDescent="0.3">
      <c r="A19" s="41" t="s">
        <v>815</v>
      </c>
      <c r="B19" s="49" t="s">
        <v>706</v>
      </c>
      <c r="C19" s="50" t="s">
        <v>707</v>
      </c>
      <c r="D19" s="50"/>
      <c r="E19" s="69"/>
      <c r="F19" s="51" t="s">
        <v>722</v>
      </c>
      <c r="G19" s="60" t="s">
        <v>714</v>
      </c>
      <c r="H19" s="76" t="str">
        <f t="shared" si="0"/>
        <v>Reza</v>
      </c>
    </row>
    <row r="20" spans="1:8" x14ac:dyDescent="0.3">
      <c r="A20" s="41" t="s">
        <v>738</v>
      </c>
      <c r="B20" s="49" t="s">
        <v>706</v>
      </c>
      <c r="C20" s="50" t="s">
        <v>707</v>
      </c>
      <c r="D20" s="50"/>
      <c r="E20" s="69"/>
      <c r="F20" s="55" t="s">
        <v>744</v>
      </c>
      <c r="G20" s="60" t="s">
        <v>714</v>
      </c>
      <c r="H20" s="76" t="str">
        <f t="shared" si="0"/>
        <v>Rong</v>
      </c>
    </row>
    <row r="21" spans="1:8" x14ac:dyDescent="0.3">
      <c r="A21" s="41" t="s">
        <v>742</v>
      </c>
      <c r="B21" s="49" t="s">
        <v>706</v>
      </c>
      <c r="C21" s="50" t="s">
        <v>707</v>
      </c>
      <c r="D21" s="50"/>
      <c r="E21" s="69"/>
      <c r="F21" s="55">
        <f ca="1">NOW()</f>
        <v>43433.466154050926</v>
      </c>
      <c r="G21" s="60" t="s">
        <v>714</v>
      </c>
      <c r="H21" s="77">
        <f t="shared" ca="1" si="0"/>
        <v>43433.466154050926</v>
      </c>
    </row>
    <row r="22" spans="1:8" x14ac:dyDescent="0.3">
      <c r="A22" s="41" t="s">
        <v>739</v>
      </c>
      <c r="B22" s="49" t="s">
        <v>706</v>
      </c>
      <c r="C22" s="50" t="s">
        <v>707</v>
      </c>
      <c r="D22" s="50"/>
      <c r="E22" s="69"/>
      <c r="F22" s="55" t="s">
        <v>718</v>
      </c>
      <c r="G22" s="60" t="s">
        <v>714</v>
      </c>
      <c r="H22" s="76" t="str">
        <f t="shared" si="0"/>
        <v>Rob</v>
      </c>
    </row>
    <row r="23" spans="1:8" x14ac:dyDescent="0.3">
      <c r="A23" s="41" t="s">
        <v>743</v>
      </c>
      <c r="B23" s="49" t="s">
        <v>706</v>
      </c>
      <c r="C23" s="50" t="s">
        <v>707</v>
      </c>
      <c r="D23" s="50"/>
      <c r="E23" s="69"/>
      <c r="F23" s="55">
        <f ca="1">NOW()+7</f>
        <v>43440.466154050926</v>
      </c>
      <c r="G23" s="60" t="s">
        <v>714</v>
      </c>
      <c r="H23" s="77">
        <f t="shared" ca="1" si="0"/>
        <v>43440.466154050926</v>
      </c>
    </row>
    <row r="24" spans="1:8" s="21" customFormat="1" ht="9.75" customHeight="1" x14ac:dyDescent="0.3">
      <c r="A24" s="42"/>
      <c r="B24" s="52"/>
      <c r="C24" s="53"/>
      <c r="D24" s="53"/>
      <c r="E24" s="53"/>
      <c r="F24" s="54"/>
      <c r="G24" s="61"/>
      <c r="H24" s="64" t="str">
        <f t="shared" ref="H24" si="3">IF(AND(G24="Auto",OR(NOT(ISBLANK(E24)),NOT(ISBLANK(F24)))),E24,IF(AND(G24="Manual",OR(NOT(ISBLANK(E24)),NOT(ISBLANK(F24)))),F24," "))</f>
        <v xml:space="preserve"> </v>
      </c>
    </row>
    <row r="25" spans="1:8" x14ac:dyDescent="0.3">
      <c r="A25" s="41" t="s">
        <v>740</v>
      </c>
      <c r="B25" s="49" t="s">
        <v>706</v>
      </c>
      <c r="C25" s="50" t="s">
        <v>707</v>
      </c>
      <c r="D25" s="50"/>
      <c r="E25" s="69"/>
      <c r="F25" s="51" t="s">
        <v>723</v>
      </c>
      <c r="G25" s="60" t="s">
        <v>714</v>
      </c>
      <c r="H25" s="76" t="str">
        <f t="shared" si="0"/>
        <v>Marco</v>
      </c>
    </row>
    <row r="26" spans="1:8" x14ac:dyDescent="0.3">
      <c r="A26" s="41" t="s">
        <v>741</v>
      </c>
      <c r="B26" s="49" t="s">
        <v>706</v>
      </c>
      <c r="C26" s="50" t="s">
        <v>707</v>
      </c>
      <c r="D26" s="50"/>
      <c r="E26" s="69"/>
      <c r="F26" s="51" t="s">
        <v>724</v>
      </c>
      <c r="G26" s="60" t="s">
        <v>714</v>
      </c>
      <c r="H26" s="76" t="str">
        <f t="shared" si="0"/>
        <v>Michael</v>
      </c>
    </row>
    <row r="27" spans="1:8" s="21" customFormat="1" ht="9.75" customHeight="1" x14ac:dyDescent="0.3">
      <c r="A27" s="42"/>
      <c r="B27" s="52"/>
      <c r="C27" s="53"/>
      <c r="D27" s="53"/>
      <c r="E27" s="53"/>
      <c r="F27" s="54"/>
      <c r="G27" s="61"/>
      <c r="H27" s="64" t="str">
        <f t="shared" ref="H27" si="4">IF(AND(G27="Auto",OR(NOT(ISBLANK(E27)),NOT(ISBLANK(F27)))),E27,IF(AND(G27="Manual",OR(NOT(ISBLANK(E27)),NOT(ISBLANK(F27)))),F27," "))</f>
        <v xml:space="preserve"> </v>
      </c>
    </row>
    <row r="28" spans="1:8" x14ac:dyDescent="0.3">
      <c r="A28" s="41" t="s">
        <v>746</v>
      </c>
      <c r="B28" s="49" t="s">
        <v>749</v>
      </c>
      <c r="C28" s="50"/>
      <c r="D28" s="50"/>
      <c r="E28" s="72">
        <f>AVERAGE(Performance_Results!M40:M44)</f>
        <v>23.533166802724203</v>
      </c>
      <c r="F28" s="51">
        <v>15</v>
      </c>
      <c r="G28" s="60" t="s">
        <v>714</v>
      </c>
      <c r="H28" s="78">
        <f t="shared" si="0"/>
        <v>15</v>
      </c>
    </row>
    <row r="29" spans="1:8" ht="28.8" x14ac:dyDescent="0.3">
      <c r="A29" s="41" t="s">
        <v>747</v>
      </c>
      <c r="B29" s="49" t="s">
        <v>748</v>
      </c>
      <c r="C29" s="50"/>
      <c r="D29" s="50"/>
      <c r="E29" s="73" t="str">
        <f>"Sea level, No losses, "&amp;TEXT(Configuration!H28,"#.0")&amp;"˚C Inlet Temperature"</f>
        <v>Sea level, No losses, 15.0˚C Inlet Temperature</v>
      </c>
      <c r="F29" s="51"/>
      <c r="G29" s="60" t="s">
        <v>713</v>
      </c>
      <c r="H29" s="79" t="str">
        <f t="shared" si="0"/>
        <v>Sea level, No losses, 15.0˚C Inlet Temperature</v>
      </c>
    </row>
    <row r="30" spans="1:8" x14ac:dyDescent="0.3">
      <c r="A30" s="41" t="s">
        <v>747</v>
      </c>
      <c r="B30" s="49" t="s">
        <v>748</v>
      </c>
      <c r="C30" s="50"/>
      <c r="D30" s="50"/>
      <c r="E30" s="69" t="str">
        <f>"Sea level, No losses"</f>
        <v>Sea level, No losses</v>
      </c>
      <c r="F30" s="51"/>
      <c r="G30" s="60" t="s">
        <v>713</v>
      </c>
      <c r="H30" s="79" t="str">
        <f t="shared" si="0"/>
        <v>Sea level, No losses</v>
      </c>
    </row>
    <row r="31" spans="1:8" s="21" customFormat="1" ht="9.75" customHeight="1" x14ac:dyDescent="0.3">
      <c r="A31" s="42"/>
      <c r="B31" s="52"/>
      <c r="C31" s="53"/>
      <c r="D31" s="53"/>
      <c r="E31" s="53"/>
      <c r="F31" s="54"/>
      <c r="G31" s="61"/>
      <c r="H31" s="64" t="str">
        <f t="shared" ref="H31" si="5">IF(AND(G31="Auto",OR(NOT(ISBLANK(E31)),NOT(ISBLANK(F31)))),E31,IF(AND(G31="Manual",OR(NOT(ISBLANK(E31)),NOT(ISBLANK(F31)))),F31," "))</f>
        <v xml:space="preserve"> </v>
      </c>
    </row>
    <row r="32" spans="1:8" x14ac:dyDescent="0.3">
      <c r="A32" s="41" t="s">
        <v>755</v>
      </c>
      <c r="B32" s="49" t="s">
        <v>754</v>
      </c>
      <c r="C32" s="50"/>
      <c r="D32" s="50"/>
      <c r="E32" s="282">
        <f>S_GG1_PT1 C_LHV</f>
        <v>33.442901611328097</v>
      </c>
      <c r="F32" s="51">
        <f>33.443</f>
        <v>33.442999999999998</v>
      </c>
      <c r="G32" s="60" t="s">
        <v>714</v>
      </c>
      <c r="H32" s="80">
        <f t="shared" si="0"/>
        <v>33.442999999999998</v>
      </c>
    </row>
    <row r="33" spans="1:8" s="21" customFormat="1" ht="9.75" customHeight="1" x14ac:dyDescent="0.3">
      <c r="A33" s="42"/>
      <c r="B33" s="52"/>
      <c r="C33" s="53"/>
      <c r="D33" s="53"/>
      <c r="E33" s="53"/>
      <c r="F33" s="54"/>
      <c r="G33" s="61"/>
      <c r="H33" s="64" t="str">
        <f t="shared" ref="H33" si="6">IF(AND(G33="Auto",OR(NOT(ISBLANK(E33)),NOT(ISBLANK(F33)))),E33,IF(AND(G33="Manual",OR(NOT(ISBLANK(E33)),NOT(ISBLANK(F33)))),F33," "))</f>
        <v xml:space="preserve"> </v>
      </c>
    </row>
    <row r="34" spans="1:8" x14ac:dyDescent="0.3">
      <c r="A34" s="41" t="s">
        <v>790</v>
      </c>
      <c r="B34" s="49"/>
      <c r="C34" s="50"/>
      <c r="D34" s="50"/>
      <c r="E34" s="69" t="str">
        <f>"GG Speed 1  ("&amp;TEXT(Performance_Results!F40,"## ###")&amp;" rpm)"</f>
        <v>GG Speed 1  (11 625 rpm)</v>
      </c>
      <c r="F34" s="51"/>
      <c r="G34" s="60" t="s">
        <v>713</v>
      </c>
      <c r="H34" s="76" t="str">
        <f t="shared" si="0"/>
        <v>GG Speed 1  (11 625 rpm)</v>
      </c>
    </row>
    <row r="35" spans="1:8" x14ac:dyDescent="0.3">
      <c r="A35" s="41" t="s">
        <v>791</v>
      </c>
      <c r="B35" s="49"/>
      <c r="C35" s="50"/>
      <c r="D35" s="50"/>
      <c r="E35" s="69" t="str">
        <f>"GG Speed 2  ("&amp;TEXT(Performance_Results!F41,"## ###")&amp;" rpm)"</f>
        <v>GG Speed 2  (12 148 rpm)</v>
      </c>
      <c r="F35" s="51"/>
      <c r="G35" s="60" t="s">
        <v>713</v>
      </c>
      <c r="H35" s="76" t="str">
        <f t="shared" si="0"/>
        <v>GG Speed 2  (12 148 rpm)</v>
      </c>
    </row>
    <row r="36" spans="1:8" x14ac:dyDescent="0.3">
      <c r="A36" s="41" t="s">
        <v>792</v>
      </c>
      <c r="B36" s="49"/>
      <c r="C36" s="50"/>
      <c r="D36" s="50"/>
      <c r="E36" s="69" t="str">
        <f>"GG Speed 3  ("&amp;TEXT(Performance_Results!F42,"## ###")&amp;" rpm)"</f>
        <v>GG Speed 3  (12 655 rpm)</v>
      </c>
      <c r="F36" s="51"/>
      <c r="G36" s="60" t="s">
        <v>713</v>
      </c>
      <c r="H36" s="76" t="str">
        <f t="shared" si="0"/>
        <v>GG Speed 3  (12 655 rpm)</v>
      </c>
    </row>
    <row r="37" spans="1:8" x14ac:dyDescent="0.3">
      <c r="A37" s="41" t="s">
        <v>793</v>
      </c>
      <c r="B37" s="49"/>
      <c r="C37" s="50"/>
      <c r="D37" s="50"/>
      <c r="E37" s="69" t="str">
        <f>"GG Speed 4  ("&amp;TEXT(Performance_Results!F43,"## ###")&amp;" rpm)"</f>
        <v>GG Speed 4  (12 945 rpm)</v>
      </c>
      <c r="F37" s="51"/>
      <c r="G37" s="60" t="s">
        <v>713</v>
      </c>
      <c r="H37" s="76" t="str">
        <f t="shared" si="0"/>
        <v>GG Speed 4  (12 945 rpm)</v>
      </c>
    </row>
    <row r="38" spans="1:8" x14ac:dyDescent="0.3">
      <c r="A38" s="41" t="s">
        <v>794</v>
      </c>
      <c r="B38" s="49"/>
      <c r="C38" s="50"/>
      <c r="D38" s="50"/>
      <c r="E38" s="69" t="str">
        <f>"GG Speed 5  ("&amp;TEXT(Performance_Results!F44,"## ###")&amp;" rpm)"</f>
        <v>GG Speed 5  (13 335 rpm)</v>
      </c>
      <c r="F38" s="51"/>
      <c r="G38" s="60" t="s">
        <v>713</v>
      </c>
      <c r="H38" s="76" t="str">
        <f t="shared" si="0"/>
        <v>GG Speed 5  (13 335 rpm)</v>
      </c>
    </row>
    <row r="39" spans="1:8" s="21" customFormat="1" ht="9.75" customHeight="1" x14ac:dyDescent="0.3">
      <c r="A39" s="42"/>
      <c r="B39" s="52"/>
      <c r="C39" s="53"/>
      <c r="D39" s="53"/>
      <c r="E39" s="53"/>
      <c r="F39" s="54"/>
      <c r="G39" s="61"/>
      <c r="H39" s="64" t="str">
        <f t="shared" ref="H39" si="7">IF(AND(G39="Auto",OR(NOT(ISBLANK(E39)),NOT(ISBLANK(F39)))),E39,IF(AND(G39="Manual",OR(NOT(ISBLANK(E39)),NOT(ISBLANK(F39)))),F39," "))</f>
        <v xml:space="preserve"> </v>
      </c>
    </row>
    <row r="40" spans="1:8" x14ac:dyDescent="0.3">
      <c r="A40" s="41"/>
      <c r="B40" s="49"/>
      <c r="C40" s="50"/>
      <c r="D40" s="50"/>
      <c r="E40" s="69"/>
      <c r="F40" s="51"/>
      <c r="G40" s="60" t="s">
        <v>713</v>
      </c>
      <c r="H40" s="76" t="str">
        <f t="shared" si="0"/>
        <v xml:space="preserve"> </v>
      </c>
    </row>
    <row r="41" spans="1:8" x14ac:dyDescent="0.3">
      <c r="A41" s="41"/>
      <c r="B41" s="49"/>
      <c r="C41" s="50"/>
      <c r="D41" s="50"/>
      <c r="E41" s="69"/>
      <c r="F41" s="51"/>
      <c r="G41" s="60" t="s">
        <v>713</v>
      </c>
      <c r="H41" s="76" t="str">
        <f t="shared" si="0"/>
        <v xml:space="preserve"> </v>
      </c>
    </row>
    <row r="42" spans="1:8" x14ac:dyDescent="0.3">
      <c r="A42" s="41"/>
      <c r="B42" s="49"/>
      <c r="C42" s="50"/>
      <c r="D42" s="50"/>
      <c r="E42" s="69"/>
      <c r="F42" s="51"/>
      <c r="G42" s="60" t="s">
        <v>713</v>
      </c>
      <c r="H42" s="76" t="str">
        <f t="shared" si="0"/>
        <v xml:space="preserve"> </v>
      </c>
    </row>
    <row r="43" spans="1:8" x14ac:dyDescent="0.3">
      <c r="A43" s="41"/>
      <c r="B43" s="49"/>
      <c r="C43" s="50"/>
      <c r="D43" s="50"/>
      <c r="E43" s="69"/>
      <c r="F43" s="51"/>
      <c r="G43" s="60" t="s">
        <v>713</v>
      </c>
      <c r="H43" s="76" t="str">
        <f t="shared" si="0"/>
        <v xml:space="preserve"> </v>
      </c>
    </row>
    <row r="44" spans="1:8" x14ac:dyDescent="0.3">
      <c r="A44" s="41"/>
      <c r="B44" s="49"/>
      <c r="C44" s="50"/>
      <c r="D44" s="50"/>
      <c r="E44" s="69"/>
      <c r="F44" s="51"/>
      <c r="G44" s="60" t="s">
        <v>713</v>
      </c>
      <c r="H44" s="76" t="str">
        <f t="shared" si="0"/>
        <v xml:space="preserve"> </v>
      </c>
    </row>
    <row r="45" spans="1:8" x14ac:dyDescent="0.3">
      <c r="A45" s="41"/>
      <c r="B45" s="49"/>
      <c r="C45" s="50"/>
      <c r="D45" s="50"/>
      <c r="E45" s="69"/>
      <c r="F45" s="51"/>
      <c r="G45" s="60" t="s">
        <v>713</v>
      </c>
      <c r="H45" s="76" t="str">
        <f t="shared" si="0"/>
        <v xml:space="preserve"> </v>
      </c>
    </row>
    <row r="46" spans="1:8" x14ac:dyDescent="0.3">
      <c r="A46" s="41"/>
      <c r="B46" s="49"/>
      <c r="C46" s="50"/>
      <c r="D46" s="50"/>
      <c r="E46" s="69"/>
      <c r="F46" s="51"/>
      <c r="G46" s="60" t="s">
        <v>713</v>
      </c>
      <c r="H46" s="76" t="str">
        <f t="shared" si="0"/>
        <v xml:space="preserve"> </v>
      </c>
    </row>
    <row r="47" spans="1:8" x14ac:dyDescent="0.3">
      <c r="A47" s="41"/>
      <c r="B47" s="49"/>
      <c r="C47" s="50"/>
      <c r="D47" s="50"/>
      <c r="E47" s="69"/>
      <c r="F47" s="51"/>
      <c r="G47" s="60" t="s">
        <v>713</v>
      </c>
      <c r="H47" s="76" t="str">
        <f t="shared" si="0"/>
        <v xml:space="preserve"> </v>
      </c>
    </row>
    <row r="48" spans="1:8" x14ac:dyDescent="0.3">
      <c r="A48" s="41"/>
      <c r="B48" s="49"/>
      <c r="C48" s="50"/>
      <c r="D48" s="50"/>
      <c r="E48" s="69"/>
      <c r="F48" s="51"/>
      <c r="G48" s="60" t="s">
        <v>713</v>
      </c>
      <c r="H48" s="76" t="str">
        <f t="shared" si="0"/>
        <v xml:space="preserve"> </v>
      </c>
    </row>
    <row r="49" spans="1:8" x14ac:dyDescent="0.3">
      <c r="A49" s="41"/>
      <c r="B49" s="49"/>
      <c r="C49" s="50"/>
      <c r="D49" s="50"/>
      <c r="E49" s="69"/>
      <c r="F49" s="51"/>
      <c r="G49" s="60" t="s">
        <v>713</v>
      </c>
      <c r="H49" s="76" t="str">
        <f t="shared" si="0"/>
        <v xml:space="preserve"> </v>
      </c>
    </row>
    <row r="50" spans="1:8" x14ac:dyDescent="0.3">
      <c r="A50" s="41"/>
      <c r="B50" s="49"/>
      <c r="C50" s="50"/>
      <c r="D50" s="50"/>
      <c r="E50" s="69"/>
      <c r="F50" s="51"/>
      <c r="G50" s="60" t="s">
        <v>713</v>
      </c>
      <c r="H50" s="76" t="str">
        <f t="shared" si="0"/>
        <v xml:space="preserve"> </v>
      </c>
    </row>
    <row r="51" spans="1:8" x14ac:dyDescent="0.3">
      <c r="A51" s="41"/>
      <c r="B51" s="49"/>
      <c r="C51" s="50"/>
      <c r="D51" s="50"/>
      <c r="E51" s="69"/>
      <c r="F51" s="51"/>
      <c r="G51" s="60" t="s">
        <v>713</v>
      </c>
      <c r="H51" s="76" t="str">
        <f t="shared" si="0"/>
        <v xml:space="preserve"> </v>
      </c>
    </row>
    <row r="52" spans="1:8" x14ac:dyDescent="0.3">
      <c r="A52" s="41"/>
      <c r="B52" s="49"/>
      <c r="C52" s="50"/>
      <c r="D52" s="50"/>
      <c r="E52" s="69"/>
      <c r="F52" s="51"/>
      <c r="G52" s="60" t="s">
        <v>713</v>
      </c>
      <c r="H52" s="76" t="str">
        <f t="shared" si="0"/>
        <v xml:space="preserve"> </v>
      </c>
    </row>
    <row r="53" spans="1:8" x14ac:dyDescent="0.3">
      <c r="A53" s="41"/>
      <c r="B53" s="49"/>
      <c r="C53" s="50"/>
      <c r="D53" s="50"/>
      <c r="E53" s="69"/>
      <c r="F53" s="51"/>
      <c r="G53" s="60" t="s">
        <v>713</v>
      </c>
      <c r="H53" s="76" t="str">
        <f t="shared" si="0"/>
        <v xml:space="preserve"> </v>
      </c>
    </row>
    <row r="54" spans="1:8" x14ac:dyDescent="0.3">
      <c r="A54" s="43"/>
      <c r="B54" s="56"/>
      <c r="C54" s="57"/>
      <c r="D54" s="57"/>
      <c r="E54" s="74"/>
      <c r="F54" s="58"/>
      <c r="G54" s="62" t="s">
        <v>713</v>
      </c>
      <c r="H54" s="81" t="str">
        <f t="shared" si="0"/>
        <v xml:space="preserve"> </v>
      </c>
    </row>
    <row r="55" spans="1:8" s="22" customFormat="1" x14ac:dyDescent="0.3">
      <c r="G55" s="23"/>
      <c r="H55" s="24"/>
    </row>
  </sheetData>
  <sheetProtection selectLockedCells="1"/>
  <dataValidations count="2">
    <dataValidation type="list" allowBlank="1" showInputMessage="1" showErrorMessage="1" sqref="C2:C54" xr:uid="{00000000-0002-0000-0800-000000000000}">
      <formula1>"TEST_HEADER, TEST_CELL, CUSTOMER_SPECIFIC"</formula1>
    </dataValidation>
    <dataValidation type="list" allowBlank="1" showInputMessage="1" showErrorMessage="1" sqref="G2:G54" xr:uid="{00000000-0002-0000-0800-000001000000}">
      <formula1>"Auto, Manual"</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1"/>
  </sheetPr>
  <dimension ref="A1:BO80"/>
  <sheetViews>
    <sheetView zoomScale="85" zoomScaleNormal="85" workbookViewId="0">
      <selection activeCell="AX13" sqref="AX13"/>
    </sheetView>
  </sheetViews>
  <sheetFormatPr defaultRowHeight="16.8" x14ac:dyDescent="0.4"/>
  <cols>
    <col min="1" max="1" width="44.21875" style="7" customWidth="1"/>
    <col min="2" max="2" width="9.109375" style="7" bestFit="1" customWidth="1"/>
    <col min="3" max="3" width="12.88671875" style="7" customWidth="1"/>
    <col min="4" max="4" width="9.109375" style="7" bestFit="1" customWidth="1"/>
    <col min="5" max="5" width="5" style="364" customWidth="1"/>
    <col min="6" max="6" width="9.109375" style="7" bestFit="1" customWidth="1"/>
    <col min="7" max="7" width="20.44140625" style="7" customWidth="1"/>
    <col min="8" max="8" width="23.44140625" style="7" customWidth="1"/>
    <col min="9" max="9" width="8.88671875" style="7"/>
    <col min="10" max="12" width="9.109375" style="7" bestFit="1" customWidth="1"/>
    <col min="13" max="13" width="5" style="364" customWidth="1"/>
    <col min="14" max="14" width="9.109375" style="7" bestFit="1" customWidth="1"/>
    <col min="15" max="20" width="14.44140625" style="7" customWidth="1"/>
    <col min="21" max="21" width="9.109375" style="7" bestFit="1" customWidth="1"/>
    <col min="22" max="22" width="5" style="364" customWidth="1"/>
    <col min="23" max="26" width="9.109375" style="7" bestFit="1" customWidth="1"/>
    <col min="27" max="27" width="8.88671875" style="7"/>
    <col min="28" max="28" width="15.109375" style="7" bestFit="1" customWidth="1"/>
    <col min="29" max="30" width="8.88671875" style="7"/>
    <col min="31" max="31" width="9.109375" style="7" bestFit="1" customWidth="1"/>
    <col min="32" max="32" width="5" style="364" customWidth="1"/>
    <col min="33" max="33" width="8.88671875" style="7"/>
    <col min="34" max="34" width="10.109375" style="7" bestFit="1" customWidth="1"/>
    <col min="35" max="35" width="18.44140625" style="7" customWidth="1"/>
    <col min="36" max="36" width="18.5546875" style="7" bestFit="1" customWidth="1"/>
    <col min="37" max="37" width="14.21875" style="7" bestFit="1" customWidth="1"/>
    <col min="38" max="38" width="21.44140625" style="7" customWidth="1"/>
    <col min="39" max="39" width="14" style="7" bestFit="1" customWidth="1"/>
    <col min="40" max="40" width="11.6640625" style="7" customWidth="1"/>
    <col min="41" max="41" width="14" style="7" bestFit="1" customWidth="1"/>
    <col min="42" max="42" width="8.88671875" style="7"/>
    <col min="43" max="43" width="5" style="364" customWidth="1"/>
    <col min="44" max="53" width="8.88671875" style="7"/>
    <col min="54" max="54" width="5" style="364" customWidth="1"/>
    <col min="55" max="16384" width="8.88671875" style="7"/>
  </cols>
  <sheetData>
    <row r="1" spans="1:67" ht="25.8" x14ac:dyDescent="0.45">
      <c r="A1" s="357" t="s">
        <v>1884</v>
      </c>
      <c r="F1" s="357" t="s">
        <v>1888</v>
      </c>
      <c r="N1" s="357" t="s">
        <v>1890</v>
      </c>
      <c r="W1" s="357" t="s">
        <v>1894</v>
      </c>
      <c r="AG1" s="357" t="s">
        <v>1893</v>
      </c>
      <c r="AR1" s="357" t="s">
        <v>1893</v>
      </c>
      <c r="BC1" s="357" t="s">
        <v>1920</v>
      </c>
    </row>
    <row r="2" spans="1:67" ht="19.8" thickBot="1" x14ac:dyDescent="0.5">
      <c r="A2" s="356"/>
      <c r="AX2" s="355" t="s">
        <v>1858</v>
      </c>
    </row>
    <row r="3" spans="1:67" ht="76.8" x14ac:dyDescent="0.45">
      <c r="A3" s="359" t="s">
        <v>1864</v>
      </c>
      <c r="B3" s="360"/>
      <c r="C3" s="360"/>
      <c r="G3" s="372" t="s">
        <v>1891</v>
      </c>
      <c r="H3" s="372" t="s">
        <v>1889</v>
      </c>
      <c r="I3" s="366"/>
      <c r="J3" s="366"/>
      <c r="K3" s="366"/>
      <c r="O3" s="372" t="s">
        <v>1891</v>
      </c>
      <c r="P3" s="372" t="s">
        <v>1889</v>
      </c>
      <c r="Q3" s="372" t="s">
        <v>1889</v>
      </c>
      <c r="R3" s="372" t="s">
        <v>1832</v>
      </c>
      <c r="S3" s="372" t="s">
        <v>1892</v>
      </c>
      <c r="T3" s="372" t="s">
        <v>1828</v>
      </c>
      <c r="X3" s="377" t="s">
        <v>1835</v>
      </c>
      <c r="Y3" s="377" t="s">
        <v>1827</v>
      </c>
      <c r="Z3" s="377" t="s">
        <v>1836</v>
      </c>
      <c r="AA3" s="377" t="s">
        <v>1828</v>
      </c>
      <c r="AH3" s="425" t="s">
        <v>1895</v>
      </c>
      <c r="AI3" s="426" t="s">
        <v>1832</v>
      </c>
      <c r="AJ3" s="428" t="s">
        <v>1896</v>
      </c>
      <c r="AK3" s="427" t="s">
        <v>1827</v>
      </c>
      <c r="AL3" s="428" t="s">
        <v>1897</v>
      </c>
      <c r="AM3" s="427" t="s">
        <v>1898</v>
      </c>
      <c r="AN3" s="428" t="s">
        <v>1899</v>
      </c>
      <c r="AO3" s="427" t="s">
        <v>1828</v>
      </c>
      <c r="AS3" s="372" t="s">
        <v>1903</v>
      </c>
      <c r="AT3" s="372" t="s">
        <v>1889</v>
      </c>
      <c r="AU3" s="372" t="s">
        <v>1902</v>
      </c>
      <c r="AV3" s="372" t="s">
        <v>1861</v>
      </c>
      <c r="AW3" s="372" t="s">
        <v>1859</v>
      </c>
      <c r="AX3" s="372" t="s">
        <v>1860</v>
      </c>
      <c r="AY3" s="372" t="s">
        <v>1860</v>
      </c>
      <c r="AZ3" s="372" t="s">
        <v>1860</v>
      </c>
      <c r="BD3" s="32"/>
      <c r="BE3" s="32"/>
      <c r="BF3" s="377" t="s">
        <v>1927</v>
      </c>
      <c r="BG3" s="377" t="s">
        <v>1889</v>
      </c>
      <c r="BH3" s="377" t="s">
        <v>1879</v>
      </c>
      <c r="BI3" s="377" t="s">
        <v>1909</v>
      </c>
      <c r="BJ3" s="32"/>
      <c r="BK3" s="32"/>
      <c r="BL3" s="32"/>
      <c r="BM3" s="32"/>
      <c r="BN3" s="32"/>
      <c r="BO3" s="32"/>
    </row>
    <row r="4" spans="1:67" ht="19.2" x14ac:dyDescent="0.45">
      <c r="A4" s="361" t="s">
        <v>1865</v>
      </c>
      <c r="B4" s="362">
        <v>101325</v>
      </c>
      <c r="C4" s="362" t="s">
        <v>1866</v>
      </c>
      <c r="G4" s="370" t="s">
        <v>1829</v>
      </c>
      <c r="H4" s="370" t="s">
        <v>1830</v>
      </c>
      <c r="I4" s="14"/>
      <c r="J4" s="14"/>
      <c r="K4" s="366"/>
      <c r="N4" s="366"/>
      <c r="O4" s="370" t="s">
        <v>1829</v>
      </c>
      <c r="P4" s="370" t="s">
        <v>1830</v>
      </c>
      <c r="Q4" s="370" t="s">
        <v>1833</v>
      </c>
      <c r="R4" s="370" t="s">
        <v>1834</v>
      </c>
      <c r="S4" s="370" t="s">
        <v>1829</v>
      </c>
      <c r="T4" s="370" t="s">
        <v>1831</v>
      </c>
      <c r="U4" s="366"/>
      <c r="V4" s="375"/>
      <c r="X4" s="376" t="s">
        <v>1834</v>
      </c>
      <c r="Y4" s="376" t="s">
        <v>1833</v>
      </c>
      <c r="Z4" s="376" t="s">
        <v>1829</v>
      </c>
      <c r="AA4" s="376" t="s">
        <v>1831</v>
      </c>
      <c r="AH4" s="379" t="s">
        <v>1834</v>
      </c>
      <c r="AI4" s="381" t="s">
        <v>1834</v>
      </c>
      <c r="AJ4" s="383" t="s">
        <v>1833</v>
      </c>
      <c r="AK4" s="384" t="s">
        <v>1833</v>
      </c>
      <c r="AL4" s="383" t="s">
        <v>1829</v>
      </c>
      <c r="AM4" s="384" t="s">
        <v>1829</v>
      </c>
      <c r="AN4" s="383" t="s">
        <v>1831</v>
      </c>
      <c r="AO4" s="384" t="s">
        <v>1831</v>
      </c>
      <c r="AS4" s="370" t="s">
        <v>1829</v>
      </c>
      <c r="AT4" s="370" t="s">
        <v>1830</v>
      </c>
      <c r="AU4" s="370" t="s">
        <v>1829</v>
      </c>
      <c r="AV4" s="370"/>
      <c r="AW4" s="435">
        <v>0</v>
      </c>
      <c r="AX4" s="435">
        <v>49</v>
      </c>
      <c r="AY4" s="435">
        <v>10</v>
      </c>
      <c r="AZ4" s="435">
        <v>10</v>
      </c>
      <c r="BA4" s="8"/>
      <c r="BD4" s="32"/>
      <c r="BE4" s="32"/>
      <c r="BF4" s="376" t="s">
        <v>1928</v>
      </c>
      <c r="BG4" s="376" t="s">
        <v>1833</v>
      </c>
      <c r="BH4" s="376" t="s">
        <v>1929</v>
      </c>
      <c r="BI4" s="376" t="s">
        <v>1929</v>
      </c>
      <c r="BJ4" s="32"/>
      <c r="BK4" s="579" t="s">
        <v>1919</v>
      </c>
      <c r="BL4" s="579" t="s">
        <v>1879</v>
      </c>
      <c r="BM4" s="32"/>
      <c r="BN4" s="32"/>
      <c r="BO4" s="32"/>
    </row>
    <row r="5" spans="1:67" ht="19.2" x14ac:dyDescent="0.45">
      <c r="A5" s="361" t="s">
        <v>1867</v>
      </c>
      <c r="B5" s="362">
        <v>15</v>
      </c>
      <c r="C5" s="362" t="s">
        <v>598</v>
      </c>
      <c r="G5" s="370">
        <v>50</v>
      </c>
      <c r="H5" s="371">
        <v>4.8499999999999996</v>
      </c>
      <c r="I5" s="14"/>
      <c r="J5" s="14"/>
      <c r="K5" s="366"/>
      <c r="N5" s="366"/>
      <c r="O5" s="374">
        <f>Configuration!H28</f>
        <v>15</v>
      </c>
      <c r="P5" s="373">
        <v>6.9</v>
      </c>
      <c r="Q5" s="370">
        <v>6900</v>
      </c>
      <c r="R5" s="370">
        <v>13100</v>
      </c>
      <c r="S5" s="450">
        <f>S32</f>
        <v>666.53788992546879</v>
      </c>
      <c r="T5" s="371">
        <v>32.6</v>
      </c>
      <c r="U5" s="366"/>
      <c r="V5" s="375"/>
      <c r="X5" s="376">
        <v>12000</v>
      </c>
      <c r="Y5" s="376">
        <v>0</v>
      </c>
      <c r="Z5" s="376">
        <v>200</v>
      </c>
      <c r="AA5" s="378">
        <v>0</v>
      </c>
      <c r="AH5" s="380">
        <v>12000</v>
      </c>
      <c r="AI5" s="382">
        <f>Performance_Results!AK40</f>
        <v>11492.654902885592</v>
      </c>
      <c r="AJ5" s="385">
        <v>2010</v>
      </c>
      <c r="AK5" s="531">
        <f>AJ14*12000^2+AJ15*12000+AJ16</f>
        <v>2000.4671112260844</v>
      </c>
      <c r="AL5" s="385">
        <v>510</v>
      </c>
      <c r="AM5" s="532">
        <f>AJ37*12000+AJ38</f>
        <v>509.23243640594518</v>
      </c>
      <c r="AN5" s="385">
        <v>19</v>
      </c>
      <c r="AO5" s="533">
        <f>AJ60*12000^2+AJ61*12000+AJ62</f>
        <v>18.718423719828838</v>
      </c>
      <c r="AS5" s="436">
        <v>-30</v>
      </c>
      <c r="AT5" s="437">
        <v>9</v>
      </c>
      <c r="AU5" s="438"/>
      <c r="AV5" s="439">
        <v>623</v>
      </c>
      <c r="AW5" s="440">
        <f>AV5+$AW$4</f>
        <v>623</v>
      </c>
      <c r="AX5" s="440">
        <f>AW5-$AX$4</f>
        <v>574</v>
      </c>
      <c r="AY5" s="440">
        <f>AX5-$AY$4</f>
        <v>564</v>
      </c>
      <c r="AZ5" s="440">
        <f>AY5-$AZ$4</f>
        <v>554</v>
      </c>
      <c r="BA5" s="8"/>
      <c r="BD5" s="578">
        <v>1</v>
      </c>
      <c r="BE5" s="580">
        <v>6400</v>
      </c>
      <c r="BF5" s="581">
        <f>BG5*100/$BE$5</f>
        <v>39.449402549523526</v>
      </c>
      <c r="BG5" s="582">
        <v>2524.7617631695057</v>
      </c>
      <c r="BH5" s="581">
        <v>91.385897435897448</v>
      </c>
      <c r="BI5" s="581">
        <v>86.656410256410268</v>
      </c>
      <c r="BJ5" s="32"/>
      <c r="BK5" s="579">
        <v>50</v>
      </c>
      <c r="BL5" s="579">
        <v>80</v>
      </c>
      <c r="BM5" s="32"/>
      <c r="BN5" s="32"/>
      <c r="BO5" s="32"/>
    </row>
    <row r="6" spans="1:67" ht="19.2" x14ac:dyDescent="0.45">
      <c r="A6" s="361" t="s">
        <v>1868</v>
      </c>
      <c r="B6" s="362">
        <v>60</v>
      </c>
      <c r="C6" s="362" t="s">
        <v>104</v>
      </c>
      <c r="G6" s="370">
        <v>0</v>
      </c>
      <c r="H6" s="371">
        <v>7.8</v>
      </c>
      <c r="I6" s="367"/>
      <c r="J6" s="368"/>
      <c r="K6" s="366"/>
      <c r="N6" s="366"/>
      <c r="U6" s="366"/>
      <c r="V6" s="375"/>
      <c r="X6" s="376">
        <v>12000</v>
      </c>
      <c r="Y6" s="376">
        <v>12000</v>
      </c>
      <c r="Z6" s="376">
        <v>900</v>
      </c>
      <c r="AA6" s="378">
        <v>50</v>
      </c>
      <c r="AH6" s="380">
        <v>12000</v>
      </c>
      <c r="AI6" s="382">
        <f>Performance_Results!AK41</f>
        <v>11987.027898634704</v>
      </c>
      <c r="AJ6" s="385">
        <v>3130</v>
      </c>
      <c r="AK6" s="531">
        <f>AJ18*12000^2+AJ19*12000+AJ20</f>
        <v>3128.3592185594885</v>
      </c>
      <c r="AL6" s="385">
        <v>550</v>
      </c>
      <c r="AM6" s="532">
        <f>AJ41*12000+AJ42</f>
        <v>551.29321401374705</v>
      </c>
      <c r="AN6" s="385">
        <v>24.1</v>
      </c>
      <c r="AO6" s="533">
        <f>AJ64*12000^2+AJ65*12000+AJ66</f>
        <v>23.817654259434139</v>
      </c>
      <c r="AS6" s="436">
        <v>0</v>
      </c>
      <c r="AT6" s="437">
        <v>7.8</v>
      </c>
      <c r="AU6" s="438"/>
      <c r="AV6" s="441">
        <v>690</v>
      </c>
      <c r="AW6" s="440">
        <f>AV6+$AW$4</f>
        <v>690</v>
      </c>
      <c r="AX6" s="440">
        <f>AW6-$AX$4</f>
        <v>641</v>
      </c>
      <c r="AY6" s="440">
        <f>AX6-$AY$4</f>
        <v>631</v>
      </c>
      <c r="AZ6" s="440">
        <f>AY6-$AZ$4</f>
        <v>621</v>
      </c>
      <c r="BA6" s="8"/>
      <c r="BD6" s="575"/>
      <c r="BE6" s="32"/>
      <c r="BF6" s="581">
        <f>BG6*100/$BE$5</f>
        <v>41.458216440074715</v>
      </c>
      <c r="BG6" s="582">
        <v>2653.3258521647813</v>
      </c>
      <c r="BH6" s="581">
        <v>85.23791348600507</v>
      </c>
      <c r="BI6" s="581">
        <v>68.281170483460556</v>
      </c>
      <c r="BJ6" s="32"/>
      <c r="BK6" s="579">
        <v>69</v>
      </c>
      <c r="BL6" s="579">
        <v>80</v>
      </c>
      <c r="BM6" s="32"/>
      <c r="BN6" s="32"/>
      <c r="BO6" s="32"/>
    </row>
    <row r="7" spans="1:67" ht="19.2" x14ac:dyDescent="0.45">
      <c r="A7" s="361" t="s">
        <v>1869</v>
      </c>
      <c r="B7" s="362">
        <v>0</v>
      </c>
      <c r="C7" s="362" t="s">
        <v>1866</v>
      </c>
      <c r="G7" s="370">
        <v>-30</v>
      </c>
      <c r="H7" s="371">
        <v>9</v>
      </c>
      <c r="I7" s="367"/>
      <c r="J7" s="368"/>
      <c r="K7" s="366"/>
      <c r="N7" s="366"/>
      <c r="U7" s="366"/>
      <c r="V7" s="375"/>
      <c r="AH7" s="380">
        <v>12000</v>
      </c>
      <c r="AI7" s="382">
        <f>Performance_Results!AK42</f>
        <v>12469.615637528126</v>
      </c>
      <c r="AJ7" s="385">
        <v>4530</v>
      </c>
      <c r="AK7" s="531">
        <f>AJ21*12000^2+AJ22*12000+AJ23</f>
        <v>4519.6977639270835</v>
      </c>
      <c r="AL7" s="385">
        <v>595</v>
      </c>
      <c r="AM7" s="532">
        <f>AJ44*12000+AJ45</f>
        <v>596.48464533541608</v>
      </c>
      <c r="AN7" s="385">
        <v>28.1</v>
      </c>
      <c r="AO7" s="533">
        <f>AJ67*12000^2+AJ68*12000+AJ69</f>
        <v>27.906997547905803</v>
      </c>
      <c r="AS7" s="436">
        <v>15</v>
      </c>
      <c r="AT7" s="437">
        <v>6.9</v>
      </c>
      <c r="AU7" s="438"/>
      <c r="AV7" s="441">
        <v>715</v>
      </c>
      <c r="AW7" s="440">
        <f>AV7+$AW$4</f>
        <v>715</v>
      </c>
      <c r="AX7" s="440">
        <f>AW7-$AX$4</f>
        <v>666</v>
      </c>
      <c r="AY7" s="440">
        <f>AX7-$AY$4</f>
        <v>656</v>
      </c>
      <c r="AZ7" s="440">
        <f>AY7-$AZ$4</f>
        <v>646</v>
      </c>
      <c r="BA7" s="8"/>
      <c r="BD7" s="575"/>
      <c r="BE7" s="32"/>
      <c r="BF7" s="581">
        <f>BG7*100/$BE$5</f>
        <v>36.723717741539623</v>
      </c>
      <c r="BG7" s="582">
        <v>2350.3179354585359</v>
      </c>
      <c r="BH7" s="581">
        <v>119.61818181818188</v>
      </c>
      <c r="BI7" s="581">
        <v>85.618181818181853</v>
      </c>
      <c r="BJ7" s="32"/>
      <c r="BK7" s="32"/>
      <c r="BL7" s="32"/>
      <c r="BM7" s="32"/>
      <c r="BN7" s="32"/>
      <c r="BO7" s="32"/>
    </row>
    <row r="8" spans="1:67" ht="19.2" x14ac:dyDescent="0.45">
      <c r="A8" s="361" t="s">
        <v>1870</v>
      </c>
      <c r="B8" s="362">
        <v>0</v>
      </c>
      <c r="C8" s="362" t="s">
        <v>1866</v>
      </c>
      <c r="I8" s="367"/>
      <c r="J8" s="368"/>
      <c r="K8" s="366"/>
      <c r="N8" s="366"/>
      <c r="U8" s="366"/>
      <c r="V8" s="375"/>
      <c r="AH8" s="380">
        <v>12000</v>
      </c>
      <c r="AI8" s="382">
        <f>Performance_Results!AK43</f>
        <v>12741.774533493828</v>
      </c>
      <c r="AJ8" s="385">
        <v>5480</v>
      </c>
      <c r="AK8" s="531">
        <f>AJ25*12000^2+AJ26*12000+AJ27</f>
        <v>5470.9131659960995</v>
      </c>
      <c r="AL8" s="385">
        <v>620</v>
      </c>
      <c r="AM8" s="532">
        <f>AJ48*12000+AJ49</f>
        <v>621.54180210245795</v>
      </c>
      <c r="AN8" s="385">
        <v>30.3</v>
      </c>
      <c r="AO8" s="533">
        <f>AJ71*12000^2+AJ72*12000+AJ73</f>
        <v>30.159089751457753</v>
      </c>
      <c r="AS8" s="436">
        <v>40</v>
      </c>
      <c r="AT8" s="437">
        <v>5.45</v>
      </c>
      <c r="AU8" s="438"/>
      <c r="AV8" s="441">
        <v>745</v>
      </c>
      <c r="AW8" s="440">
        <f>AV8+$AW$4</f>
        <v>745</v>
      </c>
      <c r="AX8" s="440">
        <f>AW8-$AX$4</f>
        <v>696</v>
      </c>
      <c r="AY8" s="440">
        <f>AX8-$AY$4</f>
        <v>686</v>
      </c>
      <c r="AZ8" s="440">
        <f>AY8-$AZ$4</f>
        <v>676</v>
      </c>
      <c r="BD8" s="575"/>
      <c r="BE8" s="32"/>
      <c r="BF8" s="581">
        <f>BG8*100/$BE$5</f>
        <v>31.738328163239533</v>
      </c>
      <c r="BG8" s="582">
        <v>2031.2530024473303</v>
      </c>
      <c r="BH8" s="581">
        <v>187.47222222222231</v>
      </c>
      <c r="BI8" s="581">
        <v>83.425925925925966</v>
      </c>
      <c r="BJ8" s="32"/>
      <c r="BK8" s="579">
        <v>70</v>
      </c>
      <c r="BL8" s="579">
        <v>15</v>
      </c>
      <c r="BM8" s="32"/>
      <c r="BN8" s="32"/>
      <c r="BO8" s="32"/>
    </row>
    <row r="9" spans="1:67" ht="19.8" thickBot="1" x14ac:dyDescent="0.5">
      <c r="A9" s="361" t="s">
        <v>1871</v>
      </c>
      <c r="B9" s="362">
        <v>100</v>
      </c>
      <c r="C9" s="362" t="s">
        <v>104</v>
      </c>
      <c r="G9" s="14"/>
      <c r="H9" s="367"/>
      <c r="I9" s="367"/>
      <c r="J9" s="368"/>
      <c r="K9" s="366"/>
      <c r="N9" s="366"/>
      <c r="O9" s="366"/>
      <c r="P9" s="366"/>
      <c r="Q9" s="366"/>
      <c r="R9" s="366"/>
      <c r="S9" s="366"/>
      <c r="T9" s="366"/>
      <c r="U9" s="366"/>
      <c r="V9" s="375"/>
      <c r="X9" s="365"/>
      <c r="Y9" s="365"/>
      <c r="Z9" s="365"/>
      <c r="AA9" s="365"/>
      <c r="AB9" s="365"/>
      <c r="AC9" s="365"/>
      <c r="AH9" s="380">
        <v>12000</v>
      </c>
      <c r="AI9" s="382">
        <f>Performance_Results!AK44</f>
        <v>13102.162390469584</v>
      </c>
      <c r="AJ9" s="386">
        <v>6890</v>
      </c>
      <c r="AK9" s="534">
        <f>AJ29*12000^2+AJ30*12000+AJ31</f>
        <v>6879.4511292863099</v>
      </c>
      <c r="AL9" s="386">
        <v>666</v>
      </c>
      <c r="AM9" s="535">
        <f>AJ52*12000+AJ53</f>
        <v>665.37654530848761</v>
      </c>
      <c r="AN9" s="386">
        <v>32.6</v>
      </c>
      <c r="AO9" s="536">
        <f>AJ75*12000^2+AJ76*12000+AJ77</f>
        <v>32.425753282737816</v>
      </c>
      <c r="AS9" s="436">
        <v>50</v>
      </c>
      <c r="AT9" s="437">
        <v>4.8499999999999996</v>
      </c>
      <c r="AU9" s="438"/>
      <c r="AV9" s="441">
        <v>753</v>
      </c>
      <c r="AW9" s="440">
        <f>AV9+$AW$4</f>
        <v>753</v>
      </c>
      <c r="AX9" s="440">
        <f>AW9-$AX$4</f>
        <v>704</v>
      </c>
      <c r="AY9" s="440">
        <f>AX9-$AY$4</f>
        <v>694</v>
      </c>
      <c r="AZ9" s="440">
        <f>AY9-$AZ$4</f>
        <v>684</v>
      </c>
      <c r="BD9" s="575"/>
      <c r="BE9" s="32"/>
      <c r="BF9" s="581">
        <f>BG9*100/$BE$5</f>
        <v>54.794644984193567</v>
      </c>
      <c r="BG9" s="582">
        <v>3506.8572789883883</v>
      </c>
      <c r="BH9" s="581">
        <v>12.04</v>
      </c>
      <c r="BI9" s="581">
        <v>54.599999999999994</v>
      </c>
      <c r="BJ9" s="32"/>
      <c r="BK9" s="579">
        <v>100</v>
      </c>
      <c r="BL9" s="579">
        <v>15</v>
      </c>
      <c r="BM9" s="32"/>
      <c r="BN9" s="32"/>
      <c r="BO9" s="32"/>
    </row>
    <row r="10" spans="1:67" ht="19.2" x14ac:dyDescent="0.45">
      <c r="A10" s="361" t="s">
        <v>1872</v>
      </c>
      <c r="B10" s="362">
        <v>100</v>
      </c>
      <c r="C10" s="362" t="s">
        <v>104</v>
      </c>
      <c r="G10" s="14"/>
      <c r="H10" s="367"/>
      <c r="I10" s="367"/>
      <c r="J10" s="368"/>
      <c r="K10" s="366"/>
      <c r="N10" s="366"/>
      <c r="O10" s="366"/>
      <c r="P10" s="366"/>
      <c r="Q10" s="366"/>
      <c r="R10" s="366"/>
      <c r="S10" s="366"/>
      <c r="T10" s="366"/>
      <c r="U10" s="366"/>
      <c r="V10" s="375"/>
      <c r="X10" s="365"/>
      <c r="Y10" s="365"/>
      <c r="Z10" s="365"/>
      <c r="AA10" s="365"/>
      <c r="AB10" s="365"/>
      <c r="AC10" s="365"/>
      <c r="BD10" s="575"/>
      <c r="BE10" s="32"/>
      <c r="BF10" s="581">
        <f>BG10*100/$BE$5</f>
        <v>56.051470017515072</v>
      </c>
      <c r="BG10" s="582">
        <v>3587.2940811209651</v>
      </c>
      <c r="BH10" s="581">
        <v>8.0819672131147531</v>
      </c>
      <c r="BI10" s="581">
        <v>55.73770491803279</v>
      </c>
      <c r="BJ10" s="32"/>
      <c r="BK10" s="32"/>
      <c r="BL10" s="32"/>
      <c r="BM10" s="32"/>
      <c r="BN10" s="32"/>
      <c r="BO10" s="32"/>
    </row>
    <row r="11" spans="1:67" ht="19.2" x14ac:dyDescent="0.45">
      <c r="A11" s="361" t="s">
        <v>1873</v>
      </c>
      <c r="B11" s="362" t="s">
        <v>1874</v>
      </c>
      <c r="C11" s="362"/>
      <c r="G11" s="14"/>
      <c r="H11" s="367"/>
      <c r="I11" s="367"/>
      <c r="J11" s="368"/>
      <c r="K11" s="366"/>
      <c r="X11" s="365"/>
      <c r="Y11" s="365"/>
      <c r="Z11" s="365"/>
      <c r="AA11" s="365"/>
      <c r="AB11" s="365"/>
      <c r="AC11" s="365"/>
      <c r="AS11" s="366"/>
      <c r="AT11" s="366"/>
      <c r="AU11" s="366"/>
      <c r="AV11" s="366"/>
      <c r="AW11" s="366"/>
      <c r="AX11" s="366"/>
      <c r="AY11" s="366"/>
      <c r="AZ11" s="366"/>
      <c r="BD11" s="575"/>
      <c r="BE11" s="32"/>
      <c r="BF11" s="581">
        <f>BG11*100/$BE$5</f>
        <v>49.566902858475203</v>
      </c>
      <c r="BG11" s="582">
        <v>3172.281782942413</v>
      </c>
      <c r="BH11" s="581">
        <v>12.841726618705041</v>
      </c>
      <c r="BI11" s="581">
        <v>58.786570743405299</v>
      </c>
      <c r="BJ11" s="32"/>
      <c r="BK11" s="578" t="s">
        <v>1919</v>
      </c>
      <c r="BL11" s="579" t="s">
        <v>1909</v>
      </c>
      <c r="BM11" s="32"/>
      <c r="BN11" s="32"/>
      <c r="BO11" s="32"/>
    </row>
    <row r="12" spans="1:67" ht="19.8" thickBot="1" x14ac:dyDescent="0.5">
      <c r="A12" s="361" t="s">
        <v>1875</v>
      </c>
      <c r="B12" s="362">
        <v>12000</v>
      </c>
      <c r="C12" s="362" t="s">
        <v>277</v>
      </c>
      <c r="G12" s="366"/>
      <c r="H12" s="366"/>
      <c r="I12" s="366"/>
      <c r="J12" s="366"/>
      <c r="K12" s="366"/>
      <c r="X12" s="365"/>
      <c r="Y12" s="365"/>
      <c r="Z12" s="365"/>
      <c r="AA12" s="365"/>
      <c r="AB12" s="365"/>
      <c r="AC12" s="365"/>
      <c r="AH12" s="14"/>
      <c r="AI12" s="14"/>
      <c r="AJ12" s="14"/>
      <c r="AK12" s="14"/>
      <c r="AL12" s="14"/>
      <c r="AM12" s="366"/>
      <c r="AS12" s="366"/>
      <c r="AT12" s="366"/>
      <c r="AU12" s="366"/>
      <c r="AV12" s="366"/>
      <c r="AW12" s="366"/>
      <c r="AX12" s="366"/>
      <c r="AY12" s="366"/>
      <c r="AZ12" s="366"/>
      <c r="BD12" s="575"/>
      <c r="BE12" s="32"/>
      <c r="BF12" s="581">
        <f>BG12*100/$BE$5</f>
        <v>67.430633922851015</v>
      </c>
      <c r="BG12" s="582">
        <v>4315.560571062465</v>
      </c>
      <c r="BH12" s="581">
        <v>2.8993644067796609</v>
      </c>
      <c r="BI12" s="581">
        <v>32.019067796610173</v>
      </c>
      <c r="BJ12" s="32"/>
      <c r="BK12" s="579">
        <v>50</v>
      </c>
      <c r="BL12" s="579">
        <v>50</v>
      </c>
      <c r="BM12" s="32"/>
      <c r="BN12" s="32"/>
      <c r="BO12" s="32"/>
    </row>
    <row r="13" spans="1:67" ht="78" thickTop="1" thickBot="1" x14ac:dyDescent="0.5">
      <c r="A13" s="360" t="s">
        <v>1887</v>
      </c>
      <c r="B13" s="362">
        <v>48540</v>
      </c>
      <c r="C13" s="362" t="s">
        <v>1886</v>
      </c>
      <c r="G13" s="366"/>
      <c r="H13" s="366"/>
      <c r="I13" s="366"/>
      <c r="J13" s="366"/>
      <c r="K13" s="366"/>
      <c r="O13" s="121" t="str">
        <f>Performance_Results!AK14</f>
        <v>Corrected
GG Speed [rpm]</v>
      </c>
      <c r="P13" s="122" t="str">
        <f>Performance_Results!AL14</f>
        <v>Corrected
PT Speed [rpm]</v>
      </c>
      <c r="Q13" s="123" t="str">
        <f>Performance_Results!AM14</f>
        <v>Corrected
Shaft Power Output [kW]</v>
      </c>
      <c r="R13" s="124" t="str">
        <f>Performance_Results!AN14</f>
        <v>Corrected
Efficiency [%]</v>
      </c>
      <c r="S13" s="125" t="str">
        <f>Performance_Results!AO14</f>
        <v>Corrected
PT Inlet Temperature [˚C]</v>
      </c>
      <c r="X13" s="365"/>
      <c r="Y13" s="365"/>
      <c r="Z13" s="365"/>
      <c r="AA13" s="365"/>
      <c r="AB13" s="365"/>
      <c r="AC13" s="365"/>
      <c r="AH13" s="400"/>
      <c r="AI13" s="556" t="s">
        <v>1900</v>
      </c>
      <c r="AJ13" s="557"/>
      <c r="AK13" s="391" t="str">
        <f>Performance_Results!AL14</f>
        <v>Corrected
PT Speed [rpm]</v>
      </c>
      <c r="AL13" s="392" t="str">
        <f>Performance_Results!AM14</f>
        <v>Corrected
Shaft Power Output [kW]</v>
      </c>
      <c r="AM13" s="366"/>
      <c r="AS13" s="366"/>
      <c r="AT13" s="366"/>
      <c r="AU13" s="366"/>
      <c r="AV13" s="366"/>
      <c r="AW13" s="366"/>
      <c r="AX13" s="366"/>
      <c r="AY13" s="366"/>
      <c r="AZ13" s="366"/>
      <c r="BD13" s="575"/>
      <c r="BE13" s="32"/>
      <c r="BF13" s="581">
        <f>BG13*100/$BE$5</f>
        <v>75.253381060753483</v>
      </c>
      <c r="BG13" s="582">
        <v>4816.2163878882229</v>
      </c>
      <c r="BH13" s="581">
        <v>2.4002123142250524</v>
      </c>
      <c r="BI13" s="581">
        <v>31.960721868365173</v>
      </c>
      <c r="BJ13" s="32"/>
      <c r="BK13" s="579">
        <v>69</v>
      </c>
      <c r="BL13" s="579">
        <v>50</v>
      </c>
      <c r="BM13" s="32"/>
      <c r="BN13" s="32"/>
      <c r="BO13" s="32"/>
    </row>
    <row r="14" spans="1:67" ht="19.2" x14ac:dyDescent="0.45">
      <c r="A14" s="356"/>
      <c r="B14" s="351"/>
      <c r="C14" s="351"/>
      <c r="O14" s="140">
        <f>Performance_Results!AK15</f>
        <v>11496.065596626016</v>
      </c>
      <c r="P14" s="142">
        <f>Performance_Results!AL15</f>
        <v>5997.7321827356145</v>
      </c>
      <c r="Q14" s="143">
        <f>Performance_Results!AM15</f>
        <v>2487.5359669902632</v>
      </c>
      <c r="R14" s="137">
        <f>Performance_Results!AN15</f>
        <v>22.507863980990283</v>
      </c>
      <c r="S14" s="134">
        <f>Performance_Results!AO15</f>
        <v>521.73917584538231</v>
      </c>
      <c r="X14" s="365"/>
      <c r="Y14" s="365"/>
      <c r="Z14" s="365"/>
      <c r="AA14" s="365"/>
      <c r="AB14" s="365"/>
      <c r="AC14" s="365"/>
      <c r="AH14" s="563" t="s">
        <v>790</v>
      </c>
      <c r="AI14" s="401" t="s">
        <v>1846</v>
      </c>
      <c r="AJ14" s="402">
        <f>INDEX(LINEST($AL$14:$AL$17,$AK$14:$AK$17^{1,2}),1)</f>
        <v>-3.7462898890962364E-5</v>
      </c>
      <c r="AK14" s="393">
        <f>Performance_Results!AL15</f>
        <v>5997.7321827356145</v>
      </c>
      <c r="AL14" s="394">
        <f>Performance_Results!AM15</f>
        <v>2487.5359669902632</v>
      </c>
      <c r="AM14" s="366"/>
      <c r="AS14" s="430"/>
      <c r="AT14" s="431"/>
      <c r="AU14" s="432"/>
      <c r="AV14" s="433"/>
      <c r="AW14" s="434"/>
      <c r="AX14" s="434"/>
      <c r="AY14" s="434"/>
      <c r="AZ14" s="434"/>
      <c r="BD14" s="575"/>
      <c r="BE14" s="32"/>
      <c r="BF14" s="581">
        <f>BG14*100/$BE$5</f>
        <v>75.206321184066709</v>
      </c>
      <c r="BG14" s="582">
        <v>4813.2045557802694</v>
      </c>
      <c r="BH14" s="581">
        <v>2.1567164179104488</v>
      </c>
      <c r="BI14" s="581">
        <v>31.843283582089569</v>
      </c>
      <c r="BJ14" s="32"/>
      <c r="BK14" s="32"/>
      <c r="BL14" s="32"/>
      <c r="BM14" s="32"/>
      <c r="BN14" s="32"/>
      <c r="BO14" s="32"/>
    </row>
    <row r="15" spans="1:67" ht="19.2" x14ac:dyDescent="0.45">
      <c r="A15" s="359" t="s">
        <v>1876</v>
      </c>
      <c r="B15" s="362"/>
      <c r="C15" s="362"/>
      <c r="O15" s="158">
        <f>Performance_Results!AK16</f>
        <v>11495.094370413701</v>
      </c>
      <c r="P15" s="160">
        <f>Performance_Results!AL16</f>
        <v>8409.6904416808029</v>
      </c>
      <c r="Q15" s="161">
        <f>Performance_Results!AM16</f>
        <v>2614.1524669912778</v>
      </c>
      <c r="R15" s="155">
        <f>Performance_Results!AN16</f>
        <v>23.433261179412579</v>
      </c>
      <c r="S15" s="152">
        <f>Performance_Results!AO16</f>
        <v>526.37495621267931</v>
      </c>
      <c r="AH15" s="564"/>
      <c r="AI15" s="403" t="s">
        <v>1847</v>
      </c>
      <c r="AJ15" s="404">
        <f>INDEX(LINEST($AL$14:$AL$17,$AK$14:$AK$17^{1,2}),1,2)</f>
        <v>0.59318719350065618</v>
      </c>
      <c r="AK15" s="387">
        <f>Performance_Results!AL16</f>
        <v>8409.6904416808029</v>
      </c>
      <c r="AL15" s="388">
        <f>Performance_Results!AM16</f>
        <v>2614.1524669912778</v>
      </c>
      <c r="AM15" s="366"/>
      <c r="AS15" s="430"/>
      <c r="AT15" s="431"/>
      <c r="AU15" s="432"/>
      <c r="AV15" s="433"/>
      <c r="AW15" s="434"/>
      <c r="AX15" s="434"/>
      <c r="AY15" s="434"/>
      <c r="AZ15" s="434"/>
      <c r="BD15" s="575"/>
      <c r="BE15" s="32"/>
      <c r="BF15" s="581">
        <f>BG15*100/$BE$5</f>
        <v>71.517496298587218</v>
      </c>
      <c r="BG15" s="582">
        <v>4577.119763109582</v>
      </c>
      <c r="BH15" s="581">
        <v>2.0517241379310338</v>
      </c>
      <c r="BI15" s="581">
        <v>32.314655172413779</v>
      </c>
      <c r="BJ15" s="32"/>
      <c r="BK15" s="583">
        <v>70</v>
      </c>
      <c r="BL15" s="582">
        <v>30</v>
      </c>
      <c r="BM15" s="32"/>
      <c r="BN15" s="32"/>
      <c r="BO15" s="32"/>
    </row>
    <row r="16" spans="1:67" ht="19.2" x14ac:dyDescent="0.45">
      <c r="A16" s="361" t="s">
        <v>1877</v>
      </c>
      <c r="B16" s="362">
        <v>6900</v>
      </c>
      <c r="C16" s="362" t="s">
        <v>339</v>
      </c>
      <c r="O16" s="158">
        <f>Performance_Results!AK17</f>
        <v>11489.243865274138</v>
      </c>
      <c r="P16" s="160">
        <f>Performance_Results!AL17</f>
        <v>10804.836922041168</v>
      </c>
      <c r="Q16" s="161">
        <f>Performance_Results!AM17</f>
        <v>2315.242895253014</v>
      </c>
      <c r="R16" s="155">
        <f>Performance_Results!AN17</f>
        <v>21.180819960148185</v>
      </c>
      <c r="S16" s="152">
        <f>Performance_Results!AO17</f>
        <v>514.97260957656829</v>
      </c>
      <c r="AH16" s="564"/>
      <c r="AI16" s="403" t="s">
        <v>1848</v>
      </c>
      <c r="AJ16" s="404">
        <f>INDEX(LINEST($AL$14:$AL$17,$AK$14:$AK$17^{1,2}),1,3)</f>
        <v>276.87822951679073</v>
      </c>
      <c r="AK16" s="387">
        <f>Performance_Results!AL17</f>
        <v>10804.836922041168</v>
      </c>
      <c r="AL16" s="388">
        <f>Performance_Results!AM17</f>
        <v>2315.242895253014</v>
      </c>
      <c r="AM16" s="366"/>
      <c r="AS16" s="430"/>
      <c r="AT16" s="431"/>
      <c r="AU16" s="432"/>
      <c r="AV16" s="433"/>
      <c r="AW16" s="434"/>
      <c r="AX16" s="434"/>
      <c r="AY16" s="434"/>
      <c r="AZ16" s="434"/>
      <c r="BD16" s="575"/>
      <c r="BE16" s="32"/>
      <c r="BF16" s="581">
        <f>BG16*100/$BE$5</f>
        <v>83.032845570482735</v>
      </c>
      <c r="BG16" s="582">
        <v>5314.102116510895</v>
      </c>
      <c r="BH16" s="581">
        <v>2.279233870967742</v>
      </c>
      <c r="BI16" s="581">
        <v>28.310483870967747</v>
      </c>
      <c r="BJ16" s="32"/>
      <c r="BK16" s="582">
        <v>100</v>
      </c>
      <c r="BL16" s="582">
        <v>30</v>
      </c>
      <c r="BM16" s="32"/>
      <c r="BN16" s="32"/>
      <c r="BO16" s="32"/>
    </row>
    <row r="17" spans="1:67" ht="19.8" thickBot="1" x14ac:dyDescent="0.5">
      <c r="A17" s="361" t="s">
        <v>1828</v>
      </c>
      <c r="B17" s="362">
        <v>32.200000000000003</v>
      </c>
      <c r="C17" s="362" t="s">
        <v>104</v>
      </c>
      <c r="O17" s="176">
        <f>Performance_Results!AK18</f>
        <v>11490.215779228503</v>
      </c>
      <c r="P17" s="178">
        <f>Performance_Results!AL18</f>
        <v>11996.197851470764</v>
      </c>
      <c r="Q17" s="179">
        <f>Performance_Results!AM18</f>
        <v>2000.2054931806965</v>
      </c>
      <c r="R17" s="173">
        <f>Performance_Results!AN18</f>
        <v>18.697106968850765</v>
      </c>
      <c r="S17" s="170">
        <f>Performance_Results!AO18</f>
        <v>504.59301409790169</v>
      </c>
      <c r="AH17" s="565"/>
      <c r="AI17" s="405"/>
      <c r="AJ17" s="406"/>
      <c r="AK17" s="389">
        <f>Performance_Results!AL18</f>
        <v>11996.197851470764</v>
      </c>
      <c r="AL17" s="390">
        <f>Performance_Results!AM18</f>
        <v>2000.2054931806965</v>
      </c>
      <c r="AM17" s="366"/>
      <c r="AS17" s="430"/>
      <c r="AT17" s="431"/>
      <c r="AU17" s="432"/>
      <c r="AV17" s="433"/>
      <c r="AW17" s="434"/>
      <c r="AX17" s="434"/>
      <c r="AY17" s="434"/>
      <c r="AZ17" s="434"/>
      <c r="BD17" s="575"/>
      <c r="BE17" s="32"/>
      <c r="BF17" s="581">
        <f>BG17*100/$BE$5</f>
        <v>89.852381376537735</v>
      </c>
      <c r="BG17" s="582">
        <v>5750.5524080984151</v>
      </c>
      <c r="BH17" s="581">
        <v>2.2700803212851408</v>
      </c>
      <c r="BI17" s="581">
        <v>27.838353413654623</v>
      </c>
      <c r="BJ17" s="32"/>
      <c r="BK17" s="32"/>
      <c r="BL17" s="32"/>
      <c r="BM17" s="32"/>
      <c r="BN17" s="32"/>
      <c r="BO17" s="32"/>
    </row>
    <row r="18" spans="1:67" ht="19.2" x14ac:dyDescent="0.45">
      <c r="A18" s="356"/>
      <c r="B18" s="351"/>
      <c r="C18" s="351"/>
      <c r="O18" s="140">
        <f>Performance_Results!AK19</f>
        <v>11986.49212557029</v>
      </c>
      <c r="P18" s="142">
        <f>Performance_Results!AL19</f>
        <v>7276.1362008153019</v>
      </c>
      <c r="Q18" s="143">
        <f>Performance_Results!AM19</f>
        <v>3455.603800870937</v>
      </c>
      <c r="R18" s="137">
        <f>Performance_Results!AN19</f>
        <v>26.125789693898639</v>
      </c>
      <c r="S18" s="134">
        <f>Performance_Results!AO19</f>
        <v>554.08636048854771</v>
      </c>
      <c r="AH18" s="563" t="s">
        <v>791</v>
      </c>
      <c r="AI18" s="401" t="s">
        <v>1846</v>
      </c>
      <c r="AJ18" s="402">
        <f>INDEX(LINEST($AL$18:$AL$20,$AK$18:$AK$20^{1,2}),1)</f>
        <v>-4.319481917214229E-5</v>
      </c>
      <c r="AK18" s="393">
        <f>Performance_Results!AL19</f>
        <v>7276.1362008153019</v>
      </c>
      <c r="AL18" s="394">
        <f>Performance_Results!AM19</f>
        <v>3455.603800870937</v>
      </c>
      <c r="AM18" s="366"/>
      <c r="AS18" s="430"/>
      <c r="AT18" s="431"/>
      <c r="AU18" s="432"/>
      <c r="AV18" s="433"/>
      <c r="AW18" s="434"/>
      <c r="AX18" s="434"/>
      <c r="AY18" s="434"/>
      <c r="AZ18" s="434"/>
      <c r="BD18" s="575"/>
      <c r="BE18" s="32"/>
      <c r="BF18" s="581">
        <f>BG18*100/$BE$5</f>
        <v>86.618920027915848</v>
      </c>
      <c r="BG18" s="582">
        <v>5543.6108817866143</v>
      </c>
      <c r="BH18" s="581">
        <v>2.2977642276422769</v>
      </c>
      <c r="BI18" s="581">
        <v>29.266260162601633</v>
      </c>
      <c r="BJ18" s="32"/>
      <c r="BK18" s="32"/>
      <c r="BL18" s="32"/>
      <c r="BM18" s="32"/>
      <c r="BN18" s="32"/>
      <c r="BO18" s="32"/>
    </row>
    <row r="19" spans="1:67" ht="19.2" x14ac:dyDescent="0.45">
      <c r="A19" s="359" t="s">
        <v>1885</v>
      </c>
      <c r="B19" s="362"/>
      <c r="C19" s="362"/>
      <c r="O19" s="158">
        <f>Performance_Results!AK20</f>
        <v>11987.801954953875</v>
      </c>
      <c r="P19" s="160">
        <f>Performance_Results!AL20</f>
        <v>9619.6878862027606</v>
      </c>
      <c r="Q19" s="161">
        <f>Performance_Results!AM20</f>
        <v>3534.2121031259912</v>
      </c>
      <c r="R19" s="155">
        <f>Performance_Results!AN20</f>
        <v>26.248523161677522</v>
      </c>
      <c r="S19" s="152">
        <f>Performance_Results!AO20</f>
        <v>559.80632542461126</v>
      </c>
      <c r="AH19" s="564"/>
      <c r="AI19" s="403" t="s">
        <v>1847</v>
      </c>
      <c r="AJ19" s="404">
        <f>INDEX(LINEST($AL$18:$AL$20,$AK$18:$AK$20^{1,2}),1,2)</f>
        <v>0.76335444666141339</v>
      </c>
      <c r="AK19" s="387">
        <f>Performance_Results!AL20</f>
        <v>9619.6878862027606</v>
      </c>
      <c r="AL19" s="388">
        <f>Performance_Results!AM20</f>
        <v>3534.2121031259912</v>
      </c>
      <c r="AM19" s="366"/>
      <c r="AS19" s="366"/>
      <c r="AT19" s="366"/>
      <c r="AU19" s="366"/>
      <c r="AV19" s="366"/>
      <c r="AW19" s="366"/>
      <c r="AX19" s="366"/>
      <c r="AY19" s="366"/>
      <c r="AZ19" s="366"/>
      <c r="BD19" s="575"/>
      <c r="BE19" s="32"/>
      <c r="BF19" s="581">
        <f>BG19*100/$BE$5</f>
        <v>84.508740914095682</v>
      </c>
      <c r="BG19" s="582">
        <v>5408.5594185021237</v>
      </c>
      <c r="BH19" s="581">
        <v>2.3165983606557381</v>
      </c>
      <c r="BI19" s="581">
        <v>30.725409836065577</v>
      </c>
      <c r="BJ19" s="32"/>
      <c r="BK19" s="576"/>
      <c r="BL19" s="32"/>
      <c r="BM19" s="32"/>
      <c r="BN19" s="32"/>
      <c r="BO19" s="32"/>
    </row>
    <row r="20" spans="1:67" ht="19.8" thickBot="1" x14ac:dyDescent="0.5">
      <c r="A20" s="361" t="s">
        <v>1878</v>
      </c>
      <c r="B20" s="362">
        <v>30</v>
      </c>
      <c r="C20" s="362" t="s">
        <v>1883</v>
      </c>
      <c r="O20" s="176">
        <f>Performance_Results!AK21</f>
        <v>11986.789615379945</v>
      </c>
      <c r="P20" s="178">
        <f>Performance_Results!AL21</f>
        <v>12014.057992664697</v>
      </c>
      <c r="Q20" s="179">
        <f>Performance_Results!AM21</f>
        <v>3124.5083344760787</v>
      </c>
      <c r="R20" s="173">
        <f>Performance_Results!AN21</f>
        <v>23.795647637990335</v>
      </c>
      <c r="S20" s="170">
        <f>Performance_Results!AO21</f>
        <v>548.47501814770897</v>
      </c>
      <c r="AH20" s="565"/>
      <c r="AI20" s="403" t="s">
        <v>1848</v>
      </c>
      <c r="AJ20" s="404">
        <f>INDEX(LINEST($AL$18:$AL$20,$AK$18:$AK$20^{1,2}),1,3)</f>
        <v>188.15981941101791</v>
      </c>
      <c r="AK20" s="387">
        <f>Performance_Results!AL21</f>
        <v>12014.057992664697</v>
      </c>
      <c r="AL20" s="388">
        <f>Performance_Results!AM21</f>
        <v>3124.5083344760787</v>
      </c>
      <c r="AM20" s="366"/>
      <c r="BD20" s="575"/>
      <c r="BE20" s="32"/>
      <c r="BF20" s="581">
        <f>BG20*100/$BE$5</f>
        <v>99.763781402619884</v>
      </c>
      <c r="BG20" s="582">
        <v>6384.8820097676726</v>
      </c>
      <c r="BH20" s="581">
        <v>2.8754646840148701</v>
      </c>
      <c r="BI20" s="581">
        <v>55.960966542750931</v>
      </c>
      <c r="BJ20" s="32"/>
      <c r="BK20" s="32"/>
      <c r="BL20" s="32"/>
      <c r="BM20" s="32"/>
      <c r="BN20" s="32"/>
      <c r="BO20" s="32"/>
    </row>
    <row r="21" spans="1:67" ht="19.2" x14ac:dyDescent="0.45">
      <c r="A21" s="361" t="s">
        <v>1879</v>
      </c>
      <c r="B21" s="362">
        <v>15</v>
      </c>
      <c r="C21" s="362" t="s">
        <v>1883</v>
      </c>
      <c r="O21" s="140">
        <f>Performance_Results!AK22</f>
        <v>12479.112041627825</v>
      </c>
      <c r="P21" s="142">
        <f>Performance_Results!AL22</f>
        <v>6022.8449714358267</v>
      </c>
      <c r="Q21" s="143">
        <f>Performance_Results!AM22</f>
        <v>4252.4385114896277</v>
      </c>
      <c r="R21" s="137">
        <f>Performance_Results!AN22</f>
        <v>25.77688294121231</v>
      </c>
      <c r="S21" s="134">
        <f>Performance_Results!AO22</f>
        <v>601.72878941350768</v>
      </c>
      <c r="AH21" s="563" t="s">
        <v>792</v>
      </c>
      <c r="AI21" s="401" t="s">
        <v>1846</v>
      </c>
      <c r="AJ21" s="402">
        <f>INDEX(LINEST($AL$21:$AL$24,$AK$21:$AK$24^{1,2}),1)</f>
        <v>-4.6400961973323762E-5</v>
      </c>
      <c r="AK21" s="393">
        <f>Performance_Results!AL22</f>
        <v>6022.8449714358267</v>
      </c>
      <c r="AL21" s="394">
        <f>Performance_Results!AM22</f>
        <v>4252.4385114896277</v>
      </c>
      <c r="AM21" s="366"/>
      <c r="BD21" s="575"/>
      <c r="BE21" s="32"/>
      <c r="BF21" s="581">
        <f>BG21*100/$BE$5</f>
        <v>105.73861690324206</v>
      </c>
      <c r="BG21" s="582">
        <v>6767.271481807491</v>
      </c>
      <c r="BH21" s="581">
        <v>2.6542750929368029</v>
      </c>
      <c r="BI21" s="581">
        <v>56.071561338289968</v>
      </c>
      <c r="BJ21" s="32"/>
      <c r="BK21" s="32"/>
      <c r="BL21" s="32"/>
      <c r="BM21" s="32"/>
      <c r="BN21" s="32"/>
      <c r="BO21" s="32"/>
    </row>
    <row r="22" spans="1:67" ht="19.2" x14ac:dyDescent="0.45">
      <c r="A22" s="361" t="s">
        <v>1880</v>
      </c>
      <c r="B22" s="362" t="s">
        <v>1881</v>
      </c>
      <c r="C22" s="362" t="s">
        <v>104</v>
      </c>
      <c r="O22" s="158">
        <f>Performance_Results!AK23</f>
        <v>12474.476522071953</v>
      </c>
      <c r="P22" s="160">
        <f>Performance_Results!AL23</f>
        <v>8410.6456912371395</v>
      </c>
      <c r="Q22" s="161">
        <f>Performance_Results!AM23</f>
        <v>4747.0533081447184</v>
      </c>
      <c r="R22" s="155">
        <f>Performance_Results!AN23</f>
        <v>29.000269883813619</v>
      </c>
      <c r="S22" s="152">
        <f>Performance_Results!AO23</f>
        <v>602.22522793478652</v>
      </c>
      <c r="AH22" s="564"/>
      <c r="AI22" s="403" t="s">
        <v>1847</v>
      </c>
      <c r="AJ22" s="404">
        <f>INDEX(LINEST($AL$21:$AL$24,$AK$21:$AK$24^{1,2}),1,2)</f>
        <v>0.88141137202569408</v>
      </c>
      <c r="AK22" s="387">
        <f>Performance_Results!AL23</f>
        <v>8410.6456912371395</v>
      </c>
      <c r="AL22" s="388">
        <f>Performance_Results!AM23</f>
        <v>4747.0533081447184</v>
      </c>
      <c r="AM22" s="366"/>
      <c r="BD22" s="575"/>
      <c r="BE22" s="32"/>
      <c r="BF22" s="581">
        <f>BG22*100/$BE$5</f>
        <v>110.79691337952521</v>
      </c>
      <c r="BG22" s="582">
        <v>7091.0024562896133</v>
      </c>
      <c r="BH22" s="581">
        <v>2.6444444444444448</v>
      </c>
      <c r="BI22" s="581">
        <v>57.957407407407423</v>
      </c>
      <c r="BJ22" s="32"/>
      <c r="BK22" s="32"/>
      <c r="BL22" s="32"/>
      <c r="BM22" s="32"/>
      <c r="BN22" s="32"/>
      <c r="BO22" s="32"/>
    </row>
    <row r="23" spans="1:67" ht="19.2" x14ac:dyDescent="0.45">
      <c r="A23" s="358"/>
      <c r="B23" s="351"/>
      <c r="C23" s="351"/>
      <c r="O23" s="158">
        <f>Performance_Results!AK24</f>
        <v>12461.949390633881</v>
      </c>
      <c r="P23" s="160">
        <f>Performance_Results!AL24</f>
        <v>10816.844671193343</v>
      </c>
      <c r="Q23" s="161">
        <f>Performance_Results!AM24</f>
        <v>4741.9889589755203</v>
      </c>
      <c r="R23" s="155">
        <f>Performance_Results!AN24</f>
        <v>29.008223622904705</v>
      </c>
      <c r="S23" s="152">
        <f>Performance_Results!AO24</f>
        <v>599.90967885004943</v>
      </c>
      <c r="AH23" s="564"/>
      <c r="AI23" s="403" t="s">
        <v>1848</v>
      </c>
      <c r="AJ23" s="404">
        <f>INDEX(LINEST($AL$21:$AL$24,$AK$21:$AK$24^{1,2}),1,3)</f>
        <v>624.49982377737706</v>
      </c>
      <c r="AK23" s="387">
        <f>Performance_Results!AL24</f>
        <v>10816.844671193343</v>
      </c>
      <c r="AL23" s="388">
        <f>Performance_Results!AM24</f>
        <v>4741.9889589755203</v>
      </c>
      <c r="AM23" s="366"/>
      <c r="BD23" s="575"/>
      <c r="BE23" s="32"/>
      <c r="BF23" s="581">
        <f>BG23*100/$BE$5</f>
        <v>109.35801184373486</v>
      </c>
      <c r="BG23" s="582">
        <v>6998.9127579990309</v>
      </c>
      <c r="BH23" s="581">
        <v>2.5531716417910446</v>
      </c>
      <c r="BI23" s="581">
        <v>54.060634328358212</v>
      </c>
      <c r="BJ23" s="32"/>
      <c r="BK23" s="32"/>
      <c r="BL23" s="32"/>
      <c r="BM23" s="32"/>
      <c r="BN23" s="32"/>
      <c r="BO23" s="32"/>
    </row>
    <row r="24" spans="1:67" ht="19.8" thickBot="1" x14ac:dyDescent="0.5">
      <c r="A24" s="361" t="s">
        <v>1878</v>
      </c>
      <c r="B24" s="362">
        <v>50</v>
      </c>
      <c r="C24" s="362" t="s">
        <v>1883</v>
      </c>
      <c r="O24" s="176">
        <f>Performance_Results!AK25</f>
        <v>12462.924595778846</v>
      </c>
      <c r="P24" s="178">
        <f>Performance_Results!AL25</f>
        <v>12011.714294189867</v>
      </c>
      <c r="Q24" s="179">
        <f>Performance_Results!AM25</f>
        <v>4510.2834519485214</v>
      </c>
      <c r="R24" s="173">
        <f>Performance_Results!AN25</f>
        <v>27.908990939541777</v>
      </c>
      <c r="S24" s="170">
        <f>Performance_Results!AO25</f>
        <v>594.10552119571764</v>
      </c>
      <c r="AH24" s="565"/>
      <c r="AI24" s="405"/>
      <c r="AJ24" s="406"/>
      <c r="AK24" s="389">
        <f>Performance_Results!AL25</f>
        <v>12011.714294189867</v>
      </c>
      <c r="AL24" s="390">
        <f>Performance_Results!AM25</f>
        <v>4510.2834519485214</v>
      </c>
      <c r="AM24" s="366"/>
      <c r="BD24" s="575"/>
      <c r="BE24" s="32"/>
      <c r="BF24" s="581">
        <f>BG24*100/$BE$5</f>
        <v>106.99409725032064</v>
      </c>
      <c r="BG24" s="582">
        <v>6847.6222240205198</v>
      </c>
      <c r="BH24" s="581">
        <v>2.567542213883677</v>
      </c>
      <c r="BI24" s="581">
        <v>51.685741088180109</v>
      </c>
      <c r="BJ24" s="32"/>
      <c r="BK24" s="32"/>
      <c r="BL24" s="32"/>
      <c r="BM24" s="32"/>
      <c r="BN24" s="32"/>
      <c r="BO24" s="32"/>
    </row>
    <row r="25" spans="1:67" ht="19.2" x14ac:dyDescent="0.45">
      <c r="A25" s="361" t="s">
        <v>1879</v>
      </c>
      <c r="B25" s="362">
        <v>80</v>
      </c>
      <c r="C25" s="362" t="s">
        <v>1883</v>
      </c>
      <c r="O25" s="140">
        <f>Performance_Results!AK26</f>
        <v>12743.937260644492</v>
      </c>
      <c r="P25" s="142">
        <f>Performance_Results!AL26</f>
        <v>7222.849317731786</v>
      </c>
      <c r="Q25" s="143">
        <f>Performance_Results!AM26</f>
        <v>5236.2732659782478</v>
      </c>
      <c r="R25" s="137">
        <f>Performance_Results!AN26</f>
        <v>28.685538048445881</v>
      </c>
      <c r="S25" s="134">
        <f>Performance_Results!AO26</f>
        <v>624.67608038414471</v>
      </c>
      <c r="AH25" s="563" t="s">
        <v>793</v>
      </c>
      <c r="AI25" s="401" t="s">
        <v>1846</v>
      </c>
      <c r="AJ25" s="402">
        <f>INDEX(LINEST($AL$25:$AL$28,$AK$25:$AK$28^{1,2}),1)</f>
        <v>-5.4268255129436196E-5</v>
      </c>
      <c r="AK25" s="393">
        <f>Performance_Results!AL26</f>
        <v>7222.849317731786</v>
      </c>
      <c r="AL25" s="394">
        <f>Performance_Results!AM26</f>
        <v>5236.2732659782478</v>
      </c>
      <c r="AM25" s="366"/>
      <c r="AS25" s="366"/>
      <c r="AT25" s="366"/>
      <c r="AU25" s="366"/>
      <c r="AV25" s="366"/>
      <c r="AW25" s="366"/>
      <c r="AX25" s="366"/>
      <c r="AY25" s="366"/>
      <c r="AZ25" s="366"/>
      <c r="BD25" s="575"/>
      <c r="BE25" s="32"/>
      <c r="BF25" s="575"/>
      <c r="BG25" s="34"/>
      <c r="BH25" s="575"/>
      <c r="BI25" s="577"/>
      <c r="BJ25" s="32"/>
      <c r="BK25" s="32"/>
      <c r="BL25" s="32"/>
      <c r="BM25" s="32"/>
      <c r="BN25" s="32"/>
      <c r="BO25" s="32"/>
    </row>
    <row r="26" spans="1:67" ht="19.2" x14ac:dyDescent="0.45">
      <c r="A26" s="361" t="s">
        <v>1880</v>
      </c>
      <c r="B26" s="362" t="s">
        <v>1882</v>
      </c>
      <c r="C26" s="362" t="s">
        <v>104</v>
      </c>
      <c r="O26" s="158">
        <f>Performance_Results!AK27</f>
        <v>12745.306162806915</v>
      </c>
      <c r="P26" s="160">
        <f>Performance_Results!AL27</f>
        <v>9603.1967557848093</v>
      </c>
      <c r="Q26" s="161">
        <f>Performance_Results!AM27</f>
        <v>5665.7363452519303</v>
      </c>
      <c r="R26" s="155">
        <f>Performance_Results!AN27</f>
        <v>30.784631097705446</v>
      </c>
      <c r="S26" s="152">
        <f>Performance_Results!AO27</f>
        <v>628.87919161953516</v>
      </c>
      <c r="AH26" s="564"/>
      <c r="AI26" s="403" t="s">
        <v>1847</v>
      </c>
      <c r="AJ26" s="404">
        <f>INDEX(LINEST($AL$25:$AL$28,$AK$25:$AK$28^{1,2}),1,2)</f>
        <v>1.0921566519611605</v>
      </c>
      <c r="AK26" s="387">
        <f>Performance_Results!AL27</f>
        <v>9603.1967557848093</v>
      </c>
      <c r="AL26" s="388">
        <f>Performance_Results!AM27</f>
        <v>5665.7363452519303</v>
      </c>
      <c r="AM26" s="366"/>
      <c r="AS26" s="366"/>
      <c r="AT26" s="366"/>
      <c r="AU26" s="366"/>
      <c r="AV26" s="366"/>
      <c r="AW26" s="366"/>
      <c r="AX26" s="366"/>
      <c r="AY26" s="366"/>
      <c r="AZ26" s="366"/>
      <c r="BD26" s="32"/>
      <c r="BE26" s="32"/>
      <c r="BF26" s="32"/>
      <c r="BG26" s="32"/>
      <c r="BH26" s="32"/>
      <c r="BI26" s="32"/>
      <c r="BJ26" s="32"/>
      <c r="BK26" s="32"/>
      <c r="BL26" s="32"/>
      <c r="BM26" s="32"/>
      <c r="BN26" s="32"/>
      <c r="BO26" s="32"/>
    </row>
    <row r="27" spans="1:67" ht="19.2" x14ac:dyDescent="0.45">
      <c r="A27" s="356"/>
      <c r="O27" s="158">
        <f>Performance_Results!AK28</f>
        <v>12737.904884749452</v>
      </c>
      <c r="P27" s="160">
        <f>Performance_Results!AL28</f>
        <v>12009.239649995878</v>
      </c>
      <c r="Q27" s="161">
        <f>Performance_Results!AM28</f>
        <v>5462.5051878212325</v>
      </c>
      <c r="R27" s="155">
        <f>Performance_Results!AN28</f>
        <v>30.120103792948843</v>
      </c>
      <c r="S27" s="152">
        <f>Performance_Results!AO28</f>
        <v>622.04886213074678</v>
      </c>
      <c r="AH27" s="564"/>
      <c r="AI27" s="403" t="s">
        <v>1848</v>
      </c>
      <c r="AJ27" s="404">
        <f>INDEX(LINEST($AL$25:$AL$28,$AK$25:$AK$28^{1,2}),1,3)</f>
        <v>179.66208110098614</v>
      </c>
      <c r="AK27" s="387">
        <f>Performance_Results!AL28</f>
        <v>12009.239649995878</v>
      </c>
      <c r="AL27" s="388">
        <f>Performance_Results!AM28</f>
        <v>5462.5051878212325</v>
      </c>
      <c r="AM27" s="366"/>
      <c r="AS27" s="366"/>
      <c r="AT27" s="366"/>
      <c r="AU27" s="366"/>
      <c r="AV27" s="366"/>
      <c r="AW27" s="366"/>
      <c r="AX27" s="366"/>
      <c r="AY27" s="366"/>
      <c r="AZ27" s="366"/>
      <c r="BD27" s="32"/>
      <c r="BE27" s="32"/>
      <c r="BF27" s="32"/>
      <c r="BG27" s="32"/>
      <c r="BH27" s="32"/>
      <c r="BI27" s="32"/>
      <c r="BJ27" s="32"/>
      <c r="BK27" s="32"/>
      <c r="BL27" s="32"/>
      <c r="BM27" s="32"/>
      <c r="BN27" s="32"/>
      <c r="BO27" s="32"/>
    </row>
    <row r="28" spans="1:67" ht="19.8" thickBot="1" x14ac:dyDescent="0.5">
      <c r="A28" s="356"/>
      <c r="O28" s="176">
        <f>Performance_Results!AK29</f>
        <v>12739.949825774451</v>
      </c>
      <c r="P28" s="178">
        <f>Performance_Results!AL29</f>
        <v>12603.458137919475</v>
      </c>
      <c r="Q28" s="179">
        <f>Performance_Results!AM29</f>
        <v>5328.8634130392038</v>
      </c>
      <c r="R28" s="173">
        <f>Performance_Results!AN29</f>
        <v>29.598498161891968</v>
      </c>
      <c r="S28" s="170">
        <f>Performance_Results!AO29</f>
        <v>618.37918454321948</v>
      </c>
      <c r="AH28" s="565"/>
      <c r="AI28" s="405"/>
      <c r="AJ28" s="406"/>
      <c r="AK28" s="389">
        <f>Performance_Results!AL29</f>
        <v>12603.458137919475</v>
      </c>
      <c r="AL28" s="390">
        <f>Performance_Results!AM29</f>
        <v>5328.8634130392038</v>
      </c>
      <c r="AM28" s="366"/>
      <c r="AS28" s="366"/>
      <c r="AT28" s="366"/>
      <c r="AU28" s="366"/>
      <c r="AV28" s="366"/>
      <c r="AW28" s="366"/>
      <c r="AX28" s="366"/>
      <c r="AY28" s="366"/>
      <c r="AZ28" s="366"/>
      <c r="BD28" s="32"/>
      <c r="BE28" s="32"/>
      <c r="BF28" s="32"/>
      <c r="BG28" s="32"/>
      <c r="BH28" s="32"/>
      <c r="BI28" s="32"/>
      <c r="BJ28" s="32"/>
      <c r="BK28" s="32"/>
      <c r="BL28" s="32"/>
      <c r="BM28" s="32"/>
      <c r="BN28" s="32"/>
      <c r="BO28" s="32"/>
    </row>
    <row r="29" spans="1:67" ht="19.2" x14ac:dyDescent="0.45">
      <c r="A29" s="356"/>
      <c r="O29" s="140">
        <f>Performance_Results!AK30</f>
        <v>13113.301353592162</v>
      </c>
      <c r="P29" s="142">
        <f>Performance_Results!AL30</f>
        <v>7232.9772398034174</v>
      </c>
      <c r="Q29" s="143">
        <f>Performance_Results!AM30</f>
        <v>6291.6325465800646</v>
      </c>
      <c r="R29" s="137">
        <f>Performance_Results!AN30</f>
        <v>29.478338336686143</v>
      </c>
      <c r="S29" s="134">
        <f>Performance_Results!AO30</f>
        <v>667.4165438579505</v>
      </c>
      <c r="AH29" s="563" t="s">
        <v>794</v>
      </c>
      <c r="AI29" s="401" t="s">
        <v>1846</v>
      </c>
      <c r="AJ29" s="402">
        <f>INDEX(LINEST($AL$29:$AL$33,$AK$29:$AK$33^{1,2}),1)</f>
        <v>-5.9248922572335468E-5</v>
      </c>
      <c r="AK29" s="393">
        <f>Performance_Results!AL30</f>
        <v>7232.9772398034174</v>
      </c>
      <c r="AL29" s="394">
        <f>Performance_Results!AM30</f>
        <v>6291.6325465800646</v>
      </c>
      <c r="AM29" s="366"/>
      <c r="AS29" s="442"/>
      <c r="AT29" s="366"/>
      <c r="AU29" s="366"/>
      <c r="AV29" s="366"/>
      <c r="AW29" s="366"/>
      <c r="AX29" s="366"/>
      <c r="AY29" s="366"/>
      <c r="AZ29" s="366"/>
      <c r="BD29" s="32"/>
      <c r="BE29" s="32"/>
      <c r="BF29" s="575"/>
      <c r="BG29" s="34"/>
      <c r="BH29" s="575"/>
      <c r="BI29" s="575"/>
      <c r="BJ29" s="32"/>
      <c r="BK29" s="32"/>
      <c r="BL29" s="32"/>
      <c r="BM29" s="32"/>
      <c r="BN29" s="32"/>
      <c r="BO29" s="32"/>
    </row>
    <row r="30" spans="1:67" ht="19.2" x14ac:dyDescent="0.45">
      <c r="A30" s="350"/>
      <c r="O30" s="158">
        <f>Performance_Results!AK31</f>
        <v>13109.468494407505</v>
      </c>
      <c r="P30" s="160">
        <f>Performance_Results!AL31</f>
        <v>8418.3256966436038</v>
      </c>
      <c r="Q30" s="161">
        <f>Performance_Results!AM31</f>
        <v>6665.5181087538685</v>
      </c>
      <c r="R30" s="155">
        <f>Performance_Results!AN31</f>
        <v>31.203004239426551</v>
      </c>
      <c r="S30" s="152">
        <f>Performance_Results!AO31</f>
        <v>669.67018324221669</v>
      </c>
      <c r="AH30" s="564"/>
      <c r="AI30" s="403" t="s">
        <v>1847</v>
      </c>
      <c r="AJ30" s="404">
        <f>INDEX(LINEST($AL$29:$AL$33,$AK$29:$AK$33^{1,2}),1,2)</f>
        <v>1.2648216710410418</v>
      </c>
      <c r="AK30" s="387">
        <f>Performance_Results!AL31</f>
        <v>8418.3256966436038</v>
      </c>
      <c r="AL30" s="388">
        <f>Performance_Results!AM31</f>
        <v>6665.5181087538685</v>
      </c>
      <c r="AM30" s="366"/>
      <c r="AS30" s="366"/>
      <c r="AT30" s="14"/>
      <c r="AU30" s="14"/>
      <c r="AV30" s="14"/>
      <c r="AW30" s="14"/>
      <c r="AX30" s="14"/>
      <c r="AY30" s="366"/>
      <c r="AZ30" s="366"/>
      <c r="BD30"/>
      <c r="BE30"/>
      <c r="BF30" s="523"/>
      <c r="BG30" s="524"/>
      <c r="BH30" s="523"/>
      <c r="BI30" s="523"/>
      <c r="BJ30"/>
      <c r="BK30"/>
      <c r="BL30"/>
      <c r="BM30"/>
    </row>
    <row r="31" spans="1:67" ht="19.2" x14ac:dyDescent="0.45">
      <c r="O31" s="158">
        <f>Performance_Results!AK32</f>
        <v>13100.798103393156</v>
      </c>
      <c r="P31" s="160">
        <f>Performance_Results!AL32</f>
        <v>10815.378231428907</v>
      </c>
      <c r="Q31" s="161">
        <f>Performance_Results!AM32</f>
        <v>6986.9229574783976</v>
      </c>
      <c r="R31" s="155">
        <f>Performance_Results!AN32</f>
        <v>32.582990119431074</v>
      </c>
      <c r="S31" s="152">
        <f>Performance_Results!AO32</f>
        <v>670.37415490190494</v>
      </c>
      <c r="AH31" s="564"/>
      <c r="AI31" s="403" t="s">
        <v>1848</v>
      </c>
      <c r="AJ31" s="404">
        <f>INDEX(LINEST($AL$29:$AL$33,$AK$29:$AK$33^{1,2}),1,3)</f>
        <v>233.43592721011555</v>
      </c>
      <c r="AK31" s="387">
        <f>Performance_Results!AL32</f>
        <v>10815.378231428907</v>
      </c>
      <c r="AL31" s="388">
        <f>Performance_Results!AM32</f>
        <v>6986.9229574783976</v>
      </c>
      <c r="AM31" s="366"/>
      <c r="AS31" s="14"/>
      <c r="AT31" s="14"/>
      <c r="AU31" s="14"/>
      <c r="AV31" s="14"/>
      <c r="AW31" s="14"/>
      <c r="AX31" s="14"/>
      <c r="AY31" s="366"/>
      <c r="AZ31" s="366"/>
      <c r="BD31"/>
      <c r="BE31"/>
      <c r="BF31" s="523"/>
      <c r="BG31" s="524"/>
      <c r="BH31" s="523"/>
      <c r="BI31" s="523"/>
      <c r="BJ31"/>
      <c r="BK31"/>
      <c r="BL31"/>
      <c r="BM31"/>
    </row>
    <row r="32" spans="1:67" ht="19.2" x14ac:dyDescent="0.45">
      <c r="O32" s="445">
        <f>Performance_Results!AK33</f>
        <v>13103.96618038298</v>
      </c>
      <c r="P32" s="446">
        <f>Performance_Results!AL33</f>
        <v>12012.802529072629</v>
      </c>
      <c r="Q32" s="447">
        <f>Performance_Results!AM33</f>
        <v>6896.7859696248461</v>
      </c>
      <c r="R32" s="448">
        <f>Performance_Results!AN33</f>
        <v>32.453278118242338</v>
      </c>
      <c r="S32" s="449">
        <f>Performance_Results!AO33</f>
        <v>666.53788992546879</v>
      </c>
      <c r="AH32" s="564"/>
      <c r="AI32" s="403"/>
      <c r="AJ32" s="354"/>
      <c r="AK32" s="387">
        <f>Performance_Results!AL33</f>
        <v>12012.802529072629</v>
      </c>
      <c r="AL32" s="388">
        <f>Performance_Results!AM33</f>
        <v>6896.7859696248461</v>
      </c>
      <c r="AM32" s="366"/>
      <c r="AS32" s="14"/>
      <c r="AT32" s="14"/>
      <c r="AU32" s="14"/>
      <c r="AV32" s="14"/>
      <c r="AW32" s="14"/>
      <c r="AX32" s="14"/>
      <c r="AY32" s="366"/>
      <c r="AZ32" s="366"/>
      <c r="BD32"/>
      <c r="BE32"/>
      <c r="BF32" s="523"/>
      <c r="BG32" s="526"/>
      <c r="BH32" s="523"/>
      <c r="BI32" s="523"/>
      <c r="BJ32" s="525"/>
      <c r="BK32" s="525"/>
      <c r="BL32" s="525"/>
      <c r="BM32" s="525"/>
    </row>
    <row r="33" spans="1:65" ht="19.8" thickBot="1" x14ac:dyDescent="0.5">
      <c r="A33" s="350"/>
      <c r="O33" s="196">
        <f>Performance_Results!AK34</f>
        <v>13083.277820572117</v>
      </c>
      <c r="P33" s="198">
        <f>Performance_Results!AL34</f>
        <v>12601.785382922868</v>
      </c>
      <c r="Q33" s="199">
        <f>Performance_Results!AM34</f>
        <v>6746.9136670234393</v>
      </c>
      <c r="R33" s="193">
        <f>Performance_Results!AN34</f>
        <v>32.078342806209754</v>
      </c>
      <c r="S33" s="190">
        <f>Performance_Results!AO34</f>
        <v>660.9336437523375</v>
      </c>
      <c r="AH33" s="565"/>
      <c r="AI33" s="405"/>
      <c r="AJ33" s="407"/>
      <c r="AK33" s="389">
        <f>Performance_Results!AL34</f>
        <v>12601.785382922868</v>
      </c>
      <c r="AL33" s="390">
        <f>Performance_Results!AM34</f>
        <v>6746.9136670234393</v>
      </c>
      <c r="AM33" s="366"/>
      <c r="AS33" s="14"/>
      <c r="AT33" s="367"/>
      <c r="AU33" s="14"/>
      <c r="AV33" s="443"/>
      <c r="AW33" s="444"/>
      <c r="AX33" s="367"/>
      <c r="AY33" s="366"/>
      <c r="AZ33" s="366"/>
      <c r="BD33"/>
      <c r="BE33"/>
      <c r="BF33" s="523"/>
      <c r="BG33" s="524"/>
      <c r="BH33" s="523"/>
      <c r="BI33" s="523"/>
      <c r="BJ33"/>
      <c r="BK33"/>
      <c r="BL33"/>
      <c r="BM33"/>
    </row>
    <row r="34" spans="1:65" ht="17.399999999999999" thickTop="1" x14ac:dyDescent="0.4">
      <c r="A34" s="350"/>
      <c r="AH34" s="14"/>
      <c r="AI34" s="14"/>
      <c r="AJ34" s="14"/>
      <c r="AK34" s="14"/>
      <c r="AL34" s="14"/>
      <c r="AM34" s="366"/>
      <c r="AS34" s="366"/>
      <c r="AT34" s="366"/>
      <c r="AU34" s="366"/>
      <c r="AV34" s="366"/>
      <c r="AW34" s="366"/>
      <c r="AX34" s="366"/>
      <c r="AY34" s="366"/>
      <c r="AZ34" s="366"/>
      <c r="BD34"/>
      <c r="BE34"/>
      <c r="BF34" s="523"/>
      <c r="BG34" s="524"/>
      <c r="BH34" s="523"/>
      <c r="BI34" s="523"/>
      <c r="BJ34"/>
      <c r="BK34"/>
      <c r="BL34"/>
      <c r="BM34"/>
    </row>
    <row r="35" spans="1:65" ht="17.399999999999999" thickBot="1" x14ac:dyDescent="0.45">
      <c r="A35" s="350"/>
      <c r="AH35" s="351"/>
      <c r="AI35" s="351"/>
      <c r="AJ35" s="351"/>
      <c r="AK35" s="351"/>
      <c r="AL35" s="351"/>
      <c r="AS35" s="366"/>
      <c r="AT35" s="366"/>
      <c r="AU35" s="366"/>
      <c r="AV35" s="366"/>
      <c r="AW35" s="366"/>
      <c r="AX35" s="366"/>
      <c r="AY35" s="366"/>
      <c r="AZ35" s="366"/>
      <c r="BD35"/>
      <c r="BE35"/>
      <c r="BF35" s="523"/>
      <c r="BG35" s="524"/>
      <c r="BH35" s="523"/>
      <c r="BI35" s="523"/>
      <c r="BJ35"/>
      <c r="BK35"/>
      <c r="BL35"/>
      <c r="BM35"/>
    </row>
    <row r="36" spans="1:65" ht="58.2" thickBot="1" x14ac:dyDescent="0.45">
      <c r="A36" s="350"/>
      <c r="AH36" s="400"/>
      <c r="AI36" s="561" t="s">
        <v>1901</v>
      </c>
      <c r="AJ36" s="562"/>
      <c r="AK36" s="391" t="str">
        <f>Performance_Results!AL14</f>
        <v>Corrected
PT Speed [rpm]</v>
      </c>
      <c r="AL36" s="392" t="str">
        <f>Performance_Results!AO14</f>
        <v>Corrected
PT Inlet Temperature [˚C]</v>
      </c>
      <c r="AS36" s="366"/>
      <c r="AT36" s="366"/>
      <c r="AU36" s="366"/>
      <c r="AV36" s="366"/>
      <c r="AW36" s="366"/>
      <c r="AX36" s="366"/>
      <c r="AY36" s="366"/>
      <c r="AZ36" s="366"/>
      <c r="BD36"/>
      <c r="BE36"/>
      <c r="BF36" s="523"/>
      <c r="BG36" s="524"/>
      <c r="BH36" s="523"/>
      <c r="BI36" s="523"/>
      <c r="BJ36"/>
      <c r="BK36"/>
      <c r="BL36"/>
      <c r="BM36"/>
    </row>
    <row r="37" spans="1:65" ht="19.2" x14ac:dyDescent="0.45">
      <c r="A37" s="350"/>
      <c r="AH37" s="558" t="s">
        <v>790</v>
      </c>
      <c r="AI37" s="408" t="s">
        <v>89</v>
      </c>
      <c r="AJ37" s="423">
        <f>SLOPE(AL37:AL40,AK37:AK40)</f>
        <v>-2.8494545444177821E-3</v>
      </c>
      <c r="AK37" s="414">
        <f>Performance_Results!AL15</f>
        <v>5997.7321827356145</v>
      </c>
      <c r="AL37" s="415">
        <f>Performance_Results!AO15</f>
        <v>521.73917584538231</v>
      </c>
      <c r="BD37"/>
      <c r="BE37"/>
      <c r="BF37" s="523"/>
      <c r="BG37" s="524"/>
      <c r="BH37" s="523"/>
      <c r="BI37" s="523"/>
      <c r="BJ37"/>
      <c r="BK37"/>
      <c r="BL37"/>
      <c r="BM37"/>
    </row>
    <row r="38" spans="1:65" ht="19.2" x14ac:dyDescent="0.45">
      <c r="A38" s="350"/>
      <c r="AH38" s="559"/>
      <c r="AI38" s="369" t="s">
        <v>1848</v>
      </c>
      <c r="AJ38" s="424">
        <f>INTERCEPT(AL37:AL40,AK37:AK40)</f>
        <v>543.42589093895856</v>
      </c>
      <c r="AK38" s="416">
        <f>Performance_Results!AL16</f>
        <v>8409.6904416808029</v>
      </c>
      <c r="AL38" s="417">
        <f>Performance_Results!AO16</f>
        <v>526.37495621267931</v>
      </c>
      <c r="AS38" s="429"/>
      <c r="BD38"/>
      <c r="BE38"/>
      <c r="BF38" s="523"/>
      <c r="BG38" s="524"/>
      <c r="BH38" s="523"/>
      <c r="BI38" s="523"/>
      <c r="BJ38"/>
      <c r="BK38"/>
      <c r="BL38"/>
      <c r="BM38"/>
    </row>
    <row r="39" spans="1:65" ht="19.2" x14ac:dyDescent="0.45">
      <c r="AH39" s="559"/>
      <c r="AI39" s="369"/>
      <c r="AJ39" s="410"/>
      <c r="AK39" s="416">
        <f>Performance_Results!AL17</f>
        <v>10804.836922041168</v>
      </c>
      <c r="AL39" s="417">
        <f>Performance_Results!AO17</f>
        <v>514.97260957656829</v>
      </c>
      <c r="BD39"/>
      <c r="BE39"/>
      <c r="BF39" s="523"/>
      <c r="BG39" s="527"/>
      <c r="BH39" s="523"/>
      <c r="BI39" s="523"/>
      <c r="BJ39" s="522"/>
      <c r="BK39" s="522"/>
      <c r="BL39"/>
      <c r="BM39"/>
    </row>
    <row r="40" spans="1:65" ht="19.8" thickBot="1" x14ac:dyDescent="0.5">
      <c r="AH40" s="560"/>
      <c r="AI40" s="411"/>
      <c r="AJ40" s="412"/>
      <c r="AK40" s="418">
        <f>Performance_Results!AL18</f>
        <v>11996.197851470764</v>
      </c>
      <c r="AL40" s="419">
        <f>Performance_Results!AO18</f>
        <v>504.59301409790169</v>
      </c>
      <c r="BD40"/>
      <c r="BE40"/>
      <c r="BF40" s="523"/>
      <c r="BG40" s="528"/>
      <c r="BH40" s="523"/>
      <c r="BI40" s="523"/>
      <c r="BJ40" s="529"/>
      <c r="BK40" s="529"/>
      <c r="BL40"/>
      <c r="BM40"/>
    </row>
    <row r="41" spans="1:65" ht="19.2" x14ac:dyDescent="0.45">
      <c r="AH41" s="558" t="s">
        <v>791</v>
      </c>
      <c r="AI41" s="408" t="s">
        <v>89</v>
      </c>
      <c r="AJ41" s="423">
        <f>SLOPE(AL41:AL43,AK41:AK43)</f>
        <v>-1.1971679618054416E-3</v>
      </c>
      <c r="AK41" s="414">
        <f>Performance_Results!AL19</f>
        <v>7276.1362008153019</v>
      </c>
      <c r="AL41" s="415">
        <f>Performance_Results!AO19</f>
        <v>554.08636048854771</v>
      </c>
      <c r="BD41"/>
      <c r="BE41"/>
      <c r="BF41" s="523"/>
      <c r="BG41" s="524"/>
      <c r="BH41" s="523"/>
      <c r="BI41" s="523"/>
      <c r="BJ41"/>
      <c r="BK41"/>
      <c r="BL41"/>
      <c r="BM41"/>
    </row>
    <row r="42" spans="1:65" ht="19.2" x14ac:dyDescent="0.45">
      <c r="AH42" s="559"/>
      <c r="AI42" s="369" t="s">
        <v>1848</v>
      </c>
      <c r="AJ42" s="424">
        <f>INTERCEPT(AL41:AL43,AK41:AK43)</f>
        <v>565.65922955541237</v>
      </c>
      <c r="AK42" s="416">
        <f>Performance_Results!AL20</f>
        <v>9619.6878862027606</v>
      </c>
      <c r="AL42" s="417">
        <f>Performance_Results!AO20</f>
        <v>559.80632542461126</v>
      </c>
      <c r="BD42"/>
      <c r="BE42"/>
      <c r="BF42" s="523"/>
      <c r="BG42" s="524"/>
      <c r="BH42" s="523"/>
      <c r="BI42" s="523"/>
      <c r="BJ42"/>
      <c r="BK42"/>
      <c r="BL42"/>
      <c r="BM42"/>
    </row>
    <row r="43" spans="1:65" ht="19.8" thickBot="1" x14ac:dyDescent="0.5">
      <c r="AH43" s="560"/>
      <c r="AI43" s="411"/>
      <c r="AJ43" s="413"/>
      <c r="AK43" s="418">
        <f>Performance_Results!AL21</f>
        <v>12014.057992664697</v>
      </c>
      <c r="AL43" s="419">
        <f>Performance_Results!AO21</f>
        <v>548.47501814770897</v>
      </c>
      <c r="BD43"/>
      <c r="BE43"/>
      <c r="BF43" s="523"/>
      <c r="BG43" s="524"/>
      <c r="BH43" s="523"/>
      <c r="BI43" s="523"/>
      <c r="BJ43"/>
      <c r="BK43"/>
      <c r="BL43"/>
      <c r="BM43"/>
    </row>
    <row r="44" spans="1:65" ht="19.2" x14ac:dyDescent="0.45">
      <c r="AH44" s="558" t="s">
        <v>792</v>
      </c>
      <c r="AI44" s="408" t="s">
        <v>89</v>
      </c>
      <c r="AJ44" s="423">
        <f>SLOPE(AL44:AL47,AK44:AK47)</f>
        <v>-1.1203847695022656E-3</v>
      </c>
      <c r="AK44" s="414">
        <f>Performance_Results!AL22</f>
        <v>6022.8449714358267</v>
      </c>
      <c r="AL44" s="415">
        <f>Performance_Results!AO22</f>
        <v>601.72878941350768</v>
      </c>
      <c r="BD44"/>
      <c r="BE44"/>
      <c r="BF44" s="523"/>
      <c r="BG44" s="524"/>
      <c r="BH44" s="523"/>
      <c r="BI44" s="523"/>
      <c r="BJ44"/>
      <c r="BK44"/>
      <c r="BL44"/>
      <c r="BM44"/>
    </row>
    <row r="45" spans="1:65" ht="19.2" x14ac:dyDescent="0.45">
      <c r="AH45" s="559"/>
      <c r="AI45" s="369" t="s">
        <v>1848</v>
      </c>
      <c r="AJ45" s="424">
        <f>INTERCEPT(AL44:AL47,AK44:AK47)</f>
        <v>609.92926256944327</v>
      </c>
      <c r="AK45" s="416">
        <f>Performance_Results!AL23</f>
        <v>8410.6456912371395</v>
      </c>
      <c r="AL45" s="417">
        <f>Performance_Results!AO23</f>
        <v>602.22522793478652</v>
      </c>
      <c r="BD45"/>
      <c r="BE45"/>
      <c r="BF45" s="523"/>
      <c r="BG45" s="524"/>
      <c r="BH45" s="523"/>
      <c r="BI45"/>
      <c r="BJ45"/>
      <c r="BK45"/>
      <c r="BL45"/>
      <c r="BM45"/>
    </row>
    <row r="46" spans="1:65" ht="19.2" x14ac:dyDescent="0.45">
      <c r="AH46" s="559"/>
      <c r="AI46" s="369"/>
      <c r="AJ46" s="410"/>
      <c r="AK46" s="416">
        <f>Performance_Results!AL24</f>
        <v>10816.844671193343</v>
      </c>
      <c r="AL46" s="417">
        <f>Performance_Results!AO24</f>
        <v>599.90967885004943</v>
      </c>
      <c r="BD46"/>
      <c r="BE46"/>
      <c r="BF46" s="523"/>
      <c r="BG46"/>
      <c r="BH46" s="523"/>
      <c r="BI46"/>
      <c r="BJ46"/>
      <c r="BK46"/>
      <c r="BL46"/>
      <c r="BM46"/>
    </row>
    <row r="47" spans="1:65" ht="19.8" thickBot="1" x14ac:dyDescent="0.5">
      <c r="AH47" s="560"/>
      <c r="AI47" s="411"/>
      <c r="AJ47" s="412"/>
      <c r="AK47" s="418">
        <f>Performance_Results!AL25</f>
        <v>12011.714294189867</v>
      </c>
      <c r="AL47" s="419">
        <f>Performance_Results!AO25</f>
        <v>594.10552119571764</v>
      </c>
      <c r="BD47"/>
      <c r="BE47"/>
      <c r="BF47" s="523"/>
      <c r="BG47"/>
      <c r="BH47" s="523"/>
      <c r="BI47" s="525"/>
      <c r="BJ47"/>
      <c r="BK47"/>
      <c r="BL47"/>
      <c r="BM47"/>
    </row>
    <row r="48" spans="1:65" ht="19.2" x14ac:dyDescent="0.45">
      <c r="AH48" s="558" t="s">
        <v>793</v>
      </c>
      <c r="AI48" s="408" t="s">
        <v>89</v>
      </c>
      <c r="AJ48" s="423">
        <f>SLOPE(AL48:AL51,AK48:AK51)</f>
        <v>-1.1912521173909913E-3</v>
      </c>
      <c r="AK48" s="414">
        <f>Performance_Results!AL26</f>
        <v>7222.849317731786</v>
      </c>
      <c r="AL48" s="415">
        <f>Performance_Results!AO26</f>
        <v>624.67608038414471</v>
      </c>
      <c r="BD48"/>
      <c r="BE48"/>
      <c r="BF48" s="523"/>
      <c r="BG48"/>
      <c r="BH48" s="523"/>
      <c r="BI48"/>
      <c r="BJ48"/>
      <c r="BK48"/>
      <c r="BL48"/>
      <c r="BM48"/>
    </row>
    <row r="49" spans="15:65" ht="19.2" x14ac:dyDescent="0.45">
      <c r="AH49" s="559"/>
      <c r="AI49" s="369" t="s">
        <v>1848</v>
      </c>
      <c r="AJ49" s="424">
        <f>INTERCEPT(AL48:AL51,AK48:AK51)</f>
        <v>635.83682751114986</v>
      </c>
      <c r="AK49" s="416">
        <f>Performance_Results!AL27</f>
        <v>9603.1967557848093</v>
      </c>
      <c r="AL49" s="417">
        <f>Performance_Results!AO27</f>
        <v>628.87919161953516</v>
      </c>
      <c r="BD49"/>
      <c r="BE49"/>
      <c r="BF49" s="523"/>
      <c r="BG49"/>
      <c r="BH49" s="523"/>
      <c r="BI49"/>
      <c r="BJ49"/>
      <c r="BK49"/>
      <c r="BL49"/>
      <c r="BM49"/>
    </row>
    <row r="50" spans="15:65" ht="19.2" x14ac:dyDescent="0.45">
      <c r="AH50" s="559"/>
      <c r="AI50" s="369"/>
      <c r="AJ50" s="410"/>
      <c r="AK50" s="416">
        <f>Performance_Results!AL28</f>
        <v>12009.239649995878</v>
      </c>
      <c r="AL50" s="417">
        <f>Performance_Results!AO28</f>
        <v>622.04886213074678</v>
      </c>
      <c r="BD50"/>
      <c r="BE50"/>
      <c r="BF50" s="524"/>
      <c r="BG50"/>
      <c r="BH50" s="523"/>
      <c r="BI50"/>
      <c r="BJ50"/>
      <c r="BK50"/>
      <c r="BL50"/>
      <c r="BM50"/>
    </row>
    <row r="51" spans="15:65" ht="19.8" thickBot="1" x14ac:dyDescent="0.5">
      <c r="O51" s="353"/>
      <c r="U51" s="352"/>
      <c r="AH51" s="560"/>
      <c r="AI51" s="411"/>
      <c r="AJ51" s="412"/>
      <c r="AK51" s="418">
        <f>Performance_Results!AL29</f>
        <v>12603.458137919475</v>
      </c>
      <c r="AL51" s="419">
        <f>Performance_Results!AO29</f>
        <v>618.37918454321948</v>
      </c>
    </row>
    <row r="52" spans="15:65" ht="19.2" x14ac:dyDescent="0.45">
      <c r="AH52" s="558" t="s">
        <v>794</v>
      </c>
      <c r="AI52" s="408" t="s">
        <v>89</v>
      </c>
      <c r="AJ52" s="423">
        <f>SLOPE(AL52:AL56,AK52:AK56)</f>
        <v>-9.0255992803566529E-4</v>
      </c>
      <c r="AK52" s="414">
        <f>Performance_Results!AL30</f>
        <v>7232.9772398034174</v>
      </c>
      <c r="AL52" s="415">
        <f>Performance_Results!AO30</f>
        <v>667.4165438579505</v>
      </c>
    </row>
    <row r="53" spans="15:65" ht="19.2" x14ac:dyDescent="0.45">
      <c r="AH53" s="559"/>
      <c r="AI53" s="369" t="s">
        <v>1848</v>
      </c>
      <c r="AJ53" s="424">
        <f>INTERCEPT(AL52:AL56,AK52:AK56)</f>
        <v>676.20726444491561</v>
      </c>
      <c r="AK53" s="416">
        <f>Performance_Results!AL31</f>
        <v>8418.3256966436038</v>
      </c>
      <c r="AL53" s="417">
        <f>Performance_Results!AO31</f>
        <v>669.67018324221669</v>
      </c>
    </row>
    <row r="54" spans="15:65" ht="19.2" x14ac:dyDescent="0.45">
      <c r="AH54" s="559"/>
      <c r="AI54" s="369"/>
      <c r="AJ54" s="410"/>
      <c r="AK54" s="416">
        <f>Performance_Results!AL32</f>
        <v>10815.378231428907</v>
      </c>
      <c r="AL54" s="417">
        <f>Performance_Results!AO32</f>
        <v>670.37415490190494</v>
      </c>
    </row>
    <row r="55" spans="15:65" ht="19.2" x14ac:dyDescent="0.45">
      <c r="AH55" s="559"/>
      <c r="AI55" s="369"/>
      <c r="AJ55" s="409"/>
      <c r="AK55" s="416">
        <f>Performance_Results!AL33</f>
        <v>12012.802529072629</v>
      </c>
      <c r="AL55" s="417">
        <f>Performance_Results!AO33</f>
        <v>666.53788992546879</v>
      </c>
    </row>
    <row r="56" spans="15:65" ht="19.8" thickBot="1" x14ac:dyDescent="0.5">
      <c r="AH56" s="560"/>
      <c r="AI56" s="411"/>
      <c r="AJ56" s="412"/>
      <c r="AK56" s="418">
        <f>Performance_Results!AL34</f>
        <v>12601.785382922868</v>
      </c>
      <c r="AL56" s="419">
        <f>Performance_Results!AO34</f>
        <v>660.9336437523375</v>
      </c>
    </row>
    <row r="57" spans="15:65" x14ac:dyDescent="0.4">
      <c r="AH57" s="351"/>
      <c r="AI57" s="351"/>
      <c r="AJ57" s="351"/>
      <c r="AK57" s="351"/>
      <c r="AL57" s="351"/>
    </row>
    <row r="58" spans="15:65" ht="17.399999999999999" thickBot="1" x14ac:dyDescent="0.45">
      <c r="AH58" s="351"/>
      <c r="AI58" s="351"/>
      <c r="AJ58" s="351"/>
      <c r="AK58" s="351"/>
      <c r="AL58" s="351"/>
    </row>
    <row r="59" spans="15:65" ht="58.2" thickBot="1" x14ac:dyDescent="0.45">
      <c r="AH59" s="395"/>
      <c r="AI59" s="562" t="s">
        <v>1900</v>
      </c>
      <c r="AJ59" s="569"/>
      <c r="AK59" s="391" t="str">
        <f>Performance_Results!AL14</f>
        <v>Corrected
PT Speed [rpm]</v>
      </c>
      <c r="AL59" s="392" t="str">
        <f>Performance_Results!AN14</f>
        <v>Corrected
Efficiency [%]</v>
      </c>
    </row>
    <row r="60" spans="15:65" ht="19.2" x14ac:dyDescent="0.45">
      <c r="AH60" s="566" t="s">
        <v>790</v>
      </c>
      <c r="AI60" s="396" t="s">
        <v>1846</v>
      </c>
      <c r="AJ60" s="420">
        <f>INDEX(LINEST($AL$60:$AL$63,$AK$60:$AK$63^{1,2}),1)</f>
        <v>-2.8780216141066166E-7</v>
      </c>
      <c r="AK60" s="414">
        <f>Performance_Results!AL15</f>
        <v>5997.7321827356145</v>
      </c>
      <c r="AL60" s="415">
        <f>Performance_Results!AN15</f>
        <v>22.507863980990283</v>
      </c>
    </row>
    <row r="61" spans="15:65" ht="19.2" x14ac:dyDescent="0.45">
      <c r="AH61" s="567"/>
      <c r="AI61" s="370" t="s">
        <v>1847</v>
      </c>
      <c r="AJ61" s="421">
        <f>INDEX(LINEST($AL$60:$AL$63,$AK$60:$AK$63^{1,2}),1,2)</f>
        <v>4.5503102024618269E-3</v>
      </c>
      <c r="AK61" s="416">
        <f>Performance_Results!AL16</f>
        <v>8409.6904416808029</v>
      </c>
      <c r="AL61" s="417">
        <f>Performance_Results!AN16</f>
        <v>23.433261179412579</v>
      </c>
    </row>
    <row r="62" spans="15:65" ht="19.2" x14ac:dyDescent="0.45">
      <c r="AH62" s="567"/>
      <c r="AI62" s="370" t="s">
        <v>1848</v>
      </c>
      <c r="AJ62" s="421">
        <f>INDEX(LINEST($AL$60:$AL$63,$AK$60:$AK$63^{1,2}),1,3)</f>
        <v>5.5582125334221892</v>
      </c>
      <c r="AK62" s="416">
        <f>Performance_Results!AL17</f>
        <v>10804.836922041168</v>
      </c>
      <c r="AL62" s="417">
        <f>Performance_Results!AN17</f>
        <v>21.180819960148185</v>
      </c>
    </row>
    <row r="63" spans="15:65" ht="19.8" thickBot="1" x14ac:dyDescent="0.5">
      <c r="AH63" s="568"/>
      <c r="AI63" s="398"/>
      <c r="AJ63" s="399"/>
      <c r="AK63" s="418">
        <f>Performance_Results!AL18</f>
        <v>11996.197851470764</v>
      </c>
      <c r="AL63" s="419">
        <f>Performance_Results!AN18</f>
        <v>18.697106968850765</v>
      </c>
    </row>
    <row r="64" spans="15:65" ht="19.2" x14ac:dyDescent="0.45">
      <c r="AH64" s="566" t="s">
        <v>791</v>
      </c>
      <c r="AI64" s="396" t="s">
        <v>1846</v>
      </c>
      <c r="AJ64" s="420">
        <f>INDEX(LINEST($AL$64:$AL$66,$AK$64:$AK$66^{1,2}),1)</f>
        <v>-2.2727375708918753E-7</v>
      </c>
      <c r="AK64" s="414">
        <f>Performance_Results!AL19</f>
        <v>7276.1362008153019</v>
      </c>
      <c r="AL64" s="415">
        <f>Performance_Results!AN19</f>
        <v>26.125789693898639</v>
      </c>
    </row>
    <row r="65" spans="34:38" ht="19.2" x14ac:dyDescent="0.45">
      <c r="AH65" s="567"/>
      <c r="AI65" s="370" t="s">
        <v>1847</v>
      </c>
      <c r="AJ65" s="421">
        <f>INDEX(LINEST($AL$64:$AL$66,$AK$64:$AK$66^{1,2}),1,2)</f>
        <v>3.8923481302678671E-3</v>
      </c>
      <c r="AK65" s="416">
        <f>Performance_Results!AL20</f>
        <v>9619.6878862027606</v>
      </c>
      <c r="AL65" s="417">
        <f>Performance_Results!AN20</f>
        <v>26.248523161677522</v>
      </c>
    </row>
    <row r="66" spans="34:38" ht="19.8" thickBot="1" x14ac:dyDescent="0.5">
      <c r="AH66" s="568"/>
      <c r="AI66" s="398" t="s">
        <v>1848</v>
      </c>
      <c r="AJ66" s="422">
        <f>INDEX(LINEST($AL$64:$AL$66,$AK$64:$AK$66^{1,2}),1,3)</f>
        <v>9.8368977170627367</v>
      </c>
      <c r="AK66" s="418">
        <f>Performance_Results!AL21</f>
        <v>12014.057992664697</v>
      </c>
      <c r="AL66" s="419">
        <f>Performance_Results!AN21</f>
        <v>23.795647637990335</v>
      </c>
    </row>
    <row r="67" spans="34:38" ht="19.2" x14ac:dyDescent="0.45">
      <c r="AH67" s="566" t="s">
        <v>792</v>
      </c>
      <c r="AI67" s="396" t="s">
        <v>1846</v>
      </c>
      <c r="AJ67" s="420">
        <f>INDEX(LINEST($AL$67:$AL$70,$AK$67:$AK$70^{1,2}),1)</f>
        <v>-2.7388250379735038E-7</v>
      </c>
      <c r="AK67" s="414">
        <f>Performance_Results!AL22</f>
        <v>6022.8449714358267</v>
      </c>
      <c r="AL67" s="415">
        <f>Performance_Results!AN22</f>
        <v>25.77688294121231</v>
      </c>
    </row>
    <row r="68" spans="34:38" ht="19.2" x14ac:dyDescent="0.45">
      <c r="AH68" s="567"/>
      <c r="AI68" s="370" t="s">
        <v>1847</v>
      </c>
      <c r="AJ68" s="421">
        <f>INDEX(LINEST($AL$67:$AL$70,$AK$67:$AK$70^{1,2}),1,2)</f>
        <v>5.2914459605425115E-3</v>
      </c>
      <c r="AK68" s="416">
        <f>Performance_Results!AL23</f>
        <v>8410.6456912371395</v>
      </c>
      <c r="AL68" s="417">
        <f>Performance_Results!AN23</f>
        <v>29.000269883813619</v>
      </c>
    </row>
    <row r="69" spans="34:38" ht="19.2" x14ac:dyDescent="0.45">
      <c r="AH69" s="567"/>
      <c r="AI69" s="370" t="s">
        <v>1848</v>
      </c>
      <c r="AJ69" s="421">
        <f>INDEX(LINEST($AL$67:$AL$70,$AK$67:$AK$70^{1,2}),1,3)</f>
        <v>3.8487265682141185</v>
      </c>
      <c r="AK69" s="416">
        <f>Performance_Results!AL24</f>
        <v>10816.844671193343</v>
      </c>
      <c r="AL69" s="417">
        <f>Performance_Results!AN24</f>
        <v>29.008223622904705</v>
      </c>
    </row>
    <row r="70" spans="34:38" ht="19.8" thickBot="1" x14ac:dyDescent="0.5">
      <c r="AH70" s="568"/>
      <c r="AI70" s="398"/>
      <c r="AJ70" s="399"/>
      <c r="AK70" s="418">
        <f>Performance_Results!AL25</f>
        <v>12011.714294189867</v>
      </c>
      <c r="AL70" s="419">
        <f>Performance_Results!AN25</f>
        <v>27.908990939541777</v>
      </c>
    </row>
    <row r="71" spans="34:38" ht="19.2" x14ac:dyDescent="0.45">
      <c r="AH71" s="566" t="s">
        <v>793</v>
      </c>
      <c r="AI71" s="396" t="s">
        <v>1846</v>
      </c>
      <c r="AJ71" s="420">
        <f>INDEX(LINEST($AL$71:$AL$74,$AK$71:$AK$74^{1,2}),1)</f>
        <v>-2.3673209849726622E-7</v>
      </c>
      <c r="AK71" s="414">
        <f>Performance_Results!AL26</f>
        <v>7222.849317731786</v>
      </c>
      <c r="AL71" s="415">
        <f>Performance_Results!AN26</f>
        <v>28.685538048445881</v>
      </c>
    </row>
    <row r="72" spans="34:38" ht="19.2" x14ac:dyDescent="0.45">
      <c r="AH72" s="567"/>
      <c r="AI72" s="370" t="s">
        <v>1847</v>
      </c>
      <c r="AJ72" s="421">
        <f>INDEX(LINEST($AL$71:$AL$74,$AK$71:$AK$74^{1,2}),1,2)</f>
        <v>4.8583909466248859E-3</v>
      </c>
      <c r="AK72" s="416">
        <f>Performance_Results!AL27</f>
        <v>9603.1967557848093</v>
      </c>
      <c r="AL72" s="417">
        <f>Performance_Results!AN27</f>
        <v>30.784631097705446</v>
      </c>
    </row>
    <row r="73" spans="34:38" ht="19.2" x14ac:dyDescent="0.45">
      <c r="AH73" s="567"/>
      <c r="AI73" s="370" t="s">
        <v>1848</v>
      </c>
      <c r="AJ73" s="421">
        <f>INDEX(LINEST($AL$71:$AL$74,$AK$71:$AK$74^{1,2}),1,3)</f>
        <v>5.9478205755654621</v>
      </c>
      <c r="AK73" s="416">
        <f>Performance_Results!AL28</f>
        <v>12009.239649995878</v>
      </c>
      <c r="AL73" s="417">
        <f>Performance_Results!AN28</f>
        <v>30.120103792948843</v>
      </c>
    </row>
    <row r="74" spans="34:38" ht="19.8" thickBot="1" x14ac:dyDescent="0.5">
      <c r="AH74" s="568"/>
      <c r="AI74" s="398"/>
      <c r="AJ74" s="399"/>
      <c r="AK74" s="418">
        <f>Performance_Results!AL29</f>
        <v>12603.458137919475</v>
      </c>
      <c r="AL74" s="419">
        <f>Performance_Results!AN29</f>
        <v>29.598498161891968</v>
      </c>
    </row>
    <row r="75" spans="34:38" ht="19.2" x14ac:dyDescent="0.45">
      <c r="AH75" s="566" t="s">
        <v>794</v>
      </c>
      <c r="AI75" s="396" t="s">
        <v>1846</v>
      </c>
      <c r="AJ75" s="420">
        <f>INDEX(LINEST($AL$75:$AL$79,$AK$75:$AK$79^{1,2}),1)</f>
        <v>-2.1969666897925479E-7</v>
      </c>
      <c r="AK75" s="414">
        <f>Performance_Results!AL30</f>
        <v>7232.9772398034174</v>
      </c>
      <c r="AL75" s="415">
        <f>Performance_Results!AN30</f>
        <v>29.478338336686143</v>
      </c>
    </row>
    <row r="76" spans="34:38" ht="19.2" x14ac:dyDescent="0.45">
      <c r="AH76" s="567"/>
      <c r="AI76" s="370" t="s">
        <v>1847</v>
      </c>
      <c r="AJ76" s="421">
        <f>INDEX(LINEST($AL$75:$AL$79,$AK$75:$AK$79^{1,2}),1,2)</f>
        <v>4.8392564727189362E-3</v>
      </c>
      <c r="AK76" s="416">
        <f>Performance_Results!AL31</f>
        <v>8418.3256966436038</v>
      </c>
      <c r="AL76" s="417">
        <f>Performance_Results!AN31</f>
        <v>31.203004239426551</v>
      </c>
    </row>
    <row r="77" spans="34:38" ht="19.2" x14ac:dyDescent="0.45">
      <c r="AH77" s="567"/>
      <c r="AI77" s="370" t="s">
        <v>1848</v>
      </c>
      <c r="AJ77" s="421">
        <f>INDEX(LINEST($AL$75:$AL$79,$AK$75:$AK$79^{1,2}),1,3)</f>
        <v>5.9909959431232771</v>
      </c>
      <c r="AK77" s="416">
        <f>Performance_Results!AL32</f>
        <v>10815.378231428907</v>
      </c>
      <c r="AL77" s="417">
        <f>Performance_Results!AN32</f>
        <v>32.582990119431074</v>
      </c>
    </row>
    <row r="78" spans="34:38" ht="19.2" x14ac:dyDescent="0.45">
      <c r="AH78" s="567"/>
      <c r="AI78" s="370"/>
      <c r="AJ78" s="397"/>
      <c r="AK78" s="416">
        <f>Performance_Results!AL33</f>
        <v>12012.802529072629</v>
      </c>
      <c r="AL78" s="417">
        <f>Performance_Results!AN33</f>
        <v>32.453278118242338</v>
      </c>
    </row>
    <row r="79" spans="34:38" ht="19.8" thickBot="1" x14ac:dyDescent="0.5">
      <c r="AH79" s="568"/>
      <c r="AI79" s="398"/>
      <c r="AJ79" s="399"/>
      <c r="AK79" s="418">
        <f>Performance_Results!AL34</f>
        <v>12601.785382922868</v>
      </c>
      <c r="AL79" s="419">
        <f>Performance_Results!AN34</f>
        <v>32.078342806209754</v>
      </c>
    </row>
    <row r="80" spans="34:38" x14ac:dyDescent="0.4">
      <c r="AH80" s="351"/>
      <c r="AI80" s="351"/>
      <c r="AJ80" s="351"/>
      <c r="AK80" s="351"/>
      <c r="AL80" s="351"/>
    </row>
  </sheetData>
  <sheetProtection sheet="1" objects="1" scenarios="1"/>
  <mergeCells count="18">
    <mergeCell ref="AI59:AJ59"/>
    <mergeCell ref="AH60:AH63"/>
    <mergeCell ref="AH64:AH66"/>
    <mergeCell ref="AH67:AH70"/>
    <mergeCell ref="AH71:AH74"/>
    <mergeCell ref="AH75:AH79"/>
    <mergeCell ref="AH44:AH47"/>
    <mergeCell ref="AH48:AH51"/>
    <mergeCell ref="AH52:AH56"/>
    <mergeCell ref="AH18:AH20"/>
    <mergeCell ref="AI13:AJ13"/>
    <mergeCell ref="AH41:AH43"/>
    <mergeCell ref="AH37:AH40"/>
    <mergeCell ref="AI36:AJ36"/>
    <mergeCell ref="AH14:AH17"/>
    <mergeCell ref="AH21:AH24"/>
    <mergeCell ref="AH25:AH28"/>
    <mergeCell ref="AH29:AH33"/>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B2:J28"/>
  <sheetViews>
    <sheetView showGridLines="0" topLeftCell="A10" zoomScaleNormal="100" workbookViewId="0">
      <selection activeCell="D18" sqref="D18"/>
    </sheetView>
  </sheetViews>
  <sheetFormatPr defaultColWidth="8.88671875" defaultRowHeight="16.8" x14ac:dyDescent="0.4"/>
  <cols>
    <col min="1" max="1" width="8.88671875" style="275"/>
    <col min="2" max="2" width="35.33203125" style="274" customWidth="1"/>
    <col min="3" max="3" width="37.33203125" style="275" customWidth="1"/>
    <col min="4" max="16384" width="8.88671875" style="275"/>
  </cols>
  <sheetData>
    <row r="2" spans="2:10" ht="73.2" x14ac:dyDescent="2.2999999999999998">
      <c r="B2" s="573" t="s">
        <v>1773</v>
      </c>
      <c r="C2" s="573"/>
      <c r="D2" s="573"/>
    </row>
    <row r="4" spans="2:10" ht="20.399999999999999" x14ac:dyDescent="0.45">
      <c r="B4" s="574" t="s">
        <v>1788</v>
      </c>
      <c r="C4" s="574"/>
      <c r="D4" s="574"/>
    </row>
    <row r="5" spans="2:10" ht="19.2" x14ac:dyDescent="0.45">
      <c r="B5" s="530" t="s">
        <v>1774</v>
      </c>
      <c r="C5" s="281" t="s">
        <v>1777</v>
      </c>
      <c r="D5" s="537" t="s">
        <v>1776</v>
      </c>
    </row>
    <row r="6" spans="2:10" ht="19.2" x14ac:dyDescent="0.45">
      <c r="B6" s="530" t="s">
        <v>1775</v>
      </c>
      <c r="C6" s="281" t="s">
        <v>1908</v>
      </c>
      <c r="D6" s="537" t="s">
        <v>1776</v>
      </c>
    </row>
    <row r="7" spans="2:10" ht="38.4" x14ac:dyDescent="0.45">
      <c r="B7" s="530" t="s">
        <v>1921</v>
      </c>
      <c r="C7" s="281" t="s">
        <v>1907</v>
      </c>
      <c r="D7" s="537" t="s">
        <v>1776</v>
      </c>
    </row>
    <row r="8" spans="2:10" ht="38.4" x14ac:dyDescent="0.45">
      <c r="B8" s="530" t="s">
        <v>1922</v>
      </c>
      <c r="C8" s="281" t="s">
        <v>1907</v>
      </c>
      <c r="D8" s="537" t="s">
        <v>1776</v>
      </c>
    </row>
    <row r="9" spans="2:10" ht="15.6" customHeight="1" x14ac:dyDescent="0.4">
      <c r="B9" s="570" t="s">
        <v>1785</v>
      </c>
      <c r="C9" s="571"/>
      <c r="D9" s="572"/>
    </row>
    <row r="10" spans="2:10" ht="15.6" customHeight="1" x14ac:dyDescent="0.4">
      <c r="B10" s="570" t="s">
        <v>1925</v>
      </c>
      <c r="C10" s="571"/>
      <c r="D10" s="572"/>
      <c r="J10" s="276"/>
    </row>
    <row r="11" spans="2:10" ht="15.6" customHeight="1" x14ac:dyDescent="0.4">
      <c r="B11" s="570" t="s">
        <v>1789</v>
      </c>
      <c r="C11" s="571"/>
      <c r="D11" s="572"/>
      <c r="I11" s="276"/>
    </row>
    <row r="12" spans="2:10" ht="15.6" customHeight="1" x14ac:dyDescent="0.4">
      <c r="B12" s="570" t="s">
        <v>1790</v>
      </c>
      <c r="C12" s="571"/>
      <c r="D12" s="572"/>
      <c r="I12" s="276"/>
    </row>
    <row r="13" spans="2:10" ht="15.6" customHeight="1" x14ac:dyDescent="0.4">
      <c r="B13" s="570" t="s">
        <v>1791</v>
      </c>
      <c r="C13" s="571"/>
      <c r="D13" s="572"/>
      <c r="I13" s="276"/>
    </row>
    <row r="14" spans="2:10" ht="15.6" customHeight="1" x14ac:dyDescent="0.4">
      <c r="B14" s="570" t="s">
        <v>1792</v>
      </c>
      <c r="C14" s="571"/>
      <c r="D14" s="572"/>
      <c r="I14" s="276"/>
    </row>
    <row r="15" spans="2:10" ht="15.6" customHeight="1" x14ac:dyDescent="0.4">
      <c r="B15" s="570" t="s">
        <v>1793</v>
      </c>
      <c r="C15" s="571"/>
      <c r="D15" s="572"/>
      <c r="I15" s="276"/>
    </row>
    <row r="16" spans="2:10" ht="15.6" customHeight="1" x14ac:dyDescent="0.4">
      <c r="B16" s="570" t="s">
        <v>1794</v>
      </c>
      <c r="C16" s="571"/>
      <c r="D16" s="572"/>
      <c r="I16" s="276"/>
    </row>
    <row r="17" spans="2:9" ht="38.4" x14ac:dyDescent="0.45">
      <c r="B17" s="530" t="s">
        <v>1923</v>
      </c>
      <c r="C17" s="281" t="s">
        <v>1907</v>
      </c>
      <c r="D17" s="537" t="s">
        <v>1776</v>
      </c>
    </row>
    <row r="18" spans="2:9" ht="38.4" x14ac:dyDescent="0.45">
      <c r="B18" s="530" t="s">
        <v>1924</v>
      </c>
      <c r="C18" s="281" t="s">
        <v>1907</v>
      </c>
      <c r="D18" s="537" t="s">
        <v>1776</v>
      </c>
    </row>
    <row r="19" spans="2:9" ht="15.6" customHeight="1" x14ac:dyDescent="0.4">
      <c r="B19" s="570" t="s">
        <v>1926</v>
      </c>
      <c r="C19" s="571"/>
      <c r="D19" s="572"/>
      <c r="I19" s="276"/>
    </row>
    <row r="20" spans="2:9" ht="20.399999999999999" x14ac:dyDescent="0.45">
      <c r="B20" s="277"/>
      <c r="C20" s="277"/>
      <c r="D20" s="278"/>
    </row>
    <row r="21" spans="2:9" ht="20.399999999999999" x14ac:dyDescent="0.45">
      <c r="B21" s="574" t="s">
        <v>1787</v>
      </c>
      <c r="C21" s="574"/>
      <c r="D21" s="574"/>
    </row>
    <row r="22" spans="2:9" ht="38.4" x14ac:dyDescent="0.45">
      <c r="B22" s="530" t="s">
        <v>1904</v>
      </c>
      <c r="C22" s="281" t="s">
        <v>1778</v>
      </c>
      <c r="D22" s="537" t="s">
        <v>1776</v>
      </c>
    </row>
    <row r="23" spans="2:9" ht="38.4" x14ac:dyDescent="0.45">
      <c r="B23" s="530" t="s">
        <v>1905</v>
      </c>
      <c r="C23" s="281" t="s">
        <v>1906</v>
      </c>
      <c r="D23" s="537" t="s">
        <v>1776</v>
      </c>
    </row>
    <row r="24" spans="2:9" ht="20.399999999999999" x14ac:dyDescent="0.45">
      <c r="B24" s="279"/>
      <c r="C24" s="32"/>
      <c r="D24" s="280"/>
    </row>
    <row r="25" spans="2:9" ht="20.399999999999999" x14ac:dyDescent="0.45">
      <c r="B25" s="574" t="s">
        <v>1786</v>
      </c>
      <c r="C25" s="574"/>
      <c r="D25" s="574"/>
    </row>
    <row r="26" spans="2:9" ht="38.4" x14ac:dyDescent="0.45">
      <c r="B26" s="530" t="s">
        <v>1779</v>
      </c>
      <c r="C26" s="281" t="s">
        <v>1782</v>
      </c>
      <c r="D26" s="537" t="s">
        <v>1776</v>
      </c>
    </row>
    <row r="27" spans="2:9" ht="19.2" x14ac:dyDescent="0.45">
      <c r="B27" s="530" t="s">
        <v>1781</v>
      </c>
      <c r="C27" s="281" t="s">
        <v>1784</v>
      </c>
      <c r="D27" s="537"/>
    </row>
    <row r="28" spans="2:9" ht="19.2" x14ac:dyDescent="0.45">
      <c r="B28" s="530" t="s">
        <v>1780</v>
      </c>
      <c r="C28" s="281" t="s">
        <v>1783</v>
      </c>
      <c r="D28" s="537" t="s">
        <v>1776</v>
      </c>
    </row>
  </sheetData>
  <sheetProtection sheet="1" objects="1" scenarios="1"/>
  <mergeCells count="13">
    <mergeCell ref="B2:D2"/>
    <mergeCell ref="B25:D25"/>
    <mergeCell ref="B21:D21"/>
    <mergeCell ref="B4:D4"/>
    <mergeCell ref="B9:D9"/>
    <mergeCell ref="B10:D10"/>
    <mergeCell ref="B11:D11"/>
    <mergeCell ref="B19:D19"/>
    <mergeCell ref="B12:D12"/>
    <mergeCell ref="B13:D13"/>
    <mergeCell ref="B14:D14"/>
    <mergeCell ref="B15:D15"/>
    <mergeCell ref="B16:D16"/>
  </mergeCells>
  <hyperlinks>
    <hyperlink ref="D5" location="Summary!A1" display="link" xr:uid="{00000000-0004-0000-0A00-000000000000}"/>
    <hyperlink ref="D6" location="Performance_Report!A1" display="link" xr:uid="{00000000-0004-0000-0A00-000001000000}"/>
    <hyperlink ref="D22" location="Configuration!A1" display="link" xr:uid="{00000000-0004-0000-0A00-000002000000}"/>
    <hyperlink ref="D26" location="DataSheet!A1" display="link" xr:uid="{00000000-0004-0000-0A00-000003000000}"/>
    <hyperlink ref="D28" location="Comments!A1" display="link" xr:uid="{00000000-0004-0000-0A00-000004000000}"/>
    <hyperlink ref="D8" location="Performance_Graphs!A1" display="link" xr:uid="{00000000-0004-0000-0A00-000005000000}"/>
    <hyperlink ref="D23" location="References!A1" display="link" xr:uid="{C39A3381-B197-431C-894C-D3B1918D6B6F}"/>
    <hyperlink ref="D18" location="Emissions_Graphs!A1" display="link" xr:uid="{12C3A1FF-DC20-4FD4-896E-3266FA0F6926}"/>
    <hyperlink ref="D17" location="Emissions_Results!A1" display="link" xr:uid="{D4C1AE16-564C-4B51-ACD6-464D052A5BD4}"/>
    <hyperlink ref="D7" location="Performance_Results!A1" display="link" xr:uid="{9346A657-092F-4B7C-938D-E5A0FE34ABE9}"/>
  </hyperlinks>
  <pageMargins left="0.7" right="0.7" top="0.75" bottom="0.75" header="0.3" footer="0.3"/>
  <pageSetup paperSize="9"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436"/>
  <sheetViews>
    <sheetView workbookViewId="0"/>
  </sheetViews>
  <sheetFormatPr defaultRowHeight="14.4" x14ac:dyDescent="0.3"/>
  <cols>
    <col min="1" max="1" width="28.44140625" bestFit="1" customWidth="1"/>
    <col min="2" max="2" width="11" bestFit="1" customWidth="1"/>
    <col min="3" max="3" width="32.109375" bestFit="1" customWidth="1"/>
    <col min="4" max="4" width="5.5546875" bestFit="1" customWidth="1"/>
    <col min="5" max="5" width="4.44140625" bestFit="1" customWidth="1"/>
    <col min="6" max="6" width="32.109375" bestFit="1" customWidth="1"/>
    <col min="7" max="7" width="5.5546875" bestFit="1" customWidth="1"/>
    <col min="8" max="8" width="4.44140625" bestFit="1" customWidth="1"/>
    <col min="9" max="9" width="32.109375" bestFit="1" customWidth="1"/>
    <col min="10" max="10" width="5.5546875" bestFit="1" customWidth="1"/>
    <col min="11" max="11" width="4.44140625" bestFit="1" customWidth="1"/>
    <col min="12" max="12" width="32.109375" bestFit="1" customWidth="1"/>
    <col min="13" max="13" width="5.5546875" bestFit="1" customWidth="1"/>
    <col min="14" max="14" width="10.44140625" bestFit="1" customWidth="1"/>
    <col min="15" max="15" width="32.109375" bestFit="1" customWidth="1"/>
    <col min="16" max="16" width="5.5546875" bestFit="1" customWidth="1"/>
    <col min="17" max="17" width="10.44140625" bestFit="1" customWidth="1"/>
    <col min="18" max="18" width="32.109375" bestFit="1" customWidth="1"/>
    <col min="19" max="19" width="5.5546875" bestFit="1" customWidth="1"/>
    <col min="20" max="20" width="10.44140625" bestFit="1" customWidth="1"/>
    <col min="21" max="21" width="32.109375" bestFit="1" customWidth="1"/>
    <col min="22" max="22" width="5.5546875" bestFit="1" customWidth="1"/>
    <col min="23" max="23" width="10.44140625" bestFit="1" customWidth="1"/>
    <col min="24" max="24" width="32.109375" bestFit="1" customWidth="1"/>
    <col min="25" max="25" width="5.5546875" bestFit="1" customWidth="1"/>
    <col min="26" max="26" width="10.44140625" bestFit="1" customWidth="1"/>
    <col min="27" max="27" width="32.109375" bestFit="1" customWidth="1"/>
    <col min="28" max="28" width="5.5546875" bestFit="1" customWidth="1"/>
    <col min="29" max="29" width="10.44140625" bestFit="1" customWidth="1"/>
    <col min="30" max="30" width="32.109375" bestFit="1" customWidth="1"/>
    <col min="31" max="31" width="5.5546875" bestFit="1" customWidth="1"/>
    <col min="32" max="32" width="10.44140625" bestFit="1" customWidth="1"/>
    <col min="33" max="33" width="32.109375" bestFit="1" customWidth="1"/>
    <col min="34" max="34" width="5.5546875" bestFit="1" customWidth="1"/>
    <col min="35" max="35" width="10.44140625" bestFit="1" customWidth="1"/>
    <col min="36" max="36" width="32.109375" bestFit="1" customWidth="1"/>
    <col min="37" max="37" width="5.5546875" bestFit="1" customWidth="1"/>
    <col min="38" max="38" width="10.44140625" bestFit="1" customWidth="1"/>
    <col min="39" max="39" width="32.109375" bestFit="1" customWidth="1"/>
    <col min="40" max="40" width="5.5546875" bestFit="1" customWidth="1"/>
    <col min="41" max="41" width="10.44140625" bestFit="1" customWidth="1"/>
    <col min="42" max="42" width="32.109375" bestFit="1" customWidth="1"/>
    <col min="43" max="43" width="5.5546875" bestFit="1" customWidth="1"/>
    <col min="44" max="44" width="10.44140625" bestFit="1" customWidth="1"/>
    <col min="45" max="45" width="32.109375" bestFit="1" customWidth="1"/>
    <col min="46" max="46" width="5.5546875" bestFit="1" customWidth="1"/>
    <col min="47" max="47" width="10.44140625" bestFit="1" customWidth="1"/>
    <col min="48" max="48" width="32.109375" bestFit="1" customWidth="1"/>
    <col min="49" max="49" width="5.5546875" bestFit="1" customWidth="1"/>
    <col min="50" max="50" width="10.44140625" bestFit="1" customWidth="1"/>
    <col min="51" max="51" width="32.109375" bestFit="1" customWidth="1"/>
    <col min="52" max="52" width="5.5546875" bestFit="1" customWidth="1"/>
    <col min="53" max="53" width="10.44140625" bestFit="1" customWidth="1"/>
    <col min="54" max="54" width="32.109375" bestFit="1" customWidth="1"/>
    <col min="55" max="55" width="5.5546875" bestFit="1" customWidth="1"/>
    <col min="56" max="56" width="10.44140625" bestFit="1" customWidth="1"/>
    <col min="57" max="57" width="32.109375" bestFit="1" customWidth="1"/>
    <col min="58" max="58" width="5.5546875" bestFit="1" customWidth="1"/>
    <col min="59" max="59" width="10.44140625" bestFit="1" customWidth="1"/>
    <col min="60" max="60" width="32.109375" bestFit="1" customWidth="1"/>
    <col min="61" max="61" width="5.5546875" bestFit="1" customWidth="1"/>
    <col min="62" max="62" width="10.44140625" bestFit="1" customWidth="1"/>
  </cols>
  <sheetData>
    <row r="1" spans="1:62" s="1" customFormat="1" x14ac:dyDescent="0.3">
      <c r="A1" s="2"/>
      <c r="B1" s="2"/>
      <c r="C1" s="2" t="s">
        <v>5</v>
      </c>
      <c r="D1" s="2"/>
      <c r="E1" s="2"/>
      <c r="F1" s="2" t="s">
        <v>6</v>
      </c>
      <c r="G1" s="2"/>
      <c r="H1" s="2"/>
      <c r="I1" s="2" t="s">
        <v>7</v>
      </c>
      <c r="J1" s="2"/>
      <c r="K1" s="2"/>
      <c r="L1" s="2" t="s">
        <v>8</v>
      </c>
      <c r="M1" s="2"/>
      <c r="N1" s="2"/>
      <c r="O1" s="2" t="s">
        <v>9</v>
      </c>
      <c r="P1" s="2"/>
      <c r="Q1" s="2"/>
      <c r="R1" s="2" t="s">
        <v>10</v>
      </c>
      <c r="S1" s="2"/>
      <c r="T1" s="2"/>
      <c r="U1" s="2" t="s">
        <v>11</v>
      </c>
      <c r="V1" s="2"/>
      <c r="W1" s="2"/>
      <c r="X1" s="2" t="s">
        <v>12</v>
      </c>
      <c r="Y1" s="2"/>
      <c r="Z1" s="2"/>
      <c r="AA1" s="2" t="s">
        <v>13</v>
      </c>
      <c r="AB1" s="2"/>
      <c r="AC1" s="2"/>
      <c r="AD1" s="2" t="s">
        <v>14</v>
      </c>
      <c r="AE1" s="2"/>
      <c r="AF1" s="2"/>
      <c r="AG1" s="2" t="s">
        <v>15</v>
      </c>
      <c r="AH1" s="2"/>
      <c r="AI1" s="2"/>
      <c r="AJ1" s="2" t="s">
        <v>16</v>
      </c>
      <c r="AK1" s="2"/>
      <c r="AL1" s="2"/>
      <c r="AM1" s="2" t="s">
        <v>17</v>
      </c>
      <c r="AN1" s="2"/>
      <c r="AO1" s="2"/>
      <c r="AP1" s="2" t="s">
        <v>18</v>
      </c>
      <c r="AQ1" s="2"/>
      <c r="AR1" s="2"/>
      <c r="AS1" s="2" t="s">
        <v>19</v>
      </c>
      <c r="AT1" s="2"/>
      <c r="AU1" s="2"/>
      <c r="AV1" s="2" t="s">
        <v>20</v>
      </c>
      <c r="AW1" s="2"/>
      <c r="AX1" s="2"/>
      <c r="AY1" s="2" t="s">
        <v>21</v>
      </c>
      <c r="AZ1" s="2"/>
      <c r="BA1" s="2"/>
      <c r="BB1" s="2" t="s">
        <v>22</v>
      </c>
      <c r="BC1" s="2"/>
      <c r="BD1" s="2"/>
      <c r="BE1" s="2" t="s">
        <v>23</v>
      </c>
      <c r="BF1" s="2"/>
      <c r="BG1" s="2"/>
      <c r="BH1" s="2" t="s">
        <v>24</v>
      </c>
      <c r="BI1" s="2"/>
      <c r="BJ1" s="2"/>
    </row>
    <row r="2" spans="1:62" x14ac:dyDescent="0.3">
      <c r="A2" s="3"/>
      <c r="B2" s="3"/>
      <c r="C2" s="6">
        <v>43432.621203703704</v>
      </c>
      <c r="D2" s="3"/>
      <c r="E2" s="3"/>
      <c r="F2" s="6">
        <v>43432.621354166666</v>
      </c>
      <c r="G2" s="3"/>
      <c r="H2" s="3"/>
      <c r="I2" s="6">
        <v>43432.621504629627</v>
      </c>
      <c r="J2" s="3"/>
      <c r="K2" s="3"/>
      <c r="L2" s="6">
        <v>43432.621666666666</v>
      </c>
      <c r="M2" s="3"/>
      <c r="N2" s="3"/>
      <c r="O2" s="6">
        <v>43432.621886574074</v>
      </c>
      <c r="P2" s="3"/>
      <c r="Q2" s="3"/>
      <c r="R2" s="6">
        <v>43432.622037037036</v>
      </c>
      <c r="S2" s="3"/>
      <c r="T2" s="3"/>
      <c r="U2" s="6">
        <v>43432.622199074074</v>
      </c>
      <c r="V2" s="3"/>
      <c r="W2" s="3"/>
      <c r="X2" s="6">
        <v>43432.622361111113</v>
      </c>
      <c r="Y2" s="3"/>
      <c r="Z2" s="3"/>
      <c r="AA2" s="6">
        <v>43432.622534722221</v>
      </c>
      <c r="AB2" s="3"/>
      <c r="AC2" s="3"/>
      <c r="AD2" s="6">
        <v>43432.622685185182</v>
      </c>
      <c r="AE2" s="3"/>
      <c r="AF2" s="3"/>
      <c r="AG2" s="6">
        <v>43432.622835648152</v>
      </c>
      <c r="AH2" s="3"/>
      <c r="AI2" s="3"/>
      <c r="AJ2" s="6">
        <v>43432.62300925926</v>
      </c>
      <c r="AK2" s="3"/>
      <c r="AL2" s="3"/>
      <c r="AM2" s="6">
        <v>43432.623182870368</v>
      </c>
      <c r="AN2" s="3"/>
      <c r="AO2" s="3"/>
      <c r="AP2" s="6">
        <v>43432.62332175926</v>
      </c>
      <c r="AQ2" s="3"/>
      <c r="AR2" s="3"/>
      <c r="AS2" s="6">
        <v>43432.623460648145</v>
      </c>
      <c r="AT2" s="3"/>
      <c r="AU2" s="3"/>
      <c r="AV2" s="6">
        <v>43432.623645833337</v>
      </c>
      <c r="AW2" s="3"/>
      <c r="AX2" s="3"/>
      <c r="AY2" s="6">
        <v>43432.623807870368</v>
      </c>
      <c r="AZ2" s="3"/>
      <c r="BA2" s="3"/>
      <c r="BB2" s="6">
        <v>43432.623935185184</v>
      </c>
      <c r="BC2" s="3"/>
      <c r="BD2" s="3"/>
      <c r="BE2" s="6">
        <v>43432.624085648145</v>
      </c>
      <c r="BF2" s="3"/>
      <c r="BG2" s="3"/>
      <c r="BH2" s="6">
        <v>43432.624224537038</v>
      </c>
      <c r="BI2" s="3"/>
      <c r="BJ2" s="3"/>
    </row>
    <row r="3" spans="1:62" x14ac:dyDescent="0.3">
      <c r="A3" s="3"/>
      <c r="B3" s="3"/>
      <c r="C3" s="3" t="s">
        <v>25</v>
      </c>
      <c r="D3" s="3"/>
      <c r="E3" s="3"/>
      <c r="F3" s="3" t="s">
        <v>26</v>
      </c>
      <c r="G3" s="3"/>
      <c r="H3" s="3"/>
      <c r="I3" s="3" t="s">
        <v>27</v>
      </c>
      <c r="J3" s="3"/>
      <c r="K3" s="3"/>
      <c r="L3" s="3" t="s">
        <v>28</v>
      </c>
      <c r="M3" s="3"/>
      <c r="N3" s="3"/>
      <c r="O3" s="3" t="s">
        <v>29</v>
      </c>
      <c r="P3" s="3"/>
      <c r="Q3" s="3"/>
      <c r="R3" s="3" t="s">
        <v>30</v>
      </c>
      <c r="S3" s="3"/>
      <c r="T3" s="3"/>
      <c r="U3" s="3" t="s">
        <v>31</v>
      </c>
      <c r="V3" s="3"/>
      <c r="W3" s="3"/>
      <c r="X3" s="3" t="s">
        <v>32</v>
      </c>
      <c r="Y3" s="3"/>
      <c r="Z3" s="3"/>
      <c r="AA3" s="3" t="s">
        <v>33</v>
      </c>
      <c r="AB3" s="3"/>
      <c r="AC3" s="3"/>
      <c r="AD3" s="3" t="s">
        <v>34</v>
      </c>
      <c r="AE3" s="3"/>
      <c r="AF3" s="3"/>
      <c r="AG3" s="3" t="s">
        <v>35</v>
      </c>
      <c r="AH3" s="3"/>
      <c r="AI3" s="3"/>
      <c r="AJ3" s="3" t="s">
        <v>36</v>
      </c>
      <c r="AK3" s="3"/>
      <c r="AL3" s="3"/>
      <c r="AM3" s="3" t="s">
        <v>37</v>
      </c>
      <c r="AN3" s="3"/>
      <c r="AO3" s="3"/>
      <c r="AP3" s="3" t="s">
        <v>38</v>
      </c>
      <c r="AQ3" s="3"/>
      <c r="AR3" s="3"/>
      <c r="AS3" s="3" t="s">
        <v>39</v>
      </c>
      <c r="AT3" s="3"/>
      <c r="AU3" s="3"/>
      <c r="AV3" s="3" t="s">
        <v>759</v>
      </c>
      <c r="AW3" s="3"/>
      <c r="AX3" s="3"/>
      <c r="AY3" s="3" t="s">
        <v>40</v>
      </c>
      <c r="AZ3" s="3"/>
      <c r="BA3" s="3"/>
      <c r="BB3" s="3" t="s">
        <v>41</v>
      </c>
      <c r="BC3" s="3"/>
      <c r="BD3" s="3"/>
      <c r="BE3" s="3" t="s">
        <v>42</v>
      </c>
      <c r="BF3" s="3"/>
      <c r="BG3" s="3"/>
      <c r="BH3" s="3" t="s">
        <v>43</v>
      </c>
      <c r="BI3" s="3"/>
      <c r="BJ3" s="3"/>
    </row>
    <row r="4" spans="1:62" x14ac:dyDescent="0.3">
      <c r="A4" s="3" t="s">
        <v>116</v>
      </c>
      <c r="B4" s="3" t="s">
        <v>751</v>
      </c>
      <c r="C4" s="3">
        <v>0</v>
      </c>
      <c r="D4" s="3"/>
      <c r="E4" s="3"/>
      <c r="F4" s="3">
        <v>0</v>
      </c>
      <c r="G4" s="3"/>
      <c r="H4" s="3"/>
      <c r="I4" s="3">
        <v>0</v>
      </c>
      <c r="J4" s="3"/>
      <c r="K4" s="3"/>
      <c r="L4" s="3">
        <v>0</v>
      </c>
      <c r="M4" s="3"/>
      <c r="N4" s="3"/>
      <c r="O4" s="3">
        <v>0</v>
      </c>
      <c r="P4" s="3"/>
      <c r="Q4" s="3"/>
      <c r="R4" s="3">
        <v>0</v>
      </c>
      <c r="S4" s="3"/>
      <c r="T4" s="3"/>
      <c r="U4" s="3">
        <v>0</v>
      </c>
      <c r="V4" s="3"/>
      <c r="W4" s="3"/>
      <c r="X4" s="3">
        <v>0</v>
      </c>
      <c r="Y4" s="3"/>
      <c r="Z4" s="3"/>
      <c r="AA4" s="3">
        <v>0</v>
      </c>
      <c r="AB4" s="3"/>
      <c r="AC4" s="3"/>
      <c r="AD4" s="3">
        <v>0</v>
      </c>
      <c r="AE4" s="3"/>
      <c r="AF4" s="3"/>
      <c r="AG4" s="3">
        <v>0</v>
      </c>
      <c r="AH4" s="3"/>
      <c r="AI4" s="3"/>
      <c r="AJ4" s="3">
        <v>0</v>
      </c>
      <c r="AK4" s="3"/>
      <c r="AL4" s="3"/>
      <c r="AM4" s="3">
        <v>0</v>
      </c>
      <c r="AN4" s="3"/>
      <c r="AO4" s="3"/>
      <c r="AP4" s="3">
        <v>0</v>
      </c>
      <c r="AQ4" s="3"/>
      <c r="AR4" s="3"/>
      <c r="AS4" s="3">
        <v>0</v>
      </c>
      <c r="AT4" s="3"/>
      <c r="AU4" s="3"/>
      <c r="AV4" s="3">
        <v>0</v>
      </c>
      <c r="AW4" s="3"/>
      <c r="AX4" s="3"/>
      <c r="AY4" s="3">
        <v>0</v>
      </c>
      <c r="AZ4" s="3"/>
      <c r="BA4" s="3"/>
      <c r="BB4" s="3">
        <v>0</v>
      </c>
      <c r="BC4" s="3"/>
      <c r="BD4" s="3"/>
      <c r="BE4" s="3">
        <v>0</v>
      </c>
      <c r="BF4" s="3"/>
      <c r="BG4" s="3"/>
      <c r="BH4" s="3">
        <v>0</v>
      </c>
      <c r="BI4" s="3"/>
      <c r="BJ4" s="3"/>
    </row>
    <row r="5" spans="1:62" x14ac:dyDescent="0.3">
      <c r="A5" s="3" t="s">
        <v>118</v>
      </c>
      <c r="B5" s="3" t="s">
        <v>751</v>
      </c>
      <c r="C5" s="3">
        <v>0</v>
      </c>
      <c r="D5" s="3"/>
      <c r="E5" s="3"/>
      <c r="F5" s="3">
        <v>0</v>
      </c>
      <c r="G5" s="3"/>
      <c r="H5" s="3"/>
      <c r="I5" s="3">
        <v>0</v>
      </c>
      <c r="J5" s="3"/>
      <c r="K5" s="3"/>
      <c r="L5" s="3">
        <v>0</v>
      </c>
      <c r="M5" s="3"/>
      <c r="N5" s="3"/>
      <c r="O5" s="3">
        <v>0</v>
      </c>
      <c r="P5" s="3"/>
      <c r="Q5" s="3"/>
      <c r="R5" s="3">
        <v>0</v>
      </c>
      <c r="S5" s="3"/>
      <c r="T5" s="3"/>
      <c r="U5" s="3">
        <v>0</v>
      </c>
      <c r="V5" s="3"/>
      <c r="W5" s="3"/>
      <c r="X5" s="3">
        <v>0</v>
      </c>
      <c r="Y5" s="3"/>
      <c r="Z5" s="3"/>
      <c r="AA5" s="3">
        <v>0</v>
      </c>
      <c r="AB5" s="3"/>
      <c r="AC5" s="3"/>
      <c r="AD5" s="3">
        <v>0</v>
      </c>
      <c r="AE5" s="3"/>
      <c r="AF5" s="3"/>
      <c r="AG5" s="3">
        <v>0</v>
      </c>
      <c r="AH5" s="3"/>
      <c r="AI5" s="3"/>
      <c r="AJ5" s="3">
        <v>0</v>
      </c>
      <c r="AK5" s="3"/>
      <c r="AL5" s="3"/>
      <c r="AM5" s="3">
        <v>0</v>
      </c>
      <c r="AN5" s="3"/>
      <c r="AO5" s="3"/>
      <c r="AP5" s="3">
        <v>0</v>
      </c>
      <c r="AQ5" s="3"/>
      <c r="AR5" s="3"/>
      <c r="AS5" s="3">
        <v>0</v>
      </c>
      <c r="AT5" s="3"/>
      <c r="AU5" s="3"/>
      <c r="AV5" s="3">
        <v>0</v>
      </c>
      <c r="AW5" s="3"/>
      <c r="AX5" s="3"/>
      <c r="AY5" s="3">
        <v>0</v>
      </c>
      <c r="AZ5" s="3"/>
      <c r="BA5" s="3"/>
      <c r="BB5" s="3">
        <v>0</v>
      </c>
      <c r="BC5" s="3"/>
      <c r="BD5" s="3"/>
      <c r="BE5" s="3">
        <v>0</v>
      </c>
      <c r="BF5" s="3"/>
      <c r="BG5" s="3"/>
      <c r="BH5" s="3">
        <v>0</v>
      </c>
      <c r="BI5" s="3"/>
      <c r="BJ5" s="3"/>
    </row>
    <row r="6" spans="1:62" x14ac:dyDescent="0.3">
      <c r="A6" s="3" t="s">
        <v>119</v>
      </c>
      <c r="B6" s="3" t="s">
        <v>751</v>
      </c>
      <c r="C6" s="3">
        <v>0</v>
      </c>
      <c r="D6" s="3"/>
      <c r="E6" s="3"/>
      <c r="F6" s="3">
        <v>0</v>
      </c>
      <c r="G6" s="3"/>
      <c r="H6" s="3"/>
      <c r="I6" s="3">
        <v>0</v>
      </c>
      <c r="J6" s="3"/>
      <c r="K6" s="3"/>
      <c r="L6" s="3">
        <v>0</v>
      </c>
      <c r="M6" s="3"/>
      <c r="N6" s="3"/>
      <c r="O6" s="3">
        <v>0</v>
      </c>
      <c r="P6" s="3"/>
      <c r="Q6" s="3"/>
      <c r="R6" s="3">
        <v>0</v>
      </c>
      <c r="S6" s="3"/>
      <c r="T6" s="3"/>
      <c r="U6" s="3">
        <v>0</v>
      </c>
      <c r="V6" s="3"/>
      <c r="W6" s="3"/>
      <c r="X6" s="3">
        <v>0</v>
      </c>
      <c r="Y6" s="3"/>
      <c r="Z6" s="3"/>
      <c r="AA6" s="3">
        <v>0</v>
      </c>
      <c r="AB6" s="3"/>
      <c r="AC6" s="3"/>
      <c r="AD6" s="3">
        <v>0</v>
      </c>
      <c r="AE6" s="3"/>
      <c r="AF6" s="3"/>
      <c r="AG6" s="3">
        <v>0</v>
      </c>
      <c r="AH6" s="3"/>
      <c r="AI6" s="3"/>
      <c r="AJ6" s="3">
        <v>0</v>
      </c>
      <c r="AK6" s="3"/>
      <c r="AL6" s="3"/>
      <c r="AM6" s="3">
        <v>0</v>
      </c>
      <c r="AN6" s="3"/>
      <c r="AO6" s="3"/>
      <c r="AP6" s="3">
        <v>0</v>
      </c>
      <c r="AQ6" s="3"/>
      <c r="AR6" s="3"/>
      <c r="AS6" s="3">
        <v>0</v>
      </c>
      <c r="AT6" s="3"/>
      <c r="AU6" s="3"/>
      <c r="AV6" s="3">
        <v>0</v>
      </c>
      <c r="AW6" s="3"/>
      <c r="AX6" s="3"/>
      <c r="AY6" s="3">
        <v>0</v>
      </c>
      <c r="AZ6" s="3"/>
      <c r="BA6" s="3"/>
      <c r="BB6" s="3">
        <v>0</v>
      </c>
      <c r="BC6" s="3"/>
      <c r="BD6" s="3"/>
      <c r="BE6" s="3">
        <v>0</v>
      </c>
      <c r="BF6" s="3"/>
      <c r="BG6" s="3"/>
      <c r="BH6" s="3">
        <v>0</v>
      </c>
      <c r="BI6" s="3"/>
      <c r="BJ6" s="3"/>
    </row>
    <row r="7" spans="1:62" x14ac:dyDescent="0.3">
      <c r="A7" s="3" t="s">
        <v>122</v>
      </c>
      <c r="B7" s="3" t="s">
        <v>751</v>
      </c>
      <c r="C7" s="3">
        <v>0</v>
      </c>
      <c r="D7" s="3"/>
      <c r="E7" s="3"/>
      <c r="F7" s="3">
        <v>0</v>
      </c>
      <c r="G7" s="3"/>
      <c r="H7" s="3"/>
      <c r="I7" s="3">
        <v>0</v>
      </c>
      <c r="J7" s="3"/>
      <c r="K7" s="3"/>
      <c r="L7" s="3">
        <v>0</v>
      </c>
      <c r="M7" s="3"/>
      <c r="N7" s="3"/>
      <c r="O7" s="3">
        <v>0</v>
      </c>
      <c r="P7" s="3"/>
      <c r="Q7" s="3"/>
      <c r="R7" s="3">
        <v>0</v>
      </c>
      <c r="S7" s="3"/>
      <c r="T7" s="3"/>
      <c r="U7" s="3">
        <v>0</v>
      </c>
      <c r="V7" s="3"/>
      <c r="W7" s="3"/>
      <c r="X7" s="3">
        <v>0</v>
      </c>
      <c r="Y7" s="3"/>
      <c r="Z7" s="3"/>
      <c r="AA7" s="3">
        <v>0</v>
      </c>
      <c r="AB7" s="3"/>
      <c r="AC7" s="3"/>
      <c r="AD7" s="3">
        <v>0</v>
      </c>
      <c r="AE7" s="3"/>
      <c r="AF7" s="3"/>
      <c r="AG7" s="3">
        <v>0</v>
      </c>
      <c r="AH7" s="3"/>
      <c r="AI7" s="3"/>
      <c r="AJ7" s="3">
        <v>0</v>
      </c>
      <c r="AK7" s="3"/>
      <c r="AL7" s="3"/>
      <c r="AM7" s="3">
        <v>0</v>
      </c>
      <c r="AN7" s="3"/>
      <c r="AO7" s="3"/>
      <c r="AP7" s="3">
        <v>0</v>
      </c>
      <c r="AQ7" s="3"/>
      <c r="AR7" s="3"/>
      <c r="AS7" s="3">
        <v>0</v>
      </c>
      <c r="AT7" s="3"/>
      <c r="AU7" s="3"/>
      <c r="AV7" s="3">
        <v>0</v>
      </c>
      <c r="AW7" s="3"/>
      <c r="AX7" s="3"/>
      <c r="AY7" s="3">
        <v>0</v>
      </c>
      <c r="AZ7" s="3"/>
      <c r="BA7" s="3"/>
      <c r="BB7" s="3">
        <v>0</v>
      </c>
      <c r="BC7" s="3"/>
      <c r="BD7" s="3"/>
      <c r="BE7" s="3">
        <v>0</v>
      </c>
      <c r="BF7" s="3"/>
      <c r="BG7" s="3"/>
      <c r="BH7" s="3">
        <v>0</v>
      </c>
      <c r="BI7" s="3"/>
      <c r="BJ7" s="3"/>
    </row>
    <row r="8" spans="1:62" x14ac:dyDescent="0.3">
      <c r="A8" s="3" t="s">
        <v>117</v>
      </c>
      <c r="B8" s="3" t="s">
        <v>104</v>
      </c>
      <c r="C8" s="3">
        <v>0</v>
      </c>
      <c r="D8" s="3"/>
      <c r="E8" s="3"/>
      <c r="F8" s="3">
        <v>0</v>
      </c>
      <c r="G8" s="3"/>
      <c r="H8" s="3"/>
      <c r="I8" s="3">
        <v>0</v>
      </c>
      <c r="J8" s="3"/>
      <c r="K8" s="3"/>
      <c r="L8" s="3">
        <v>0</v>
      </c>
      <c r="M8" s="3"/>
      <c r="N8" s="3"/>
      <c r="O8" s="3">
        <v>0</v>
      </c>
      <c r="P8" s="3"/>
      <c r="Q8" s="3"/>
      <c r="R8" s="3">
        <v>0</v>
      </c>
      <c r="S8" s="3"/>
      <c r="T8" s="3"/>
      <c r="U8" s="3">
        <v>0</v>
      </c>
      <c r="V8" s="3"/>
      <c r="W8" s="3"/>
      <c r="X8" s="3">
        <v>0</v>
      </c>
      <c r="Y8" s="3"/>
      <c r="Z8" s="3"/>
      <c r="AA8" s="3">
        <v>0</v>
      </c>
      <c r="AB8" s="3"/>
      <c r="AC8" s="3"/>
      <c r="AD8" s="3">
        <v>0</v>
      </c>
      <c r="AE8" s="3"/>
      <c r="AF8" s="3"/>
      <c r="AG8" s="3">
        <v>0</v>
      </c>
      <c r="AH8" s="3"/>
      <c r="AI8" s="3"/>
      <c r="AJ8" s="3">
        <v>0</v>
      </c>
      <c r="AK8" s="3"/>
      <c r="AL8" s="3"/>
      <c r="AM8" s="3">
        <v>0</v>
      </c>
      <c r="AN8" s="3"/>
      <c r="AO8" s="3"/>
      <c r="AP8" s="3">
        <v>0</v>
      </c>
      <c r="AQ8" s="3"/>
      <c r="AR8" s="3"/>
      <c r="AS8" s="3">
        <v>0</v>
      </c>
      <c r="AT8" s="3"/>
      <c r="AU8" s="3"/>
      <c r="AV8" s="3">
        <v>0</v>
      </c>
      <c r="AW8" s="3"/>
      <c r="AX8" s="3"/>
      <c r="AY8" s="3">
        <v>0</v>
      </c>
      <c r="AZ8" s="3"/>
      <c r="BA8" s="3"/>
      <c r="BB8" s="3">
        <v>0</v>
      </c>
      <c r="BC8" s="3"/>
      <c r="BD8" s="3"/>
      <c r="BE8" s="3">
        <v>0</v>
      </c>
      <c r="BF8" s="3"/>
      <c r="BG8" s="3"/>
      <c r="BH8" s="3">
        <v>0</v>
      </c>
      <c r="BI8" s="3"/>
      <c r="BJ8" s="3"/>
    </row>
    <row r="9" spans="1:62" x14ac:dyDescent="0.3">
      <c r="A9" s="3" t="s">
        <v>121</v>
      </c>
      <c r="B9" s="3" t="s">
        <v>104</v>
      </c>
      <c r="C9" s="3">
        <v>16</v>
      </c>
      <c r="D9" s="3"/>
      <c r="E9" s="3"/>
      <c r="F9" s="3">
        <v>16</v>
      </c>
      <c r="G9" s="3"/>
      <c r="H9" s="3"/>
      <c r="I9" s="3">
        <v>16</v>
      </c>
      <c r="J9" s="3"/>
      <c r="K9" s="3"/>
      <c r="L9" s="3">
        <v>16</v>
      </c>
      <c r="M9" s="3"/>
      <c r="N9" s="3"/>
      <c r="O9" s="3">
        <v>16</v>
      </c>
      <c r="P9" s="3"/>
      <c r="Q9" s="3"/>
      <c r="R9" s="3">
        <v>16</v>
      </c>
      <c r="S9" s="3"/>
      <c r="T9" s="3"/>
      <c r="U9" s="3">
        <v>16</v>
      </c>
      <c r="V9" s="3"/>
      <c r="W9" s="3"/>
      <c r="X9" s="3">
        <v>16</v>
      </c>
      <c r="Y9" s="3"/>
      <c r="Z9" s="3"/>
      <c r="AA9" s="3">
        <v>16</v>
      </c>
      <c r="AB9" s="3"/>
      <c r="AC9" s="3"/>
      <c r="AD9" s="3">
        <v>16</v>
      </c>
      <c r="AE9" s="3"/>
      <c r="AF9" s="3"/>
      <c r="AG9" s="3">
        <v>16</v>
      </c>
      <c r="AH9" s="3"/>
      <c r="AI9" s="3"/>
      <c r="AJ9" s="3">
        <v>16</v>
      </c>
      <c r="AK9" s="3"/>
      <c r="AL9" s="3"/>
      <c r="AM9" s="3">
        <v>16</v>
      </c>
      <c r="AN9" s="3"/>
      <c r="AO9" s="3"/>
      <c r="AP9" s="3">
        <v>16</v>
      </c>
      <c r="AQ9" s="3"/>
      <c r="AR9" s="3"/>
      <c r="AS9" s="3">
        <v>16</v>
      </c>
      <c r="AT9" s="3"/>
      <c r="AU9" s="3"/>
      <c r="AV9" s="3">
        <v>16</v>
      </c>
      <c r="AW9" s="3"/>
      <c r="AX9" s="3"/>
      <c r="AY9" s="3">
        <v>16</v>
      </c>
      <c r="AZ9" s="3"/>
      <c r="BA9" s="3"/>
      <c r="BB9" s="3">
        <v>16</v>
      </c>
      <c r="BC9" s="3"/>
      <c r="BD9" s="3"/>
      <c r="BE9" s="3">
        <v>16</v>
      </c>
      <c r="BF9" s="3"/>
      <c r="BG9" s="3"/>
      <c r="BH9" s="3">
        <v>16</v>
      </c>
      <c r="BI9" s="3"/>
      <c r="BJ9" s="3"/>
    </row>
    <row r="10" spans="1:62" x14ac:dyDescent="0.3">
      <c r="A10" s="3" t="s">
        <v>120</v>
      </c>
      <c r="B10" s="3" t="s">
        <v>751</v>
      </c>
      <c r="C10" s="3">
        <v>0</v>
      </c>
      <c r="D10" s="3"/>
      <c r="E10" s="3"/>
      <c r="F10" s="3">
        <v>0</v>
      </c>
      <c r="G10" s="3"/>
      <c r="H10" s="3"/>
      <c r="I10" s="3">
        <v>0</v>
      </c>
      <c r="J10" s="3"/>
      <c r="K10" s="3"/>
      <c r="L10" s="3">
        <v>0</v>
      </c>
      <c r="M10" s="3"/>
      <c r="N10" s="3"/>
      <c r="O10" s="3">
        <v>0</v>
      </c>
      <c r="P10" s="3"/>
      <c r="Q10" s="3"/>
      <c r="R10" s="3">
        <v>0</v>
      </c>
      <c r="S10" s="3"/>
      <c r="T10" s="3"/>
      <c r="U10" s="3">
        <v>0</v>
      </c>
      <c r="V10" s="3"/>
      <c r="W10" s="3"/>
      <c r="X10" s="3">
        <v>0</v>
      </c>
      <c r="Y10" s="3"/>
      <c r="Z10" s="3"/>
      <c r="AA10" s="3">
        <v>0</v>
      </c>
      <c r="AB10" s="3"/>
      <c r="AC10" s="3"/>
      <c r="AD10" s="3">
        <v>0</v>
      </c>
      <c r="AE10" s="3"/>
      <c r="AF10" s="3"/>
      <c r="AG10" s="3">
        <v>0</v>
      </c>
      <c r="AH10" s="3"/>
      <c r="AI10" s="3"/>
      <c r="AJ10" s="3">
        <v>0</v>
      </c>
      <c r="AK10" s="3"/>
      <c r="AL10" s="3"/>
      <c r="AM10" s="3">
        <v>0</v>
      </c>
      <c r="AN10" s="3"/>
      <c r="AO10" s="3"/>
      <c r="AP10" s="3">
        <v>0</v>
      </c>
      <c r="AQ10" s="3"/>
      <c r="AR10" s="3"/>
      <c r="AS10" s="3">
        <v>0</v>
      </c>
      <c r="AT10" s="3"/>
      <c r="AU10" s="3"/>
      <c r="AV10" s="3">
        <v>0</v>
      </c>
      <c r="AW10" s="3"/>
      <c r="AX10" s="3"/>
      <c r="AY10" s="3">
        <v>0</v>
      </c>
      <c r="AZ10" s="3"/>
      <c r="BA10" s="3"/>
      <c r="BB10" s="3">
        <v>0</v>
      </c>
      <c r="BC10" s="3"/>
      <c r="BD10" s="3"/>
      <c r="BE10" s="3">
        <v>0</v>
      </c>
      <c r="BF10" s="3"/>
      <c r="BG10" s="3"/>
      <c r="BH10" s="3">
        <v>0</v>
      </c>
      <c r="BI10" s="3"/>
      <c r="BJ10" s="3"/>
    </row>
    <row r="11" spans="1:62" x14ac:dyDescent="0.3">
      <c r="A11" s="3" t="s">
        <v>343</v>
      </c>
      <c r="B11" s="3" t="s">
        <v>48</v>
      </c>
      <c r="C11" s="3">
        <v>0</v>
      </c>
      <c r="D11" s="3"/>
      <c r="E11" s="3"/>
      <c r="F11" s="3">
        <v>0</v>
      </c>
      <c r="G11" s="3"/>
      <c r="H11" s="3"/>
      <c r="I11" s="3">
        <v>0</v>
      </c>
      <c r="J11" s="3"/>
      <c r="K11" s="3"/>
      <c r="L11" s="3">
        <v>0</v>
      </c>
      <c r="M11" s="3"/>
      <c r="N11" s="3"/>
      <c r="O11" s="3">
        <v>0</v>
      </c>
      <c r="P11" s="3"/>
      <c r="Q11" s="3"/>
      <c r="R11" s="3">
        <v>0</v>
      </c>
      <c r="S11" s="3"/>
      <c r="T11" s="3"/>
      <c r="U11" s="3">
        <v>0</v>
      </c>
      <c r="V11" s="3"/>
      <c r="W11" s="3"/>
      <c r="X11" s="3">
        <v>0</v>
      </c>
      <c r="Y11" s="3"/>
      <c r="Z11" s="3"/>
      <c r="AA11" s="3">
        <v>0</v>
      </c>
      <c r="AB11" s="3"/>
      <c r="AC11" s="3"/>
      <c r="AD11" s="3">
        <v>0</v>
      </c>
      <c r="AE11" s="3"/>
      <c r="AF11" s="3"/>
      <c r="AG11" s="3">
        <v>0</v>
      </c>
      <c r="AH11" s="3"/>
      <c r="AI11" s="3"/>
      <c r="AJ11" s="3">
        <v>0</v>
      </c>
      <c r="AK11" s="3"/>
      <c r="AL11" s="3"/>
      <c r="AM11" s="3">
        <v>0</v>
      </c>
      <c r="AN11" s="3"/>
      <c r="AO11" s="3"/>
      <c r="AP11" s="3">
        <v>0</v>
      </c>
      <c r="AQ11" s="3"/>
      <c r="AR11" s="3"/>
      <c r="AS11" s="3">
        <v>0</v>
      </c>
      <c r="AT11" s="3"/>
      <c r="AU11" s="3"/>
      <c r="AV11" s="3">
        <v>0</v>
      </c>
      <c r="AW11" s="3"/>
      <c r="AX11" s="3"/>
      <c r="AY11" s="3">
        <v>0</v>
      </c>
      <c r="AZ11" s="3"/>
      <c r="BA11" s="3"/>
      <c r="BB11" s="3">
        <v>0</v>
      </c>
      <c r="BC11" s="3"/>
      <c r="BD11" s="3"/>
      <c r="BE11" s="3">
        <v>0</v>
      </c>
      <c r="BF11" s="3"/>
      <c r="BG11" s="3"/>
      <c r="BH11" s="3">
        <v>0</v>
      </c>
      <c r="BI11" s="3"/>
      <c r="BJ11" s="3"/>
    </row>
    <row r="12" spans="1:62" x14ac:dyDescent="0.3">
      <c r="A12" s="3" t="s">
        <v>344</v>
      </c>
      <c r="B12" s="3" t="s">
        <v>48</v>
      </c>
      <c r="C12" s="3">
        <v>0</v>
      </c>
      <c r="D12" s="3"/>
      <c r="E12" s="3"/>
      <c r="F12" s="3">
        <v>0</v>
      </c>
      <c r="G12" s="3"/>
      <c r="H12" s="3"/>
      <c r="I12" s="3">
        <v>0</v>
      </c>
      <c r="J12" s="3"/>
      <c r="K12" s="3"/>
      <c r="L12" s="3">
        <v>0</v>
      </c>
      <c r="M12" s="3"/>
      <c r="N12" s="3"/>
      <c r="O12" s="3">
        <v>0</v>
      </c>
      <c r="P12" s="3"/>
      <c r="Q12" s="3"/>
      <c r="R12" s="3">
        <v>0</v>
      </c>
      <c r="S12" s="3"/>
      <c r="T12" s="3"/>
      <c r="U12" s="3">
        <v>0</v>
      </c>
      <c r="V12" s="3"/>
      <c r="W12" s="3"/>
      <c r="X12" s="3">
        <v>0</v>
      </c>
      <c r="Y12" s="3"/>
      <c r="Z12" s="3"/>
      <c r="AA12" s="3">
        <v>0</v>
      </c>
      <c r="AB12" s="3"/>
      <c r="AC12" s="3"/>
      <c r="AD12" s="3">
        <v>0</v>
      </c>
      <c r="AE12" s="3"/>
      <c r="AF12" s="3"/>
      <c r="AG12" s="3">
        <v>0</v>
      </c>
      <c r="AH12" s="3"/>
      <c r="AI12" s="3"/>
      <c r="AJ12" s="3">
        <v>0</v>
      </c>
      <c r="AK12" s="3"/>
      <c r="AL12" s="3"/>
      <c r="AM12" s="3">
        <v>0</v>
      </c>
      <c r="AN12" s="3"/>
      <c r="AO12" s="3"/>
      <c r="AP12" s="3">
        <v>0</v>
      </c>
      <c r="AQ12" s="3"/>
      <c r="AR12" s="3"/>
      <c r="AS12" s="3">
        <v>0</v>
      </c>
      <c r="AT12" s="3"/>
      <c r="AU12" s="3"/>
      <c r="AV12" s="3">
        <v>0</v>
      </c>
      <c r="AW12" s="3"/>
      <c r="AX12" s="3"/>
      <c r="AY12" s="3">
        <v>0</v>
      </c>
      <c r="AZ12" s="3"/>
      <c r="BA12" s="3"/>
      <c r="BB12" s="3">
        <v>0</v>
      </c>
      <c r="BC12" s="3"/>
      <c r="BD12" s="3"/>
      <c r="BE12" s="3">
        <v>0</v>
      </c>
      <c r="BF12" s="3"/>
      <c r="BG12" s="3"/>
      <c r="BH12" s="3">
        <v>0</v>
      </c>
      <c r="BI12" s="3"/>
      <c r="BJ12" s="3"/>
    </row>
    <row r="13" spans="1:62" x14ac:dyDescent="0.3">
      <c r="A13" s="3" t="s">
        <v>345</v>
      </c>
      <c r="B13" s="3" t="s">
        <v>48</v>
      </c>
      <c r="C13" s="3">
        <v>0</v>
      </c>
      <c r="D13" s="3"/>
      <c r="E13" s="3"/>
      <c r="F13" s="3">
        <v>0</v>
      </c>
      <c r="G13" s="3"/>
      <c r="H13" s="3"/>
      <c r="I13" s="3">
        <v>0</v>
      </c>
      <c r="J13" s="3"/>
      <c r="K13" s="3"/>
      <c r="L13" s="3">
        <v>0</v>
      </c>
      <c r="M13" s="3"/>
      <c r="N13" s="3"/>
      <c r="O13" s="3">
        <v>0</v>
      </c>
      <c r="P13" s="3"/>
      <c r="Q13" s="3"/>
      <c r="R13" s="3">
        <v>0</v>
      </c>
      <c r="S13" s="3"/>
      <c r="T13" s="3"/>
      <c r="U13" s="3">
        <v>0</v>
      </c>
      <c r="V13" s="3"/>
      <c r="W13" s="3"/>
      <c r="X13" s="3">
        <v>0</v>
      </c>
      <c r="Y13" s="3"/>
      <c r="Z13" s="3"/>
      <c r="AA13" s="3">
        <v>0</v>
      </c>
      <c r="AB13" s="3"/>
      <c r="AC13" s="3"/>
      <c r="AD13" s="3">
        <v>0</v>
      </c>
      <c r="AE13" s="3"/>
      <c r="AF13" s="3"/>
      <c r="AG13" s="3">
        <v>0</v>
      </c>
      <c r="AH13" s="3"/>
      <c r="AI13" s="3"/>
      <c r="AJ13" s="3">
        <v>0</v>
      </c>
      <c r="AK13" s="3"/>
      <c r="AL13" s="3"/>
      <c r="AM13" s="3">
        <v>0</v>
      </c>
      <c r="AN13" s="3"/>
      <c r="AO13" s="3"/>
      <c r="AP13" s="3">
        <v>0</v>
      </c>
      <c r="AQ13" s="3"/>
      <c r="AR13" s="3"/>
      <c r="AS13" s="3">
        <v>0</v>
      </c>
      <c r="AT13" s="3"/>
      <c r="AU13" s="3"/>
      <c r="AV13" s="3">
        <v>0</v>
      </c>
      <c r="AW13" s="3"/>
      <c r="AX13" s="3"/>
      <c r="AY13" s="3">
        <v>0</v>
      </c>
      <c r="AZ13" s="3"/>
      <c r="BA13" s="3"/>
      <c r="BB13" s="3">
        <v>0</v>
      </c>
      <c r="BC13" s="3"/>
      <c r="BD13" s="3"/>
      <c r="BE13" s="3">
        <v>0</v>
      </c>
      <c r="BF13" s="3"/>
      <c r="BG13" s="3"/>
      <c r="BH13" s="3">
        <v>0</v>
      </c>
      <c r="BI13" s="3"/>
      <c r="BJ13" s="3"/>
    </row>
    <row r="14" spans="1:62" x14ac:dyDescent="0.3">
      <c r="A14" s="3" t="s">
        <v>346</v>
      </c>
      <c r="B14" s="3" t="s">
        <v>48</v>
      </c>
      <c r="C14" s="3">
        <v>0</v>
      </c>
      <c r="D14" s="3"/>
      <c r="E14" s="3"/>
      <c r="F14" s="3">
        <v>0</v>
      </c>
      <c r="G14" s="3"/>
      <c r="H14" s="3"/>
      <c r="I14" s="3">
        <v>0</v>
      </c>
      <c r="J14" s="3"/>
      <c r="K14" s="3"/>
      <c r="L14" s="3">
        <v>0</v>
      </c>
      <c r="M14" s="3"/>
      <c r="N14" s="3"/>
      <c r="O14" s="3">
        <v>0</v>
      </c>
      <c r="P14" s="3"/>
      <c r="Q14" s="3"/>
      <c r="R14" s="3">
        <v>0</v>
      </c>
      <c r="S14" s="3"/>
      <c r="T14" s="3"/>
      <c r="U14" s="3">
        <v>0</v>
      </c>
      <c r="V14" s="3"/>
      <c r="W14" s="3"/>
      <c r="X14" s="3">
        <v>0</v>
      </c>
      <c r="Y14" s="3"/>
      <c r="Z14" s="3"/>
      <c r="AA14" s="3">
        <v>0</v>
      </c>
      <c r="AB14" s="3"/>
      <c r="AC14" s="3"/>
      <c r="AD14" s="3">
        <v>0</v>
      </c>
      <c r="AE14" s="3"/>
      <c r="AF14" s="3"/>
      <c r="AG14" s="3">
        <v>0</v>
      </c>
      <c r="AH14" s="3"/>
      <c r="AI14" s="3"/>
      <c r="AJ14" s="3">
        <v>0</v>
      </c>
      <c r="AK14" s="3"/>
      <c r="AL14" s="3"/>
      <c r="AM14" s="3">
        <v>0</v>
      </c>
      <c r="AN14" s="3"/>
      <c r="AO14" s="3"/>
      <c r="AP14" s="3">
        <v>0</v>
      </c>
      <c r="AQ14" s="3"/>
      <c r="AR14" s="3"/>
      <c r="AS14" s="3">
        <v>0</v>
      </c>
      <c r="AT14" s="3"/>
      <c r="AU14" s="3"/>
      <c r="AV14" s="3">
        <v>0</v>
      </c>
      <c r="AW14" s="3"/>
      <c r="AX14" s="3"/>
      <c r="AY14" s="3">
        <v>0</v>
      </c>
      <c r="AZ14" s="3"/>
      <c r="BA14" s="3"/>
      <c r="BB14" s="3">
        <v>0</v>
      </c>
      <c r="BC14" s="3"/>
      <c r="BD14" s="3"/>
      <c r="BE14" s="3">
        <v>0</v>
      </c>
      <c r="BF14" s="3"/>
      <c r="BG14" s="3"/>
      <c r="BH14" s="3">
        <v>0</v>
      </c>
      <c r="BI14" s="3"/>
      <c r="BJ14" s="3"/>
    </row>
    <row r="15" spans="1:62" x14ac:dyDescent="0.3">
      <c r="A15" s="3" t="s">
        <v>347</v>
      </c>
      <c r="B15" s="3" t="s">
        <v>48</v>
      </c>
      <c r="C15" s="3">
        <v>0</v>
      </c>
      <c r="D15" s="3"/>
      <c r="E15" s="3"/>
      <c r="F15" s="3">
        <v>0</v>
      </c>
      <c r="G15" s="3"/>
      <c r="H15" s="3"/>
      <c r="I15" s="3">
        <v>0</v>
      </c>
      <c r="J15" s="3"/>
      <c r="K15" s="3"/>
      <c r="L15" s="3">
        <v>0</v>
      </c>
      <c r="M15" s="3"/>
      <c r="N15" s="3"/>
      <c r="O15" s="3">
        <v>0</v>
      </c>
      <c r="P15" s="3"/>
      <c r="Q15" s="3"/>
      <c r="R15" s="3">
        <v>0</v>
      </c>
      <c r="S15" s="3"/>
      <c r="T15" s="3"/>
      <c r="U15" s="3">
        <v>0</v>
      </c>
      <c r="V15" s="3"/>
      <c r="W15" s="3"/>
      <c r="X15" s="3">
        <v>0</v>
      </c>
      <c r="Y15" s="3"/>
      <c r="Z15" s="3"/>
      <c r="AA15" s="3">
        <v>0</v>
      </c>
      <c r="AB15" s="3"/>
      <c r="AC15" s="3"/>
      <c r="AD15" s="3">
        <v>0</v>
      </c>
      <c r="AE15" s="3"/>
      <c r="AF15" s="3"/>
      <c r="AG15" s="3">
        <v>0</v>
      </c>
      <c r="AH15" s="3"/>
      <c r="AI15" s="3"/>
      <c r="AJ15" s="3">
        <v>0</v>
      </c>
      <c r="AK15" s="3"/>
      <c r="AL15" s="3"/>
      <c r="AM15" s="3">
        <v>0</v>
      </c>
      <c r="AN15" s="3"/>
      <c r="AO15" s="3"/>
      <c r="AP15" s="3">
        <v>0</v>
      </c>
      <c r="AQ15" s="3"/>
      <c r="AR15" s="3"/>
      <c r="AS15" s="3">
        <v>0</v>
      </c>
      <c r="AT15" s="3"/>
      <c r="AU15" s="3"/>
      <c r="AV15" s="3">
        <v>0</v>
      </c>
      <c r="AW15" s="3"/>
      <c r="AX15" s="3"/>
      <c r="AY15" s="3">
        <v>0</v>
      </c>
      <c r="AZ15" s="3"/>
      <c r="BA15" s="3"/>
      <c r="BB15" s="3">
        <v>0</v>
      </c>
      <c r="BC15" s="3"/>
      <c r="BD15" s="3"/>
      <c r="BE15" s="3">
        <v>0</v>
      </c>
      <c r="BF15" s="3"/>
      <c r="BG15" s="3"/>
      <c r="BH15" s="3">
        <v>0</v>
      </c>
      <c r="BI15" s="3"/>
      <c r="BJ15" s="3"/>
    </row>
    <row r="16" spans="1:62" x14ac:dyDescent="0.3">
      <c r="A16" s="3" t="s">
        <v>348</v>
      </c>
      <c r="B16" s="3" t="s">
        <v>48</v>
      </c>
      <c r="C16" s="3">
        <v>0</v>
      </c>
      <c r="D16" s="3"/>
      <c r="E16" s="3"/>
      <c r="F16" s="3">
        <v>0</v>
      </c>
      <c r="G16" s="3"/>
      <c r="H16" s="3"/>
      <c r="I16" s="3">
        <v>0</v>
      </c>
      <c r="J16" s="3"/>
      <c r="K16" s="3"/>
      <c r="L16" s="3">
        <v>0</v>
      </c>
      <c r="M16" s="3"/>
      <c r="N16" s="3"/>
      <c r="O16" s="3">
        <v>0</v>
      </c>
      <c r="P16" s="3"/>
      <c r="Q16" s="3"/>
      <c r="R16" s="3">
        <v>0</v>
      </c>
      <c r="S16" s="3"/>
      <c r="T16" s="3"/>
      <c r="U16" s="3">
        <v>0</v>
      </c>
      <c r="V16" s="3"/>
      <c r="W16" s="3"/>
      <c r="X16" s="3">
        <v>0</v>
      </c>
      <c r="Y16" s="3"/>
      <c r="Z16" s="3"/>
      <c r="AA16" s="3">
        <v>0</v>
      </c>
      <c r="AB16" s="3"/>
      <c r="AC16" s="3"/>
      <c r="AD16" s="3">
        <v>0</v>
      </c>
      <c r="AE16" s="3"/>
      <c r="AF16" s="3"/>
      <c r="AG16" s="3">
        <v>0</v>
      </c>
      <c r="AH16" s="3"/>
      <c r="AI16" s="3"/>
      <c r="AJ16" s="3">
        <v>0</v>
      </c>
      <c r="AK16" s="3"/>
      <c r="AL16" s="3"/>
      <c r="AM16" s="3">
        <v>0</v>
      </c>
      <c r="AN16" s="3"/>
      <c r="AO16" s="3"/>
      <c r="AP16" s="3">
        <v>0</v>
      </c>
      <c r="AQ16" s="3"/>
      <c r="AR16" s="3"/>
      <c r="AS16" s="3">
        <v>0</v>
      </c>
      <c r="AT16" s="3"/>
      <c r="AU16" s="3"/>
      <c r="AV16" s="3">
        <v>0</v>
      </c>
      <c r="AW16" s="3"/>
      <c r="AX16" s="3"/>
      <c r="AY16" s="3">
        <v>0</v>
      </c>
      <c r="AZ16" s="3"/>
      <c r="BA16" s="3"/>
      <c r="BB16" s="3">
        <v>0</v>
      </c>
      <c r="BC16" s="3"/>
      <c r="BD16" s="3"/>
      <c r="BE16" s="3">
        <v>0</v>
      </c>
      <c r="BF16" s="3"/>
      <c r="BG16" s="3"/>
      <c r="BH16" s="3">
        <v>0</v>
      </c>
      <c r="BI16" s="3"/>
      <c r="BJ16" s="3"/>
    </row>
    <row r="17" spans="1:62" x14ac:dyDescent="0.3">
      <c r="A17" s="3" t="s">
        <v>349</v>
      </c>
      <c r="B17" s="3" t="s">
        <v>48</v>
      </c>
      <c r="C17" s="3">
        <v>0</v>
      </c>
      <c r="D17" s="3"/>
      <c r="E17" s="3"/>
      <c r="F17" s="3">
        <v>0</v>
      </c>
      <c r="G17" s="3"/>
      <c r="H17" s="3"/>
      <c r="I17" s="3">
        <v>0</v>
      </c>
      <c r="J17" s="3"/>
      <c r="K17" s="3"/>
      <c r="L17" s="3">
        <v>0</v>
      </c>
      <c r="M17" s="3"/>
      <c r="N17" s="3"/>
      <c r="O17" s="3">
        <v>0</v>
      </c>
      <c r="P17" s="3"/>
      <c r="Q17" s="3"/>
      <c r="R17" s="3">
        <v>0</v>
      </c>
      <c r="S17" s="3"/>
      <c r="T17" s="3"/>
      <c r="U17" s="3">
        <v>0</v>
      </c>
      <c r="V17" s="3"/>
      <c r="W17" s="3"/>
      <c r="X17" s="3">
        <v>0</v>
      </c>
      <c r="Y17" s="3"/>
      <c r="Z17" s="3"/>
      <c r="AA17" s="3">
        <v>0</v>
      </c>
      <c r="AB17" s="3"/>
      <c r="AC17" s="3"/>
      <c r="AD17" s="3">
        <v>0</v>
      </c>
      <c r="AE17" s="3"/>
      <c r="AF17" s="3"/>
      <c r="AG17" s="3">
        <v>0</v>
      </c>
      <c r="AH17" s="3"/>
      <c r="AI17" s="3"/>
      <c r="AJ17" s="3">
        <v>0</v>
      </c>
      <c r="AK17" s="3"/>
      <c r="AL17" s="3"/>
      <c r="AM17" s="3">
        <v>0</v>
      </c>
      <c r="AN17" s="3"/>
      <c r="AO17" s="3"/>
      <c r="AP17" s="3">
        <v>0</v>
      </c>
      <c r="AQ17" s="3"/>
      <c r="AR17" s="3"/>
      <c r="AS17" s="3">
        <v>0</v>
      </c>
      <c r="AT17" s="3"/>
      <c r="AU17" s="3"/>
      <c r="AV17" s="3">
        <v>0</v>
      </c>
      <c r="AW17" s="3"/>
      <c r="AX17" s="3"/>
      <c r="AY17" s="3">
        <v>0</v>
      </c>
      <c r="AZ17" s="3"/>
      <c r="BA17" s="3"/>
      <c r="BB17" s="3">
        <v>0</v>
      </c>
      <c r="BC17" s="3"/>
      <c r="BD17" s="3"/>
      <c r="BE17" s="3">
        <v>0</v>
      </c>
      <c r="BF17" s="3"/>
      <c r="BG17" s="3"/>
      <c r="BH17" s="3">
        <v>0</v>
      </c>
      <c r="BI17" s="3"/>
      <c r="BJ17" s="3"/>
    </row>
    <row r="18" spans="1:62" x14ac:dyDescent="0.3">
      <c r="A18" s="3" t="s">
        <v>350</v>
      </c>
      <c r="B18" s="3" t="s">
        <v>48</v>
      </c>
      <c r="C18" s="3">
        <v>0</v>
      </c>
      <c r="D18" s="3"/>
      <c r="E18" s="3"/>
      <c r="F18" s="3">
        <v>0</v>
      </c>
      <c r="G18" s="3"/>
      <c r="H18" s="3"/>
      <c r="I18" s="3">
        <v>0</v>
      </c>
      <c r="J18" s="3"/>
      <c r="K18" s="3"/>
      <c r="L18" s="3">
        <v>0</v>
      </c>
      <c r="M18" s="3"/>
      <c r="N18" s="3"/>
      <c r="O18" s="3">
        <v>0</v>
      </c>
      <c r="P18" s="3"/>
      <c r="Q18" s="3"/>
      <c r="R18" s="3">
        <v>0</v>
      </c>
      <c r="S18" s="3"/>
      <c r="T18" s="3"/>
      <c r="U18" s="3">
        <v>0</v>
      </c>
      <c r="V18" s="3"/>
      <c r="W18" s="3"/>
      <c r="X18" s="3">
        <v>0</v>
      </c>
      <c r="Y18" s="3"/>
      <c r="Z18" s="3"/>
      <c r="AA18" s="3">
        <v>0</v>
      </c>
      <c r="AB18" s="3"/>
      <c r="AC18" s="3"/>
      <c r="AD18" s="3">
        <v>0</v>
      </c>
      <c r="AE18" s="3"/>
      <c r="AF18" s="3"/>
      <c r="AG18" s="3">
        <v>0</v>
      </c>
      <c r="AH18" s="3"/>
      <c r="AI18" s="3"/>
      <c r="AJ18" s="3">
        <v>0</v>
      </c>
      <c r="AK18" s="3"/>
      <c r="AL18" s="3"/>
      <c r="AM18" s="3">
        <v>0</v>
      </c>
      <c r="AN18" s="3"/>
      <c r="AO18" s="3"/>
      <c r="AP18" s="3">
        <v>0</v>
      </c>
      <c r="AQ18" s="3"/>
      <c r="AR18" s="3"/>
      <c r="AS18" s="3">
        <v>0</v>
      </c>
      <c r="AT18" s="3"/>
      <c r="AU18" s="3"/>
      <c r="AV18" s="3">
        <v>0</v>
      </c>
      <c r="AW18" s="3"/>
      <c r="AX18" s="3"/>
      <c r="AY18" s="3">
        <v>0</v>
      </c>
      <c r="AZ18" s="3"/>
      <c r="BA18" s="3"/>
      <c r="BB18" s="3">
        <v>0</v>
      </c>
      <c r="BC18" s="3"/>
      <c r="BD18" s="3"/>
      <c r="BE18" s="3">
        <v>0</v>
      </c>
      <c r="BF18" s="3"/>
      <c r="BG18" s="3"/>
      <c r="BH18" s="3">
        <v>0</v>
      </c>
      <c r="BI18" s="3"/>
      <c r="BJ18" s="3"/>
    </row>
    <row r="19" spans="1:62" x14ac:dyDescent="0.3">
      <c r="A19" s="3" t="s">
        <v>351</v>
      </c>
      <c r="B19" s="3" t="s">
        <v>48</v>
      </c>
      <c r="C19" s="3">
        <v>0</v>
      </c>
      <c r="D19" s="3"/>
      <c r="E19" s="3"/>
      <c r="F19" s="3">
        <v>0</v>
      </c>
      <c r="G19" s="3"/>
      <c r="H19" s="3"/>
      <c r="I19" s="3">
        <v>0</v>
      </c>
      <c r="J19" s="3"/>
      <c r="K19" s="3"/>
      <c r="L19" s="3">
        <v>0</v>
      </c>
      <c r="M19" s="3"/>
      <c r="N19" s="3"/>
      <c r="O19" s="3">
        <v>0</v>
      </c>
      <c r="P19" s="3"/>
      <c r="Q19" s="3"/>
      <c r="R19" s="3">
        <v>0</v>
      </c>
      <c r="S19" s="3"/>
      <c r="T19" s="3"/>
      <c r="U19" s="3">
        <v>0</v>
      </c>
      <c r="V19" s="3"/>
      <c r="W19" s="3"/>
      <c r="X19" s="3">
        <v>0</v>
      </c>
      <c r="Y19" s="3"/>
      <c r="Z19" s="3"/>
      <c r="AA19" s="3">
        <v>0</v>
      </c>
      <c r="AB19" s="3"/>
      <c r="AC19" s="3"/>
      <c r="AD19" s="3">
        <v>0</v>
      </c>
      <c r="AE19" s="3"/>
      <c r="AF19" s="3"/>
      <c r="AG19" s="3">
        <v>0</v>
      </c>
      <c r="AH19" s="3"/>
      <c r="AI19" s="3"/>
      <c r="AJ19" s="3">
        <v>0</v>
      </c>
      <c r="AK19" s="3"/>
      <c r="AL19" s="3"/>
      <c r="AM19" s="3">
        <v>0</v>
      </c>
      <c r="AN19" s="3"/>
      <c r="AO19" s="3"/>
      <c r="AP19" s="3">
        <v>0</v>
      </c>
      <c r="AQ19" s="3"/>
      <c r="AR19" s="3"/>
      <c r="AS19" s="3">
        <v>0</v>
      </c>
      <c r="AT19" s="3"/>
      <c r="AU19" s="3"/>
      <c r="AV19" s="3">
        <v>0</v>
      </c>
      <c r="AW19" s="3"/>
      <c r="AX19" s="3"/>
      <c r="AY19" s="3">
        <v>0</v>
      </c>
      <c r="AZ19" s="3"/>
      <c r="BA19" s="3"/>
      <c r="BB19" s="3">
        <v>0</v>
      </c>
      <c r="BC19" s="3"/>
      <c r="BD19" s="3"/>
      <c r="BE19" s="3">
        <v>0</v>
      </c>
      <c r="BF19" s="3"/>
      <c r="BG19" s="3"/>
      <c r="BH19" s="3">
        <v>0</v>
      </c>
      <c r="BI19" s="3"/>
      <c r="BJ19" s="3"/>
    </row>
    <row r="20" spans="1:62" x14ac:dyDescent="0.3">
      <c r="A20" s="3" t="s">
        <v>352</v>
      </c>
      <c r="B20" s="3" t="s">
        <v>48</v>
      </c>
      <c r="C20" s="3">
        <v>0</v>
      </c>
      <c r="D20" s="3"/>
      <c r="E20" s="3"/>
      <c r="F20" s="3">
        <v>0</v>
      </c>
      <c r="G20" s="3"/>
      <c r="H20" s="3"/>
      <c r="I20" s="3">
        <v>0</v>
      </c>
      <c r="J20" s="3"/>
      <c r="K20" s="3"/>
      <c r="L20" s="3">
        <v>0</v>
      </c>
      <c r="M20" s="3"/>
      <c r="N20" s="3"/>
      <c r="O20" s="3">
        <v>0</v>
      </c>
      <c r="P20" s="3"/>
      <c r="Q20" s="3"/>
      <c r="R20" s="3">
        <v>0</v>
      </c>
      <c r="S20" s="3"/>
      <c r="T20" s="3"/>
      <c r="U20" s="3">
        <v>0</v>
      </c>
      <c r="V20" s="3"/>
      <c r="W20" s="3"/>
      <c r="X20" s="3">
        <v>0</v>
      </c>
      <c r="Y20" s="3"/>
      <c r="Z20" s="3"/>
      <c r="AA20" s="3">
        <v>0</v>
      </c>
      <c r="AB20" s="3"/>
      <c r="AC20" s="3"/>
      <c r="AD20" s="3">
        <v>0</v>
      </c>
      <c r="AE20" s="3"/>
      <c r="AF20" s="3"/>
      <c r="AG20" s="3">
        <v>0</v>
      </c>
      <c r="AH20" s="3"/>
      <c r="AI20" s="3"/>
      <c r="AJ20" s="3">
        <v>0</v>
      </c>
      <c r="AK20" s="3"/>
      <c r="AL20" s="3"/>
      <c r="AM20" s="3">
        <v>0</v>
      </c>
      <c r="AN20" s="3"/>
      <c r="AO20" s="3"/>
      <c r="AP20" s="3">
        <v>0</v>
      </c>
      <c r="AQ20" s="3"/>
      <c r="AR20" s="3"/>
      <c r="AS20" s="3">
        <v>0</v>
      </c>
      <c r="AT20" s="3"/>
      <c r="AU20" s="3"/>
      <c r="AV20" s="3">
        <v>0</v>
      </c>
      <c r="AW20" s="3"/>
      <c r="AX20" s="3"/>
      <c r="AY20" s="3">
        <v>0</v>
      </c>
      <c r="AZ20" s="3"/>
      <c r="BA20" s="3"/>
      <c r="BB20" s="3">
        <v>0</v>
      </c>
      <c r="BC20" s="3"/>
      <c r="BD20" s="3"/>
      <c r="BE20" s="3">
        <v>0</v>
      </c>
      <c r="BF20" s="3"/>
      <c r="BG20" s="3"/>
      <c r="BH20" s="3">
        <v>0</v>
      </c>
      <c r="BI20" s="3"/>
      <c r="BJ20" s="3"/>
    </row>
    <row r="21" spans="1:62" x14ac:dyDescent="0.3">
      <c r="A21" s="3" t="s">
        <v>353</v>
      </c>
      <c r="B21" s="3" t="s">
        <v>48</v>
      </c>
      <c r="C21" s="3">
        <v>0</v>
      </c>
      <c r="D21" s="3"/>
      <c r="E21" s="3"/>
      <c r="F21" s="3">
        <v>0</v>
      </c>
      <c r="G21" s="3"/>
      <c r="H21" s="3"/>
      <c r="I21" s="3">
        <v>0</v>
      </c>
      <c r="J21" s="3"/>
      <c r="K21" s="3"/>
      <c r="L21" s="3">
        <v>0</v>
      </c>
      <c r="M21" s="3"/>
      <c r="N21" s="3"/>
      <c r="O21" s="3">
        <v>0</v>
      </c>
      <c r="P21" s="3"/>
      <c r="Q21" s="3"/>
      <c r="R21" s="3">
        <v>0</v>
      </c>
      <c r="S21" s="3"/>
      <c r="T21" s="3"/>
      <c r="U21" s="3">
        <v>0</v>
      </c>
      <c r="V21" s="3"/>
      <c r="W21" s="3"/>
      <c r="X21" s="3">
        <v>0</v>
      </c>
      <c r="Y21" s="3"/>
      <c r="Z21" s="3"/>
      <c r="AA21" s="3">
        <v>0</v>
      </c>
      <c r="AB21" s="3"/>
      <c r="AC21" s="3"/>
      <c r="AD21" s="3">
        <v>0</v>
      </c>
      <c r="AE21" s="3"/>
      <c r="AF21" s="3"/>
      <c r="AG21" s="3">
        <v>0</v>
      </c>
      <c r="AH21" s="3"/>
      <c r="AI21" s="3"/>
      <c r="AJ21" s="3">
        <v>0</v>
      </c>
      <c r="AK21" s="3"/>
      <c r="AL21" s="3"/>
      <c r="AM21" s="3">
        <v>0</v>
      </c>
      <c r="AN21" s="3"/>
      <c r="AO21" s="3"/>
      <c r="AP21" s="3">
        <v>0</v>
      </c>
      <c r="AQ21" s="3"/>
      <c r="AR21" s="3"/>
      <c r="AS21" s="3">
        <v>0</v>
      </c>
      <c r="AT21" s="3"/>
      <c r="AU21" s="3"/>
      <c r="AV21" s="3">
        <v>0</v>
      </c>
      <c r="AW21" s="3"/>
      <c r="AX21" s="3"/>
      <c r="AY21" s="3">
        <v>0</v>
      </c>
      <c r="AZ21" s="3"/>
      <c r="BA21" s="3"/>
      <c r="BB21" s="3">
        <v>0</v>
      </c>
      <c r="BC21" s="3"/>
      <c r="BD21" s="3"/>
      <c r="BE21" s="3">
        <v>0</v>
      </c>
      <c r="BF21" s="3"/>
      <c r="BG21" s="3"/>
      <c r="BH21" s="3">
        <v>0</v>
      </c>
      <c r="BI21" s="3"/>
      <c r="BJ21" s="3"/>
    </row>
    <row r="22" spans="1:62" x14ac:dyDescent="0.3">
      <c r="A22" s="3" t="s">
        <v>354</v>
      </c>
      <c r="B22" s="3" t="s">
        <v>48</v>
      </c>
      <c r="C22" s="3">
        <v>0</v>
      </c>
      <c r="D22" s="3"/>
      <c r="E22" s="3"/>
      <c r="F22" s="3">
        <v>0</v>
      </c>
      <c r="G22" s="3"/>
      <c r="H22" s="3"/>
      <c r="I22" s="3">
        <v>0</v>
      </c>
      <c r="J22" s="3"/>
      <c r="K22" s="3"/>
      <c r="L22" s="3">
        <v>0</v>
      </c>
      <c r="M22" s="3"/>
      <c r="N22" s="3"/>
      <c r="O22" s="3">
        <v>0</v>
      </c>
      <c r="P22" s="3"/>
      <c r="Q22" s="3"/>
      <c r="R22" s="3">
        <v>0</v>
      </c>
      <c r="S22" s="3"/>
      <c r="T22" s="3"/>
      <c r="U22" s="3">
        <v>0</v>
      </c>
      <c r="V22" s="3"/>
      <c r="W22" s="3"/>
      <c r="X22" s="3">
        <v>0</v>
      </c>
      <c r="Y22" s="3"/>
      <c r="Z22" s="3"/>
      <c r="AA22" s="3">
        <v>0</v>
      </c>
      <c r="AB22" s="3"/>
      <c r="AC22" s="3"/>
      <c r="AD22" s="3">
        <v>0</v>
      </c>
      <c r="AE22" s="3"/>
      <c r="AF22" s="3"/>
      <c r="AG22" s="3">
        <v>0</v>
      </c>
      <c r="AH22" s="3"/>
      <c r="AI22" s="3"/>
      <c r="AJ22" s="3">
        <v>0</v>
      </c>
      <c r="AK22" s="3"/>
      <c r="AL22" s="3"/>
      <c r="AM22" s="3">
        <v>0</v>
      </c>
      <c r="AN22" s="3"/>
      <c r="AO22" s="3"/>
      <c r="AP22" s="3">
        <v>0</v>
      </c>
      <c r="AQ22" s="3"/>
      <c r="AR22" s="3"/>
      <c r="AS22" s="3">
        <v>0</v>
      </c>
      <c r="AT22" s="3"/>
      <c r="AU22" s="3"/>
      <c r="AV22" s="3">
        <v>0</v>
      </c>
      <c r="AW22" s="3"/>
      <c r="AX22" s="3"/>
      <c r="AY22" s="3">
        <v>0</v>
      </c>
      <c r="AZ22" s="3"/>
      <c r="BA22" s="3"/>
      <c r="BB22" s="3">
        <v>0</v>
      </c>
      <c r="BC22" s="3"/>
      <c r="BD22" s="3"/>
      <c r="BE22" s="3">
        <v>0</v>
      </c>
      <c r="BF22" s="3"/>
      <c r="BG22" s="3"/>
      <c r="BH22" s="3">
        <v>0</v>
      </c>
      <c r="BI22" s="3"/>
      <c r="BJ22" s="3"/>
    </row>
    <row r="23" spans="1:62" x14ac:dyDescent="0.3">
      <c r="A23" s="3" t="s">
        <v>326</v>
      </c>
      <c r="B23" s="3" t="s">
        <v>48</v>
      </c>
      <c r="C23" s="3">
        <v>2.7200009673833798E-2</v>
      </c>
      <c r="D23" s="3"/>
      <c r="E23" s="3"/>
      <c r="F23" s="3">
        <v>2.7399918064475101E-2</v>
      </c>
      <c r="G23" s="3"/>
      <c r="H23" s="3"/>
      <c r="I23" s="3">
        <v>2.7300037443637799E-2</v>
      </c>
      <c r="J23" s="3"/>
      <c r="K23" s="3"/>
      <c r="L23" s="3">
        <v>2.7300009503960599E-2</v>
      </c>
      <c r="M23" s="3"/>
      <c r="N23" s="3"/>
      <c r="O23" s="3">
        <v>3.4266699105501203E-2</v>
      </c>
      <c r="P23" s="3"/>
      <c r="Q23" s="3"/>
      <c r="R23" s="3">
        <v>3.4399982541799497E-2</v>
      </c>
      <c r="S23" s="3"/>
      <c r="T23" s="3"/>
      <c r="U23" s="3">
        <v>3.4499786794185597E-2</v>
      </c>
      <c r="V23" s="3"/>
      <c r="W23" s="3"/>
      <c r="X23" s="3">
        <v>4.3279077857732801E-2</v>
      </c>
      <c r="Y23" s="3"/>
      <c r="Z23" s="3"/>
      <c r="AA23" s="3">
        <v>4.3000314384698902E-2</v>
      </c>
      <c r="AB23" s="3"/>
      <c r="AC23" s="3"/>
      <c r="AD23" s="3">
        <v>4.3199375271797201E-2</v>
      </c>
      <c r="AE23" s="3"/>
      <c r="AF23" s="3"/>
      <c r="AG23" s="3">
        <v>4.30003367364407E-2</v>
      </c>
      <c r="AH23" s="3"/>
      <c r="AI23" s="3"/>
      <c r="AJ23" s="3">
        <v>4.93883900344372E-2</v>
      </c>
      <c r="AK23" s="3"/>
      <c r="AL23" s="3"/>
      <c r="AM23" s="3">
        <v>4.9399983137846E-2</v>
      </c>
      <c r="AN23" s="3"/>
      <c r="AO23" s="3"/>
      <c r="AP23" s="3">
        <v>4.9200624227523797E-2</v>
      </c>
      <c r="AQ23" s="3"/>
      <c r="AR23" s="3"/>
      <c r="AS23" s="3">
        <v>4.9200017005205203E-2</v>
      </c>
      <c r="AT23" s="3"/>
      <c r="AU23" s="3"/>
      <c r="AV23" s="3">
        <v>5.8380007743835401E-2</v>
      </c>
      <c r="AW23" s="3"/>
      <c r="AX23" s="3"/>
      <c r="AY23" s="3">
        <v>5.84997422993183E-2</v>
      </c>
      <c r="AZ23" s="3"/>
      <c r="BA23" s="3"/>
      <c r="BB23" s="3">
        <v>5.8300435543060303E-2</v>
      </c>
      <c r="BC23" s="3"/>
      <c r="BD23" s="3"/>
      <c r="BE23" s="3">
        <v>5.8200217783451101E-2</v>
      </c>
      <c r="BF23" s="3"/>
      <c r="BG23" s="3"/>
      <c r="BH23" s="3">
        <v>5.8100216090679203E-2</v>
      </c>
      <c r="BI23" s="3"/>
      <c r="BJ23" s="3"/>
    </row>
    <row r="24" spans="1:62" x14ac:dyDescent="0.3">
      <c r="A24" s="3" t="s">
        <v>327</v>
      </c>
      <c r="B24" s="3" t="s">
        <v>48</v>
      </c>
      <c r="C24" s="3">
        <v>2.7200009673833798E-2</v>
      </c>
      <c r="D24" s="3"/>
      <c r="E24" s="3"/>
      <c r="F24" s="3">
        <v>2.7399918064475101E-2</v>
      </c>
      <c r="G24" s="3"/>
      <c r="H24" s="3"/>
      <c r="I24" s="3">
        <v>2.7300037443637799E-2</v>
      </c>
      <c r="J24" s="3"/>
      <c r="K24" s="3"/>
      <c r="L24" s="3">
        <v>2.7300009503960599E-2</v>
      </c>
      <c r="M24" s="3"/>
      <c r="N24" s="3"/>
      <c r="O24" s="3">
        <v>3.4266699105501203E-2</v>
      </c>
      <c r="P24" s="3"/>
      <c r="Q24" s="3"/>
      <c r="R24" s="3">
        <v>3.4399982541799497E-2</v>
      </c>
      <c r="S24" s="3"/>
      <c r="T24" s="3"/>
      <c r="U24" s="3">
        <v>3.4499786794185597E-2</v>
      </c>
      <c r="V24" s="3"/>
      <c r="W24" s="3"/>
      <c r="X24" s="3">
        <v>4.3279077857732801E-2</v>
      </c>
      <c r="Y24" s="3"/>
      <c r="Z24" s="3"/>
      <c r="AA24" s="3">
        <v>4.3000314384698902E-2</v>
      </c>
      <c r="AB24" s="3"/>
      <c r="AC24" s="3"/>
      <c r="AD24" s="3">
        <v>4.3199375271797201E-2</v>
      </c>
      <c r="AE24" s="3"/>
      <c r="AF24" s="3"/>
      <c r="AG24" s="3">
        <v>4.30003367364407E-2</v>
      </c>
      <c r="AH24" s="3"/>
      <c r="AI24" s="3"/>
      <c r="AJ24" s="3">
        <v>4.93883900344372E-2</v>
      </c>
      <c r="AK24" s="3"/>
      <c r="AL24" s="3"/>
      <c r="AM24" s="3">
        <v>4.9399983137846E-2</v>
      </c>
      <c r="AN24" s="3"/>
      <c r="AO24" s="3"/>
      <c r="AP24" s="3">
        <v>4.9200624227523797E-2</v>
      </c>
      <c r="AQ24" s="3"/>
      <c r="AR24" s="3"/>
      <c r="AS24" s="3">
        <v>4.9200017005205203E-2</v>
      </c>
      <c r="AT24" s="3"/>
      <c r="AU24" s="3"/>
      <c r="AV24" s="3">
        <v>5.8380007743835401E-2</v>
      </c>
      <c r="AW24" s="3"/>
      <c r="AX24" s="3"/>
      <c r="AY24" s="3">
        <v>5.84997422993183E-2</v>
      </c>
      <c r="AZ24" s="3"/>
      <c r="BA24" s="3"/>
      <c r="BB24" s="3">
        <v>5.8300435543060303E-2</v>
      </c>
      <c r="BC24" s="3"/>
      <c r="BD24" s="3"/>
      <c r="BE24" s="3">
        <v>5.8200217783451101E-2</v>
      </c>
      <c r="BF24" s="3"/>
      <c r="BG24" s="3"/>
      <c r="BH24" s="3">
        <v>5.8100216090679203E-2</v>
      </c>
      <c r="BI24" s="3"/>
      <c r="BJ24" s="3"/>
    </row>
    <row r="25" spans="1:62" x14ac:dyDescent="0.3">
      <c r="A25" s="3" t="s">
        <v>328</v>
      </c>
      <c r="B25" s="3" t="s">
        <v>48</v>
      </c>
      <c r="C25" s="3">
        <v>2.7200009673833798E-2</v>
      </c>
      <c r="D25" s="3"/>
      <c r="E25" s="3"/>
      <c r="F25" s="3">
        <v>2.7399918064475101E-2</v>
      </c>
      <c r="G25" s="3"/>
      <c r="H25" s="3"/>
      <c r="I25" s="3">
        <v>2.7300037443637799E-2</v>
      </c>
      <c r="J25" s="3"/>
      <c r="K25" s="3"/>
      <c r="L25" s="3">
        <v>2.7300009503960599E-2</v>
      </c>
      <c r="M25" s="3"/>
      <c r="N25" s="3"/>
      <c r="O25" s="3">
        <v>3.4266699105501203E-2</v>
      </c>
      <c r="P25" s="3"/>
      <c r="Q25" s="3"/>
      <c r="R25" s="3">
        <v>3.4399982541799497E-2</v>
      </c>
      <c r="S25" s="3"/>
      <c r="T25" s="3"/>
      <c r="U25" s="3">
        <v>3.4499786794185597E-2</v>
      </c>
      <c r="V25" s="3"/>
      <c r="W25" s="3"/>
      <c r="X25" s="3">
        <v>4.3279077857732801E-2</v>
      </c>
      <c r="Y25" s="3"/>
      <c r="Z25" s="3"/>
      <c r="AA25" s="3">
        <v>4.3000314384698902E-2</v>
      </c>
      <c r="AB25" s="3"/>
      <c r="AC25" s="3"/>
      <c r="AD25" s="3">
        <v>4.3199375271797201E-2</v>
      </c>
      <c r="AE25" s="3"/>
      <c r="AF25" s="3"/>
      <c r="AG25" s="3">
        <v>4.30003367364407E-2</v>
      </c>
      <c r="AH25" s="3"/>
      <c r="AI25" s="3"/>
      <c r="AJ25" s="3">
        <v>4.93883900344372E-2</v>
      </c>
      <c r="AK25" s="3"/>
      <c r="AL25" s="3"/>
      <c r="AM25" s="3">
        <v>4.9399983137846E-2</v>
      </c>
      <c r="AN25" s="3"/>
      <c r="AO25" s="3"/>
      <c r="AP25" s="3">
        <v>4.9200624227523797E-2</v>
      </c>
      <c r="AQ25" s="3"/>
      <c r="AR25" s="3"/>
      <c r="AS25" s="3">
        <v>4.9200017005205203E-2</v>
      </c>
      <c r="AT25" s="3"/>
      <c r="AU25" s="3"/>
      <c r="AV25" s="3">
        <v>5.8380007743835401E-2</v>
      </c>
      <c r="AW25" s="3"/>
      <c r="AX25" s="3"/>
      <c r="AY25" s="3">
        <v>5.84997422993183E-2</v>
      </c>
      <c r="AZ25" s="3"/>
      <c r="BA25" s="3"/>
      <c r="BB25" s="3">
        <v>5.8300435543060303E-2</v>
      </c>
      <c r="BC25" s="3"/>
      <c r="BD25" s="3"/>
      <c r="BE25" s="3">
        <v>5.8200217783451101E-2</v>
      </c>
      <c r="BF25" s="3"/>
      <c r="BG25" s="3"/>
      <c r="BH25" s="3">
        <v>5.8100216090679203E-2</v>
      </c>
      <c r="BI25" s="3"/>
      <c r="BJ25" s="3"/>
    </row>
    <row r="26" spans="1:62" x14ac:dyDescent="0.3">
      <c r="A26" s="3" t="s">
        <v>286</v>
      </c>
      <c r="B26" s="3" t="s">
        <v>48</v>
      </c>
      <c r="C26" s="3">
        <v>1.0154955387115501</v>
      </c>
      <c r="D26" s="3"/>
      <c r="E26" s="3"/>
      <c r="F26" s="3">
        <v>1.0154988765716599</v>
      </c>
      <c r="G26" s="3"/>
      <c r="H26" s="3"/>
      <c r="I26" s="3">
        <v>1.0154993534088099</v>
      </c>
      <c r="J26" s="3"/>
      <c r="K26" s="3"/>
      <c r="L26" s="3">
        <v>1.0154993534088099</v>
      </c>
      <c r="M26" s="3"/>
      <c r="N26" s="3"/>
      <c r="O26" s="3">
        <v>1.0154310464859</v>
      </c>
      <c r="P26" s="3"/>
      <c r="Q26" s="3"/>
      <c r="R26" s="3">
        <v>1.0153394937515301</v>
      </c>
      <c r="S26" s="3"/>
      <c r="T26" s="3"/>
      <c r="U26" s="3">
        <v>1.0152609348297099</v>
      </c>
      <c r="V26" s="3"/>
      <c r="W26" s="3"/>
      <c r="X26" s="3">
        <v>1.01517033576965</v>
      </c>
      <c r="Y26" s="3"/>
      <c r="Z26" s="3"/>
      <c r="AA26" s="3">
        <v>1.01506531238556</v>
      </c>
      <c r="AB26" s="3"/>
      <c r="AC26" s="3"/>
      <c r="AD26" s="3">
        <v>1.0150221586227399</v>
      </c>
      <c r="AE26" s="3"/>
      <c r="AF26" s="3"/>
      <c r="AG26" s="3">
        <v>1.0150068998336801</v>
      </c>
      <c r="AH26" s="3"/>
      <c r="AI26" s="3"/>
      <c r="AJ26" s="3">
        <v>1.01490819454193</v>
      </c>
      <c r="AK26" s="3"/>
      <c r="AL26" s="3"/>
      <c r="AM26" s="3">
        <v>1.0147742033004801</v>
      </c>
      <c r="AN26" s="3"/>
      <c r="AO26" s="3"/>
      <c r="AP26" s="3">
        <v>1.0147275924682599</v>
      </c>
      <c r="AQ26" s="3"/>
      <c r="AR26" s="3"/>
      <c r="AS26" s="3">
        <v>1.01470839977264</v>
      </c>
      <c r="AT26" s="3"/>
      <c r="AU26" s="3"/>
      <c r="AV26" s="3">
        <v>1.0145618915557899</v>
      </c>
      <c r="AW26" s="3"/>
      <c r="AX26" s="3"/>
      <c r="AY26" s="3">
        <v>1.0144459009170499</v>
      </c>
      <c r="AZ26" s="3"/>
      <c r="BA26" s="3"/>
      <c r="BB26" s="3">
        <v>1.01437020301819</v>
      </c>
      <c r="BC26" s="3"/>
      <c r="BD26" s="3"/>
      <c r="BE26" s="3">
        <v>1.0142750740051301</v>
      </c>
      <c r="BF26" s="3"/>
      <c r="BG26" s="3"/>
      <c r="BH26" s="3">
        <v>1.0141741037368801</v>
      </c>
      <c r="BI26" s="3"/>
      <c r="BJ26" s="3"/>
    </row>
    <row r="27" spans="1:62" x14ac:dyDescent="0.3">
      <c r="A27" s="3" t="s">
        <v>376</v>
      </c>
      <c r="B27" s="3" t="s">
        <v>48</v>
      </c>
      <c r="C27" s="3">
        <v>1</v>
      </c>
      <c r="D27" s="3"/>
      <c r="E27" s="3"/>
      <c r="F27" s="3">
        <v>1</v>
      </c>
      <c r="G27" s="3"/>
      <c r="H27" s="3"/>
      <c r="I27" s="3">
        <v>1</v>
      </c>
      <c r="J27" s="3"/>
      <c r="K27" s="3"/>
      <c r="L27" s="3">
        <v>1</v>
      </c>
      <c r="M27" s="3"/>
      <c r="N27" s="3"/>
      <c r="O27" s="3">
        <v>1</v>
      </c>
      <c r="P27" s="3"/>
      <c r="Q27" s="3"/>
      <c r="R27" s="3">
        <v>1</v>
      </c>
      <c r="S27" s="3"/>
      <c r="T27" s="3"/>
      <c r="U27" s="3">
        <v>1</v>
      </c>
      <c r="V27" s="3"/>
      <c r="W27" s="3"/>
      <c r="X27" s="3">
        <v>1</v>
      </c>
      <c r="Y27" s="3"/>
      <c r="Z27" s="3"/>
      <c r="AA27" s="3">
        <v>1</v>
      </c>
      <c r="AB27" s="3"/>
      <c r="AC27" s="3"/>
      <c r="AD27" s="3">
        <v>1</v>
      </c>
      <c r="AE27" s="3"/>
      <c r="AF27" s="3"/>
      <c r="AG27" s="3">
        <v>1</v>
      </c>
      <c r="AH27" s="3"/>
      <c r="AI27" s="3"/>
      <c r="AJ27" s="3">
        <v>1</v>
      </c>
      <c r="AK27" s="3"/>
      <c r="AL27" s="3"/>
      <c r="AM27" s="3">
        <v>1</v>
      </c>
      <c r="AN27" s="3"/>
      <c r="AO27" s="3"/>
      <c r="AP27" s="3">
        <v>1</v>
      </c>
      <c r="AQ27" s="3"/>
      <c r="AR27" s="3"/>
      <c r="AS27" s="3">
        <v>1</v>
      </c>
      <c r="AT27" s="3"/>
      <c r="AU27" s="3"/>
      <c r="AV27" s="3">
        <v>1</v>
      </c>
      <c r="AW27" s="3"/>
      <c r="AX27" s="3"/>
      <c r="AY27" s="3">
        <v>1</v>
      </c>
      <c r="AZ27" s="3"/>
      <c r="BA27" s="3"/>
      <c r="BB27" s="3">
        <v>1</v>
      </c>
      <c r="BC27" s="3"/>
      <c r="BD27" s="3"/>
      <c r="BE27" s="3">
        <v>1</v>
      </c>
      <c r="BF27" s="3"/>
      <c r="BG27" s="3"/>
      <c r="BH27" s="3">
        <v>1</v>
      </c>
      <c r="BI27" s="3"/>
      <c r="BJ27" s="3"/>
    </row>
    <row r="28" spans="1:62" x14ac:dyDescent="0.3">
      <c r="A28" s="3" t="s">
        <v>520</v>
      </c>
      <c r="B28" s="3" t="s">
        <v>48</v>
      </c>
      <c r="C28" s="3">
        <v>21.299999237060501</v>
      </c>
      <c r="D28" s="3"/>
      <c r="E28" s="3"/>
      <c r="F28" s="3">
        <v>21.299999237060501</v>
      </c>
      <c r="G28" s="3"/>
      <c r="H28" s="3"/>
      <c r="I28" s="3">
        <v>21.299999237060501</v>
      </c>
      <c r="J28" s="3"/>
      <c r="K28" s="3"/>
      <c r="L28" s="3">
        <v>21.299999237060501</v>
      </c>
      <c r="M28" s="3"/>
      <c r="N28" s="3"/>
      <c r="O28" s="3">
        <v>21.299999237060501</v>
      </c>
      <c r="P28" s="3"/>
      <c r="Q28" s="3"/>
      <c r="R28" s="3">
        <v>21.299999237060501</v>
      </c>
      <c r="S28" s="3"/>
      <c r="T28" s="3"/>
      <c r="U28" s="3">
        <v>21.299999237060501</v>
      </c>
      <c r="V28" s="3"/>
      <c r="W28" s="3"/>
      <c r="X28" s="3">
        <v>21.299999237060501</v>
      </c>
      <c r="Y28" s="3"/>
      <c r="Z28" s="3"/>
      <c r="AA28" s="3">
        <v>21.299999237060501</v>
      </c>
      <c r="AB28" s="3"/>
      <c r="AC28" s="3"/>
      <c r="AD28" s="3">
        <v>21.299999237060501</v>
      </c>
      <c r="AE28" s="3"/>
      <c r="AF28" s="3"/>
      <c r="AG28" s="3">
        <v>21.299999237060501</v>
      </c>
      <c r="AH28" s="3"/>
      <c r="AI28" s="3"/>
      <c r="AJ28" s="3">
        <v>21.299999237060501</v>
      </c>
      <c r="AK28" s="3"/>
      <c r="AL28" s="3"/>
      <c r="AM28" s="3">
        <v>21.299999237060501</v>
      </c>
      <c r="AN28" s="3"/>
      <c r="AO28" s="3"/>
      <c r="AP28" s="3">
        <v>21.299999237060501</v>
      </c>
      <c r="AQ28" s="3"/>
      <c r="AR28" s="3"/>
      <c r="AS28" s="3">
        <v>21.299999237060501</v>
      </c>
      <c r="AT28" s="3"/>
      <c r="AU28" s="3"/>
      <c r="AV28" s="3">
        <v>21.299999237060501</v>
      </c>
      <c r="AW28" s="3"/>
      <c r="AX28" s="3"/>
      <c r="AY28" s="3">
        <v>21.299999237060501</v>
      </c>
      <c r="AZ28" s="3"/>
      <c r="BA28" s="3"/>
      <c r="BB28" s="3">
        <v>21.299999237060501</v>
      </c>
      <c r="BC28" s="3"/>
      <c r="BD28" s="3"/>
      <c r="BE28" s="3">
        <v>21.299999237060501</v>
      </c>
      <c r="BF28" s="3"/>
      <c r="BG28" s="3"/>
      <c r="BH28" s="3">
        <v>21.299999237060501</v>
      </c>
      <c r="BI28" s="3"/>
      <c r="BJ28" s="3"/>
    </row>
    <row r="29" spans="1:62" x14ac:dyDescent="0.3">
      <c r="A29" s="3" t="s">
        <v>275</v>
      </c>
      <c r="B29" s="3" t="s">
        <v>48</v>
      </c>
      <c r="C29" s="3">
        <v>63.190227508544901</v>
      </c>
      <c r="D29" s="3"/>
      <c r="E29" s="3"/>
      <c r="F29" s="3">
        <v>63.145259857177699</v>
      </c>
      <c r="G29" s="3"/>
      <c r="H29" s="3"/>
      <c r="I29" s="3">
        <v>62.160537719726598</v>
      </c>
      <c r="J29" s="3"/>
      <c r="K29" s="3"/>
      <c r="L29" s="3">
        <v>61.768558502197301</v>
      </c>
      <c r="M29" s="3"/>
      <c r="N29" s="3"/>
      <c r="O29" s="3">
        <v>61.208648681640597</v>
      </c>
      <c r="P29" s="3"/>
      <c r="Q29" s="3"/>
      <c r="R29" s="3">
        <v>58.493480682372997</v>
      </c>
      <c r="S29" s="3"/>
      <c r="T29" s="3"/>
      <c r="U29" s="3">
        <v>57.991447448730497</v>
      </c>
      <c r="V29" s="3"/>
      <c r="W29" s="3"/>
      <c r="X29" s="3">
        <v>56.395679473877003</v>
      </c>
      <c r="Y29" s="3"/>
      <c r="Z29" s="3"/>
      <c r="AA29" s="3">
        <v>55.468067169189503</v>
      </c>
      <c r="AB29" s="3"/>
      <c r="AC29" s="3"/>
      <c r="AD29" s="3">
        <v>54.238311767578097</v>
      </c>
      <c r="AE29" s="3"/>
      <c r="AF29" s="3"/>
      <c r="AG29" s="3">
        <v>53.785068511962898</v>
      </c>
      <c r="AH29" s="3"/>
      <c r="AI29" s="3"/>
      <c r="AJ29" s="3">
        <v>52.495315551757798</v>
      </c>
      <c r="AK29" s="3"/>
      <c r="AL29" s="3"/>
      <c r="AM29" s="3">
        <v>52.201824188232401</v>
      </c>
      <c r="AN29" s="3"/>
      <c r="AO29" s="3"/>
      <c r="AP29" s="3">
        <v>51.930736541747997</v>
      </c>
      <c r="AQ29" s="3"/>
      <c r="AR29" s="3"/>
      <c r="AS29" s="3">
        <v>51.729457855224602</v>
      </c>
      <c r="AT29" s="3"/>
      <c r="AU29" s="3"/>
      <c r="AV29" s="3">
        <v>50.738582611083999</v>
      </c>
      <c r="AW29" s="3"/>
      <c r="AX29" s="3"/>
      <c r="AY29" s="3">
        <v>49.100425720214801</v>
      </c>
      <c r="AZ29" s="3"/>
      <c r="BA29" s="3"/>
      <c r="BB29" s="3">
        <v>48.315414428710902</v>
      </c>
      <c r="BC29" s="3"/>
      <c r="BD29" s="3"/>
      <c r="BE29" s="3">
        <v>48.146930694580099</v>
      </c>
      <c r="BF29" s="3"/>
      <c r="BG29" s="3"/>
      <c r="BH29" s="3">
        <v>46.826488494872997</v>
      </c>
      <c r="BI29" s="3"/>
      <c r="BJ29" s="3"/>
    </row>
    <row r="30" spans="1:62" x14ac:dyDescent="0.3">
      <c r="A30" s="3" t="s">
        <v>123</v>
      </c>
      <c r="B30" s="3" t="s">
        <v>48</v>
      </c>
      <c r="C30" s="3">
        <v>0</v>
      </c>
      <c r="D30" s="3"/>
      <c r="E30" s="3"/>
      <c r="F30" s="3">
        <v>0</v>
      </c>
      <c r="G30" s="3"/>
      <c r="H30" s="3"/>
      <c r="I30" s="3">
        <v>0</v>
      </c>
      <c r="J30" s="3"/>
      <c r="K30" s="3"/>
      <c r="L30" s="3">
        <v>0</v>
      </c>
      <c r="M30" s="3"/>
      <c r="N30" s="3"/>
      <c r="O30" s="3">
        <v>0</v>
      </c>
      <c r="P30" s="3"/>
      <c r="Q30" s="3"/>
      <c r="R30" s="3">
        <v>0</v>
      </c>
      <c r="S30" s="3"/>
      <c r="T30" s="3"/>
      <c r="U30" s="3">
        <v>0</v>
      </c>
      <c r="V30" s="3"/>
      <c r="W30" s="3"/>
      <c r="X30" s="3">
        <v>0</v>
      </c>
      <c r="Y30" s="3"/>
      <c r="Z30" s="3"/>
      <c r="AA30" s="3">
        <v>0</v>
      </c>
      <c r="AB30" s="3"/>
      <c r="AC30" s="3"/>
      <c r="AD30" s="3">
        <v>0</v>
      </c>
      <c r="AE30" s="3"/>
      <c r="AF30" s="3"/>
      <c r="AG30" s="3">
        <v>0</v>
      </c>
      <c r="AH30" s="3"/>
      <c r="AI30" s="3"/>
      <c r="AJ30" s="3">
        <v>0</v>
      </c>
      <c r="AK30" s="3"/>
      <c r="AL30" s="3"/>
      <c r="AM30" s="3">
        <v>0</v>
      </c>
      <c r="AN30" s="3"/>
      <c r="AO30" s="3"/>
      <c r="AP30" s="3">
        <v>0</v>
      </c>
      <c r="AQ30" s="3"/>
      <c r="AR30" s="3"/>
      <c r="AS30" s="3">
        <v>0</v>
      </c>
      <c r="AT30" s="3"/>
      <c r="AU30" s="3"/>
      <c r="AV30" s="3">
        <v>0</v>
      </c>
      <c r="AW30" s="3"/>
      <c r="AX30" s="3"/>
      <c r="AY30" s="3">
        <v>0</v>
      </c>
      <c r="AZ30" s="3"/>
      <c r="BA30" s="3"/>
      <c r="BB30" s="3">
        <v>0</v>
      </c>
      <c r="BC30" s="3"/>
      <c r="BD30" s="3"/>
      <c r="BE30" s="3">
        <v>0</v>
      </c>
      <c r="BF30" s="3"/>
      <c r="BG30" s="3"/>
      <c r="BH30" s="3">
        <v>0</v>
      </c>
      <c r="BI30" s="3"/>
      <c r="BJ30" s="3"/>
    </row>
    <row r="31" spans="1:62" x14ac:dyDescent="0.3">
      <c r="A31" s="3" t="s">
        <v>828</v>
      </c>
      <c r="B31" s="3" t="s">
        <v>48</v>
      </c>
      <c r="C31" s="3">
        <v>0</v>
      </c>
      <c r="D31" s="3"/>
      <c r="E31" s="3"/>
      <c r="F31" s="3">
        <v>0</v>
      </c>
      <c r="G31" s="3"/>
      <c r="H31" s="3"/>
      <c r="I31" s="3">
        <v>0</v>
      </c>
      <c r="J31" s="3"/>
      <c r="K31" s="3"/>
      <c r="L31" s="3">
        <v>0</v>
      </c>
      <c r="M31" s="3"/>
      <c r="N31" s="3"/>
      <c r="O31" s="3">
        <v>0</v>
      </c>
      <c r="P31" s="3"/>
      <c r="Q31" s="3"/>
      <c r="R31" s="3">
        <v>0</v>
      </c>
      <c r="S31" s="3"/>
      <c r="T31" s="3"/>
      <c r="U31" s="3">
        <v>0</v>
      </c>
      <c r="V31" s="3"/>
      <c r="W31" s="3"/>
      <c r="X31" s="3">
        <v>0</v>
      </c>
      <c r="Y31" s="3"/>
      <c r="Z31" s="3"/>
      <c r="AA31" s="3">
        <v>0</v>
      </c>
      <c r="AB31" s="3"/>
      <c r="AC31" s="3"/>
      <c r="AD31" s="3">
        <v>0</v>
      </c>
      <c r="AE31" s="3"/>
      <c r="AF31" s="3"/>
      <c r="AG31" s="3">
        <v>0</v>
      </c>
      <c r="AH31" s="3"/>
      <c r="AI31" s="3"/>
      <c r="AJ31" s="3">
        <v>0</v>
      </c>
      <c r="AK31" s="3"/>
      <c r="AL31" s="3"/>
      <c r="AM31" s="3">
        <v>0</v>
      </c>
      <c r="AN31" s="3"/>
      <c r="AO31" s="3"/>
      <c r="AP31" s="3">
        <v>0</v>
      </c>
      <c r="AQ31" s="3"/>
      <c r="AR31" s="3"/>
      <c r="AS31" s="3">
        <v>0</v>
      </c>
      <c r="AT31" s="3"/>
      <c r="AU31" s="3"/>
      <c r="AV31" s="3">
        <v>0</v>
      </c>
      <c r="AW31" s="3"/>
      <c r="AX31" s="3"/>
      <c r="AY31" s="3">
        <v>0</v>
      </c>
      <c r="AZ31" s="3"/>
      <c r="BA31" s="3"/>
      <c r="BB31" s="3">
        <v>0</v>
      </c>
      <c r="BC31" s="3"/>
      <c r="BD31" s="3"/>
      <c r="BE31" s="3">
        <v>0</v>
      </c>
      <c r="BF31" s="3"/>
      <c r="BG31" s="3"/>
      <c r="BH31" s="3">
        <v>0</v>
      </c>
      <c r="BI31" s="3"/>
      <c r="BJ31" s="3"/>
    </row>
    <row r="32" spans="1:62" x14ac:dyDescent="0.3">
      <c r="A32" s="3" t="s">
        <v>308</v>
      </c>
      <c r="B32" s="3"/>
      <c r="C32" s="3">
        <v>0</v>
      </c>
      <c r="D32" s="3"/>
      <c r="E32" s="3"/>
      <c r="F32" s="3">
        <v>0</v>
      </c>
      <c r="G32" s="3"/>
      <c r="H32" s="3"/>
      <c r="I32" s="3">
        <v>0</v>
      </c>
      <c r="J32" s="3"/>
      <c r="K32" s="3"/>
      <c r="L32" s="3">
        <v>0</v>
      </c>
      <c r="M32" s="3"/>
      <c r="N32" s="3"/>
      <c r="O32" s="3">
        <v>0</v>
      </c>
      <c r="P32" s="3"/>
      <c r="Q32" s="3"/>
      <c r="R32" s="3">
        <v>0</v>
      </c>
      <c r="S32" s="3"/>
      <c r="T32" s="3"/>
      <c r="U32" s="3">
        <v>0</v>
      </c>
      <c r="V32" s="3"/>
      <c r="W32" s="3"/>
      <c r="X32" s="3">
        <v>0</v>
      </c>
      <c r="Y32" s="3"/>
      <c r="Z32" s="3"/>
      <c r="AA32" s="3">
        <v>0</v>
      </c>
      <c r="AB32" s="3"/>
      <c r="AC32" s="3"/>
      <c r="AD32" s="3">
        <v>0</v>
      </c>
      <c r="AE32" s="3"/>
      <c r="AF32" s="3"/>
      <c r="AG32" s="3">
        <v>0</v>
      </c>
      <c r="AH32" s="3"/>
      <c r="AI32" s="3"/>
      <c r="AJ32" s="3">
        <v>0</v>
      </c>
      <c r="AK32" s="3"/>
      <c r="AL32" s="3"/>
      <c r="AM32" s="3">
        <v>0</v>
      </c>
      <c r="AN32" s="3"/>
      <c r="AO32" s="3"/>
      <c r="AP32" s="3">
        <v>0</v>
      </c>
      <c r="AQ32" s="3"/>
      <c r="AR32" s="3"/>
      <c r="AS32" s="3">
        <v>0</v>
      </c>
      <c r="AT32" s="3"/>
      <c r="AU32" s="3"/>
      <c r="AV32" s="3">
        <v>0</v>
      </c>
      <c r="AW32" s="3"/>
      <c r="AX32" s="3"/>
      <c r="AY32" s="3">
        <v>0</v>
      </c>
      <c r="AZ32" s="3"/>
      <c r="BA32" s="3"/>
      <c r="BB32" s="3">
        <v>0</v>
      </c>
      <c r="BC32" s="3"/>
      <c r="BD32" s="3"/>
      <c r="BE32" s="3">
        <v>0</v>
      </c>
      <c r="BF32" s="3"/>
      <c r="BG32" s="3"/>
      <c r="BH32" s="3">
        <v>0</v>
      </c>
      <c r="BI32" s="3"/>
      <c r="BJ32" s="3"/>
    </row>
    <row r="33" spans="1:62" x14ac:dyDescent="0.3">
      <c r="A33" s="3" t="s">
        <v>305</v>
      </c>
      <c r="B33" s="3"/>
      <c r="C33" s="3">
        <v>0</v>
      </c>
      <c r="D33" s="3"/>
      <c r="E33" s="3"/>
      <c r="F33" s="3">
        <v>0</v>
      </c>
      <c r="G33" s="3"/>
      <c r="H33" s="3"/>
      <c r="I33" s="3">
        <v>0</v>
      </c>
      <c r="J33" s="3"/>
      <c r="K33" s="3"/>
      <c r="L33" s="3">
        <v>0</v>
      </c>
      <c r="M33" s="3"/>
      <c r="N33" s="3"/>
      <c r="O33" s="3">
        <v>0</v>
      </c>
      <c r="P33" s="3"/>
      <c r="Q33" s="3"/>
      <c r="R33" s="3">
        <v>0</v>
      </c>
      <c r="S33" s="3"/>
      <c r="T33" s="3"/>
      <c r="U33" s="3">
        <v>0</v>
      </c>
      <c r="V33" s="3"/>
      <c r="W33" s="3"/>
      <c r="X33" s="3">
        <v>0</v>
      </c>
      <c r="Y33" s="3"/>
      <c r="Z33" s="3"/>
      <c r="AA33" s="3">
        <v>0</v>
      </c>
      <c r="AB33" s="3"/>
      <c r="AC33" s="3"/>
      <c r="AD33" s="3">
        <v>0</v>
      </c>
      <c r="AE33" s="3"/>
      <c r="AF33" s="3"/>
      <c r="AG33" s="3">
        <v>0</v>
      </c>
      <c r="AH33" s="3"/>
      <c r="AI33" s="3"/>
      <c r="AJ33" s="3">
        <v>0</v>
      </c>
      <c r="AK33" s="3"/>
      <c r="AL33" s="3"/>
      <c r="AM33" s="3">
        <v>0</v>
      </c>
      <c r="AN33" s="3"/>
      <c r="AO33" s="3"/>
      <c r="AP33" s="3">
        <v>0</v>
      </c>
      <c r="AQ33" s="3"/>
      <c r="AR33" s="3"/>
      <c r="AS33" s="3">
        <v>0</v>
      </c>
      <c r="AT33" s="3"/>
      <c r="AU33" s="3"/>
      <c r="AV33" s="3">
        <v>0</v>
      </c>
      <c r="AW33" s="3"/>
      <c r="AX33" s="3"/>
      <c r="AY33" s="3">
        <v>0</v>
      </c>
      <c r="AZ33" s="3"/>
      <c r="BA33" s="3"/>
      <c r="BB33" s="3">
        <v>0</v>
      </c>
      <c r="BC33" s="3"/>
      <c r="BD33" s="3"/>
      <c r="BE33" s="3">
        <v>0</v>
      </c>
      <c r="BF33" s="3"/>
      <c r="BG33" s="3"/>
      <c r="BH33" s="3">
        <v>0</v>
      </c>
      <c r="BI33" s="3"/>
      <c r="BJ33" s="3"/>
    </row>
    <row r="34" spans="1:62" x14ac:dyDescent="0.3">
      <c r="A34" s="3" t="s">
        <v>309</v>
      </c>
      <c r="B34" s="3"/>
      <c r="C34" s="3">
        <v>0</v>
      </c>
      <c r="D34" s="3"/>
      <c r="E34" s="3"/>
      <c r="F34" s="3">
        <v>0</v>
      </c>
      <c r="G34" s="3"/>
      <c r="H34" s="3"/>
      <c r="I34" s="3">
        <v>0</v>
      </c>
      <c r="J34" s="3"/>
      <c r="K34" s="3"/>
      <c r="L34" s="3">
        <v>0</v>
      </c>
      <c r="M34" s="3"/>
      <c r="N34" s="3"/>
      <c r="O34" s="3">
        <v>0</v>
      </c>
      <c r="P34" s="3"/>
      <c r="Q34" s="3"/>
      <c r="R34" s="3">
        <v>0</v>
      </c>
      <c r="S34" s="3"/>
      <c r="T34" s="3"/>
      <c r="U34" s="3">
        <v>0</v>
      </c>
      <c r="V34" s="3"/>
      <c r="W34" s="3"/>
      <c r="X34" s="3">
        <v>0</v>
      </c>
      <c r="Y34" s="3"/>
      <c r="Z34" s="3"/>
      <c r="AA34" s="3">
        <v>0</v>
      </c>
      <c r="AB34" s="3"/>
      <c r="AC34" s="3"/>
      <c r="AD34" s="3">
        <v>0</v>
      </c>
      <c r="AE34" s="3"/>
      <c r="AF34" s="3"/>
      <c r="AG34" s="3">
        <v>0</v>
      </c>
      <c r="AH34" s="3"/>
      <c r="AI34" s="3"/>
      <c r="AJ34" s="3">
        <v>0</v>
      </c>
      <c r="AK34" s="3"/>
      <c r="AL34" s="3"/>
      <c r="AM34" s="3">
        <v>0</v>
      </c>
      <c r="AN34" s="3"/>
      <c r="AO34" s="3"/>
      <c r="AP34" s="3">
        <v>0</v>
      </c>
      <c r="AQ34" s="3"/>
      <c r="AR34" s="3"/>
      <c r="AS34" s="3">
        <v>0</v>
      </c>
      <c r="AT34" s="3"/>
      <c r="AU34" s="3"/>
      <c r="AV34" s="3">
        <v>0</v>
      </c>
      <c r="AW34" s="3"/>
      <c r="AX34" s="3"/>
      <c r="AY34" s="3">
        <v>0</v>
      </c>
      <c r="AZ34" s="3"/>
      <c r="BA34" s="3"/>
      <c r="BB34" s="3">
        <v>0</v>
      </c>
      <c r="BC34" s="3"/>
      <c r="BD34" s="3"/>
      <c r="BE34" s="3">
        <v>0</v>
      </c>
      <c r="BF34" s="3"/>
      <c r="BG34" s="3"/>
      <c r="BH34" s="3">
        <v>0</v>
      </c>
      <c r="BI34" s="3"/>
      <c r="BJ34" s="3"/>
    </row>
    <row r="35" spans="1:62" x14ac:dyDescent="0.3">
      <c r="A35" s="3" t="s">
        <v>306</v>
      </c>
      <c r="B35" s="3"/>
      <c r="C35" s="3">
        <v>0</v>
      </c>
      <c r="D35" s="3"/>
      <c r="E35" s="3"/>
      <c r="F35" s="3">
        <v>0</v>
      </c>
      <c r="G35" s="3"/>
      <c r="H35" s="3"/>
      <c r="I35" s="3">
        <v>0</v>
      </c>
      <c r="J35" s="3"/>
      <c r="K35" s="3"/>
      <c r="L35" s="3">
        <v>0</v>
      </c>
      <c r="M35" s="3"/>
      <c r="N35" s="3"/>
      <c r="O35" s="3">
        <v>0</v>
      </c>
      <c r="P35" s="3"/>
      <c r="Q35" s="3"/>
      <c r="R35" s="3">
        <v>0</v>
      </c>
      <c r="S35" s="3"/>
      <c r="T35" s="3"/>
      <c r="U35" s="3">
        <v>0</v>
      </c>
      <c r="V35" s="3"/>
      <c r="W35" s="3"/>
      <c r="X35" s="3">
        <v>0</v>
      </c>
      <c r="Y35" s="3"/>
      <c r="Z35" s="3"/>
      <c r="AA35" s="3">
        <v>0</v>
      </c>
      <c r="AB35" s="3"/>
      <c r="AC35" s="3"/>
      <c r="AD35" s="3">
        <v>0</v>
      </c>
      <c r="AE35" s="3"/>
      <c r="AF35" s="3"/>
      <c r="AG35" s="3">
        <v>0</v>
      </c>
      <c r="AH35" s="3"/>
      <c r="AI35" s="3"/>
      <c r="AJ35" s="3">
        <v>0</v>
      </c>
      <c r="AK35" s="3"/>
      <c r="AL35" s="3"/>
      <c r="AM35" s="3">
        <v>0</v>
      </c>
      <c r="AN35" s="3"/>
      <c r="AO35" s="3"/>
      <c r="AP35" s="3">
        <v>0</v>
      </c>
      <c r="AQ35" s="3"/>
      <c r="AR35" s="3"/>
      <c r="AS35" s="3">
        <v>0</v>
      </c>
      <c r="AT35" s="3"/>
      <c r="AU35" s="3"/>
      <c r="AV35" s="3">
        <v>0</v>
      </c>
      <c r="AW35" s="3"/>
      <c r="AX35" s="3"/>
      <c r="AY35" s="3">
        <v>0</v>
      </c>
      <c r="AZ35" s="3"/>
      <c r="BA35" s="3"/>
      <c r="BB35" s="3">
        <v>0</v>
      </c>
      <c r="BC35" s="3"/>
      <c r="BD35" s="3"/>
      <c r="BE35" s="3">
        <v>0</v>
      </c>
      <c r="BF35" s="3"/>
      <c r="BG35" s="3"/>
      <c r="BH35" s="3">
        <v>0</v>
      </c>
      <c r="BI35" s="3"/>
      <c r="BJ35" s="3"/>
    </row>
    <row r="36" spans="1:62" x14ac:dyDescent="0.3">
      <c r="A36" s="3" t="s">
        <v>310</v>
      </c>
      <c r="B36" s="3"/>
      <c r="C36" s="3">
        <v>0</v>
      </c>
      <c r="D36" s="3"/>
      <c r="E36" s="3"/>
      <c r="F36" s="3">
        <v>0</v>
      </c>
      <c r="G36" s="3"/>
      <c r="H36" s="3"/>
      <c r="I36" s="3">
        <v>0</v>
      </c>
      <c r="J36" s="3"/>
      <c r="K36" s="3"/>
      <c r="L36" s="3">
        <v>0</v>
      </c>
      <c r="M36" s="3"/>
      <c r="N36" s="3"/>
      <c r="O36" s="3">
        <v>0</v>
      </c>
      <c r="P36" s="3"/>
      <c r="Q36" s="3"/>
      <c r="R36" s="3">
        <v>0</v>
      </c>
      <c r="S36" s="3"/>
      <c r="T36" s="3"/>
      <c r="U36" s="3">
        <v>0</v>
      </c>
      <c r="V36" s="3"/>
      <c r="W36" s="3"/>
      <c r="X36" s="3">
        <v>0</v>
      </c>
      <c r="Y36" s="3"/>
      <c r="Z36" s="3"/>
      <c r="AA36" s="3">
        <v>0</v>
      </c>
      <c r="AB36" s="3"/>
      <c r="AC36" s="3"/>
      <c r="AD36" s="3">
        <v>0</v>
      </c>
      <c r="AE36" s="3"/>
      <c r="AF36" s="3"/>
      <c r="AG36" s="3">
        <v>0</v>
      </c>
      <c r="AH36" s="3"/>
      <c r="AI36" s="3"/>
      <c r="AJ36" s="3">
        <v>0</v>
      </c>
      <c r="AK36" s="3"/>
      <c r="AL36" s="3"/>
      <c r="AM36" s="3">
        <v>0</v>
      </c>
      <c r="AN36" s="3"/>
      <c r="AO36" s="3"/>
      <c r="AP36" s="3">
        <v>0</v>
      </c>
      <c r="AQ36" s="3"/>
      <c r="AR36" s="3"/>
      <c r="AS36" s="3">
        <v>0</v>
      </c>
      <c r="AT36" s="3"/>
      <c r="AU36" s="3"/>
      <c r="AV36" s="3">
        <v>0</v>
      </c>
      <c r="AW36" s="3"/>
      <c r="AX36" s="3"/>
      <c r="AY36" s="3">
        <v>0</v>
      </c>
      <c r="AZ36" s="3"/>
      <c r="BA36" s="3"/>
      <c r="BB36" s="3">
        <v>0</v>
      </c>
      <c r="BC36" s="3"/>
      <c r="BD36" s="3"/>
      <c r="BE36" s="3">
        <v>0</v>
      </c>
      <c r="BF36" s="3"/>
      <c r="BG36" s="3"/>
      <c r="BH36" s="3">
        <v>0</v>
      </c>
      <c r="BI36" s="3"/>
      <c r="BJ36" s="3"/>
    </row>
    <row r="37" spans="1:62" x14ac:dyDescent="0.3">
      <c r="A37" s="3" t="s">
        <v>307</v>
      </c>
      <c r="B37" s="3"/>
      <c r="C37" s="3">
        <v>0</v>
      </c>
      <c r="D37" s="3"/>
      <c r="E37" s="3"/>
      <c r="F37" s="3">
        <v>0</v>
      </c>
      <c r="G37" s="3"/>
      <c r="H37" s="3"/>
      <c r="I37" s="3">
        <v>0</v>
      </c>
      <c r="J37" s="3"/>
      <c r="K37" s="3"/>
      <c r="L37" s="3">
        <v>0</v>
      </c>
      <c r="M37" s="3"/>
      <c r="N37" s="3"/>
      <c r="O37" s="3">
        <v>0</v>
      </c>
      <c r="P37" s="3"/>
      <c r="Q37" s="3"/>
      <c r="R37" s="3">
        <v>0</v>
      </c>
      <c r="S37" s="3"/>
      <c r="T37" s="3"/>
      <c r="U37" s="3">
        <v>0</v>
      </c>
      <c r="V37" s="3"/>
      <c r="W37" s="3"/>
      <c r="X37" s="3">
        <v>0</v>
      </c>
      <c r="Y37" s="3"/>
      <c r="Z37" s="3"/>
      <c r="AA37" s="3">
        <v>0</v>
      </c>
      <c r="AB37" s="3"/>
      <c r="AC37" s="3"/>
      <c r="AD37" s="3">
        <v>0</v>
      </c>
      <c r="AE37" s="3"/>
      <c r="AF37" s="3"/>
      <c r="AG37" s="3">
        <v>0</v>
      </c>
      <c r="AH37" s="3"/>
      <c r="AI37" s="3"/>
      <c r="AJ37" s="3">
        <v>0</v>
      </c>
      <c r="AK37" s="3"/>
      <c r="AL37" s="3"/>
      <c r="AM37" s="3">
        <v>0</v>
      </c>
      <c r="AN37" s="3"/>
      <c r="AO37" s="3"/>
      <c r="AP37" s="3">
        <v>0</v>
      </c>
      <c r="AQ37" s="3"/>
      <c r="AR37" s="3"/>
      <c r="AS37" s="3">
        <v>0</v>
      </c>
      <c r="AT37" s="3"/>
      <c r="AU37" s="3"/>
      <c r="AV37" s="3">
        <v>0</v>
      </c>
      <c r="AW37" s="3"/>
      <c r="AX37" s="3"/>
      <c r="AY37" s="3">
        <v>0</v>
      </c>
      <c r="AZ37" s="3"/>
      <c r="BA37" s="3"/>
      <c r="BB37" s="3">
        <v>0</v>
      </c>
      <c r="BC37" s="3"/>
      <c r="BD37" s="3"/>
      <c r="BE37" s="3">
        <v>0</v>
      </c>
      <c r="BF37" s="3"/>
      <c r="BG37" s="3"/>
      <c r="BH37" s="3">
        <v>0</v>
      </c>
      <c r="BI37" s="3"/>
      <c r="BJ37" s="3"/>
    </row>
    <row r="38" spans="1:62" x14ac:dyDescent="0.3">
      <c r="A38" s="3" t="s">
        <v>311</v>
      </c>
      <c r="B38" s="3"/>
      <c r="C38" s="3">
        <v>0</v>
      </c>
      <c r="D38" s="3"/>
      <c r="E38" s="3"/>
      <c r="F38" s="3">
        <v>0</v>
      </c>
      <c r="G38" s="3"/>
      <c r="H38" s="3"/>
      <c r="I38" s="3">
        <v>0</v>
      </c>
      <c r="J38" s="3"/>
      <c r="K38" s="3"/>
      <c r="L38" s="3">
        <v>0</v>
      </c>
      <c r="M38" s="3"/>
      <c r="N38" s="3"/>
      <c r="O38" s="3">
        <v>0</v>
      </c>
      <c r="P38" s="3"/>
      <c r="Q38" s="3"/>
      <c r="R38" s="3">
        <v>0</v>
      </c>
      <c r="S38" s="3"/>
      <c r="T38" s="3"/>
      <c r="U38" s="3">
        <v>0</v>
      </c>
      <c r="V38" s="3"/>
      <c r="W38" s="3"/>
      <c r="X38" s="3">
        <v>0</v>
      </c>
      <c r="Y38" s="3"/>
      <c r="Z38" s="3"/>
      <c r="AA38" s="3">
        <v>0</v>
      </c>
      <c r="AB38" s="3"/>
      <c r="AC38" s="3"/>
      <c r="AD38" s="3">
        <v>0</v>
      </c>
      <c r="AE38" s="3"/>
      <c r="AF38" s="3"/>
      <c r="AG38" s="3">
        <v>0</v>
      </c>
      <c r="AH38" s="3"/>
      <c r="AI38" s="3"/>
      <c r="AJ38" s="3">
        <v>0</v>
      </c>
      <c r="AK38" s="3"/>
      <c r="AL38" s="3"/>
      <c r="AM38" s="3">
        <v>0</v>
      </c>
      <c r="AN38" s="3"/>
      <c r="AO38" s="3"/>
      <c r="AP38" s="3">
        <v>0</v>
      </c>
      <c r="AQ38" s="3"/>
      <c r="AR38" s="3"/>
      <c r="AS38" s="3">
        <v>0</v>
      </c>
      <c r="AT38" s="3"/>
      <c r="AU38" s="3"/>
      <c r="AV38" s="3">
        <v>0</v>
      </c>
      <c r="AW38" s="3"/>
      <c r="AX38" s="3"/>
      <c r="AY38" s="3">
        <v>0</v>
      </c>
      <c r="AZ38" s="3"/>
      <c r="BA38" s="3"/>
      <c r="BB38" s="3">
        <v>0</v>
      </c>
      <c r="BC38" s="3"/>
      <c r="BD38" s="3"/>
      <c r="BE38" s="3">
        <v>0</v>
      </c>
      <c r="BF38" s="3"/>
      <c r="BG38" s="3"/>
      <c r="BH38" s="3">
        <v>0</v>
      </c>
      <c r="BI38" s="3"/>
      <c r="BJ38" s="3"/>
    </row>
    <row r="39" spans="1:62" x14ac:dyDescent="0.3">
      <c r="A39" s="3" t="s">
        <v>111</v>
      </c>
      <c r="B39" s="3"/>
      <c r="C39" s="3">
        <v>0</v>
      </c>
      <c r="D39" s="3"/>
      <c r="E39" s="3"/>
      <c r="F39" s="3">
        <v>0</v>
      </c>
      <c r="G39" s="3"/>
      <c r="H39" s="3"/>
      <c r="I39" s="3">
        <v>0</v>
      </c>
      <c r="J39" s="3"/>
      <c r="K39" s="3"/>
      <c r="L39" s="3">
        <v>0</v>
      </c>
      <c r="M39" s="3"/>
      <c r="N39" s="3"/>
      <c r="O39" s="3">
        <v>0</v>
      </c>
      <c r="P39" s="3"/>
      <c r="Q39" s="3"/>
      <c r="R39" s="3">
        <v>0</v>
      </c>
      <c r="S39" s="3"/>
      <c r="T39" s="3"/>
      <c r="U39" s="3">
        <v>0</v>
      </c>
      <c r="V39" s="3"/>
      <c r="W39" s="3"/>
      <c r="X39" s="3">
        <v>0</v>
      </c>
      <c r="Y39" s="3"/>
      <c r="Z39" s="3"/>
      <c r="AA39" s="3">
        <v>0</v>
      </c>
      <c r="AB39" s="3"/>
      <c r="AC39" s="3"/>
      <c r="AD39" s="3">
        <v>0</v>
      </c>
      <c r="AE39" s="3"/>
      <c r="AF39" s="3"/>
      <c r="AG39" s="3">
        <v>0</v>
      </c>
      <c r="AH39" s="3"/>
      <c r="AI39" s="3"/>
      <c r="AJ39" s="3">
        <v>0</v>
      </c>
      <c r="AK39" s="3"/>
      <c r="AL39" s="3"/>
      <c r="AM39" s="3">
        <v>0</v>
      </c>
      <c r="AN39" s="3"/>
      <c r="AO39" s="3"/>
      <c r="AP39" s="3">
        <v>0</v>
      </c>
      <c r="AQ39" s="3"/>
      <c r="AR39" s="3"/>
      <c r="AS39" s="3">
        <v>0</v>
      </c>
      <c r="AT39" s="3"/>
      <c r="AU39" s="3"/>
      <c r="AV39" s="3">
        <v>0</v>
      </c>
      <c r="AW39" s="3"/>
      <c r="AX39" s="3"/>
      <c r="AY39" s="3">
        <v>0</v>
      </c>
      <c r="AZ39" s="3"/>
      <c r="BA39" s="3"/>
      <c r="BB39" s="3">
        <v>0</v>
      </c>
      <c r="BC39" s="3"/>
      <c r="BD39" s="3"/>
      <c r="BE39" s="3">
        <v>0</v>
      </c>
      <c r="BF39" s="3"/>
      <c r="BG39" s="3"/>
      <c r="BH39" s="3">
        <v>0</v>
      </c>
      <c r="BI39" s="3"/>
      <c r="BJ39" s="3"/>
    </row>
    <row r="40" spans="1:62" x14ac:dyDescent="0.3">
      <c r="A40" s="3" t="s">
        <v>303</v>
      </c>
      <c r="B40" s="3"/>
      <c r="C40" s="3">
        <v>0</v>
      </c>
      <c r="D40" s="3"/>
      <c r="E40" s="3"/>
      <c r="F40" s="3">
        <v>0</v>
      </c>
      <c r="G40" s="3"/>
      <c r="H40" s="3"/>
      <c r="I40" s="3">
        <v>0</v>
      </c>
      <c r="J40" s="3"/>
      <c r="K40" s="3"/>
      <c r="L40" s="3">
        <v>0</v>
      </c>
      <c r="M40" s="3"/>
      <c r="N40" s="3"/>
      <c r="O40" s="3">
        <v>0</v>
      </c>
      <c r="P40" s="3"/>
      <c r="Q40" s="3"/>
      <c r="R40" s="3">
        <v>0</v>
      </c>
      <c r="S40" s="3"/>
      <c r="T40" s="3"/>
      <c r="U40" s="3">
        <v>0</v>
      </c>
      <c r="V40" s="3"/>
      <c r="W40" s="3"/>
      <c r="X40" s="3">
        <v>0</v>
      </c>
      <c r="Y40" s="3"/>
      <c r="Z40" s="3"/>
      <c r="AA40" s="3">
        <v>0</v>
      </c>
      <c r="AB40" s="3"/>
      <c r="AC40" s="3"/>
      <c r="AD40" s="3">
        <v>0</v>
      </c>
      <c r="AE40" s="3"/>
      <c r="AF40" s="3"/>
      <c r="AG40" s="3">
        <v>0</v>
      </c>
      <c r="AH40" s="3"/>
      <c r="AI40" s="3"/>
      <c r="AJ40" s="3">
        <v>0</v>
      </c>
      <c r="AK40" s="3"/>
      <c r="AL40" s="3"/>
      <c r="AM40" s="3">
        <v>0</v>
      </c>
      <c r="AN40" s="3"/>
      <c r="AO40" s="3"/>
      <c r="AP40" s="3">
        <v>0</v>
      </c>
      <c r="AQ40" s="3"/>
      <c r="AR40" s="3"/>
      <c r="AS40" s="3">
        <v>0</v>
      </c>
      <c r="AT40" s="3"/>
      <c r="AU40" s="3"/>
      <c r="AV40" s="3">
        <v>0</v>
      </c>
      <c r="AW40" s="3"/>
      <c r="AX40" s="3"/>
      <c r="AY40" s="3">
        <v>0</v>
      </c>
      <c r="AZ40" s="3"/>
      <c r="BA40" s="3"/>
      <c r="BB40" s="3">
        <v>0</v>
      </c>
      <c r="BC40" s="3"/>
      <c r="BD40" s="3"/>
      <c r="BE40" s="3">
        <v>0</v>
      </c>
      <c r="BF40" s="3"/>
      <c r="BG40" s="3"/>
      <c r="BH40" s="3">
        <v>0</v>
      </c>
      <c r="BI40" s="3"/>
      <c r="BJ40" s="3"/>
    </row>
    <row r="41" spans="1:62" x14ac:dyDescent="0.3">
      <c r="A41" s="3" t="s">
        <v>304</v>
      </c>
      <c r="B41" s="3"/>
      <c r="C41" s="3">
        <v>0</v>
      </c>
      <c r="D41" s="3"/>
      <c r="E41" s="3"/>
      <c r="F41" s="3">
        <v>0</v>
      </c>
      <c r="G41" s="3"/>
      <c r="H41" s="3"/>
      <c r="I41" s="3">
        <v>0</v>
      </c>
      <c r="J41" s="3"/>
      <c r="K41" s="3"/>
      <c r="L41" s="3">
        <v>0</v>
      </c>
      <c r="M41" s="3"/>
      <c r="N41" s="3"/>
      <c r="O41" s="3">
        <v>0</v>
      </c>
      <c r="P41" s="3"/>
      <c r="Q41" s="3"/>
      <c r="R41" s="3">
        <v>0</v>
      </c>
      <c r="S41" s="3"/>
      <c r="T41" s="3"/>
      <c r="U41" s="3">
        <v>0</v>
      </c>
      <c r="V41" s="3"/>
      <c r="W41" s="3"/>
      <c r="X41" s="3">
        <v>0</v>
      </c>
      <c r="Y41" s="3"/>
      <c r="Z41" s="3"/>
      <c r="AA41" s="3">
        <v>0</v>
      </c>
      <c r="AB41" s="3"/>
      <c r="AC41" s="3"/>
      <c r="AD41" s="3">
        <v>0</v>
      </c>
      <c r="AE41" s="3"/>
      <c r="AF41" s="3"/>
      <c r="AG41" s="3">
        <v>0</v>
      </c>
      <c r="AH41" s="3"/>
      <c r="AI41" s="3"/>
      <c r="AJ41" s="3">
        <v>0</v>
      </c>
      <c r="AK41" s="3"/>
      <c r="AL41" s="3"/>
      <c r="AM41" s="3">
        <v>0</v>
      </c>
      <c r="AN41" s="3"/>
      <c r="AO41" s="3"/>
      <c r="AP41" s="3">
        <v>0</v>
      </c>
      <c r="AQ41" s="3"/>
      <c r="AR41" s="3"/>
      <c r="AS41" s="3">
        <v>0</v>
      </c>
      <c r="AT41" s="3"/>
      <c r="AU41" s="3"/>
      <c r="AV41" s="3">
        <v>0</v>
      </c>
      <c r="AW41" s="3"/>
      <c r="AX41" s="3"/>
      <c r="AY41" s="3">
        <v>0</v>
      </c>
      <c r="AZ41" s="3"/>
      <c r="BA41" s="3"/>
      <c r="BB41" s="3">
        <v>0</v>
      </c>
      <c r="BC41" s="3"/>
      <c r="BD41" s="3"/>
      <c r="BE41" s="3">
        <v>0</v>
      </c>
      <c r="BF41" s="3"/>
      <c r="BG41" s="3"/>
      <c r="BH41" s="3">
        <v>0</v>
      </c>
      <c r="BI41" s="3"/>
      <c r="BJ41" s="3"/>
    </row>
    <row r="42" spans="1:62" x14ac:dyDescent="0.3">
      <c r="A42" s="3" t="s">
        <v>66</v>
      </c>
      <c r="B42" s="3"/>
      <c r="C42" s="3">
        <v>1</v>
      </c>
      <c r="D42" s="3"/>
      <c r="E42" s="3"/>
      <c r="F42" s="3">
        <v>1</v>
      </c>
      <c r="G42" s="3"/>
      <c r="H42" s="3"/>
      <c r="I42" s="3">
        <v>1</v>
      </c>
      <c r="J42" s="3"/>
      <c r="K42" s="3"/>
      <c r="L42" s="3">
        <v>1</v>
      </c>
      <c r="M42" s="3"/>
      <c r="N42" s="3"/>
      <c r="O42" s="3">
        <v>1</v>
      </c>
      <c r="P42" s="3"/>
      <c r="Q42" s="3"/>
      <c r="R42" s="3">
        <v>1</v>
      </c>
      <c r="S42" s="3"/>
      <c r="T42" s="3"/>
      <c r="U42" s="3">
        <v>1</v>
      </c>
      <c r="V42" s="3"/>
      <c r="W42" s="3"/>
      <c r="X42" s="3">
        <v>1</v>
      </c>
      <c r="Y42" s="3"/>
      <c r="Z42" s="3"/>
      <c r="AA42" s="3">
        <v>1</v>
      </c>
      <c r="AB42" s="3"/>
      <c r="AC42" s="3"/>
      <c r="AD42" s="3">
        <v>1</v>
      </c>
      <c r="AE42" s="3"/>
      <c r="AF42" s="3"/>
      <c r="AG42" s="3">
        <v>1</v>
      </c>
      <c r="AH42" s="3"/>
      <c r="AI42" s="3"/>
      <c r="AJ42" s="3">
        <v>1</v>
      </c>
      <c r="AK42" s="3"/>
      <c r="AL42" s="3"/>
      <c r="AM42" s="3">
        <v>1</v>
      </c>
      <c r="AN42" s="3"/>
      <c r="AO42" s="3"/>
      <c r="AP42" s="3">
        <v>1</v>
      </c>
      <c r="AQ42" s="3"/>
      <c r="AR42" s="3"/>
      <c r="AS42" s="3">
        <v>1</v>
      </c>
      <c r="AT42" s="3"/>
      <c r="AU42" s="3"/>
      <c r="AV42" s="3">
        <v>1</v>
      </c>
      <c r="AW42" s="3"/>
      <c r="AX42" s="3"/>
      <c r="AY42" s="3">
        <v>1</v>
      </c>
      <c r="AZ42" s="3"/>
      <c r="BA42" s="3"/>
      <c r="BB42" s="3">
        <v>1</v>
      </c>
      <c r="BC42" s="3"/>
      <c r="BD42" s="3"/>
      <c r="BE42" s="3">
        <v>1</v>
      </c>
      <c r="BF42" s="3"/>
      <c r="BG42" s="3"/>
      <c r="BH42" s="3">
        <v>1</v>
      </c>
      <c r="BI42" s="3"/>
      <c r="BJ42" s="3"/>
    </row>
    <row r="43" spans="1:62" x14ac:dyDescent="0.3">
      <c r="A43" s="3" t="s">
        <v>158</v>
      </c>
      <c r="B43" s="3"/>
      <c r="C43" s="3">
        <v>0</v>
      </c>
      <c r="D43" s="3"/>
      <c r="E43" s="3"/>
      <c r="F43" s="3">
        <v>0</v>
      </c>
      <c r="G43" s="3"/>
      <c r="H43" s="3"/>
      <c r="I43" s="3">
        <v>0</v>
      </c>
      <c r="J43" s="3"/>
      <c r="K43" s="3"/>
      <c r="L43" s="3">
        <v>0</v>
      </c>
      <c r="M43" s="3"/>
      <c r="N43" s="3"/>
      <c r="O43" s="3">
        <v>0</v>
      </c>
      <c r="P43" s="3"/>
      <c r="Q43" s="3"/>
      <c r="R43" s="3">
        <v>0</v>
      </c>
      <c r="S43" s="3"/>
      <c r="T43" s="3"/>
      <c r="U43" s="3">
        <v>0</v>
      </c>
      <c r="V43" s="3"/>
      <c r="W43" s="3"/>
      <c r="X43" s="3">
        <v>0</v>
      </c>
      <c r="Y43" s="3"/>
      <c r="Z43" s="3"/>
      <c r="AA43" s="3">
        <v>0</v>
      </c>
      <c r="AB43" s="3"/>
      <c r="AC43" s="3"/>
      <c r="AD43" s="3">
        <v>0</v>
      </c>
      <c r="AE43" s="3"/>
      <c r="AF43" s="3"/>
      <c r="AG43" s="3">
        <v>0</v>
      </c>
      <c r="AH43" s="3"/>
      <c r="AI43" s="3"/>
      <c r="AJ43" s="3">
        <v>0</v>
      </c>
      <c r="AK43" s="3"/>
      <c r="AL43" s="3"/>
      <c r="AM43" s="3">
        <v>0</v>
      </c>
      <c r="AN43" s="3"/>
      <c r="AO43" s="3"/>
      <c r="AP43" s="3">
        <v>0</v>
      </c>
      <c r="AQ43" s="3"/>
      <c r="AR43" s="3"/>
      <c r="AS43" s="3">
        <v>0</v>
      </c>
      <c r="AT43" s="3"/>
      <c r="AU43" s="3"/>
      <c r="AV43" s="3">
        <v>0</v>
      </c>
      <c r="AW43" s="3"/>
      <c r="AX43" s="3"/>
      <c r="AY43" s="3">
        <v>0</v>
      </c>
      <c r="AZ43" s="3"/>
      <c r="BA43" s="3"/>
      <c r="BB43" s="3">
        <v>0</v>
      </c>
      <c r="BC43" s="3"/>
      <c r="BD43" s="3"/>
      <c r="BE43" s="3">
        <v>0</v>
      </c>
      <c r="BF43" s="3"/>
      <c r="BG43" s="3"/>
      <c r="BH43" s="3">
        <v>0</v>
      </c>
      <c r="BI43" s="3"/>
      <c r="BJ43" s="3"/>
    </row>
    <row r="44" spans="1:62" x14ac:dyDescent="0.3">
      <c r="A44" s="3" t="s">
        <v>157</v>
      </c>
      <c r="B44" s="3"/>
      <c r="C44" s="3">
        <v>0</v>
      </c>
      <c r="D44" s="3"/>
      <c r="E44" s="3"/>
      <c r="F44" s="3">
        <v>0</v>
      </c>
      <c r="G44" s="3"/>
      <c r="H44" s="3"/>
      <c r="I44" s="3">
        <v>0</v>
      </c>
      <c r="J44" s="3"/>
      <c r="K44" s="3"/>
      <c r="L44" s="3">
        <v>0</v>
      </c>
      <c r="M44" s="3"/>
      <c r="N44" s="3"/>
      <c r="O44" s="3">
        <v>0</v>
      </c>
      <c r="P44" s="3"/>
      <c r="Q44" s="3"/>
      <c r="R44" s="3">
        <v>0</v>
      </c>
      <c r="S44" s="3"/>
      <c r="T44" s="3"/>
      <c r="U44" s="3">
        <v>0</v>
      </c>
      <c r="V44" s="3"/>
      <c r="W44" s="3"/>
      <c r="X44" s="3">
        <v>0</v>
      </c>
      <c r="Y44" s="3"/>
      <c r="Z44" s="3"/>
      <c r="AA44" s="3">
        <v>0</v>
      </c>
      <c r="AB44" s="3"/>
      <c r="AC44" s="3"/>
      <c r="AD44" s="3">
        <v>0</v>
      </c>
      <c r="AE44" s="3"/>
      <c r="AF44" s="3"/>
      <c r="AG44" s="3">
        <v>0</v>
      </c>
      <c r="AH44" s="3"/>
      <c r="AI44" s="3"/>
      <c r="AJ44" s="3">
        <v>0</v>
      </c>
      <c r="AK44" s="3"/>
      <c r="AL44" s="3"/>
      <c r="AM44" s="3">
        <v>0</v>
      </c>
      <c r="AN44" s="3"/>
      <c r="AO44" s="3"/>
      <c r="AP44" s="3">
        <v>0</v>
      </c>
      <c r="AQ44" s="3"/>
      <c r="AR44" s="3"/>
      <c r="AS44" s="3">
        <v>0</v>
      </c>
      <c r="AT44" s="3"/>
      <c r="AU44" s="3"/>
      <c r="AV44" s="3">
        <v>0</v>
      </c>
      <c r="AW44" s="3"/>
      <c r="AX44" s="3"/>
      <c r="AY44" s="3">
        <v>0</v>
      </c>
      <c r="AZ44" s="3"/>
      <c r="BA44" s="3"/>
      <c r="BB44" s="3">
        <v>0</v>
      </c>
      <c r="BC44" s="3"/>
      <c r="BD44" s="3"/>
      <c r="BE44" s="3">
        <v>0</v>
      </c>
      <c r="BF44" s="3"/>
      <c r="BG44" s="3"/>
      <c r="BH44" s="3">
        <v>0</v>
      </c>
      <c r="BI44" s="3"/>
      <c r="BJ44" s="3"/>
    </row>
    <row r="45" spans="1:62" x14ac:dyDescent="0.3">
      <c r="A45" s="3" t="s">
        <v>149</v>
      </c>
      <c r="B45" s="3"/>
      <c r="C45" s="3">
        <v>0</v>
      </c>
      <c r="D45" s="3"/>
      <c r="E45" s="3"/>
      <c r="F45" s="3">
        <v>0</v>
      </c>
      <c r="G45" s="3"/>
      <c r="H45" s="3"/>
      <c r="I45" s="3">
        <v>0</v>
      </c>
      <c r="J45" s="3"/>
      <c r="K45" s="3"/>
      <c r="L45" s="3">
        <v>0</v>
      </c>
      <c r="M45" s="3"/>
      <c r="N45" s="3"/>
      <c r="O45" s="3">
        <v>0</v>
      </c>
      <c r="P45" s="3"/>
      <c r="Q45" s="3"/>
      <c r="R45" s="3">
        <v>0</v>
      </c>
      <c r="S45" s="3"/>
      <c r="T45" s="3"/>
      <c r="U45" s="3">
        <v>0</v>
      </c>
      <c r="V45" s="3"/>
      <c r="W45" s="3"/>
      <c r="X45" s="3">
        <v>0</v>
      </c>
      <c r="Y45" s="3"/>
      <c r="Z45" s="3"/>
      <c r="AA45" s="3">
        <v>0</v>
      </c>
      <c r="AB45" s="3"/>
      <c r="AC45" s="3"/>
      <c r="AD45" s="3">
        <v>0</v>
      </c>
      <c r="AE45" s="3"/>
      <c r="AF45" s="3"/>
      <c r="AG45" s="3">
        <v>0</v>
      </c>
      <c r="AH45" s="3"/>
      <c r="AI45" s="3"/>
      <c r="AJ45" s="3">
        <v>0</v>
      </c>
      <c r="AK45" s="3"/>
      <c r="AL45" s="3"/>
      <c r="AM45" s="3">
        <v>0</v>
      </c>
      <c r="AN45" s="3"/>
      <c r="AO45" s="3"/>
      <c r="AP45" s="3">
        <v>0</v>
      </c>
      <c r="AQ45" s="3"/>
      <c r="AR45" s="3"/>
      <c r="AS45" s="3">
        <v>0</v>
      </c>
      <c r="AT45" s="3"/>
      <c r="AU45" s="3"/>
      <c r="AV45" s="3">
        <v>0</v>
      </c>
      <c r="AW45" s="3"/>
      <c r="AX45" s="3"/>
      <c r="AY45" s="3">
        <v>0</v>
      </c>
      <c r="AZ45" s="3"/>
      <c r="BA45" s="3"/>
      <c r="BB45" s="3">
        <v>0</v>
      </c>
      <c r="BC45" s="3"/>
      <c r="BD45" s="3"/>
      <c r="BE45" s="3">
        <v>0</v>
      </c>
      <c r="BF45" s="3"/>
      <c r="BG45" s="3"/>
      <c r="BH45" s="3">
        <v>0</v>
      </c>
      <c r="BI45" s="3"/>
      <c r="BJ45" s="3"/>
    </row>
    <row r="46" spans="1:62" x14ac:dyDescent="0.3">
      <c r="A46" s="3" t="s">
        <v>147</v>
      </c>
      <c r="B46" s="3"/>
      <c r="C46" s="3">
        <v>0</v>
      </c>
      <c r="D46" s="3"/>
      <c r="E46" s="3"/>
      <c r="F46" s="3">
        <v>0</v>
      </c>
      <c r="G46" s="3"/>
      <c r="H46" s="3"/>
      <c r="I46" s="3">
        <v>0</v>
      </c>
      <c r="J46" s="3"/>
      <c r="K46" s="3"/>
      <c r="L46" s="3">
        <v>0</v>
      </c>
      <c r="M46" s="3"/>
      <c r="N46" s="3"/>
      <c r="O46" s="3">
        <v>0</v>
      </c>
      <c r="P46" s="3"/>
      <c r="Q46" s="3"/>
      <c r="R46" s="3">
        <v>0</v>
      </c>
      <c r="S46" s="3"/>
      <c r="T46" s="3"/>
      <c r="U46" s="3">
        <v>0</v>
      </c>
      <c r="V46" s="3"/>
      <c r="W46" s="3"/>
      <c r="X46" s="3">
        <v>0</v>
      </c>
      <c r="Y46" s="3"/>
      <c r="Z46" s="3"/>
      <c r="AA46" s="3">
        <v>0</v>
      </c>
      <c r="AB46" s="3"/>
      <c r="AC46" s="3"/>
      <c r="AD46" s="3">
        <v>0</v>
      </c>
      <c r="AE46" s="3"/>
      <c r="AF46" s="3"/>
      <c r="AG46" s="3">
        <v>0</v>
      </c>
      <c r="AH46" s="3"/>
      <c r="AI46" s="3"/>
      <c r="AJ46" s="3">
        <v>0</v>
      </c>
      <c r="AK46" s="3"/>
      <c r="AL46" s="3"/>
      <c r="AM46" s="3">
        <v>0</v>
      </c>
      <c r="AN46" s="3"/>
      <c r="AO46" s="3"/>
      <c r="AP46" s="3">
        <v>0</v>
      </c>
      <c r="AQ46" s="3"/>
      <c r="AR46" s="3"/>
      <c r="AS46" s="3">
        <v>0</v>
      </c>
      <c r="AT46" s="3"/>
      <c r="AU46" s="3"/>
      <c r="AV46" s="3">
        <v>0</v>
      </c>
      <c r="AW46" s="3"/>
      <c r="AX46" s="3"/>
      <c r="AY46" s="3">
        <v>0</v>
      </c>
      <c r="AZ46" s="3"/>
      <c r="BA46" s="3"/>
      <c r="BB46" s="3">
        <v>0</v>
      </c>
      <c r="BC46" s="3"/>
      <c r="BD46" s="3"/>
      <c r="BE46" s="3">
        <v>0</v>
      </c>
      <c r="BF46" s="3"/>
      <c r="BG46" s="3"/>
      <c r="BH46" s="3">
        <v>0</v>
      </c>
      <c r="BI46" s="3"/>
      <c r="BJ46" s="3"/>
    </row>
    <row r="47" spans="1:62" x14ac:dyDescent="0.3">
      <c r="A47" s="3" t="s">
        <v>87</v>
      </c>
      <c r="B47" s="3"/>
      <c r="C47" s="3">
        <v>0</v>
      </c>
      <c r="D47" s="3"/>
      <c r="E47" s="3"/>
      <c r="F47" s="3">
        <v>0</v>
      </c>
      <c r="G47" s="3"/>
      <c r="H47" s="3"/>
      <c r="I47" s="3">
        <v>0</v>
      </c>
      <c r="J47" s="3"/>
      <c r="K47" s="3"/>
      <c r="L47" s="3">
        <v>0</v>
      </c>
      <c r="M47" s="3"/>
      <c r="N47" s="3"/>
      <c r="O47" s="3">
        <v>0</v>
      </c>
      <c r="P47" s="3"/>
      <c r="Q47" s="3"/>
      <c r="R47" s="3">
        <v>0</v>
      </c>
      <c r="S47" s="3"/>
      <c r="T47" s="3"/>
      <c r="U47" s="3">
        <v>0</v>
      </c>
      <c r="V47" s="3"/>
      <c r="W47" s="3"/>
      <c r="X47" s="3">
        <v>0</v>
      </c>
      <c r="Y47" s="3"/>
      <c r="Z47" s="3"/>
      <c r="AA47" s="3">
        <v>0</v>
      </c>
      <c r="AB47" s="3"/>
      <c r="AC47" s="3"/>
      <c r="AD47" s="3">
        <v>0</v>
      </c>
      <c r="AE47" s="3"/>
      <c r="AF47" s="3"/>
      <c r="AG47" s="3">
        <v>0</v>
      </c>
      <c r="AH47" s="3"/>
      <c r="AI47" s="3"/>
      <c r="AJ47" s="3">
        <v>0</v>
      </c>
      <c r="AK47" s="3"/>
      <c r="AL47" s="3"/>
      <c r="AM47" s="3">
        <v>0</v>
      </c>
      <c r="AN47" s="3"/>
      <c r="AO47" s="3"/>
      <c r="AP47" s="3">
        <v>0</v>
      </c>
      <c r="AQ47" s="3"/>
      <c r="AR47" s="3"/>
      <c r="AS47" s="3">
        <v>0</v>
      </c>
      <c r="AT47" s="3"/>
      <c r="AU47" s="3"/>
      <c r="AV47" s="3">
        <v>0</v>
      </c>
      <c r="AW47" s="3"/>
      <c r="AX47" s="3"/>
      <c r="AY47" s="3">
        <v>0</v>
      </c>
      <c r="AZ47" s="3"/>
      <c r="BA47" s="3"/>
      <c r="BB47" s="3">
        <v>0</v>
      </c>
      <c r="BC47" s="3"/>
      <c r="BD47" s="3"/>
      <c r="BE47" s="3">
        <v>0</v>
      </c>
      <c r="BF47" s="3"/>
      <c r="BG47" s="3"/>
      <c r="BH47" s="3">
        <v>0</v>
      </c>
      <c r="BI47" s="3"/>
      <c r="BJ47" s="3"/>
    </row>
    <row r="48" spans="1:62" x14ac:dyDescent="0.3">
      <c r="A48" s="3" t="s">
        <v>85</v>
      </c>
      <c r="B48" s="3"/>
      <c r="C48" s="3">
        <v>0</v>
      </c>
      <c r="D48" s="3"/>
      <c r="E48" s="3"/>
      <c r="F48" s="3">
        <v>0</v>
      </c>
      <c r="G48" s="3"/>
      <c r="H48" s="3"/>
      <c r="I48" s="3">
        <v>0</v>
      </c>
      <c r="J48" s="3"/>
      <c r="K48" s="3"/>
      <c r="L48" s="3">
        <v>0</v>
      </c>
      <c r="M48" s="3"/>
      <c r="N48" s="3"/>
      <c r="O48" s="3">
        <v>0</v>
      </c>
      <c r="P48" s="3"/>
      <c r="Q48" s="3"/>
      <c r="R48" s="3">
        <v>0</v>
      </c>
      <c r="S48" s="3"/>
      <c r="T48" s="3"/>
      <c r="U48" s="3">
        <v>0</v>
      </c>
      <c r="V48" s="3"/>
      <c r="W48" s="3"/>
      <c r="X48" s="3">
        <v>0</v>
      </c>
      <c r="Y48" s="3"/>
      <c r="Z48" s="3"/>
      <c r="AA48" s="3">
        <v>0</v>
      </c>
      <c r="AB48" s="3"/>
      <c r="AC48" s="3"/>
      <c r="AD48" s="3">
        <v>0</v>
      </c>
      <c r="AE48" s="3"/>
      <c r="AF48" s="3"/>
      <c r="AG48" s="3">
        <v>0</v>
      </c>
      <c r="AH48" s="3"/>
      <c r="AI48" s="3"/>
      <c r="AJ48" s="3">
        <v>0</v>
      </c>
      <c r="AK48" s="3"/>
      <c r="AL48" s="3"/>
      <c r="AM48" s="3">
        <v>0</v>
      </c>
      <c r="AN48" s="3"/>
      <c r="AO48" s="3"/>
      <c r="AP48" s="3">
        <v>0</v>
      </c>
      <c r="AQ48" s="3"/>
      <c r="AR48" s="3"/>
      <c r="AS48" s="3">
        <v>0</v>
      </c>
      <c r="AT48" s="3"/>
      <c r="AU48" s="3"/>
      <c r="AV48" s="3">
        <v>0</v>
      </c>
      <c r="AW48" s="3"/>
      <c r="AX48" s="3"/>
      <c r="AY48" s="3">
        <v>0</v>
      </c>
      <c r="AZ48" s="3"/>
      <c r="BA48" s="3"/>
      <c r="BB48" s="3">
        <v>0</v>
      </c>
      <c r="BC48" s="3"/>
      <c r="BD48" s="3"/>
      <c r="BE48" s="3">
        <v>0</v>
      </c>
      <c r="BF48" s="3"/>
      <c r="BG48" s="3"/>
      <c r="BH48" s="3">
        <v>0</v>
      </c>
      <c r="BI48" s="3"/>
      <c r="BJ48" s="3"/>
    </row>
    <row r="49" spans="1:62" x14ac:dyDescent="0.3">
      <c r="A49" s="3" t="s">
        <v>829</v>
      </c>
      <c r="B49" s="3" t="s">
        <v>106</v>
      </c>
      <c r="C49" s="3">
        <v>378</v>
      </c>
      <c r="D49" s="3"/>
      <c r="E49" s="3"/>
      <c r="F49" s="3">
        <v>392</v>
      </c>
      <c r="G49" s="3"/>
      <c r="H49" s="3"/>
      <c r="I49" s="3">
        <v>405</v>
      </c>
      <c r="J49" s="3"/>
      <c r="K49" s="3"/>
      <c r="L49" s="3">
        <v>418</v>
      </c>
      <c r="M49" s="3"/>
      <c r="N49" s="3"/>
      <c r="O49" s="3">
        <v>437</v>
      </c>
      <c r="P49" s="3"/>
      <c r="Q49" s="3"/>
      <c r="R49" s="3">
        <v>451</v>
      </c>
      <c r="S49" s="3"/>
      <c r="T49" s="3"/>
      <c r="U49" s="3">
        <v>464</v>
      </c>
      <c r="V49" s="3"/>
      <c r="W49" s="3"/>
      <c r="X49" s="3">
        <v>478</v>
      </c>
      <c r="Y49" s="3"/>
      <c r="Z49" s="3"/>
      <c r="AA49" s="3">
        <v>494</v>
      </c>
      <c r="AB49" s="3"/>
      <c r="AC49" s="3"/>
      <c r="AD49" s="3">
        <v>506</v>
      </c>
      <c r="AE49" s="3"/>
      <c r="AF49" s="3"/>
      <c r="AG49" s="3">
        <v>519</v>
      </c>
      <c r="AH49" s="3"/>
      <c r="AI49" s="3"/>
      <c r="AJ49" s="3">
        <v>534</v>
      </c>
      <c r="AK49" s="3"/>
      <c r="AL49" s="3"/>
      <c r="AM49" s="3">
        <v>550</v>
      </c>
      <c r="AN49" s="3"/>
      <c r="AO49" s="3"/>
      <c r="AP49" s="3">
        <v>561</v>
      </c>
      <c r="AQ49" s="3"/>
      <c r="AR49" s="3"/>
      <c r="AS49" s="3">
        <v>574</v>
      </c>
      <c r="AT49" s="3"/>
      <c r="AU49" s="3"/>
      <c r="AV49" s="3">
        <v>589</v>
      </c>
      <c r="AW49" s="3"/>
      <c r="AX49" s="3"/>
      <c r="AY49" s="3">
        <v>603</v>
      </c>
      <c r="AZ49" s="3"/>
      <c r="BA49" s="3"/>
      <c r="BB49" s="3">
        <v>614</v>
      </c>
      <c r="BC49" s="3"/>
      <c r="BD49" s="3"/>
      <c r="BE49" s="3">
        <v>627</v>
      </c>
      <c r="BF49" s="3"/>
      <c r="BG49" s="3"/>
      <c r="BH49" s="3">
        <v>639</v>
      </c>
      <c r="BI49" s="3"/>
      <c r="BJ49" s="3"/>
    </row>
    <row r="50" spans="1:62" x14ac:dyDescent="0.3">
      <c r="A50" s="3" t="s">
        <v>830</v>
      </c>
      <c r="B50" s="3" t="s">
        <v>410</v>
      </c>
      <c r="C50" s="3">
        <v>6.3000001013279003E-2</v>
      </c>
      <c r="D50" s="3"/>
      <c r="E50" s="3"/>
      <c r="F50" s="3">
        <v>6.5333336591720595E-2</v>
      </c>
      <c r="G50" s="3"/>
      <c r="H50" s="3"/>
      <c r="I50" s="3">
        <v>6.7500002682209001E-2</v>
      </c>
      <c r="J50" s="3"/>
      <c r="K50" s="3"/>
      <c r="L50" s="3">
        <v>6.9666668772697393E-2</v>
      </c>
      <c r="M50" s="3"/>
      <c r="N50" s="3"/>
      <c r="O50" s="3">
        <v>7.2833336889743805E-2</v>
      </c>
      <c r="P50" s="3"/>
      <c r="Q50" s="3"/>
      <c r="R50" s="3">
        <v>7.51666650176048E-2</v>
      </c>
      <c r="S50" s="3"/>
      <c r="T50" s="3"/>
      <c r="U50" s="3">
        <v>7.7333331108093303E-2</v>
      </c>
      <c r="V50" s="3"/>
      <c r="W50" s="3"/>
      <c r="X50" s="3">
        <v>7.9666666686534895E-2</v>
      </c>
      <c r="Y50" s="3"/>
      <c r="Z50" s="3"/>
      <c r="AA50" s="3">
        <v>8.2333333790302304E-2</v>
      </c>
      <c r="AB50" s="3"/>
      <c r="AC50" s="3"/>
      <c r="AD50" s="3">
        <v>8.4333330392837497E-2</v>
      </c>
      <c r="AE50" s="3"/>
      <c r="AF50" s="3"/>
      <c r="AG50" s="3">
        <v>8.6499996483326E-2</v>
      </c>
      <c r="AH50" s="3"/>
      <c r="AI50" s="3"/>
      <c r="AJ50" s="3">
        <v>8.9000001549720806E-2</v>
      </c>
      <c r="AK50" s="3"/>
      <c r="AL50" s="3"/>
      <c r="AM50" s="3">
        <v>9.1666668653488201E-2</v>
      </c>
      <c r="AN50" s="3"/>
      <c r="AO50" s="3"/>
      <c r="AP50" s="3">
        <v>9.3500003218650804E-2</v>
      </c>
      <c r="AQ50" s="3"/>
      <c r="AR50" s="3"/>
      <c r="AS50" s="3">
        <v>9.5666669309139293E-2</v>
      </c>
      <c r="AT50" s="3"/>
      <c r="AU50" s="3"/>
      <c r="AV50" s="3">
        <v>9.8166666924953502E-2</v>
      </c>
      <c r="AW50" s="3"/>
      <c r="AX50" s="3"/>
      <c r="AY50" s="3">
        <v>0.100500002503395</v>
      </c>
      <c r="AZ50" s="3"/>
      <c r="BA50" s="3"/>
      <c r="BB50" s="3">
        <v>0.102333329617977</v>
      </c>
      <c r="BC50" s="3"/>
      <c r="BD50" s="3"/>
      <c r="BE50" s="3">
        <v>0.10450000315904601</v>
      </c>
      <c r="BF50" s="3"/>
      <c r="BG50" s="3"/>
      <c r="BH50" s="3">
        <v>0.106499999761581</v>
      </c>
      <c r="BI50" s="3"/>
      <c r="BJ50" s="3"/>
    </row>
    <row r="51" spans="1:62" x14ac:dyDescent="0.3">
      <c r="A51" s="3" t="s">
        <v>831</v>
      </c>
      <c r="B51" s="3" t="s">
        <v>251</v>
      </c>
      <c r="C51" s="3">
        <v>6.1799998283386204</v>
      </c>
      <c r="D51" s="3"/>
      <c r="E51" s="3"/>
      <c r="F51" s="3">
        <v>6.3200001716613796</v>
      </c>
      <c r="G51" s="3"/>
      <c r="H51" s="3"/>
      <c r="I51" s="3">
        <v>6.4499998092651403</v>
      </c>
      <c r="J51" s="3"/>
      <c r="K51" s="3"/>
      <c r="L51" s="3">
        <v>6.5799999237060502</v>
      </c>
      <c r="M51" s="3"/>
      <c r="N51" s="3"/>
      <c r="O51" s="3">
        <v>7.1700000762939498</v>
      </c>
      <c r="P51" s="3"/>
      <c r="Q51" s="3"/>
      <c r="R51" s="3">
        <v>7.3099999427795401</v>
      </c>
      <c r="S51" s="3"/>
      <c r="T51" s="3"/>
      <c r="U51" s="3">
        <v>7.4400000572204599</v>
      </c>
      <c r="V51" s="3"/>
      <c r="W51" s="3"/>
      <c r="X51" s="3">
        <v>7.5799999237060502</v>
      </c>
      <c r="Y51" s="3"/>
      <c r="Z51" s="3"/>
      <c r="AA51" s="3">
        <v>8.1400003433227504</v>
      </c>
      <c r="AB51" s="3"/>
      <c r="AC51" s="3"/>
      <c r="AD51" s="3">
        <v>8.2600002288818395</v>
      </c>
      <c r="AE51" s="3"/>
      <c r="AF51" s="3"/>
      <c r="AG51" s="3">
        <v>8.3900003433227504</v>
      </c>
      <c r="AH51" s="3"/>
      <c r="AI51" s="3"/>
      <c r="AJ51" s="3">
        <v>8.5399999618530291</v>
      </c>
      <c r="AK51" s="3"/>
      <c r="AL51" s="3"/>
      <c r="AM51" s="3">
        <v>9.1000003814697301</v>
      </c>
      <c r="AN51" s="3"/>
      <c r="AO51" s="3"/>
      <c r="AP51" s="3">
        <v>9.2100000381469709</v>
      </c>
      <c r="AQ51" s="3"/>
      <c r="AR51" s="3"/>
      <c r="AS51" s="3">
        <v>9.3400001525878906</v>
      </c>
      <c r="AT51" s="3"/>
      <c r="AU51" s="3"/>
      <c r="AV51" s="3">
        <v>9.4899997711181605</v>
      </c>
      <c r="AW51" s="3"/>
      <c r="AX51" s="3"/>
      <c r="AY51" s="3">
        <v>10.0299997329712</v>
      </c>
      <c r="AZ51" s="3"/>
      <c r="BA51" s="3"/>
      <c r="BB51" s="3">
        <v>10.1400003433228</v>
      </c>
      <c r="BC51" s="3"/>
      <c r="BD51" s="3"/>
      <c r="BE51" s="3">
        <v>10.2700004577637</v>
      </c>
      <c r="BF51" s="3"/>
      <c r="BG51" s="3"/>
      <c r="BH51" s="3">
        <v>10.3900003433228</v>
      </c>
      <c r="BI51" s="3"/>
      <c r="BJ51" s="3"/>
    </row>
    <row r="52" spans="1:62" x14ac:dyDescent="0.3">
      <c r="A52" s="3" t="s">
        <v>832</v>
      </c>
      <c r="B52" s="3" t="s">
        <v>106</v>
      </c>
      <c r="C52" s="3">
        <v>2156</v>
      </c>
      <c r="D52" s="3"/>
      <c r="E52" s="3"/>
      <c r="F52" s="3">
        <v>2170</v>
      </c>
      <c r="G52" s="3"/>
      <c r="H52" s="3"/>
      <c r="I52" s="3">
        <v>2183</v>
      </c>
      <c r="J52" s="3"/>
      <c r="K52" s="3"/>
      <c r="L52" s="3">
        <v>2196</v>
      </c>
      <c r="M52" s="3"/>
      <c r="N52" s="3"/>
      <c r="O52" s="3">
        <v>2215</v>
      </c>
      <c r="P52" s="3"/>
      <c r="Q52" s="3"/>
      <c r="R52" s="3">
        <v>2229</v>
      </c>
      <c r="S52" s="3"/>
      <c r="T52" s="3"/>
      <c r="U52" s="3">
        <v>2242</v>
      </c>
      <c r="V52" s="3"/>
      <c r="W52" s="3"/>
      <c r="X52" s="3">
        <v>2256</v>
      </c>
      <c r="Y52" s="3"/>
      <c r="Z52" s="3"/>
      <c r="AA52" s="3">
        <v>2272</v>
      </c>
      <c r="AB52" s="3"/>
      <c r="AC52" s="3"/>
      <c r="AD52" s="3">
        <v>2284</v>
      </c>
      <c r="AE52" s="3"/>
      <c r="AF52" s="3"/>
      <c r="AG52" s="3">
        <v>2297</v>
      </c>
      <c r="AH52" s="3"/>
      <c r="AI52" s="3"/>
      <c r="AJ52" s="3">
        <v>2313</v>
      </c>
      <c r="AK52" s="3"/>
      <c r="AL52" s="3"/>
      <c r="AM52" s="3">
        <v>2328</v>
      </c>
      <c r="AN52" s="3"/>
      <c r="AO52" s="3"/>
      <c r="AP52" s="3">
        <v>2339</v>
      </c>
      <c r="AQ52" s="3"/>
      <c r="AR52" s="3"/>
      <c r="AS52" s="3">
        <v>2352</v>
      </c>
      <c r="AT52" s="3"/>
      <c r="AU52" s="3"/>
      <c r="AV52" s="3">
        <v>2368</v>
      </c>
      <c r="AW52" s="3"/>
      <c r="AX52" s="3"/>
      <c r="AY52" s="3">
        <v>2381</v>
      </c>
      <c r="AZ52" s="3"/>
      <c r="BA52" s="3"/>
      <c r="BB52" s="3">
        <v>2392</v>
      </c>
      <c r="BC52" s="3"/>
      <c r="BD52" s="3"/>
      <c r="BE52" s="3">
        <v>2405</v>
      </c>
      <c r="BF52" s="3"/>
      <c r="BG52" s="3"/>
      <c r="BH52" s="3">
        <v>2417</v>
      </c>
      <c r="BI52" s="3"/>
      <c r="BJ52" s="3"/>
    </row>
    <row r="53" spans="1:62" x14ac:dyDescent="0.3">
      <c r="A53" s="3" t="s">
        <v>833</v>
      </c>
      <c r="B53" s="3" t="s">
        <v>410</v>
      </c>
      <c r="C53" s="3">
        <v>0.359333336353302</v>
      </c>
      <c r="D53" s="3"/>
      <c r="E53" s="3"/>
      <c r="F53" s="3">
        <v>0.361666679382324</v>
      </c>
      <c r="G53" s="3"/>
      <c r="H53" s="3"/>
      <c r="I53" s="3">
        <v>0.363833338022232</v>
      </c>
      <c r="J53" s="3"/>
      <c r="K53" s="3"/>
      <c r="L53" s="3">
        <v>0.36599999666214</v>
      </c>
      <c r="M53" s="3"/>
      <c r="N53" s="3"/>
      <c r="O53" s="3">
        <v>0.36916667222976701</v>
      </c>
      <c r="P53" s="3"/>
      <c r="Q53" s="3"/>
      <c r="R53" s="3">
        <v>0.37149998545646701</v>
      </c>
      <c r="S53" s="3"/>
      <c r="T53" s="3"/>
      <c r="U53" s="3">
        <v>0.37366667389869701</v>
      </c>
      <c r="V53" s="3"/>
      <c r="W53" s="3"/>
      <c r="X53" s="3">
        <v>0.37599998712539701</v>
      </c>
      <c r="Y53" s="3"/>
      <c r="Z53" s="3"/>
      <c r="AA53" s="3">
        <v>0.37866666913032498</v>
      </c>
      <c r="AB53" s="3"/>
      <c r="AC53" s="3"/>
      <c r="AD53" s="3">
        <v>0.380666673183441</v>
      </c>
      <c r="AE53" s="3"/>
      <c r="AF53" s="3"/>
      <c r="AG53" s="3">
        <v>0.382833331823349</v>
      </c>
      <c r="AH53" s="3"/>
      <c r="AI53" s="3"/>
      <c r="AJ53" s="3">
        <v>0.38533332943916299</v>
      </c>
      <c r="AK53" s="3"/>
      <c r="AL53" s="3"/>
      <c r="AM53" s="3">
        <v>0.38800001144409202</v>
      </c>
      <c r="AN53" s="3"/>
      <c r="AO53" s="3"/>
      <c r="AP53" s="3">
        <v>0.38983333110809298</v>
      </c>
      <c r="AQ53" s="3"/>
      <c r="AR53" s="3"/>
      <c r="AS53" s="3">
        <v>0.39199998974800099</v>
      </c>
      <c r="AT53" s="3"/>
      <c r="AU53" s="3"/>
      <c r="AV53" s="3">
        <v>0.39449998736381497</v>
      </c>
      <c r="AW53" s="3"/>
      <c r="AX53" s="3"/>
      <c r="AY53" s="3">
        <v>0.39683333039283802</v>
      </c>
      <c r="AZ53" s="3"/>
      <c r="BA53" s="3"/>
      <c r="BB53" s="3">
        <v>0.39866667985916099</v>
      </c>
      <c r="BC53" s="3"/>
      <c r="BD53" s="3"/>
      <c r="BE53" s="3">
        <v>0.40083333849906899</v>
      </c>
      <c r="BF53" s="3"/>
      <c r="BG53" s="3"/>
      <c r="BH53" s="3">
        <v>0.402833342552185</v>
      </c>
      <c r="BI53" s="3"/>
      <c r="BJ53" s="3"/>
    </row>
    <row r="54" spans="1:62" x14ac:dyDescent="0.3">
      <c r="A54" s="3" t="s">
        <v>834</v>
      </c>
      <c r="B54" s="3" t="s">
        <v>106</v>
      </c>
      <c r="C54" s="3">
        <v>696848</v>
      </c>
      <c r="D54" s="3"/>
      <c r="E54" s="3"/>
      <c r="F54" s="3">
        <v>696862</v>
      </c>
      <c r="G54" s="3"/>
      <c r="H54" s="3"/>
      <c r="I54" s="3">
        <v>696875</v>
      </c>
      <c r="J54" s="3"/>
      <c r="K54" s="3"/>
      <c r="L54" s="3">
        <v>696888</v>
      </c>
      <c r="M54" s="3"/>
      <c r="N54" s="3"/>
      <c r="O54" s="3">
        <v>696907</v>
      </c>
      <c r="P54" s="3"/>
      <c r="Q54" s="3"/>
      <c r="R54" s="3">
        <v>696921</v>
      </c>
      <c r="S54" s="3"/>
      <c r="T54" s="3"/>
      <c r="U54" s="3">
        <v>696934</v>
      </c>
      <c r="V54" s="3"/>
      <c r="W54" s="3"/>
      <c r="X54" s="3">
        <v>696948</v>
      </c>
      <c r="Y54" s="3"/>
      <c r="Z54" s="3"/>
      <c r="AA54" s="3">
        <v>696964</v>
      </c>
      <c r="AB54" s="3"/>
      <c r="AC54" s="3"/>
      <c r="AD54" s="3">
        <v>696976</v>
      </c>
      <c r="AE54" s="3"/>
      <c r="AF54" s="3"/>
      <c r="AG54" s="3">
        <v>696989</v>
      </c>
      <c r="AH54" s="3"/>
      <c r="AI54" s="3"/>
      <c r="AJ54" s="3">
        <v>697005</v>
      </c>
      <c r="AK54" s="3"/>
      <c r="AL54" s="3"/>
      <c r="AM54" s="3">
        <v>697020</v>
      </c>
      <c r="AN54" s="3"/>
      <c r="AO54" s="3"/>
      <c r="AP54" s="3">
        <v>697031</v>
      </c>
      <c r="AQ54" s="3"/>
      <c r="AR54" s="3"/>
      <c r="AS54" s="3">
        <v>697044</v>
      </c>
      <c r="AT54" s="3"/>
      <c r="AU54" s="3"/>
      <c r="AV54" s="3">
        <v>697060</v>
      </c>
      <c r="AW54" s="3"/>
      <c r="AX54" s="3"/>
      <c r="AY54" s="3">
        <v>697073</v>
      </c>
      <c r="AZ54" s="3"/>
      <c r="BA54" s="3"/>
      <c r="BB54" s="3">
        <v>697084</v>
      </c>
      <c r="BC54" s="3"/>
      <c r="BD54" s="3"/>
      <c r="BE54" s="3">
        <v>697097</v>
      </c>
      <c r="BF54" s="3"/>
      <c r="BG54" s="3"/>
      <c r="BH54" s="3">
        <v>697109</v>
      </c>
      <c r="BI54" s="3"/>
      <c r="BJ54" s="3"/>
    </row>
    <row r="55" spans="1:62" x14ac:dyDescent="0.3">
      <c r="A55" s="3" t="s">
        <v>835</v>
      </c>
      <c r="B55" s="3" t="s">
        <v>410</v>
      </c>
      <c r="C55" s="3">
        <v>193.34133911132801</v>
      </c>
      <c r="D55" s="3"/>
      <c r="E55" s="3"/>
      <c r="F55" s="3">
        <v>193.343673706055</v>
      </c>
      <c r="G55" s="3"/>
      <c r="H55" s="3"/>
      <c r="I55" s="3">
        <v>193.34584045410199</v>
      </c>
      <c r="J55" s="3"/>
      <c r="K55" s="3"/>
      <c r="L55" s="3">
        <v>193.34800720214801</v>
      </c>
      <c r="M55" s="3"/>
      <c r="N55" s="3"/>
      <c r="O55" s="3">
        <v>193.35116577148401</v>
      </c>
      <c r="P55" s="3"/>
      <c r="Q55" s="3"/>
      <c r="R55" s="3">
        <v>193.35350036621099</v>
      </c>
      <c r="S55" s="3"/>
      <c r="T55" s="3"/>
      <c r="U55" s="3">
        <v>193.35566711425801</v>
      </c>
      <c r="V55" s="3"/>
      <c r="W55" s="3"/>
      <c r="X55" s="3">
        <v>193.35800170898401</v>
      </c>
      <c r="Y55" s="3"/>
      <c r="Z55" s="3"/>
      <c r="AA55" s="3">
        <v>193.36067199707</v>
      </c>
      <c r="AB55" s="3"/>
      <c r="AC55" s="3"/>
      <c r="AD55" s="3">
        <v>193.36267089843801</v>
      </c>
      <c r="AE55" s="3"/>
      <c r="AF55" s="3"/>
      <c r="AG55" s="3">
        <v>193.36483764648401</v>
      </c>
      <c r="AH55" s="3"/>
      <c r="AI55" s="3"/>
      <c r="AJ55" s="3">
        <v>193.36734008789099</v>
      </c>
      <c r="AK55" s="3"/>
      <c r="AL55" s="3"/>
      <c r="AM55" s="3">
        <v>193.36999511718801</v>
      </c>
      <c r="AN55" s="3"/>
      <c r="AO55" s="3"/>
      <c r="AP55" s="3">
        <v>193.371826171875</v>
      </c>
      <c r="AQ55" s="3"/>
      <c r="AR55" s="3"/>
      <c r="AS55" s="3">
        <v>193.37399291992199</v>
      </c>
      <c r="AT55" s="3"/>
      <c r="AU55" s="3"/>
      <c r="AV55" s="3">
        <v>193.37649536132801</v>
      </c>
      <c r="AW55" s="3"/>
      <c r="AX55" s="3"/>
      <c r="AY55" s="3">
        <v>193.378829956055</v>
      </c>
      <c r="AZ55" s="3"/>
      <c r="BA55" s="3"/>
      <c r="BB55" s="3">
        <v>193.38066101074199</v>
      </c>
      <c r="BC55" s="3"/>
      <c r="BD55" s="3"/>
      <c r="BE55" s="3">
        <v>193.38282775878901</v>
      </c>
      <c r="BF55" s="3"/>
      <c r="BG55" s="3"/>
      <c r="BH55" s="3">
        <v>193.38482666015599</v>
      </c>
      <c r="BI55" s="3"/>
      <c r="BJ55" s="3"/>
    </row>
    <row r="56" spans="1:62" x14ac:dyDescent="0.3">
      <c r="A56" s="3" t="s">
        <v>836</v>
      </c>
      <c r="B56" s="3" t="s">
        <v>837</v>
      </c>
      <c r="C56" s="3">
        <v>8.0156888961791992</v>
      </c>
      <c r="D56" s="3"/>
      <c r="E56" s="3"/>
      <c r="F56" s="3">
        <v>8.0157279968261701</v>
      </c>
      <c r="G56" s="3"/>
      <c r="H56" s="3"/>
      <c r="I56" s="3">
        <v>8.0157642364502006</v>
      </c>
      <c r="J56" s="3"/>
      <c r="K56" s="3"/>
      <c r="L56" s="3">
        <v>8.0158004760742205</v>
      </c>
      <c r="M56" s="3"/>
      <c r="N56" s="3"/>
      <c r="O56" s="3">
        <v>8.0158529281616193</v>
      </c>
      <c r="P56" s="3"/>
      <c r="Q56" s="3"/>
      <c r="R56" s="3">
        <v>8.0158920288085902</v>
      </c>
      <c r="S56" s="3"/>
      <c r="T56" s="3"/>
      <c r="U56" s="3">
        <v>8.0159273147583008</v>
      </c>
      <c r="V56" s="3"/>
      <c r="W56" s="3"/>
      <c r="X56" s="3">
        <v>8.0159664154052699</v>
      </c>
      <c r="Y56" s="3"/>
      <c r="Z56" s="3"/>
      <c r="AA56" s="3">
        <v>8.0160112380981392</v>
      </c>
      <c r="AB56" s="3"/>
      <c r="AC56" s="3"/>
      <c r="AD56" s="3">
        <v>8.0160446166992205</v>
      </c>
      <c r="AE56" s="3"/>
      <c r="AF56" s="3"/>
      <c r="AG56" s="3">
        <v>8.0160808563232404</v>
      </c>
      <c r="AH56" s="3"/>
      <c r="AI56" s="3"/>
      <c r="AJ56" s="3">
        <v>8.0161218643188494</v>
      </c>
      <c r="AK56" s="3"/>
      <c r="AL56" s="3"/>
      <c r="AM56" s="3">
        <v>8.0161666870117205</v>
      </c>
      <c r="AN56" s="3"/>
      <c r="AO56" s="3"/>
      <c r="AP56" s="3">
        <v>8.0161972045898402</v>
      </c>
      <c r="AQ56" s="3"/>
      <c r="AR56" s="3"/>
      <c r="AS56" s="3">
        <v>8.0162334442138707</v>
      </c>
      <c r="AT56" s="3"/>
      <c r="AU56" s="3"/>
      <c r="AV56" s="3">
        <v>8.0162754058837908</v>
      </c>
      <c r="AW56" s="3"/>
      <c r="AX56" s="3"/>
      <c r="AY56" s="3">
        <v>8.0163135528564506</v>
      </c>
      <c r="AZ56" s="3"/>
      <c r="BA56" s="3"/>
      <c r="BB56" s="3">
        <v>8.0163440704345703</v>
      </c>
      <c r="BC56" s="3"/>
      <c r="BD56" s="3"/>
      <c r="BE56" s="3">
        <v>8.0163803100585902</v>
      </c>
      <c r="BF56" s="3"/>
      <c r="BG56" s="3"/>
      <c r="BH56" s="3">
        <v>8.0164136886596697</v>
      </c>
      <c r="BI56" s="3"/>
      <c r="BJ56" s="3"/>
    </row>
    <row r="57" spans="1:62" x14ac:dyDescent="0.3">
      <c r="A57" s="3" t="s">
        <v>838</v>
      </c>
      <c r="B57" s="3"/>
      <c r="C57" s="3">
        <v>1</v>
      </c>
      <c r="D57" s="3"/>
      <c r="E57" s="3"/>
      <c r="F57" s="3">
        <v>1</v>
      </c>
      <c r="G57" s="3"/>
      <c r="H57" s="3"/>
      <c r="I57" s="3">
        <v>1</v>
      </c>
      <c r="J57" s="3"/>
      <c r="K57" s="3"/>
      <c r="L57" s="3">
        <v>1</v>
      </c>
      <c r="M57" s="3"/>
      <c r="N57" s="3"/>
      <c r="O57" s="3">
        <v>1</v>
      </c>
      <c r="P57" s="3"/>
      <c r="Q57" s="3"/>
      <c r="R57" s="3">
        <v>1</v>
      </c>
      <c r="S57" s="3"/>
      <c r="T57" s="3"/>
      <c r="U57" s="3">
        <v>1</v>
      </c>
      <c r="V57" s="3"/>
      <c r="W57" s="3"/>
      <c r="X57" s="3">
        <v>1</v>
      </c>
      <c r="Y57" s="3"/>
      <c r="Z57" s="3"/>
      <c r="AA57" s="3">
        <v>1</v>
      </c>
      <c r="AB57" s="3"/>
      <c r="AC57" s="3"/>
      <c r="AD57" s="3">
        <v>1</v>
      </c>
      <c r="AE57" s="3"/>
      <c r="AF57" s="3"/>
      <c r="AG57" s="3">
        <v>1</v>
      </c>
      <c r="AH57" s="3"/>
      <c r="AI57" s="3"/>
      <c r="AJ57" s="3">
        <v>1</v>
      </c>
      <c r="AK57" s="3"/>
      <c r="AL57" s="3"/>
      <c r="AM57" s="3">
        <v>1</v>
      </c>
      <c r="AN57" s="3"/>
      <c r="AO57" s="3"/>
      <c r="AP57" s="3">
        <v>1</v>
      </c>
      <c r="AQ57" s="3"/>
      <c r="AR57" s="3"/>
      <c r="AS57" s="3">
        <v>1</v>
      </c>
      <c r="AT57" s="3"/>
      <c r="AU57" s="3"/>
      <c r="AV57" s="3">
        <v>1</v>
      </c>
      <c r="AW57" s="3"/>
      <c r="AX57" s="3"/>
      <c r="AY57" s="3">
        <v>1</v>
      </c>
      <c r="AZ57" s="3"/>
      <c r="BA57" s="3"/>
      <c r="BB57" s="3">
        <v>1</v>
      </c>
      <c r="BC57" s="3"/>
      <c r="BD57" s="3"/>
      <c r="BE57" s="3">
        <v>1</v>
      </c>
      <c r="BF57" s="3"/>
      <c r="BG57" s="3"/>
      <c r="BH57" s="3">
        <v>1</v>
      </c>
      <c r="BI57" s="3"/>
      <c r="BJ57" s="3"/>
    </row>
    <row r="58" spans="1:62" x14ac:dyDescent="0.3">
      <c r="A58" s="3" t="s">
        <v>839</v>
      </c>
      <c r="B58" s="3"/>
      <c r="C58" s="3">
        <v>0</v>
      </c>
      <c r="D58" s="3"/>
      <c r="E58" s="3"/>
      <c r="F58" s="3">
        <v>0</v>
      </c>
      <c r="G58" s="3"/>
      <c r="H58" s="3"/>
      <c r="I58" s="3">
        <v>0</v>
      </c>
      <c r="J58" s="3"/>
      <c r="K58" s="3"/>
      <c r="L58" s="3">
        <v>0</v>
      </c>
      <c r="M58" s="3"/>
      <c r="N58" s="3"/>
      <c r="O58" s="3">
        <v>0</v>
      </c>
      <c r="P58" s="3"/>
      <c r="Q58" s="3"/>
      <c r="R58" s="3">
        <v>0</v>
      </c>
      <c r="S58" s="3"/>
      <c r="T58" s="3"/>
      <c r="U58" s="3">
        <v>0</v>
      </c>
      <c r="V58" s="3"/>
      <c r="W58" s="3"/>
      <c r="X58" s="3">
        <v>0</v>
      </c>
      <c r="Y58" s="3"/>
      <c r="Z58" s="3"/>
      <c r="AA58" s="3">
        <v>0</v>
      </c>
      <c r="AB58" s="3"/>
      <c r="AC58" s="3"/>
      <c r="AD58" s="3">
        <v>0</v>
      </c>
      <c r="AE58" s="3"/>
      <c r="AF58" s="3"/>
      <c r="AG58" s="3">
        <v>0</v>
      </c>
      <c r="AH58" s="3"/>
      <c r="AI58" s="3"/>
      <c r="AJ58" s="3">
        <v>0</v>
      </c>
      <c r="AK58" s="3"/>
      <c r="AL58" s="3"/>
      <c r="AM58" s="3">
        <v>0</v>
      </c>
      <c r="AN58" s="3"/>
      <c r="AO58" s="3"/>
      <c r="AP58" s="3">
        <v>0</v>
      </c>
      <c r="AQ58" s="3"/>
      <c r="AR58" s="3"/>
      <c r="AS58" s="3">
        <v>0</v>
      </c>
      <c r="AT58" s="3"/>
      <c r="AU58" s="3"/>
      <c r="AV58" s="3">
        <v>0</v>
      </c>
      <c r="AW58" s="3"/>
      <c r="AX58" s="3"/>
      <c r="AY58" s="3">
        <v>0</v>
      </c>
      <c r="AZ58" s="3"/>
      <c r="BA58" s="3"/>
      <c r="BB58" s="3">
        <v>0</v>
      </c>
      <c r="BC58" s="3"/>
      <c r="BD58" s="3"/>
      <c r="BE58" s="3">
        <v>0</v>
      </c>
      <c r="BF58" s="3"/>
      <c r="BG58" s="3"/>
      <c r="BH58" s="3">
        <v>0</v>
      </c>
      <c r="BI58" s="3"/>
      <c r="BJ58" s="3"/>
    </row>
    <row r="59" spans="1:62" x14ac:dyDescent="0.3">
      <c r="A59" s="3" t="s">
        <v>840</v>
      </c>
      <c r="B59" s="3" t="s">
        <v>183</v>
      </c>
      <c r="C59" s="3">
        <v>37</v>
      </c>
      <c r="D59" s="3"/>
      <c r="E59" s="3"/>
      <c r="F59" s="3">
        <v>37</v>
      </c>
      <c r="G59" s="3"/>
      <c r="H59" s="3"/>
      <c r="I59" s="3">
        <v>37</v>
      </c>
      <c r="J59" s="3"/>
      <c r="K59" s="3"/>
      <c r="L59" s="3">
        <v>37</v>
      </c>
      <c r="M59" s="3"/>
      <c r="N59" s="3"/>
      <c r="O59" s="3">
        <v>37</v>
      </c>
      <c r="P59" s="3"/>
      <c r="Q59" s="3"/>
      <c r="R59" s="3">
        <v>37</v>
      </c>
      <c r="S59" s="3"/>
      <c r="T59" s="3"/>
      <c r="U59" s="3">
        <v>37</v>
      </c>
      <c r="V59" s="3"/>
      <c r="W59" s="3"/>
      <c r="X59" s="3">
        <v>37</v>
      </c>
      <c r="Y59" s="3"/>
      <c r="Z59" s="3"/>
      <c r="AA59" s="3">
        <v>37</v>
      </c>
      <c r="AB59" s="3"/>
      <c r="AC59" s="3"/>
      <c r="AD59" s="3">
        <v>37</v>
      </c>
      <c r="AE59" s="3"/>
      <c r="AF59" s="3"/>
      <c r="AG59" s="3">
        <v>37</v>
      </c>
      <c r="AH59" s="3"/>
      <c r="AI59" s="3"/>
      <c r="AJ59" s="3">
        <v>37</v>
      </c>
      <c r="AK59" s="3"/>
      <c r="AL59" s="3"/>
      <c r="AM59" s="3">
        <v>37</v>
      </c>
      <c r="AN59" s="3"/>
      <c r="AO59" s="3"/>
      <c r="AP59" s="3">
        <v>37</v>
      </c>
      <c r="AQ59" s="3"/>
      <c r="AR59" s="3"/>
      <c r="AS59" s="3">
        <v>37</v>
      </c>
      <c r="AT59" s="3"/>
      <c r="AU59" s="3"/>
      <c r="AV59" s="3">
        <v>37</v>
      </c>
      <c r="AW59" s="3"/>
      <c r="AX59" s="3"/>
      <c r="AY59" s="3">
        <v>37</v>
      </c>
      <c r="AZ59" s="3"/>
      <c r="BA59" s="3"/>
      <c r="BB59" s="3">
        <v>37</v>
      </c>
      <c r="BC59" s="3"/>
      <c r="BD59" s="3"/>
      <c r="BE59" s="3">
        <v>37</v>
      </c>
      <c r="BF59" s="3"/>
      <c r="BG59" s="3"/>
      <c r="BH59" s="3">
        <v>37</v>
      </c>
      <c r="BI59" s="3"/>
      <c r="BJ59" s="3"/>
    </row>
    <row r="60" spans="1:62" x14ac:dyDescent="0.3">
      <c r="A60" s="3" t="s">
        <v>841</v>
      </c>
      <c r="B60" s="3" t="s">
        <v>48</v>
      </c>
      <c r="C60" s="3">
        <v>0.99957787990570102</v>
      </c>
      <c r="D60" s="3"/>
      <c r="E60" s="3"/>
      <c r="F60" s="3">
        <v>0.19413638114929199</v>
      </c>
      <c r="G60" s="3"/>
      <c r="H60" s="3"/>
      <c r="I60" s="3">
        <v>-0.92204380035400402</v>
      </c>
      <c r="J60" s="3"/>
      <c r="K60" s="3"/>
      <c r="L60" s="3">
        <v>-0.63434237241744995</v>
      </c>
      <c r="M60" s="3"/>
      <c r="N60" s="3"/>
      <c r="O60" s="3">
        <v>0.93244457244873002</v>
      </c>
      <c r="P60" s="3"/>
      <c r="Q60" s="3"/>
      <c r="R60" s="3">
        <v>0.53066021203994795</v>
      </c>
      <c r="S60" s="3"/>
      <c r="T60" s="3"/>
      <c r="U60" s="3">
        <v>-0.66670334339141801</v>
      </c>
      <c r="V60" s="3"/>
      <c r="W60" s="3"/>
      <c r="X60" s="3">
        <v>-0.82549852132797197</v>
      </c>
      <c r="Y60" s="3"/>
      <c r="Z60" s="3"/>
      <c r="AA60" s="3">
        <v>0.59537762403488204</v>
      </c>
      <c r="AB60" s="3"/>
      <c r="AC60" s="3"/>
      <c r="AD60" s="3">
        <v>0.74459749460220304</v>
      </c>
      <c r="AE60" s="3"/>
      <c r="AF60" s="3"/>
      <c r="AG60" s="3">
        <v>-0.47868669033050498</v>
      </c>
      <c r="AH60" s="3"/>
      <c r="AI60" s="3"/>
      <c r="AJ60" s="3">
        <v>-0.89642286300659202</v>
      </c>
      <c r="AK60" s="3"/>
      <c r="AL60" s="3"/>
      <c r="AM60" s="3">
        <v>0.38675233721733099</v>
      </c>
      <c r="AN60" s="3"/>
      <c r="AO60" s="3"/>
      <c r="AP60" s="3">
        <v>0.99949371814727805</v>
      </c>
      <c r="AQ60" s="3"/>
      <c r="AR60" s="3"/>
      <c r="AS60" s="3">
        <v>0.337789326906204</v>
      </c>
      <c r="AT60" s="3"/>
      <c r="AU60" s="3"/>
      <c r="AV60" s="3">
        <v>-0.94701123237609897</v>
      </c>
      <c r="AW60" s="3"/>
      <c r="AX60" s="3"/>
      <c r="AY60" s="3">
        <v>-0.55346643924713101</v>
      </c>
      <c r="AZ60" s="3"/>
      <c r="BA60" s="3"/>
      <c r="BB60" s="3">
        <v>0.54194074869155895</v>
      </c>
      <c r="BC60" s="3"/>
      <c r="BD60" s="3"/>
      <c r="BE60" s="3">
        <v>0.95435100793838501</v>
      </c>
      <c r="BF60" s="3"/>
      <c r="BG60" s="3"/>
      <c r="BH60" s="3">
        <v>9.8794199526309995E-2</v>
      </c>
      <c r="BI60" s="3"/>
      <c r="BJ60" s="3"/>
    </row>
    <row r="61" spans="1:62" x14ac:dyDescent="0.3">
      <c r="A61" s="3" t="s">
        <v>842</v>
      </c>
      <c r="B61" s="3" t="s">
        <v>48</v>
      </c>
      <c r="C61" s="3">
        <v>-1.0099999904632599</v>
      </c>
      <c r="D61" s="3"/>
      <c r="E61" s="3"/>
      <c r="F61" s="3">
        <v>-1.0099999904632599</v>
      </c>
      <c r="G61" s="3"/>
      <c r="H61" s="3"/>
      <c r="I61" s="3">
        <v>-1.0099999904632599</v>
      </c>
      <c r="J61" s="3"/>
      <c r="K61" s="3"/>
      <c r="L61" s="3">
        <v>-1.0099999904632599</v>
      </c>
      <c r="M61" s="3"/>
      <c r="N61" s="3"/>
      <c r="O61" s="3">
        <v>-1.0099999904632599</v>
      </c>
      <c r="P61" s="3"/>
      <c r="Q61" s="3"/>
      <c r="R61" s="3">
        <v>-1.0099999904632599</v>
      </c>
      <c r="S61" s="3"/>
      <c r="T61" s="3"/>
      <c r="U61" s="3">
        <v>-1.0099999904632599</v>
      </c>
      <c r="V61" s="3"/>
      <c r="W61" s="3"/>
      <c r="X61" s="3">
        <v>-1.0099999904632599</v>
      </c>
      <c r="Y61" s="3"/>
      <c r="Z61" s="3"/>
      <c r="AA61" s="3">
        <v>-1.0099999904632599</v>
      </c>
      <c r="AB61" s="3"/>
      <c r="AC61" s="3"/>
      <c r="AD61" s="3">
        <v>-1.0099999904632599</v>
      </c>
      <c r="AE61" s="3"/>
      <c r="AF61" s="3"/>
      <c r="AG61" s="3">
        <v>-1.0099999904632599</v>
      </c>
      <c r="AH61" s="3"/>
      <c r="AI61" s="3"/>
      <c r="AJ61" s="3">
        <v>-1.0099999904632599</v>
      </c>
      <c r="AK61" s="3"/>
      <c r="AL61" s="3"/>
      <c r="AM61" s="3">
        <v>-1.0099999904632599</v>
      </c>
      <c r="AN61" s="3"/>
      <c r="AO61" s="3"/>
      <c r="AP61" s="3">
        <v>-1.0099999904632599</v>
      </c>
      <c r="AQ61" s="3"/>
      <c r="AR61" s="3"/>
      <c r="AS61" s="3">
        <v>-1.0099999904632599</v>
      </c>
      <c r="AT61" s="3"/>
      <c r="AU61" s="3"/>
      <c r="AV61" s="3">
        <v>-1.0099999904632599</v>
      </c>
      <c r="AW61" s="3"/>
      <c r="AX61" s="3"/>
      <c r="AY61" s="3">
        <v>-1.0099999904632599</v>
      </c>
      <c r="AZ61" s="3"/>
      <c r="BA61" s="3"/>
      <c r="BB61" s="3">
        <v>-1.0099999904632599</v>
      </c>
      <c r="BC61" s="3"/>
      <c r="BD61" s="3"/>
      <c r="BE61" s="3">
        <v>-1.0099999904632599</v>
      </c>
      <c r="BF61" s="3"/>
      <c r="BG61" s="3"/>
      <c r="BH61" s="3">
        <v>-1.0099999904632599</v>
      </c>
      <c r="BI61" s="3"/>
      <c r="BJ61" s="3"/>
    </row>
    <row r="62" spans="1:62" x14ac:dyDescent="0.3">
      <c r="A62" s="3" t="s">
        <v>843</v>
      </c>
      <c r="B62" s="3" t="s">
        <v>48</v>
      </c>
      <c r="C62" s="3">
        <v>1.0099999904632599</v>
      </c>
      <c r="D62" s="3"/>
      <c r="E62" s="3"/>
      <c r="F62" s="3">
        <v>1.0099999904632599</v>
      </c>
      <c r="G62" s="3"/>
      <c r="H62" s="3"/>
      <c r="I62" s="3">
        <v>1.0099999904632599</v>
      </c>
      <c r="J62" s="3"/>
      <c r="K62" s="3"/>
      <c r="L62" s="3">
        <v>1.0099999904632599</v>
      </c>
      <c r="M62" s="3"/>
      <c r="N62" s="3"/>
      <c r="O62" s="3">
        <v>1.0099999904632599</v>
      </c>
      <c r="P62" s="3"/>
      <c r="Q62" s="3"/>
      <c r="R62" s="3">
        <v>1.0099999904632599</v>
      </c>
      <c r="S62" s="3"/>
      <c r="T62" s="3"/>
      <c r="U62" s="3">
        <v>1.0099999904632599</v>
      </c>
      <c r="V62" s="3"/>
      <c r="W62" s="3"/>
      <c r="X62" s="3">
        <v>1.0099999904632599</v>
      </c>
      <c r="Y62" s="3"/>
      <c r="Z62" s="3"/>
      <c r="AA62" s="3">
        <v>1.0099999904632599</v>
      </c>
      <c r="AB62" s="3"/>
      <c r="AC62" s="3"/>
      <c r="AD62" s="3">
        <v>1.0099999904632599</v>
      </c>
      <c r="AE62" s="3"/>
      <c r="AF62" s="3"/>
      <c r="AG62" s="3">
        <v>1.0099999904632599</v>
      </c>
      <c r="AH62" s="3"/>
      <c r="AI62" s="3"/>
      <c r="AJ62" s="3">
        <v>1.0099999904632599</v>
      </c>
      <c r="AK62" s="3"/>
      <c r="AL62" s="3"/>
      <c r="AM62" s="3">
        <v>1.0099999904632599</v>
      </c>
      <c r="AN62" s="3"/>
      <c r="AO62" s="3"/>
      <c r="AP62" s="3">
        <v>1.0099999904632599</v>
      </c>
      <c r="AQ62" s="3"/>
      <c r="AR62" s="3"/>
      <c r="AS62" s="3">
        <v>1.0099999904632599</v>
      </c>
      <c r="AT62" s="3"/>
      <c r="AU62" s="3"/>
      <c r="AV62" s="3">
        <v>1.0099999904632599</v>
      </c>
      <c r="AW62" s="3"/>
      <c r="AX62" s="3"/>
      <c r="AY62" s="3">
        <v>1.0099999904632599</v>
      </c>
      <c r="AZ62" s="3"/>
      <c r="BA62" s="3"/>
      <c r="BB62" s="3">
        <v>1.0099999904632599</v>
      </c>
      <c r="BC62" s="3"/>
      <c r="BD62" s="3"/>
      <c r="BE62" s="3">
        <v>1.0099999904632599</v>
      </c>
      <c r="BF62" s="3"/>
      <c r="BG62" s="3"/>
      <c r="BH62" s="3">
        <v>1.0099999904632599</v>
      </c>
      <c r="BI62" s="3"/>
      <c r="BJ62" s="3"/>
    </row>
    <row r="63" spans="1:62" x14ac:dyDescent="0.3">
      <c r="A63" s="3" t="s">
        <v>844</v>
      </c>
      <c r="B63" s="3" t="s">
        <v>48</v>
      </c>
      <c r="C63" s="3">
        <v>0</v>
      </c>
      <c r="D63" s="3"/>
      <c r="E63" s="3"/>
      <c r="F63" s="3">
        <v>0</v>
      </c>
      <c r="G63" s="3"/>
      <c r="H63" s="3"/>
      <c r="I63" s="3">
        <v>0</v>
      </c>
      <c r="J63" s="3"/>
      <c r="K63" s="3"/>
      <c r="L63" s="3">
        <v>0</v>
      </c>
      <c r="M63" s="3"/>
      <c r="N63" s="3"/>
      <c r="O63" s="3">
        <v>0</v>
      </c>
      <c r="P63" s="3"/>
      <c r="Q63" s="3"/>
      <c r="R63" s="3">
        <v>0</v>
      </c>
      <c r="S63" s="3"/>
      <c r="T63" s="3"/>
      <c r="U63" s="3">
        <v>0</v>
      </c>
      <c r="V63" s="3"/>
      <c r="W63" s="3"/>
      <c r="X63" s="3">
        <v>0</v>
      </c>
      <c r="Y63" s="3"/>
      <c r="Z63" s="3"/>
      <c r="AA63" s="3">
        <v>0</v>
      </c>
      <c r="AB63" s="3"/>
      <c r="AC63" s="3"/>
      <c r="AD63" s="3">
        <v>0</v>
      </c>
      <c r="AE63" s="3"/>
      <c r="AF63" s="3"/>
      <c r="AG63" s="3">
        <v>0</v>
      </c>
      <c r="AH63" s="3"/>
      <c r="AI63" s="3"/>
      <c r="AJ63" s="3">
        <v>0</v>
      </c>
      <c r="AK63" s="3"/>
      <c r="AL63" s="3"/>
      <c r="AM63" s="3">
        <v>0</v>
      </c>
      <c r="AN63" s="3"/>
      <c r="AO63" s="3"/>
      <c r="AP63" s="3">
        <v>0</v>
      </c>
      <c r="AQ63" s="3"/>
      <c r="AR63" s="3"/>
      <c r="AS63" s="3">
        <v>0</v>
      </c>
      <c r="AT63" s="3"/>
      <c r="AU63" s="3"/>
      <c r="AV63" s="3">
        <v>0</v>
      </c>
      <c r="AW63" s="3"/>
      <c r="AX63" s="3"/>
      <c r="AY63" s="3">
        <v>0</v>
      </c>
      <c r="AZ63" s="3"/>
      <c r="BA63" s="3"/>
      <c r="BB63" s="3">
        <v>0</v>
      </c>
      <c r="BC63" s="3"/>
      <c r="BD63" s="3"/>
      <c r="BE63" s="3">
        <v>0</v>
      </c>
      <c r="BF63" s="3"/>
      <c r="BG63" s="3"/>
      <c r="BH63" s="3">
        <v>0</v>
      </c>
      <c r="BI63" s="3"/>
      <c r="BJ63" s="3"/>
    </row>
    <row r="64" spans="1:62" x14ac:dyDescent="0.3">
      <c r="A64" s="3" t="s">
        <v>265</v>
      </c>
      <c r="B64" s="3" t="s">
        <v>48</v>
      </c>
      <c r="C64" s="3">
        <v>-5</v>
      </c>
      <c r="D64" s="3"/>
      <c r="E64" s="3"/>
      <c r="F64" s="3">
        <v>-5</v>
      </c>
      <c r="G64" s="3"/>
      <c r="H64" s="3"/>
      <c r="I64" s="3">
        <v>-5</v>
      </c>
      <c r="J64" s="3"/>
      <c r="K64" s="3"/>
      <c r="L64" s="3">
        <v>-5</v>
      </c>
      <c r="M64" s="3"/>
      <c r="N64" s="3"/>
      <c r="O64" s="3">
        <v>-5</v>
      </c>
      <c r="P64" s="3"/>
      <c r="Q64" s="3"/>
      <c r="R64" s="3">
        <v>-5</v>
      </c>
      <c r="S64" s="3"/>
      <c r="T64" s="3"/>
      <c r="U64" s="3">
        <v>-5</v>
      </c>
      <c r="V64" s="3"/>
      <c r="W64" s="3"/>
      <c r="X64" s="3">
        <v>-5</v>
      </c>
      <c r="Y64" s="3"/>
      <c r="Z64" s="3"/>
      <c r="AA64" s="3">
        <v>-5</v>
      </c>
      <c r="AB64" s="3"/>
      <c r="AC64" s="3"/>
      <c r="AD64" s="3">
        <v>-5</v>
      </c>
      <c r="AE64" s="3"/>
      <c r="AF64" s="3"/>
      <c r="AG64" s="3">
        <v>-5</v>
      </c>
      <c r="AH64" s="3"/>
      <c r="AI64" s="3"/>
      <c r="AJ64" s="3">
        <v>-5</v>
      </c>
      <c r="AK64" s="3"/>
      <c r="AL64" s="3"/>
      <c r="AM64" s="3">
        <v>-5</v>
      </c>
      <c r="AN64" s="3"/>
      <c r="AO64" s="3"/>
      <c r="AP64" s="3">
        <v>-5</v>
      </c>
      <c r="AQ64" s="3"/>
      <c r="AR64" s="3"/>
      <c r="AS64" s="3">
        <v>-5</v>
      </c>
      <c r="AT64" s="3"/>
      <c r="AU64" s="3"/>
      <c r="AV64" s="3">
        <v>-5</v>
      </c>
      <c r="AW64" s="3"/>
      <c r="AX64" s="3"/>
      <c r="AY64" s="3">
        <v>-5</v>
      </c>
      <c r="AZ64" s="3"/>
      <c r="BA64" s="3"/>
      <c r="BB64" s="3">
        <v>-5</v>
      </c>
      <c r="BC64" s="3"/>
      <c r="BD64" s="3"/>
      <c r="BE64" s="3">
        <v>-5</v>
      </c>
      <c r="BF64" s="3"/>
      <c r="BG64" s="3"/>
      <c r="BH64" s="3">
        <v>-5</v>
      </c>
      <c r="BI64" s="3"/>
      <c r="BJ64" s="3"/>
    </row>
    <row r="65" spans="1:62" x14ac:dyDescent="0.3">
      <c r="A65" s="3" t="s">
        <v>264</v>
      </c>
      <c r="B65" s="3" t="s">
        <v>48</v>
      </c>
      <c r="C65" s="3">
        <v>9.9999997764825804E-3</v>
      </c>
      <c r="D65" s="3"/>
      <c r="E65" s="3"/>
      <c r="F65" s="3">
        <v>9.9999997764825804E-3</v>
      </c>
      <c r="G65" s="3"/>
      <c r="H65" s="3"/>
      <c r="I65" s="3">
        <v>9.9999997764825804E-3</v>
      </c>
      <c r="J65" s="3"/>
      <c r="K65" s="3"/>
      <c r="L65" s="3">
        <v>9.9999997764825804E-3</v>
      </c>
      <c r="M65" s="3"/>
      <c r="N65" s="3"/>
      <c r="O65" s="3">
        <v>9.9999997764825804E-3</v>
      </c>
      <c r="P65" s="3"/>
      <c r="Q65" s="3"/>
      <c r="R65" s="3">
        <v>9.9999997764825804E-3</v>
      </c>
      <c r="S65" s="3"/>
      <c r="T65" s="3"/>
      <c r="U65" s="3">
        <v>9.9999997764825804E-3</v>
      </c>
      <c r="V65" s="3"/>
      <c r="W65" s="3"/>
      <c r="X65" s="3">
        <v>9.9999997764825804E-3</v>
      </c>
      <c r="Y65" s="3"/>
      <c r="Z65" s="3"/>
      <c r="AA65" s="3">
        <v>9.9999997764825804E-3</v>
      </c>
      <c r="AB65" s="3"/>
      <c r="AC65" s="3"/>
      <c r="AD65" s="3">
        <v>9.9999997764825804E-3</v>
      </c>
      <c r="AE65" s="3"/>
      <c r="AF65" s="3"/>
      <c r="AG65" s="3">
        <v>9.9999997764825804E-3</v>
      </c>
      <c r="AH65" s="3"/>
      <c r="AI65" s="3"/>
      <c r="AJ65" s="3">
        <v>9.9999997764825804E-3</v>
      </c>
      <c r="AK65" s="3"/>
      <c r="AL65" s="3"/>
      <c r="AM65" s="3">
        <v>9.9999997764825804E-3</v>
      </c>
      <c r="AN65" s="3"/>
      <c r="AO65" s="3"/>
      <c r="AP65" s="3">
        <v>9.9999997764825804E-3</v>
      </c>
      <c r="AQ65" s="3"/>
      <c r="AR65" s="3"/>
      <c r="AS65" s="3">
        <v>9.9999997764825804E-3</v>
      </c>
      <c r="AT65" s="3"/>
      <c r="AU65" s="3"/>
      <c r="AV65" s="3">
        <v>9.9999997764825804E-3</v>
      </c>
      <c r="AW65" s="3"/>
      <c r="AX65" s="3"/>
      <c r="AY65" s="3">
        <v>9.9999997764825804E-3</v>
      </c>
      <c r="AZ65" s="3"/>
      <c r="BA65" s="3"/>
      <c r="BB65" s="3">
        <v>9.9999997764825804E-3</v>
      </c>
      <c r="BC65" s="3"/>
      <c r="BD65" s="3"/>
      <c r="BE65" s="3">
        <v>9.9999997764825804E-3</v>
      </c>
      <c r="BF65" s="3"/>
      <c r="BG65" s="3"/>
      <c r="BH65" s="3">
        <v>9.9999997764825804E-3</v>
      </c>
      <c r="BI65" s="3"/>
      <c r="BJ65" s="3"/>
    </row>
    <row r="66" spans="1:62" x14ac:dyDescent="0.3">
      <c r="A66" s="3" t="s">
        <v>263</v>
      </c>
      <c r="B66" s="3" t="s">
        <v>48</v>
      </c>
      <c r="C66" s="3">
        <v>9.9999997764825804E-3</v>
      </c>
      <c r="D66" s="3"/>
      <c r="E66" s="3"/>
      <c r="F66" s="3">
        <v>9.9999997764825804E-3</v>
      </c>
      <c r="G66" s="3"/>
      <c r="H66" s="3"/>
      <c r="I66" s="3">
        <v>9.9999997764825804E-3</v>
      </c>
      <c r="J66" s="3"/>
      <c r="K66" s="3"/>
      <c r="L66" s="3">
        <v>9.9999997764825804E-3</v>
      </c>
      <c r="M66" s="3"/>
      <c r="N66" s="3"/>
      <c r="O66" s="3">
        <v>9.9999997764825804E-3</v>
      </c>
      <c r="P66" s="3"/>
      <c r="Q66" s="3"/>
      <c r="R66" s="3">
        <v>9.9999997764825804E-3</v>
      </c>
      <c r="S66" s="3"/>
      <c r="T66" s="3"/>
      <c r="U66" s="3">
        <v>9.9999997764825804E-3</v>
      </c>
      <c r="V66" s="3"/>
      <c r="W66" s="3"/>
      <c r="X66" s="3">
        <v>9.9999997764825804E-3</v>
      </c>
      <c r="Y66" s="3"/>
      <c r="Z66" s="3"/>
      <c r="AA66" s="3">
        <v>9.9999997764825804E-3</v>
      </c>
      <c r="AB66" s="3"/>
      <c r="AC66" s="3"/>
      <c r="AD66" s="3">
        <v>9.9999997764825804E-3</v>
      </c>
      <c r="AE66" s="3"/>
      <c r="AF66" s="3"/>
      <c r="AG66" s="3">
        <v>9.9999997764825804E-3</v>
      </c>
      <c r="AH66" s="3"/>
      <c r="AI66" s="3"/>
      <c r="AJ66" s="3">
        <v>9.9999997764825804E-3</v>
      </c>
      <c r="AK66" s="3"/>
      <c r="AL66" s="3"/>
      <c r="AM66" s="3">
        <v>9.9999997764825804E-3</v>
      </c>
      <c r="AN66" s="3"/>
      <c r="AO66" s="3"/>
      <c r="AP66" s="3">
        <v>9.9999997764825804E-3</v>
      </c>
      <c r="AQ66" s="3"/>
      <c r="AR66" s="3"/>
      <c r="AS66" s="3">
        <v>9.9999997764825804E-3</v>
      </c>
      <c r="AT66" s="3"/>
      <c r="AU66" s="3"/>
      <c r="AV66" s="3">
        <v>9.9999997764825804E-3</v>
      </c>
      <c r="AW66" s="3"/>
      <c r="AX66" s="3"/>
      <c r="AY66" s="3">
        <v>9.9999997764825804E-3</v>
      </c>
      <c r="AZ66" s="3"/>
      <c r="BA66" s="3"/>
      <c r="BB66" s="3">
        <v>9.9999997764825804E-3</v>
      </c>
      <c r="BC66" s="3"/>
      <c r="BD66" s="3"/>
      <c r="BE66" s="3">
        <v>9.9999997764825804E-3</v>
      </c>
      <c r="BF66" s="3"/>
      <c r="BG66" s="3"/>
      <c r="BH66" s="3">
        <v>9.9999997764825804E-3</v>
      </c>
      <c r="BI66" s="3"/>
      <c r="BJ66" s="3"/>
    </row>
    <row r="67" spans="1:62" x14ac:dyDescent="0.3">
      <c r="A67" s="3" t="s">
        <v>262</v>
      </c>
      <c r="B67" s="3"/>
      <c r="C67" s="3">
        <v>1</v>
      </c>
      <c r="D67" s="3"/>
      <c r="E67" s="3"/>
      <c r="F67" s="3">
        <v>1</v>
      </c>
      <c r="G67" s="3"/>
      <c r="H67" s="3"/>
      <c r="I67" s="3">
        <v>1</v>
      </c>
      <c r="J67" s="3"/>
      <c r="K67" s="3"/>
      <c r="L67" s="3">
        <v>1</v>
      </c>
      <c r="M67" s="3"/>
      <c r="N67" s="3"/>
      <c r="O67" s="3">
        <v>1</v>
      </c>
      <c r="P67" s="3"/>
      <c r="Q67" s="3"/>
      <c r="R67" s="3">
        <v>1</v>
      </c>
      <c r="S67" s="3"/>
      <c r="T67" s="3"/>
      <c r="U67" s="3">
        <v>1</v>
      </c>
      <c r="V67" s="3"/>
      <c r="W67" s="3"/>
      <c r="X67" s="3">
        <v>1</v>
      </c>
      <c r="Y67" s="3"/>
      <c r="Z67" s="3"/>
      <c r="AA67" s="3">
        <v>1</v>
      </c>
      <c r="AB67" s="3"/>
      <c r="AC67" s="3"/>
      <c r="AD67" s="3">
        <v>1</v>
      </c>
      <c r="AE67" s="3"/>
      <c r="AF67" s="3"/>
      <c r="AG67" s="3">
        <v>1</v>
      </c>
      <c r="AH67" s="3"/>
      <c r="AI67" s="3"/>
      <c r="AJ67" s="3">
        <v>1</v>
      </c>
      <c r="AK67" s="3"/>
      <c r="AL67" s="3"/>
      <c r="AM67" s="3">
        <v>1</v>
      </c>
      <c r="AN67" s="3"/>
      <c r="AO67" s="3"/>
      <c r="AP67" s="3">
        <v>1</v>
      </c>
      <c r="AQ67" s="3"/>
      <c r="AR67" s="3"/>
      <c r="AS67" s="3">
        <v>1</v>
      </c>
      <c r="AT67" s="3"/>
      <c r="AU67" s="3"/>
      <c r="AV67" s="3">
        <v>1</v>
      </c>
      <c r="AW67" s="3"/>
      <c r="AX67" s="3"/>
      <c r="AY67" s="3">
        <v>1</v>
      </c>
      <c r="AZ67" s="3"/>
      <c r="BA67" s="3"/>
      <c r="BB67" s="3">
        <v>1</v>
      </c>
      <c r="BC67" s="3"/>
      <c r="BD67" s="3"/>
      <c r="BE67" s="3">
        <v>1</v>
      </c>
      <c r="BF67" s="3"/>
      <c r="BG67" s="3"/>
      <c r="BH67" s="3">
        <v>1</v>
      </c>
      <c r="BI67" s="3"/>
      <c r="BJ67" s="3"/>
    </row>
    <row r="68" spans="1:62" x14ac:dyDescent="0.3">
      <c r="A68" s="3" t="s">
        <v>261</v>
      </c>
      <c r="B68" s="3" t="s">
        <v>48</v>
      </c>
      <c r="C68" s="3">
        <v>-5</v>
      </c>
      <c r="D68" s="3"/>
      <c r="E68" s="3"/>
      <c r="F68" s="3">
        <v>-5</v>
      </c>
      <c r="G68" s="3"/>
      <c r="H68" s="3"/>
      <c r="I68" s="3">
        <v>-5</v>
      </c>
      <c r="J68" s="3"/>
      <c r="K68" s="3"/>
      <c r="L68" s="3">
        <v>-5</v>
      </c>
      <c r="M68" s="3"/>
      <c r="N68" s="3"/>
      <c r="O68" s="3">
        <v>-5</v>
      </c>
      <c r="P68" s="3"/>
      <c r="Q68" s="3"/>
      <c r="R68" s="3">
        <v>-5</v>
      </c>
      <c r="S68" s="3"/>
      <c r="T68" s="3"/>
      <c r="U68" s="3">
        <v>-5</v>
      </c>
      <c r="V68" s="3"/>
      <c r="W68" s="3"/>
      <c r="X68" s="3">
        <v>-5</v>
      </c>
      <c r="Y68" s="3"/>
      <c r="Z68" s="3"/>
      <c r="AA68" s="3">
        <v>-5</v>
      </c>
      <c r="AB68" s="3"/>
      <c r="AC68" s="3"/>
      <c r="AD68" s="3">
        <v>-5</v>
      </c>
      <c r="AE68" s="3"/>
      <c r="AF68" s="3"/>
      <c r="AG68" s="3">
        <v>-5</v>
      </c>
      <c r="AH68" s="3"/>
      <c r="AI68" s="3"/>
      <c r="AJ68" s="3">
        <v>-5</v>
      </c>
      <c r="AK68" s="3"/>
      <c r="AL68" s="3"/>
      <c r="AM68" s="3">
        <v>-5</v>
      </c>
      <c r="AN68" s="3"/>
      <c r="AO68" s="3"/>
      <c r="AP68" s="3">
        <v>-5</v>
      </c>
      <c r="AQ68" s="3"/>
      <c r="AR68" s="3"/>
      <c r="AS68" s="3">
        <v>-5</v>
      </c>
      <c r="AT68" s="3"/>
      <c r="AU68" s="3"/>
      <c r="AV68" s="3">
        <v>-5</v>
      </c>
      <c r="AW68" s="3"/>
      <c r="AX68" s="3"/>
      <c r="AY68" s="3">
        <v>-5</v>
      </c>
      <c r="AZ68" s="3"/>
      <c r="BA68" s="3"/>
      <c r="BB68" s="3">
        <v>-5</v>
      </c>
      <c r="BC68" s="3"/>
      <c r="BD68" s="3"/>
      <c r="BE68" s="3">
        <v>-5</v>
      </c>
      <c r="BF68" s="3"/>
      <c r="BG68" s="3"/>
      <c r="BH68" s="3">
        <v>-5</v>
      </c>
      <c r="BI68" s="3"/>
      <c r="BJ68" s="3"/>
    </row>
    <row r="69" spans="1:62" x14ac:dyDescent="0.3">
      <c r="A69" s="3" t="s">
        <v>260</v>
      </c>
      <c r="B69" s="3"/>
      <c r="C69" s="3">
        <v>0</v>
      </c>
      <c r="D69" s="3"/>
      <c r="E69" s="3"/>
      <c r="F69" s="3">
        <v>0</v>
      </c>
      <c r="G69" s="3"/>
      <c r="H69" s="3"/>
      <c r="I69" s="3">
        <v>0</v>
      </c>
      <c r="J69" s="3"/>
      <c r="K69" s="3"/>
      <c r="L69" s="3">
        <v>0</v>
      </c>
      <c r="M69" s="3"/>
      <c r="N69" s="3"/>
      <c r="O69" s="3">
        <v>0</v>
      </c>
      <c r="P69" s="3"/>
      <c r="Q69" s="3"/>
      <c r="R69" s="3">
        <v>0</v>
      </c>
      <c r="S69" s="3"/>
      <c r="T69" s="3"/>
      <c r="U69" s="3">
        <v>0</v>
      </c>
      <c r="V69" s="3"/>
      <c r="W69" s="3"/>
      <c r="X69" s="3">
        <v>0</v>
      </c>
      <c r="Y69" s="3"/>
      <c r="Z69" s="3"/>
      <c r="AA69" s="3">
        <v>0</v>
      </c>
      <c r="AB69" s="3"/>
      <c r="AC69" s="3"/>
      <c r="AD69" s="3">
        <v>0</v>
      </c>
      <c r="AE69" s="3"/>
      <c r="AF69" s="3"/>
      <c r="AG69" s="3">
        <v>0</v>
      </c>
      <c r="AH69" s="3"/>
      <c r="AI69" s="3"/>
      <c r="AJ69" s="3">
        <v>0</v>
      </c>
      <c r="AK69" s="3"/>
      <c r="AL69" s="3"/>
      <c r="AM69" s="3">
        <v>0</v>
      </c>
      <c r="AN69" s="3"/>
      <c r="AO69" s="3"/>
      <c r="AP69" s="3">
        <v>0</v>
      </c>
      <c r="AQ69" s="3"/>
      <c r="AR69" s="3"/>
      <c r="AS69" s="3">
        <v>0</v>
      </c>
      <c r="AT69" s="3"/>
      <c r="AU69" s="3"/>
      <c r="AV69" s="3">
        <v>0</v>
      </c>
      <c r="AW69" s="3"/>
      <c r="AX69" s="3"/>
      <c r="AY69" s="3">
        <v>0</v>
      </c>
      <c r="AZ69" s="3"/>
      <c r="BA69" s="3"/>
      <c r="BB69" s="3">
        <v>0</v>
      </c>
      <c r="BC69" s="3"/>
      <c r="BD69" s="3"/>
      <c r="BE69" s="3">
        <v>0</v>
      </c>
      <c r="BF69" s="3"/>
      <c r="BG69" s="3"/>
      <c r="BH69" s="3">
        <v>0</v>
      </c>
      <c r="BI69" s="3"/>
      <c r="BJ69" s="3"/>
    </row>
    <row r="70" spans="1:62" x14ac:dyDescent="0.3">
      <c r="A70" s="3" t="s">
        <v>259</v>
      </c>
      <c r="B70" s="3" t="s">
        <v>48</v>
      </c>
      <c r="C70" s="3">
        <v>10</v>
      </c>
      <c r="D70" s="3"/>
      <c r="E70" s="3"/>
      <c r="F70" s="3">
        <v>10</v>
      </c>
      <c r="G70" s="3"/>
      <c r="H70" s="3"/>
      <c r="I70" s="3">
        <v>10</v>
      </c>
      <c r="J70" s="3"/>
      <c r="K70" s="3"/>
      <c r="L70" s="3">
        <v>10</v>
      </c>
      <c r="M70" s="3"/>
      <c r="N70" s="3"/>
      <c r="O70" s="3">
        <v>10</v>
      </c>
      <c r="P70" s="3"/>
      <c r="Q70" s="3"/>
      <c r="R70" s="3">
        <v>10</v>
      </c>
      <c r="S70" s="3"/>
      <c r="T70" s="3"/>
      <c r="U70" s="3">
        <v>10</v>
      </c>
      <c r="V70" s="3"/>
      <c r="W70" s="3"/>
      <c r="X70" s="3">
        <v>10</v>
      </c>
      <c r="Y70" s="3"/>
      <c r="Z70" s="3"/>
      <c r="AA70" s="3">
        <v>10</v>
      </c>
      <c r="AB70" s="3"/>
      <c r="AC70" s="3"/>
      <c r="AD70" s="3">
        <v>10</v>
      </c>
      <c r="AE70" s="3"/>
      <c r="AF70" s="3"/>
      <c r="AG70" s="3">
        <v>10</v>
      </c>
      <c r="AH70" s="3"/>
      <c r="AI70" s="3"/>
      <c r="AJ70" s="3">
        <v>10</v>
      </c>
      <c r="AK70" s="3"/>
      <c r="AL70" s="3"/>
      <c r="AM70" s="3">
        <v>10</v>
      </c>
      <c r="AN70" s="3"/>
      <c r="AO70" s="3"/>
      <c r="AP70" s="3">
        <v>10</v>
      </c>
      <c r="AQ70" s="3"/>
      <c r="AR70" s="3"/>
      <c r="AS70" s="3">
        <v>10</v>
      </c>
      <c r="AT70" s="3"/>
      <c r="AU70" s="3"/>
      <c r="AV70" s="3">
        <v>10</v>
      </c>
      <c r="AW70" s="3"/>
      <c r="AX70" s="3"/>
      <c r="AY70" s="3">
        <v>10</v>
      </c>
      <c r="AZ70" s="3"/>
      <c r="BA70" s="3"/>
      <c r="BB70" s="3">
        <v>10</v>
      </c>
      <c r="BC70" s="3"/>
      <c r="BD70" s="3"/>
      <c r="BE70" s="3">
        <v>10</v>
      </c>
      <c r="BF70" s="3"/>
      <c r="BG70" s="3"/>
      <c r="BH70" s="3">
        <v>10</v>
      </c>
      <c r="BI70" s="3"/>
      <c r="BJ70" s="3"/>
    </row>
    <row r="71" spans="1:62" x14ac:dyDescent="0.3">
      <c r="A71" s="3" t="s">
        <v>258</v>
      </c>
      <c r="B71" s="3"/>
      <c r="C71" s="3">
        <v>0</v>
      </c>
      <c r="D71" s="3"/>
      <c r="E71" s="3"/>
      <c r="F71" s="3">
        <v>0</v>
      </c>
      <c r="G71" s="3"/>
      <c r="H71" s="3"/>
      <c r="I71" s="3">
        <v>0</v>
      </c>
      <c r="J71" s="3"/>
      <c r="K71" s="3"/>
      <c r="L71" s="3">
        <v>0</v>
      </c>
      <c r="M71" s="3"/>
      <c r="N71" s="3"/>
      <c r="O71" s="3">
        <v>0</v>
      </c>
      <c r="P71" s="3"/>
      <c r="Q71" s="3"/>
      <c r="R71" s="3">
        <v>0</v>
      </c>
      <c r="S71" s="3"/>
      <c r="T71" s="3"/>
      <c r="U71" s="3">
        <v>0</v>
      </c>
      <c r="V71" s="3"/>
      <c r="W71" s="3"/>
      <c r="X71" s="3">
        <v>0</v>
      </c>
      <c r="Y71" s="3"/>
      <c r="Z71" s="3"/>
      <c r="AA71" s="3">
        <v>0</v>
      </c>
      <c r="AB71" s="3"/>
      <c r="AC71" s="3"/>
      <c r="AD71" s="3">
        <v>0</v>
      </c>
      <c r="AE71" s="3"/>
      <c r="AF71" s="3"/>
      <c r="AG71" s="3">
        <v>0</v>
      </c>
      <c r="AH71" s="3"/>
      <c r="AI71" s="3"/>
      <c r="AJ71" s="3">
        <v>0</v>
      </c>
      <c r="AK71" s="3"/>
      <c r="AL71" s="3"/>
      <c r="AM71" s="3">
        <v>0</v>
      </c>
      <c r="AN71" s="3"/>
      <c r="AO71" s="3"/>
      <c r="AP71" s="3">
        <v>0</v>
      </c>
      <c r="AQ71" s="3"/>
      <c r="AR71" s="3"/>
      <c r="AS71" s="3">
        <v>0</v>
      </c>
      <c r="AT71" s="3"/>
      <c r="AU71" s="3"/>
      <c r="AV71" s="3">
        <v>0</v>
      </c>
      <c r="AW71" s="3"/>
      <c r="AX71" s="3"/>
      <c r="AY71" s="3">
        <v>0</v>
      </c>
      <c r="AZ71" s="3"/>
      <c r="BA71" s="3"/>
      <c r="BB71" s="3">
        <v>0</v>
      </c>
      <c r="BC71" s="3"/>
      <c r="BD71" s="3"/>
      <c r="BE71" s="3">
        <v>0</v>
      </c>
      <c r="BF71" s="3"/>
      <c r="BG71" s="3"/>
      <c r="BH71" s="3">
        <v>0</v>
      </c>
      <c r="BI71" s="3"/>
      <c r="BJ71" s="3"/>
    </row>
    <row r="72" spans="1:62" x14ac:dyDescent="0.3">
      <c r="A72" s="3" t="s">
        <v>257</v>
      </c>
      <c r="B72" s="3" t="s">
        <v>48</v>
      </c>
      <c r="C72" s="3">
        <v>-37.704681396484403</v>
      </c>
      <c r="D72" s="3"/>
      <c r="E72" s="3"/>
      <c r="F72" s="3">
        <v>-39.084449768066399</v>
      </c>
      <c r="G72" s="3"/>
      <c r="H72" s="3"/>
      <c r="I72" s="3">
        <v>-40.454216003417997</v>
      </c>
      <c r="J72" s="3"/>
      <c r="K72" s="3"/>
      <c r="L72" s="3">
        <v>-41.734001159667997</v>
      </c>
      <c r="M72" s="3"/>
      <c r="N72" s="3"/>
      <c r="O72" s="3">
        <v>-43.623687744140597</v>
      </c>
      <c r="P72" s="3"/>
      <c r="Q72" s="3"/>
      <c r="R72" s="3">
        <v>-45.003456115722699</v>
      </c>
      <c r="S72" s="3"/>
      <c r="T72" s="3"/>
      <c r="U72" s="3">
        <v>-46.293235778808601</v>
      </c>
      <c r="V72" s="3"/>
      <c r="W72" s="3"/>
      <c r="X72" s="3">
        <v>-47.732994079589801</v>
      </c>
      <c r="Y72" s="3"/>
      <c r="Z72" s="3"/>
      <c r="AA72" s="3">
        <v>-49.342727661132798</v>
      </c>
      <c r="AB72" s="3"/>
      <c r="AC72" s="3"/>
      <c r="AD72" s="3">
        <v>-50.492530822753899</v>
      </c>
      <c r="AE72" s="3"/>
      <c r="AF72" s="3"/>
      <c r="AG72" s="3">
        <v>-51.832305908203097</v>
      </c>
      <c r="AH72" s="3"/>
      <c r="AI72" s="3"/>
      <c r="AJ72" s="3">
        <v>-53.362052917480497</v>
      </c>
      <c r="AK72" s="3"/>
      <c r="AL72" s="3"/>
      <c r="AM72" s="3">
        <v>-54.871795654296903</v>
      </c>
      <c r="AN72" s="3"/>
      <c r="AO72" s="3"/>
      <c r="AP72" s="3">
        <v>-56.031600952148402</v>
      </c>
      <c r="AQ72" s="3"/>
      <c r="AR72" s="3"/>
      <c r="AS72" s="3">
        <v>-57.271392822265597</v>
      </c>
      <c r="AT72" s="3"/>
      <c r="AU72" s="3"/>
      <c r="AV72" s="3">
        <v>-58.861129760742202</v>
      </c>
      <c r="AW72" s="3"/>
      <c r="AX72" s="3"/>
      <c r="AY72" s="3">
        <v>-60.170906066894503</v>
      </c>
      <c r="AZ72" s="3"/>
      <c r="BA72" s="3"/>
      <c r="BB72" s="3">
        <v>-61.330711364746101</v>
      </c>
      <c r="BC72" s="3"/>
      <c r="BD72" s="3"/>
      <c r="BE72" s="3">
        <v>-62.6304931640625</v>
      </c>
      <c r="BF72" s="3"/>
      <c r="BG72" s="3"/>
      <c r="BH72" s="3">
        <v>-63.800300598144503</v>
      </c>
      <c r="BI72" s="3"/>
      <c r="BJ72" s="3"/>
    </row>
    <row r="73" spans="1:62" x14ac:dyDescent="0.3">
      <c r="A73" s="3" t="s">
        <v>256</v>
      </c>
      <c r="B73" s="3" t="s">
        <v>48</v>
      </c>
      <c r="C73" s="3">
        <v>-37.694679260253899</v>
      </c>
      <c r="D73" s="3"/>
      <c r="E73" s="3"/>
      <c r="F73" s="3">
        <v>-39.074447631835902</v>
      </c>
      <c r="G73" s="3"/>
      <c r="H73" s="3"/>
      <c r="I73" s="3">
        <v>-40.444221496582003</v>
      </c>
      <c r="J73" s="3"/>
      <c r="K73" s="3"/>
      <c r="L73" s="3">
        <v>-41.724006652832003</v>
      </c>
      <c r="M73" s="3"/>
      <c r="N73" s="3"/>
      <c r="O73" s="3">
        <v>-43.613685607910199</v>
      </c>
      <c r="P73" s="3"/>
      <c r="Q73" s="3"/>
      <c r="R73" s="3">
        <v>-44.993453979492202</v>
      </c>
      <c r="S73" s="3"/>
      <c r="T73" s="3"/>
      <c r="U73" s="3">
        <v>-46.283241271972699</v>
      </c>
      <c r="V73" s="3"/>
      <c r="W73" s="3"/>
      <c r="X73" s="3">
        <v>-47.722999572753899</v>
      </c>
      <c r="Y73" s="3"/>
      <c r="Z73" s="3"/>
      <c r="AA73" s="3">
        <v>-49.332725524902301</v>
      </c>
      <c r="AB73" s="3"/>
      <c r="AC73" s="3"/>
      <c r="AD73" s="3">
        <v>-50.482536315917997</v>
      </c>
      <c r="AE73" s="3"/>
      <c r="AF73" s="3"/>
      <c r="AG73" s="3">
        <v>-51.822311401367202</v>
      </c>
      <c r="AH73" s="3"/>
      <c r="AI73" s="3"/>
      <c r="AJ73" s="3">
        <v>-53.35205078125</v>
      </c>
      <c r="AK73" s="3"/>
      <c r="AL73" s="3"/>
      <c r="AM73" s="3">
        <v>-54.861801147460902</v>
      </c>
      <c r="AN73" s="3"/>
      <c r="AO73" s="3"/>
      <c r="AP73" s="3">
        <v>-56.0216064453125</v>
      </c>
      <c r="AQ73" s="3"/>
      <c r="AR73" s="3"/>
      <c r="AS73" s="3">
        <v>-57.261398315429702</v>
      </c>
      <c r="AT73" s="3"/>
      <c r="AU73" s="3"/>
      <c r="AV73" s="3">
        <v>-58.851127624511697</v>
      </c>
      <c r="AW73" s="3"/>
      <c r="AX73" s="3"/>
      <c r="AY73" s="3">
        <v>-60.160911560058601</v>
      </c>
      <c r="AZ73" s="3"/>
      <c r="BA73" s="3"/>
      <c r="BB73" s="3">
        <v>-61.320716857910199</v>
      </c>
      <c r="BC73" s="3"/>
      <c r="BD73" s="3"/>
      <c r="BE73" s="3">
        <v>-62.620498657226598</v>
      </c>
      <c r="BF73" s="3"/>
      <c r="BG73" s="3"/>
      <c r="BH73" s="3">
        <v>-63.790298461914098</v>
      </c>
      <c r="BI73" s="3"/>
      <c r="BJ73" s="3"/>
    </row>
    <row r="74" spans="1:62" x14ac:dyDescent="0.3">
      <c r="A74" s="3" t="s">
        <v>255</v>
      </c>
      <c r="B74" s="3" t="s">
        <v>48</v>
      </c>
      <c r="C74" s="3">
        <v>50</v>
      </c>
      <c r="D74" s="3"/>
      <c r="E74" s="3"/>
      <c r="F74" s="3">
        <v>50</v>
      </c>
      <c r="G74" s="3"/>
      <c r="H74" s="3"/>
      <c r="I74" s="3">
        <v>50</v>
      </c>
      <c r="J74" s="3"/>
      <c r="K74" s="3"/>
      <c r="L74" s="3">
        <v>50</v>
      </c>
      <c r="M74" s="3"/>
      <c r="N74" s="3"/>
      <c r="O74" s="3">
        <v>50</v>
      </c>
      <c r="P74" s="3"/>
      <c r="Q74" s="3"/>
      <c r="R74" s="3">
        <v>50</v>
      </c>
      <c r="S74" s="3"/>
      <c r="T74" s="3"/>
      <c r="U74" s="3">
        <v>50</v>
      </c>
      <c r="V74" s="3"/>
      <c r="W74" s="3"/>
      <c r="X74" s="3">
        <v>50</v>
      </c>
      <c r="Y74" s="3"/>
      <c r="Z74" s="3"/>
      <c r="AA74" s="3">
        <v>50</v>
      </c>
      <c r="AB74" s="3"/>
      <c r="AC74" s="3"/>
      <c r="AD74" s="3">
        <v>50</v>
      </c>
      <c r="AE74" s="3"/>
      <c r="AF74" s="3"/>
      <c r="AG74" s="3">
        <v>50</v>
      </c>
      <c r="AH74" s="3"/>
      <c r="AI74" s="3"/>
      <c r="AJ74" s="3">
        <v>50</v>
      </c>
      <c r="AK74" s="3"/>
      <c r="AL74" s="3"/>
      <c r="AM74" s="3">
        <v>50</v>
      </c>
      <c r="AN74" s="3"/>
      <c r="AO74" s="3"/>
      <c r="AP74" s="3">
        <v>50</v>
      </c>
      <c r="AQ74" s="3"/>
      <c r="AR74" s="3"/>
      <c r="AS74" s="3">
        <v>50</v>
      </c>
      <c r="AT74" s="3"/>
      <c r="AU74" s="3"/>
      <c r="AV74" s="3">
        <v>50</v>
      </c>
      <c r="AW74" s="3"/>
      <c r="AX74" s="3"/>
      <c r="AY74" s="3">
        <v>50</v>
      </c>
      <c r="AZ74" s="3"/>
      <c r="BA74" s="3"/>
      <c r="BB74" s="3">
        <v>50</v>
      </c>
      <c r="BC74" s="3"/>
      <c r="BD74" s="3"/>
      <c r="BE74" s="3">
        <v>50</v>
      </c>
      <c r="BF74" s="3"/>
      <c r="BG74" s="3"/>
      <c r="BH74" s="3">
        <v>50</v>
      </c>
      <c r="BI74" s="3"/>
      <c r="BJ74" s="3"/>
    </row>
    <row r="75" spans="1:62" x14ac:dyDescent="0.3">
      <c r="A75" s="3" t="s">
        <v>254</v>
      </c>
      <c r="B75" s="3" t="s">
        <v>106</v>
      </c>
      <c r="C75" s="3">
        <v>376</v>
      </c>
      <c r="D75" s="3"/>
      <c r="E75" s="3"/>
      <c r="F75" s="3">
        <v>390</v>
      </c>
      <c r="G75" s="3"/>
      <c r="H75" s="3"/>
      <c r="I75" s="3">
        <v>404</v>
      </c>
      <c r="J75" s="3"/>
      <c r="K75" s="3"/>
      <c r="L75" s="3">
        <v>416</v>
      </c>
      <c r="M75" s="3"/>
      <c r="N75" s="3"/>
      <c r="O75" s="3">
        <v>435</v>
      </c>
      <c r="P75" s="3"/>
      <c r="Q75" s="3"/>
      <c r="R75" s="3">
        <v>449</v>
      </c>
      <c r="S75" s="3"/>
      <c r="T75" s="3"/>
      <c r="U75" s="3">
        <v>462</v>
      </c>
      <c r="V75" s="3"/>
      <c r="W75" s="3"/>
      <c r="X75" s="3">
        <v>476</v>
      </c>
      <c r="Y75" s="3"/>
      <c r="Z75" s="3"/>
      <c r="AA75" s="3">
        <v>492</v>
      </c>
      <c r="AB75" s="3"/>
      <c r="AC75" s="3"/>
      <c r="AD75" s="3">
        <v>504</v>
      </c>
      <c r="AE75" s="3"/>
      <c r="AF75" s="3"/>
      <c r="AG75" s="3">
        <v>517</v>
      </c>
      <c r="AH75" s="3"/>
      <c r="AI75" s="3"/>
      <c r="AJ75" s="3">
        <v>533</v>
      </c>
      <c r="AK75" s="3"/>
      <c r="AL75" s="3"/>
      <c r="AM75" s="3">
        <v>548</v>
      </c>
      <c r="AN75" s="3"/>
      <c r="AO75" s="3"/>
      <c r="AP75" s="3">
        <v>559</v>
      </c>
      <c r="AQ75" s="3"/>
      <c r="AR75" s="3"/>
      <c r="AS75" s="3">
        <v>572</v>
      </c>
      <c r="AT75" s="3"/>
      <c r="AU75" s="3"/>
      <c r="AV75" s="3">
        <v>588</v>
      </c>
      <c r="AW75" s="3"/>
      <c r="AX75" s="3"/>
      <c r="AY75" s="3">
        <v>601</v>
      </c>
      <c r="AZ75" s="3"/>
      <c r="BA75" s="3"/>
      <c r="BB75" s="3">
        <v>612</v>
      </c>
      <c r="BC75" s="3"/>
      <c r="BD75" s="3"/>
      <c r="BE75" s="3">
        <v>625</v>
      </c>
      <c r="BF75" s="3"/>
      <c r="BG75" s="3"/>
      <c r="BH75" s="3">
        <v>637</v>
      </c>
      <c r="BI75" s="3"/>
      <c r="BJ75" s="3"/>
    </row>
    <row r="76" spans="1:62" x14ac:dyDescent="0.3">
      <c r="A76" s="3" t="s">
        <v>253</v>
      </c>
      <c r="B76" s="3" t="s">
        <v>251</v>
      </c>
      <c r="C76" s="3">
        <v>6.1599998474121103</v>
      </c>
      <c r="D76" s="3"/>
      <c r="E76" s="3"/>
      <c r="F76" s="3">
        <v>6.3000001907348597</v>
      </c>
      <c r="G76" s="3"/>
      <c r="H76" s="3"/>
      <c r="I76" s="3">
        <v>6.4299998283386204</v>
      </c>
      <c r="J76" s="3"/>
      <c r="K76" s="3"/>
      <c r="L76" s="3">
        <v>6.5599999427795401</v>
      </c>
      <c r="M76" s="3"/>
      <c r="N76" s="3"/>
      <c r="O76" s="3">
        <v>7.1500000953674299</v>
      </c>
      <c r="P76" s="3"/>
      <c r="Q76" s="3"/>
      <c r="R76" s="3">
        <v>7.28999996185303</v>
      </c>
      <c r="S76" s="3"/>
      <c r="T76" s="3"/>
      <c r="U76" s="3">
        <v>7.4200000762939498</v>
      </c>
      <c r="V76" s="3"/>
      <c r="W76" s="3"/>
      <c r="X76" s="3">
        <v>7.5599999427795401</v>
      </c>
      <c r="Y76" s="3"/>
      <c r="Z76" s="3"/>
      <c r="AA76" s="3">
        <v>8.1199998855590803</v>
      </c>
      <c r="AB76" s="3"/>
      <c r="AC76" s="3"/>
      <c r="AD76" s="3">
        <v>8.2399997711181605</v>
      </c>
      <c r="AE76" s="3"/>
      <c r="AF76" s="3"/>
      <c r="AG76" s="3">
        <v>8.3699998855590803</v>
      </c>
      <c r="AH76" s="3"/>
      <c r="AI76" s="3"/>
      <c r="AJ76" s="3">
        <v>8.5200004577636701</v>
      </c>
      <c r="AK76" s="3"/>
      <c r="AL76" s="3"/>
      <c r="AM76" s="3">
        <v>9.0799999237060494</v>
      </c>
      <c r="AN76" s="3"/>
      <c r="AO76" s="3"/>
      <c r="AP76" s="3">
        <v>9.1899995803833008</v>
      </c>
      <c r="AQ76" s="3"/>
      <c r="AR76" s="3"/>
      <c r="AS76" s="3">
        <v>9.3199996948242205</v>
      </c>
      <c r="AT76" s="3"/>
      <c r="AU76" s="3"/>
      <c r="AV76" s="3">
        <v>9.4700002670288104</v>
      </c>
      <c r="AW76" s="3"/>
      <c r="AX76" s="3"/>
      <c r="AY76" s="3">
        <v>10.0100002288818</v>
      </c>
      <c r="AZ76" s="3"/>
      <c r="BA76" s="3"/>
      <c r="BB76" s="3">
        <v>10.1199998855591</v>
      </c>
      <c r="BC76" s="3"/>
      <c r="BD76" s="3"/>
      <c r="BE76" s="3">
        <v>10.25</v>
      </c>
      <c r="BF76" s="3"/>
      <c r="BG76" s="3"/>
      <c r="BH76" s="3">
        <v>10.3699998855591</v>
      </c>
      <c r="BI76" s="3"/>
      <c r="BJ76" s="3"/>
    </row>
    <row r="77" spans="1:62" x14ac:dyDescent="0.3">
      <c r="A77" s="3" t="s">
        <v>252</v>
      </c>
      <c r="B77" s="3" t="s">
        <v>106</v>
      </c>
      <c r="C77" s="3">
        <v>0</v>
      </c>
      <c r="D77" s="3"/>
      <c r="E77" s="3"/>
      <c r="F77" s="3">
        <v>0</v>
      </c>
      <c r="G77" s="3"/>
      <c r="H77" s="3"/>
      <c r="I77" s="3">
        <v>0</v>
      </c>
      <c r="J77" s="3"/>
      <c r="K77" s="3"/>
      <c r="L77" s="3">
        <v>0</v>
      </c>
      <c r="M77" s="3"/>
      <c r="N77" s="3"/>
      <c r="O77" s="3">
        <v>0</v>
      </c>
      <c r="P77" s="3"/>
      <c r="Q77" s="3"/>
      <c r="R77" s="3">
        <v>0</v>
      </c>
      <c r="S77" s="3"/>
      <c r="T77" s="3"/>
      <c r="U77" s="3">
        <v>0</v>
      </c>
      <c r="V77" s="3"/>
      <c r="W77" s="3"/>
      <c r="X77" s="3">
        <v>0</v>
      </c>
      <c r="Y77" s="3"/>
      <c r="Z77" s="3"/>
      <c r="AA77" s="3">
        <v>0</v>
      </c>
      <c r="AB77" s="3"/>
      <c r="AC77" s="3"/>
      <c r="AD77" s="3">
        <v>0</v>
      </c>
      <c r="AE77" s="3"/>
      <c r="AF77" s="3"/>
      <c r="AG77" s="3">
        <v>0</v>
      </c>
      <c r="AH77" s="3"/>
      <c r="AI77" s="3"/>
      <c r="AJ77" s="3">
        <v>0</v>
      </c>
      <c r="AK77" s="3"/>
      <c r="AL77" s="3"/>
      <c r="AM77" s="3">
        <v>0</v>
      </c>
      <c r="AN77" s="3"/>
      <c r="AO77" s="3"/>
      <c r="AP77" s="3">
        <v>0</v>
      </c>
      <c r="AQ77" s="3"/>
      <c r="AR77" s="3"/>
      <c r="AS77" s="3">
        <v>0</v>
      </c>
      <c r="AT77" s="3"/>
      <c r="AU77" s="3"/>
      <c r="AV77" s="3">
        <v>0</v>
      </c>
      <c r="AW77" s="3"/>
      <c r="AX77" s="3"/>
      <c r="AY77" s="3">
        <v>0</v>
      </c>
      <c r="AZ77" s="3"/>
      <c r="BA77" s="3"/>
      <c r="BB77" s="3">
        <v>0</v>
      </c>
      <c r="BC77" s="3"/>
      <c r="BD77" s="3"/>
      <c r="BE77" s="3">
        <v>0</v>
      </c>
      <c r="BF77" s="3"/>
      <c r="BG77" s="3"/>
      <c r="BH77" s="3">
        <v>0</v>
      </c>
      <c r="BI77" s="3"/>
      <c r="BJ77" s="3"/>
    </row>
    <row r="78" spans="1:62" x14ac:dyDescent="0.3">
      <c r="A78" s="3" t="s">
        <v>250</v>
      </c>
      <c r="B78" s="3" t="s">
        <v>251</v>
      </c>
      <c r="C78" s="3">
        <v>0</v>
      </c>
      <c r="D78" s="3"/>
      <c r="E78" s="3"/>
      <c r="F78" s="3">
        <v>0</v>
      </c>
      <c r="G78" s="3"/>
      <c r="H78" s="3"/>
      <c r="I78" s="3">
        <v>0</v>
      </c>
      <c r="J78" s="3"/>
      <c r="K78" s="3"/>
      <c r="L78" s="3">
        <v>0</v>
      </c>
      <c r="M78" s="3"/>
      <c r="N78" s="3"/>
      <c r="O78" s="3">
        <v>0</v>
      </c>
      <c r="P78" s="3"/>
      <c r="Q78" s="3"/>
      <c r="R78" s="3">
        <v>0</v>
      </c>
      <c r="S78" s="3"/>
      <c r="T78" s="3"/>
      <c r="U78" s="3">
        <v>0</v>
      </c>
      <c r="V78" s="3"/>
      <c r="W78" s="3"/>
      <c r="X78" s="3">
        <v>0</v>
      </c>
      <c r="Y78" s="3"/>
      <c r="Z78" s="3"/>
      <c r="AA78" s="3">
        <v>0</v>
      </c>
      <c r="AB78" s="3"/>
      <c r="AC78" s="3"/>
      <c r="AD78" s="3">
        <v>0</v>
      </c>
      <c r="AE78" s="3"/>
      <c r="AF78" s="3"/>
      <c r="AG78" s="3">
        <v>0</v>
      </c>
      <c r="AH78" s="3"/>
      <c r="AI78" s="3"/>
      <c r="AJ78" s="3">
        <v>0</v>
      </c>
      <c r="AK78" s="3"/>
      <c r="AL78" s="3"/>
      <c r="AM78" s="3">
        <v>0</v>
      </c>
      <c r="AN78" s="3"/>
      <c r="AO78" s="3"/>
      <c r="AP78" s="3">
        <v>0</v>
      </c>
      <c r="AQ78" s="3"/>
      <c r="AR78" s="3"/>
      <c r="AS78" s="3">
        <v>0</v>
      </c>
      <c r="AT78" s="3"/>
      <c r="AU78" s="3"/>
      <c r="AV78" s="3">
        <v>0</v>
      </c>
      <c r="AW78" s="3"/>
      <c r="AX78" s="3"/>
      <c r="AY78" s="3">
        <v>0</v>
      </c>
      <c r="AZ78" s="3"/>
      <c r="BA78" s="3"/>
      <c r="BB78" s="3">
        <v>0</v>
      </c>
      <c r="BC78" s="3"/>
      <c r="BD78" s="3"/>
      <c r="BE78" s="3">
        <v>0</v>
      </c>
      <c r="BF78" s="3"/>
      <c r="BG78" s="3"/>
      <c r="BH78" s="3">
        <v>0</v>
      </c>
      <c r="BI78" s="3"/>
      <c r="BJ78" s="3"/>
    </row>
    <row r="79" spans="1:62" x14ac:dyDescent="0.3">
      <c r="A79" s="3" t="s">
        <v>249</v>
      </c>
      <c r="B79" s="3" t="s">
        <v>48</v>
      </c>
      <c r="C79" s="3">
        <v>0.76159417629241899</v>
      </c>
      <c r="D79" s="3"/>
      <c r="E79" s="3"/>
      <c r="F79" s="3">
        <v>0.76159417629241899</v>
      </c>
      <c r="G79" s="3"/>
      <c r="H79" s="3"/>
      <c r="I79" s="3">
        <v>0.76159417629241899</v>
      </c>
      <c r="J79" s="3"/>
      <c r="K79" s="3"/>
      <c r="L79" s="3">
        <v>0.76159417629241899</v>
      </c>
      <c r="M79" s="3"/>
      <c r="N79" s="3"/>
      <c r="O79" s="3">
        <v>0.76159417629241899</v>
      </c>
      <c r="P79" s="3"/>
      <c r="Q79" s="3"/>
      <c r="R79" s="3">
        <v>0.76159417629241899</v>
      </c>
      <c r="S79" s="3"/>
      <c r="T79" s="3"/>
      <c r="U79" s="3">
        <v>0.76159417629241899</v>
      </c>
      <c r="V79" s="3"/>
      <c r="W79" s="3"/>
      <c r="X79" s="3">
        <v>0.76159417629241899</v>
      </c>
      <c r="Y79" s="3"/>
      <c r="Z79" s="3"/>
      <c r="AA79" s="3">
        <v>0.76159417629241899</v>
      </c>
      <c r="AB79" s="3"/>
      <c r="AC79" s="3"/>
      <c r="AD79" s="3">
        <v>0.76159417629241899</v>
      </c>
      <c r="AE79" s="3"/>
      <c r="AF79" s="3"/>
      <c r="AG79" s="3">
        <v>0.76159417629241899</v>
      </c>
      <c r="AH79" s="3"/>
      <c r="AI79" s="3"/>
      <c r="AJ79" s="3">
        <v>0.76159417629241899</v>
      </c>
      <c r="AK79" s="3"/>
      <c r="AL79" s="3"/>
      <c r="AM79" s="3">
        <v>0.76159417629241899</v>
      </c>
      <c r="AN79" s="3"/>
      <c r="AO79" s="3"/>
      <c r="AP79" s="3">
        <v>0.76159417629241899</v>
      </c>
      <c r="AQ79" s="3"/>
      <c r="AR79" s="3"/>
      <c r="AS79" s="3">
        <v>0.76159417629241899</v>
      </c>
      <c r="AT79" s="3"/>
      <c r="AU79" s="3"/>
      <c r="AV79" s="3">
        <v>0.76159417629241899</v>
      </c>
      <c r="AW79" s="3"/>
      <c r="AX79" s="3"/>
      <c r="AY79" s="3">
        <v>0.76159417629241899</v>
      </c>
      <c r="AZ79" s="3"/>
      <c r="BA79" s="3"/>
      <c r="BB79" s="3">
        <v>0.76159417629241899</v>
      </c>
      <c r="BC79" s="3"/>
      <c r="BD79" s="3"/>
      <c r="BE79" s="3">
        <v>0.76159417629241899</v>
      </c>
      <c r="BF79" s="3"/>
      <c r="BG79" s="3"/>
      <c r="BH79" s="3">
        <v>0.76159417629241899</v>
      </c>
      <c r="BI79" s="3"/>
      <c r="BJ79" s="3"/>
    </row>
    <row r="80" spans="1:62" x14ac:dyDescent="0.3">
      <c r="A80" s="3" t="s">
        <v>248</v>
      </c>
      <c r="B80" s="3" t="s">
        <v>48</v>
      </c>
      <c r="C80" s="3">
        <v>1.5574077367782599</v>
      </c>
      <c r="D80" s="3"/>
      <c r="E80" s="3"/>
      <c r="F80" s="3">
        <v>1.5574077367782599</v>
      </c>
      <c r="G80" s="3"/>
      <c r="H80" s="3"/>
      <c r="I80" s="3">
        <v>1.5574077367782599</v>
      </c>
      <c r="J80" s="3"/>
      <c r="K80" s="3"/>
      <c r="L80" s="3">
        <v>1.5574077367782599</v>
      </c>
      <c r="M80" s="3"/>
      <c r="N80" s="3"/>
      <c r="O80" s="3">
        <v>1.5574077367782599</v>
      </c>
      <c r="P80" s="3"/>
      <c r="Q80" s="3"/>
      <c r="R80" s="3">
        <v>1.5574077367782599</v>
      </c>
      <c r="S80" s="3"/>
      <c r="T80" s="3"/>
      <c r="U80" s="3">
        <v>1.5574077367782599</v>
      </c>
      <c r="V80" s="3"/>
      <c r="W80" s="3"/>
      <c r="X80" s="3">
        <v>1.5574077367782599</v>
      </c>
      <c r="Y80" s="3"/>
      <c r="Z80" s="3"/>
      <c r="AA80" s="3">
        <v>1.5574077367782599</v>
      </c>
      <c r="AB80" s="3"/>
      <c r="AC80" s="3"/>
      <c r="AD80" s="3">
        <v>1.5574077367782599</v>
      </c>
      <c r="AE80" s="3"/>
      <c r="AF80" s="3"/>
      <c r="AG80" s="3">
        <v>1.5574077367782599</v>
      </c>
      <c r="AH80" s="3"/>
      <c r="AI80" s="3"/>
      <c r="AJ80" s="3">
        <v>1.5574077367782599</v>
      </c>
      <c r="AK80" s="3"/>
      <c r="AL80" s="3"/>
      <c r="AM80" s="3">
        <v>1.5574077367782599</v>
      </c>
      <c r="AN80" s="3"/>
      <c r="AO80" s="3"/>
      <c r="AP80" s="3">
        <v>1.5574077367782599</v>
      </c>
      <c r="AQ80" s="3"/>
      <c r="AR80" s="3"/>
      <c r="AS80" s="3">
        <v>1.5574077367782599</v>
      </c>
      <c r="AT80" s="3"/>
      <c r="AU80" s="3"/>
      <c r="AV80" s="3">
        <v>1.5574077367782599</v>
      </c>
      <c r="AW80" s="3"/>
      <c r="AX80" s="3"/>
      <c r="AY80" s="3">
        <v>1.5574077367782599</v>
      </c>
      <c r="AZ80" s="3"/>
      <c r="BA80" s="3"/>
      <c r="BB80" s="3">
        <v>1.5574077367782599</v>
      </c>
      <c r="BC80" s="3"/>
      <c r="BD80" s="3"/>
      <c r="BE80" s="3">
        <v>1.5574077367782599</v>
      </c>
      <c r="BF80" s="3"/>
      <c r="BG80" s="3"/>
      <c r="BH80" s="3">
        <v>1.5574077367782599</v>
      </c>
      <c r="BI80" s="3"/>
      <c r="BJ80" s="3"/>
    </row>
    <row r="81" spans="1:62" x14ac:dyDescent="0.3">
      <c r="A81" s="3" t="s">
        <v>247</v>
      </c>
      <c r="B81" s="3" t="s">
        <v>48</v>
      </c>
      <c r="C81" s="3">
        <v>9</v>
      </c>
      <c r="D81" s="3"/>
      <c r="E81" s="3"/>
      <c r="F81" s="3">
        <v>9</v>
      </c>
      <c r="G81" s="3"/>
      <c r="H81" s="3"/>
      <c r="I81" s="3">
        <v>9</v>
      </c>
      <c r="J81" s="3"/>
      <c r="K81" s="3"/>
      <c r="L81" s="3">
        <v>9</v>
      </c>
      <c r="M81" s="3"/>
      <c r="N81" s="3"/>
      <c r="O81" s="3">
        <v>9</v>
      </c>
      <c r="P81" s="3"/>
      <c r="Q81" s="3"/>
      <c r="R81" s="3">
        <v>9</v>
      </c>
      <c r="S81" s="3"/>
      <c r="T81" s="3"/>
      <c r="U81" s="3">
        <v>9</v>
      </c>
      <c r="V81" s="3"/>
      <c r="W81" s="3"/>
      <c r="X81" s="3">
        <v>9</v>
      </c>
      <c r="Y81" s="3"/>
      <c r="Z81" s="3"/>
      <c r="AA81" s="3">
        <v>9</v>
      </c>
      <c r="AB81" s="3"/>
      <c r="AC81" s="3"/>
      <c r="AD81" s="3">
        <v>9</v>
      </c>
      <c r="AE81" s="3"/>
      <c r="AF81" s="3"/>
      <c r="AG81" s="3">
        <v>9</v>
      </c>
      <c r="AH81" s="3"/>
      <c r="AI81" s="3"/>
      <c r="AJ81" s="3">
        <v>9</v>
      </c>
      <c r="AK81" s="3"/>
      <c r="AL81" s="3"/>
      <c r="AM81" s="3">
        <v>9</v>
      </c>
      <c r="AN81" s="3"/>
      <c r="AO81" s="3"/>
      <c r="AP81" s="3">
        <v>9</v>
      </c>
      <c r="AQ81" s="3"/>
      <c r="AR81" s="3"/>
      <c r="AS81" s="3">
        <v>9</v>
      </c>
      <c r="AT81" s="3"/>
      <c r="AU81" s="3"/>
      <c r="AV81" s="3">
        <v>9</v>
      </c>
      <c r="AW81" s="3"/>
      <c r="AX81" s="3"/>
      <c r="AY81" s="3">
        <v>9</v>
      </c>
      <c r="AZ81" s="3"/>
      <c r="BA81" s="3"/>
      <c r="BB81" s="3">
        <v>9</v>
      </c>
      <c r="BC81" s="3"/>
      <c r="BD81" s="3"/>
      <c r="BE81" s="3">
        <v>9</v>
      </c>
      <c r="BF81" s="3"/>
      <c r="BG81" s="3"/>
      <c r="BH81" s="3">
        <v>9</v>
      </c>
      <c r="BI81" s="3"/>
      <c r="BJ81" s="3"/>
    </row>
    <row r="82" spans="1:62" x14ac:dyDescent="0.3">
      <c r="A82" s="3" t="s">
        <v>246</v>
      </c>
      <c r="B82" s="3" t="s">
        <v>48</v>
      </c>
      <c r="C82" s="3">
        <v>-7</v>
      </c>
      <c r="D82" s="3"/>
      <c r="E82" s="3"/>
      <c r="F82" s="3">
        <v>-7</v>
      </c>
      <c r="G82" s="3"/>
      <c r="H82" s="3"/>
      <c r="I82" s="3">
        <v>-7</v>
      </c>
      <c r="J82" s="3"/>
      <c r="K82" s="3"/>
      <c r="L82" s="3">
        <v>-7</v>
      </c>
      <c r="M82" s="3"/>
      <c r="N82" s="3"/>
      <c r="O82" s="3">
        <v>-7</v>
      </c>
      <c r="P82" s="3"/>
      <c r="Q82" s="3"/>
      <c r="R82" s="3">
        <v>-7</v>
      </c>
      <c r="S82" s="3"/>
      <c r="T82" s="3"/>
      <c r="U82" s="3">
        <v>-7</v>
      </c>
      <c r="V82" s="3"/>
      <c r="W82" s="3"/>
      <c r="X82" s="3">
        <v>-7</v>
      </c>
      <c r="Y82" s="3"/>
      <c r="Z82" s="3"/>
      <c r="AA82" s="3">
        <v>-7</v>
      </c>
      <c r="AB82" s="3"/>
      <c r="AC82" s="3"/>
      <c r="AD82" s="3">
        <v>-7</v>
      </c>
      <c r="AE82" s="3"/>
      <c r="AF82" s="3"/>
      <c r="AG82" s="3">
        <v>-7</v>
      </c>
      <c r="AH82" s="3"/>
      <c r="AI82" s="3"/>
      <c r="AJ82" s="3">
        <v>-7</v>
      </c>
      <c r="AK82" s="3"/>
      <c r="AL82" s="3"/>
      <c r="AM82" s="3">
        <v>-7</v>
      </c>
      <c r="AN82" s="3"/>
      <c r="AO82" s="3"/>
      <c r="AP82" s="3">
        <v>-7</v>
      </c>
      <c r="AQ82" s="3"/>
      <c r="AR82" s="3"/>
      <c r="AS82" s="3">
        <v>-7</v>
      </c>
      <c r="AT82" s="3"/>
      <c r="AU82" s="3"/>
      <c r="AV82" s="3">
        <v>-7</v>
      </c>
      <c r="AW82" s="3"/>
      <c r="AX82" s="3"/>
      <c r="AY82" s="3">
        <v>-7</v>
      </c>
      <c r="AZ82" s="3"/>
      <c r="BA82" s="3"/>
      <c r="BB82" s="3">
        <v>-7</v>
      </c>
      <c r="BC82" s="3"/>
      <c r="BD82" s="3"/>
      <c r="BE82" s="3">
        <v>-7</v>
      </c>
      <c r="BF82" s="3"/>
      <c r="BG82" s="3"/>
      <c r="BH82" s="3">
        <v>-7</v>
      </c>
      <c r="BI82" s="3"/>
      <c r="BJ82" s="3"/>
    </row>
    <row r="83" spans="1:62" x14ac:dyDescent="0.3">
      <c r="A83" s="3" t="s">
        <v>245</v>
      </c>
      <c r="B83" s="3" t="s">
        <v>106</v>
      </c>
      <c r="C83" s="3">
        <v>1.37499976158142</v>
      </c>
      <c r="D83" s="3"/>
      <c r="E83" s="3"/>
      <c r="F83" s="3">
        <v>0.47500005364418002</v>
      </c>
      <c r="G83" s="3"/>
      <c r="H83" s="3"/>
      <c r="I83" s="3">
        <v>2.12499904632568</v>
      </c>
      <c r="J83" s="3"/>
      <c r="K83" s="3"/>
      <c r="L83" s="3">
        <v>0.72500014305114702</v>
      </c>
      <c r="M83" s="3"/>
      <c r="N83" s="3"/>
      <c r="O83" s="3">
        <v>2.1149990558624299</v>
      </c>
      <c r="P83" s="3"/>
      <c r="Q83" s="3"/>
      <c r="R83" s="3">
        <v>1.4749996662139899</v>
      </c>
      <c r="S83" s="3"/>
      <c r="T83" s="3"/>
      <c r="U83" s="3">
        <v>0.64499974250793501</v>
      </c>
      <c r="V83" s="3"/>
      <c r="W83" s="3"/>
      <c r="X83" s="3">
        <v>2.12499904632568</v>
      </c>
      <c r="Y83" s="3"/>
      <c r="Z83" s="3"/>
      <c r="AA83" s="3">
        <v>2.1149990558624299</v>
      </c>
      <c r="AB83" s="3"/>
      <c r="AC83" s="3"/>
      <c r="AD83" s="3">
        <v>0.32500001788139299</v>
      </c>
      <c r="AE83" s="3"/>
      <c r="AF83" s="3"/>
      <c r="AG83" s="3">
        <v>1.8249993324279801</v>
      </c>
      <c r="AH83" s="3"/>
      <c r="AI83" s="3"/>
      <c r="AJ83" s="3">
        <v>1.67499947547913</v>
      </c>
      <c r="AK83" s="3"/>
      <c r="AL83" s="3"/>
      <c r="AM83" s="3">
        <v>1.42499971389771</v>
      </c>
      <c r="AN83" s="3"/>
      <c r="AO83" s="3"/>
      <c r="AP83" s="3">
        <v>2.0249991416931201</v>
      </c>
      <c r="AQ83" s="3"/>
      <c r="AR83" s="3"/>
      <c r="AS83" s="3">
        <v>0.42500004172325101</v>
      </c>
      <c r="AT83" s="3"/>
      <c r="AU83" s="3"/>
      <c r="AV83" s="3">
        <v>0.57500004768371604</v>
      </c>
      <c r="AW83" s="3"/>
      <c r="AX83" s="3"/>
      <c r="AY83" s="3">
        <v>1.92499923706055</v>
      </c>
      <c r="AZ83" s="3"/>
      <c r="BA83" s="3"/>
      <c r="BB83" s="3">
        <v>1.4849992990493801</v>
      </c>
      <c r="BC83" s="3"/>
      <c r="BD83" s="3"/>
      <c r="BE83" s="3">
        <v>1.2249999046325699</v>
      </c>
      <c r="BF83" s="3"/>
      <c r="BG83" s="3"/>
      <c r="BH83" s="3">
        <v>1.87499928474426</v>
      </c>
      <c r="BI83" s="3"/>
      <c r="BJ83" s="3"/>
    </row>
    <row r="84" spans="1:62" x14ac:dyDescent="0.3">
      <c r="A84" s="3" t="s">
        <v>244</v>
      </c>
      <c r="B84" s="3" t="s">
        <v>48</v>
      </c>
      <c r="C84" s="3">
        <v>1</v>
      </c>
      <c r="D84" s="3"/>
      <c r="E84" s="3"/>
      <c r="F84" s="3">
        <v>1</v>
      </c>
      <c r="G84" s="3"/>
      <c r="H84" s="3"/>
      <c r="I84" s="3">
        <v>1</v>
      </c>
      <c r="J84" s="3"/>
      <c r="K84" s="3"/>
      <c r="L84" s="3">
        <v>1</v>
      </c>
      <c r="M84" s="3"/>
      <c r="N84" s="3"/>
      <c r="O84" s="3">
        <v>1</v>
      </c>
      <c r="P84" s="3"/>
      <c r="Q84" s="3"/>
      <c r="R84" s="3">
        <v>1</v>
      </c>
      <c r="S84" s="3"/>
      <c r="T84" s="3"/>
      <c r="U84" s="3">
        <v>1</v>
      </c>
      <c r="V84" s="3"/>
      <c r="W84" s="3"/>
      <c r="X84" s="3">
        <v>1</v>
      </c>
      <c r="Y84" s="3"/>
      <c r="Z84" s="3"/>
      <c r="AA84" s="3">
        <v>1</v>
      </c>
      <c r="AB84" s="3"/>
      <c r="AC84" s="3"/>
      <c r="AD84" s="3">
        <v>1</v>
      </c>
      <c r="AE84" s="3"/>
      <c r="AF84" s="3"/>
      <c r="AG84" s="3">
        <v>1</v>
      </c>
      <c r="AH84" s="3"/>
      <c r="AI84" s="3"/>
      <c r="AJ84" s="3">
        <v>1</v>
      </c>
      <c r="AK84" s="3"/>
      <c r="AL84" s="3"/>
      <c r="AM84" s="3">
        <v>1</v>
      </c>
      <c r="AN84" s="3"/>
      <c r="AO84" s="3"/>
      <c r="AP84" s="3">
        <v>1</v>
      </c>
      <c r="AQ84" s="3"/>
      <c r="AR84" s="3"/>
      <c r="AS84" s="3">
        <v>1</v>
      </c>
      <c r="AT84" s="3"/>
      <c r="AU84" s="3"/>
      <c r="AV84" s="3">
        <v>1</v>
      </c>
      <c r="AW84" s="3"/>
      <c r="AX84" s="3"/>
      <c r="AY84" s="3">
        <v>1</v>
      </c>
      <c r="AZ84" s="3"/>
      <c r="BA84" s="3"/>
      <c r="BB84" s="3">
        <v>1</v>
      </c>
      <c r="BC84" s="3"/>
      <c r="BD84" s="3"/>
      <c r="BE84" s="3">
        <v>1</v>
      </c>
      <c r="BF84" s="3"/>
      <c r="BG84" s="3"/>
      <c r="BH84" s="3">
        <v>1</v>
      </c>
      <c r="BI84" s="3"/>
      <c r="BJ84" s="3"/>
    </row>
    <row r="85" spans="1:62" x14ac:dyDescent="0.3">
      <c r="A85" s="3" t="s">
        <v>243</v>
      </c>
      <c r="B85" s="3" t="s">
        <v>48</v>
      </c>
      <c r="C85" s="3">
        <v>5</v>
      </c>
      <c r="D85" s="3"/>
      <c r="E85" s="3"/>
      <c r="F85" s="3">
        <v>5</v>
      </c>
      <c r="G85" s="3"/>
      <c r="H85" s="3"/>
      <c r="I85" s="3">
        <v>5</v>
      </c>
      <c r="J85" s="3"/>
      <c r="K85" s="3"/>
      <c r="L85" s="3">
        <v>5</v>
      </c>
      <c r="M85" s="3"/>
      <c r="N85" s="3"/>
      <c r="O85" s="3">
        <v>5</v>
      </c>
      <c r="P85" s="3"/>
      <c r="Q85" s="3"/>
      <c r="R85" s="3">
        <v>5</v>
      </c>
      <c r="S85" s="3"/>
      <c r="T85" s="3"/>
      <c r="U85" s="3">
        <v>5</v>
      </c>
      <c r="V85" s="3"/>
      <c r="W85" s="3"/>
      <c r="X85" s="3">
        <v>5</v>
      </c>
      <c r="Y85" s="3"/>
      <c r="Z85" s="3"/>
      <c r="AA85" s="3">
        <v>5</v>
      </c>
      <c r="AB85" s="3"/>
      <c r="AC85" s="3"/>
      <c r="AD85" s="3">
        <v>5</v>
      </c>
      <c r="AE85" s="3"/>
      <c r="AF85" s="3"/>
      <c r="AG85" s="3">
        <v>5</v>
      </c>
      <c r="AH85" s="3"/>
      <c r="AI85" s="3"/>
      <c r="AJ85" s="3">
        <v>5</v>
      </c>
      <c r="AK85" s="3"/>
      <c r="AL85" s="3"/>
      <c r="AM85" s="3">
        <v>5</v>
      </c>
      <c r="AN85" s="3"/>
      <c r="AO85" s="3"/>
      <c r="AP85" s="3">
        <v>5</v>
      </c>
      <c r="AQ85" s="3"/>
      <c r="AR85" s="3"/>
      <c r="AS85" s="3">
        <v>5</v>
      </c>
      <c r="AT85" s="3"/>
      <c r="AU85" s="3"/>
      <c r="AV85" s="3">
        <v>5</v>
      </c>
      <c r="AW85" s="3"/>
      <c r="AX85" s="3"/>
      <c r="AY85" s="3">
        <v>5</v>
      </c>
      <c r="AZ85" s="3"/>
      <c r="BA85" s="3"/>
      <c r="BB85" s="3">
        <v>5</v>
      </c>
      <c r="BC85" s="3"/>
      <c r="BD85" s="3"/>
      <c r="BE85" s="3">
        <v>5</v>
      </c>
      <c r="BF85" s="3"/>
      <c r="BG85" s="3"/>
      <c r="BH85" s="3">
        <v>5</v>
      </c>
      <c r="BI85" s="3"/>
      <c r="BJ85" s="3"/>
    </row>
    <row r="86" spans="1:62" x14ac:dyDescent="0.3">
      <c r="A86" s="3" t="s">
        <v>242</v>
      </c>
      <c r="B86" s="3" t="s">
        <v>48</v>
      </c>
      <c r="C86" s="3">
        <v>-5</v>
      </c>
      <c r="D86" s="3"/>
      <c r="E86" s="3"/>
      <c r="F86" s="3">
        <v>-5</v>
      </c>
      <c r="G86" s="3"/>
      <c r="H86" s="3"/>
      <c r="I86" s="3">
        <v>-5</v>
      </c>
      <c r="J86" s="3"/>
      <c r="K86" s="3"/>
      <c r="L86" s="3">
        <v>-5</v>
      </c>
      <c r="M86" s="3"/>
      <c r="N86" s="3"/>
      <c r="O86" s="3">
        <v>-5</v>
      </c>
      <c r="P86" s="3"/>
      <c r="Q86" s="3"/>
      <c r="R86" s="3">
        <v>-5</v>
      </c>
      <c r="S86" s="3"/>
      <c r="T86" s="3"/>
      <c r="U86" s="3">
        <v>-5</v>
      </c>
      <c r="V86" s="3"/>
      <c r="W86" s="3"/>
      <c r="X86" s="3">
        <v>-5</v>
      </c>
      <c r="Y86" s="3"/>
      <c r="Z86" s="3"/>
      <c r="AA86" s="3">
        <v>-5</v>
      </c>
      <c r="AB86" s="3"/>
      <c r="AC86" s="3"/>
      <c r="AD86" s="3">
        <v>-5</v>
      </c>
      <c r="AE86" s="3"/>
      <c r="AF86" s="3"/>
      <c r="AG86" s="3">
        <v>-5</v>
      </c>
      <c r="AH86" s="3"/>
      <c r="AI86" s="3"/>
      <c r="AJ86" s="3">
        <v>-5</v>
      </c>
      <c r="AK86" s="3"/>
      <c r="AL86" s="3"/>
      <c r="AM86" s="3">
        <v>-5</v>
      </c>
      <c r="AN86" s="3"/>
      <c r="AO86" s="3"/>
      <c r="AP86" s="3">
        <v>-5</v>
      </c>
      <c r="AQ86" s="3"/>
      <c r="AR86" s="3"/>
      <c r="AS86" s="3">
        <v>-5</v>
      </c>
      <c r="AT86" s="3"/>
      <c r="AU86" s="3"/>
      <c r="AV86" s="3">
        <v>-5</v>
      </c>
      <c r="AW86" s="3"/>
      <c r="AX86" s="3"/>
      <c r="AY86" s="3">
        <v>-5</v>
      </c>
      <c r="AZ86" s="3"/>
      <c r="BA86" s="3"/>
      <c r="BB86" s="3">
        <v>-5</v>
      </c>
      <c r="BC86" s="3"/>
      <c r="BD86" s="3"/>
      <c r="BE86" s="3">
        <v>-5</v>
      </c>
      <c r="BF86" s="3"/>
      <c r="BG86" s="3"/>
      <c r="BH86" s="3">
        <v>-5</v>
      </c>
      <c r="BI86" s="3"/>
      <c r="BJ86" s="3"/>
    </row>
    <row r="87" spans="1:62" x14ac:dyDescent="0.3">
      <c r="A87" s="3" t="s">
        <v>241</v>
      </c>
      <c r="B87" s="3" t="s">
        <v>48</v>
      </c>
      <c r="C87" s="3">
        <v>10</v>
      </c>
      <c r="D87" s="3"/>
      <c r="E87" s="3"/>
      <c r="F87" s="3">
        <v>10</v>
      </c>
      <c r="G87" s="3"/>
      <c r="H87" s="3"/>
      <c r="I87" s="3">
        <v>10</v>
      </c>
      <c r="J87" s="3"/>
      <c r="K87" s="3"/>
      <c r="L87" s="3">
        <v>10</v>
      </c>
      <c r="M87" s="3"/>
      <c r="N87" s="3"/>
      <c r="O87" s="3">
        <v>10</v>
      </c>
      <c r="P87" s="3"/>
      <c r="Q87" s="3"/>
      <c r="R87" s="3">
        <v>10</v>
      </c>
      <c r="S87" s="3"/>
      <c r="T87" s="3"/>
      <c r="U87" s="3">
        <v>10</v>
      </c>
      <c r="V87" s="3"/>
      <c r="W87" s="3"/>
      <c r="X87" s="3">
        <v>10</v>
      </c>
      <c r="Y87" s="3"/>
      <c r="Z87" s="3"/>
      <c r="AA87" s="3">
        <v>10</v>
      </c>
      <c r="AB87" s="3"/>
      <c r="AC87" s="3"/>
      <c r="AD87" s="3">
        <v>10</v>
      </c>
      <c r="AE87" s="3"/>
      <c r="AF87" s="3"/>
      <c r="AG87" s="3">
        <v>10</v>
      </c>
      <c r="AH87" s="3"/>
      <c r="AI87" s="3"/>
      <c r="AJ87" s="3">
        <v>10</v>
      </c>
      <c r="AK87" s="3"/>
      <c r="AL87" s="3"/>
      <c r="AM87" s="3">
        <v>10</v>
      </c>
      <c r="AN87" s="3"/>
      <c r="AO87" s="3"/>
      <c r="AP87" s="3">
        <v>10</v>
      </c>
      <c r="AQ87" s="3"/>
      <c r="AR87" s="3"/>
      <c r="AS87" s="3">
        <v>10</v>
      </c>
      <c r="AT87" s="3"/>
      <c r="AU87" s="3"/>
      <c r="AV87" s="3">
        <v>10</v>
      </c>
      <c r="AW87" s="3"/>
      <c r="AX87" s="3"/>
      <c r="AY87" s="3">
        <v>10</v>
      </c>
      <c r="AZ87" s="3"/>
      <c r="BA87" s="3"/>
      <c r="BB87" s="3">
        <v>10</v>
      </c>
      <c r="BC87" s="3"/>
      <c r="BD87" s="3"/>
      <c r="BE87" s="3">
        <v>10</v>
      </c>
      <c r="BF87" s="3"/>
      <c r="BG87" s="3"/>
      <c r="BH87" s="3">
        <v>10</v>
      </c>
      <c r="BI87" s="3"/>
      <c r="BJ87" s="3"/>
    </row>
    <row r="88" spans="1:62" x14ac:dyDescent="0.3">
      <c r="A88" s="3" t="s">
        <v>240</v>
      </c>
      <c r="B88" s="3"/>
      <c r="C88" s="3">
        <v>1</v>
      </c>
      <c r="D88" s="3"/>
      <c r="E88" s="3"/>
      <c r="F88" s="3">
        <v>0</v>
      </c>
      <c r="G88" s="3"/>
      <c r="H88" s="3"/>
      <c r="I88" s="3">
        <v>0</v>
      </c>
      <c r="J88" s="3"/>
      <c r="K88" s="3"/>
      <c r="L88" s="3">
        <v>1</v>
      </c>
      <c r="M88" s="3"/>
      <c r="N88" s="3"/>
      <c r="O88" s="3">
        <v>0</v>
      </c>
      <c r="P88" s="3"/>
      <c r="Q88" s="3"/>
      <c r="R88" s="3">
        <v>1</v>
      </c>
      <c r="S88" s="3"/>
      <c r="T88" s="3"/>
      <c r="U88" s="3">
        <v>1</v>
      </c>
      <c r="V88" s="3"/>
      <c r="W88" s="3"/>
      <c r="X88" s="3">
        <v>0</v>
      </c>
      <c r="Y88" s="3"/>
      <c r="Z88" s="3"/>
      <c r="AA88" s="3">
        <v>1</v>
      </c>
      <c r="AB88" s="3"/>
      <c r="AC88" s="3"/>
      <c r="AD88" s="3">
        <v>0</v>
      </c>
      <c r="AE88" s="3"/>
      <c r="AF88" s="3"/>
      <c r="AG88" s="3">
        <v>0</v>
      </c>
      <c r="AH88" s="3"/>
      <c r="AI88" s="3"/>
      <c r="AJ88" s="3">
        <v>1</v>
      </c>
      <c r="AK88" s="3"/>
      <c r="AL88" s="3"/>
      <c r="AM88" s="3">
        <v>0</v>
      </c>
      <c r="AN88" s="3"/>
      <c r="AO88" s="3"/>
      <c r="AP88" s="3">
        <v>0</v>
      </c>
      <c r="AQ88" s="3"/>
      <c r="AR88" s="3"/>
      <c r="AS88" s="3">
        <v>1</v>
      </c>
      <c r="AT88" s="3"/>
      <c r="AU88" s="3"/>
      <c r="AV88" s="3">
        <v>0</v>
      </c>
      <c r="AW88" s="3"/>
      <c r="AX88" s="3"/>
      <c r="AY88" s="3">
        <v>0</v>
      </c>
      <c r="AZ88" s="3"/>
      <c r="BA88" s="3"/>
      <c r="BB88" s="3">
        <v>0</v>
      </c>
      <c r="BC88" s="3"/>
      <c r="BD88" s="3"/>
      <c r="BE88" s="3">
        <v>1</v>
      </c>
      <c r="BF88" s="3"/>
      <c r="BG88" s="3"/>
      <c r="BH88" s="3">
        <v>1</v>
      </c>
      <c r="BI88" s="3"/>
      <c r="BJ88" s="3"/>
    </row>
    <row r="89" spans="1:62" x14ac:dyDescent="0.3">
      <c r="A89" s="3" t="s">
        <v>239</v>
      </c>
      <c r="B89" s="3" t="s">
        <v>48</v>
      </c>
      <c r="C89" s="3">
        <v>10</v>
      </c>
      <c r="D89" s="3"/>
      <c r="E89" s="3"/>
      <c r="F89" s="3">
        <v>-5</v>
      </c>
      <c r="G89" s="3"/>
      <c r="H89" s="3"/>
      <c r="I89" s="3">
        <v>-5</v>
      </c>
      <c r="J89" s="3"/>
      <c r="K89" s="3"/>
      <c r="L89" s="3">
        <v>10</v>
      </c>
      <c r="M89" s="3"/>
      <c r="N89" s="3"/>
      <c r="O89" s="3">
        <v>-5</v>
      </c>
      <c r="P89" s="3"/>
      <c r="Q89" s="3"/>
      <c r="R89" s="3">
        <v>10</v>
      </c>
      <c r="S89" s="3"/>
      <c r="T89" s="3"/>
      <c r="U89" s="3">
        <v>-0.5</v>
      </c>
      <c r="V89" s="3"/>
      <c r="W89" s="3"/>
      <c r="X89" s="3">
        <v>-5</v>
      </c>
      <c r="Y89" s="3"/>
      <c r="Z89" s="3"/>
      <c r="AA89" s="3">
        <v>10</v>
      </c>
      <c r="AB89" s="3"/>
      <c r="AC89" s="3"/>
      <c r="AD89" s="3">
        <v>-5</v>
      </c>
      <c r="AE89" s="3"/>
      <c r="AF89" s="3"/>
      <c r="AG89" s="3">
        <v>-5</v>
      </c>
      <c r="AH89" s="3"/>
      <c r="AI89" s="3"/>
      <c r="AJ89" s="3">
        <v>10</v>
      </c>
      <c r="AK89" s="3"/>
      <c r="AL89" s="3"/>
      <c r="AM89" s="3">
        <v>-5</v>
      </c>
      <c r="AN89" s="3"/>
      <c r="AO89" s="3"/>
      <c r="AP89" s="3">
        <v>-5</v>
      </c>
      <c r="AQ89" s="3"/>
      <c r="AR89" s="3"/>
      <c r="AS89" s="3">
        <v>10</v>
      </c>
      <c r="AT89" s="3"/>
      <c r="AU89" s="3"/>
      <c r="AV89" s="3">
        <v>-5</v>
      </c>
      <c r="AW89" s="3"/>
      <c r="AX89" s="3"/>
      <c r="AY89" s="3">
        <v>-5</v>
      </c>
      <c r="AZ89" s="3"/>
      <c r="BA89" s="3"/>
      <c r="BB89" s="3">
        <v>-0.5</v>
      </c>
      <c r="BC89" s="3"/>
      <c r="BD89" s="3"/>
      <c r="BE89" s="3">
        <v>10</v>
      </c>
      <c r="BF89" s="3"/>
      <c r="BG89" s="3"/>
      <c r="BH89" s="3">
        <v>10</v>
      </c>
      <c r="BI89" s="3"/>
      <c r="BJ89" s="3"/>
    </row>
    <row r="90" spans="1:62" x14ac:dyDescent="0.3">
      <c r="A90" s="3" t="s">
        <v>238</v>
      </c>
      <c r="B90" s="3" t="s">
        <v>48</v>
      </c>
      <c r="C90" s="3">
        <v>1.1752011775970499</v>
      </c>
      <c r="D90" s="3"/>
      <c r="E90" s="3"/>
      <c r="F90" s="3">
        <v>1.1752011775970499</v>
      </c>
      <c r="G90" s="3"/>
      <c r="H90" s="3"/>
      <c r="I90" s="3">
        <v>1.1752011775970499</v>
      </c>
      <c r="J90" s="3"/>
      <c r="K90" s="3"/>
      <c r="L90" s="3">
        <v>1.1752011775970499</v>
      </c>
      <c r="M90" s="3"/>
      <c r="N90" s="3"/>
      <c r="O90" s="3">
        <v>1.1752011775970499</v>
      </c>
      <c r="P90" s="3"/>
      <c r="Q90" s="3"/>
      <c r="R90" s="3">
        <v>1.1752011775970499</v>
      </c>
      <c r="S90" s="3"/>
      <c r="T90" s="3"/>
      <c r="U90" s="3">
        <v>1.1752011775970499</v>
      </c>
      <c r="V90" s="3"/>
      <c r="W90" s="3"/>
      <c r="X90" s="3">
        <v>1.1752011775970499</v>
      </c>
      <c r="Y90" s="3"/>
      <c r="Z90" s="3"/>
      <c r="AA90" s="3">
        <v>1.1752011775970499</v>
      </c>
      <c r="AB90" s="3"/>
      <c r="AC90" s="3"/>
      <c r="AD90" s="3">
        <v>1.1752011775970499</v>
      </c>
      <c r="AE90" s="3"/>
      <c r="AF90" s="3"/>
      <c r="AG90" s="3">
        <v>1.1752011775970499</v>
      </c>
      <c r="AH90" s="3"/>
      <c r="AI90" s="3"/>
      <c r="AJ90" s="3">
        <v>1.1752011775970499</v>
      </c>
      <c r="AK90" s="3"/>
      <c r="AL90" s="3"/>
      <c r="AM90" s="3">
        <v>1.1752011775970499</v>
      </c>
      <c r="AN90" s="3"/>
      <c r="AO90" s="3"/>
      <c r="AP90" s="3">
        <v>1.1752011775970499</v>
      </c>
      <c r="AQ90" s="3"/>
      <c r="AR90" s="3"/>
      <c r="AS90" s="3">
        <v>1.1752011775970499</v>
      </c>
      <c r="AT90" s="3"/>
      <c r="AU90" s="3"/>
      <c r="AV90" s="3">
        <v>1.1752011775970499</v>
      </c>
      <c r="AW90" s="3"/>
      <c r="AX90" s="3"/>
      <c r="AY90" s="3">
        <v>1.1752011775970499</v>
      </c>
      <c r="AZ90" s="3"/>
      <c r="BA90" s="3"/>
      <c r="BB90" s="3">
        <v>1.1752011775970499</v>
      </c>
      <c r="BC90" s="3"/>
      <c r="BD90" s="3"/>
      <c r="BE90" s="3">
        <v>1.1752011775970499</v>
      </c>
      <c r="BF90" s="3"/>
      <c r="BG90" s="3"/>
      <c r="BH90" s="3">
        <v>1.1752011775970499</v>
      </c>
      <c r="BI90" s="3"/>
      <c r="BJ90" s="3"/>
    </row>
    <row r="91" spans="1:62" x14ac:dyDescent="0.3">
      <c r="A91" s="3" t="s">
        <v>237</v>
      </c>
      <c r="B91" s="3" t="s">
        <v>48</v>
      </c>
      <c r="C91" s="3">
        <v>0.84147095680236805</v>
      </c>
      <c r="D91" s="3"/>
      <c r="E91" s="3"/>
      <c r="F91" s="3">
        <v>0.84147095680236805</v>
      </c>
      <c r="G91" s="3"/>
      <c r="H91" s="3"/>
      <c r="I91" s="3">
        <v>0.84147095680236805</v>
      </c>
      <c r="J91" s="3"/>
      <c r="K91" s="3"/>
      <c r="L91" s="3">
        <v>0.84147095680236805</v>
      </c>
      <c r="M91" s="3"/>
      <c r="N91" s="3"/>
      <c r="O91" s="3">
        <v>0.84147095680236805</v>
      </c>
      <c r="P91" s="3"/>
      <c r="Q91" s="3"/>
      <c r="R91" s="3">
        <v>0.84147095680236805</v>
      </c>
      <c r="S91" s="3"/>
      <c r="T91" s="3"/>
      <c r="U91" s="3">
        <v>0.84147095680236805</v>
      </c>
      <c r="V91" s="3"/>
      <c r="W91" s="3"/>
      <c r="X91" s="3">
        <v>0.84147095680236805</v>
      </c>
      <c r="Y91" s="3"/>
      <c r="Z91" s="3"/>
      <c r="AA91" s="3">
        <v>0.84147095680236805</v>
      </c>
      <c r="AB91" s="3"/>
      <c r="AC91" s="3"/>
      <c r="AD91" s="3">
        <v>0.84147095680236805</v>
      </c>
      <c r="AE91" s="3"/>
      <c r="AF91" s="3"/>
      <c r="AG91" s="3">
        <v>0.84147095680236805</v>
      </c>
      <c r="AH91" s="3"/>
      <c r="AI91" s="3"/>
      <c r="AJ91" s="3">
        <v>0.84147095680236805</v>
      </c>
      <c r="AK91" s="3"/>
      <c r="AL91" s="3"/>
      <c r="AM91" s="3">
        <v>0.84147095680236805</v>
      </c>
      <c r="AN91" s="3"/>
      <c r="AO91" s="3"/>
      <c r="AP91" s="3">
        <v>0.84147095680236805</v>
      </c>
      <c r="AQ91" s="3"/>
      <c r="AR91" s="3"/>
      <c r="AS91" s="3">
        <v>0.84147095680236805</v>
      </c>
      <c r="AT91" s="3"/>
      <c r="AU91" s="3"/>
      <c r="AV91" s="3">
        <v>0.84147095680236805</v>
      </c>
      <c r="AW91" s="3"/>
      <c r="AX91" s="3"/>
      <c r="AY91" s="3">
        <v>0.84147095680236805</v>
      </c>
      <c r="AZ91" s="3"/>
      <c r="BA91" s="3"/>
      <c r="BB91" s="3">
        <v>0.84147095680236805</v>
      </c>
      <c r="BC91" s="3"/>
      <c r="BD91" s="3"/>
      <c r="BE91" s="3">
        <v>0.84147095680236805</v>
      </c>
      <c r="BF91" s="3"/>
      <c r="BG91" s="3"/>
      <c r="BH91" s="3">
        <v>0.84147095680236805</v>
      </c>
      <c r="BI91" s="3"/>
      <c r="BJ91" s="3"/>
    </row>
    <row r="92" spans="1:62" x14ac:dyDescent="0.3">
      <c r="A92" s="3" t="s">
        <v>236</v>
      </c>
      <c r="B92" s="3" t="s">
        <v>48</v>
      </c>
      <c r="C92" s="3">
        <v>0.94229489564895597</v>
      </c>
      <c r="D92" s="3"/>
      <c r="E92" s="3"/>
      <c r="F92" s="3">
        <v>0.48113119602203402</v>
      </c>
      <c r="G92" s="3"/>
      <c r="H92" s="3"/>
      <c r="I92" s="3">
        <v>-0.54812127351760898</v>
      </c>
      <c r="J92" s="3"/>
      <c r="K92" s="3"/>
      <c r="L92" s="3">
        <v>-0.71549832820892301</v>
      </c>
      <c r="M92" s="3"/>
      <c r="N92" s="3"/>
      <c r="O92" s="3">
        <v>-0.746809422969818</v>
      </c>
      <c r="P92" s="3"/>
      <c r="Q92" s="3"/>
      <c r="R92" s="3">
        <v>-0.81529510021209695</v>
      </c>
      <c r="S92" s="3"/>
      <c r="T92" s="3"/>
      <c r="U92" s="3">
        <v>-0.32988983392715499</v>
      </c>
      <c r="V92" s="3"/>
      <c r="W92" s="3"/>
      <c r="X92" s="3">
        <v>0.95551341772079501</v>
      </c>
      <c r="Y92" s="3"/>
      <c r="Z92" s="3"/>
      <c r="AA92" s="3">
        <v>-0.91532403230667103</v>
      </c>
      <c r="AB92" s="3"/>
      <c r="AC92" s="3"/>
      <c r="AD92" s="3">
        <v>-0.69359296560287498</v>
      </c>
      <c r="AE92" s="3"/>
      <c r="AF92" s="3"/>
      <c r="AG92" s="3">
        <v>-0.95682805776596103</v>
      </c>
      <c r="AH92" s="3"/>
      <c r="AI92" s="3"/>
      <c r="AJ92" s="3">
        <v>0.90534693002700795</v>
      </c>
      <c r="AK92" s="3"/>
      <c r="AL92" s="3"/>
      <c r="AM92" s="3">
        <v>-0.56185209751129195</v>
      </c>
      <c r="AN92" s="3"/>
      <c r="AO92" s="3"/>
      <c r="AP92" s="3">
        <v>9.0505257248878496E-3</v>
      </c>
      <c r="AQ92" s="3"/>
      <c r="AR92" s="3"/>
      <c r="AS92" s="3">
        <v>0.167889103293419</v>
      </c>
      <c r="AT92" s="3"/>
      <c r="AU92" s="3"/>
      <c r="AV92" s="3">
        <v>1.55105497688055E-2</v>
      </c>
      <c r="AW92" s="3"/>
      <c r="AX92" s="3"/>
      <c r="AY92" s="3">
        <v>0.50123393535614003</v>
      </c>
      <c r="AZ92" s="3"/>
      <c r="BA92" s="3"/>
      <c r="BB92" s="3">
        <v>-0.38811886310577398</v>
      </c>
      <c r="BC92" s="3"/>
      <c r="BD92" s="3"/>
      <c r="BE92" s="3">
        <v>1.64308119565248E-2</v>
      </c>
      <c r="BF92" s="3"/>
      <c r="BG92" s="3"/>
      <c r="BH92" s="3">
        <v>-0.72021675109863303</v>
      </c>
      <c r="BI92" s="3"/>
      <c r="BJ92" s="3"/>
    </row>
    <row r="93" spans="1:62" x14ac:dyDescent="0.3">
      <c r="A93" s="3" t="s">
        <v>235</v>
      </c>
      <c r="B93" s="3" t="s">
        <v>48</v>
      </c>
      <c r="C93" s="3">
        <v>-0.76255846023559604</v>
      </c>
      <c r="D93" s="3"/>
      <c r="E93" s="3"/>
      <c r="F93" s="3">
        <v>0.53657293319702104</v>
      </c>
      <c r="G93" s="3"/>
      <c r="H93" s="3"/>
      <c r="I93" s="3">
        <v>0.84147095680236805</v>
      </c>
      <c r="J93" s="3"/>
      <c r="K93" s="3"/>
      <c r="L93" s="3">
        <v>0.99060738086700395</v>
      </c>
      <c r="M93" s="3"/>
      <c r="N93" s="3"/>
      <c r="O93" s="3">
        <v>0.99991184473037698</v>
      </c>
      <c r="P93" s="3"/>
      <c r="Q93" s="3"/>
      <c r="R93" s="3">
        <v>0.12357312440872199</v>
      </c>
      <c r="S93" s="3"/>
      <c r="T93" s="3"/>
      <c r="U93" s="3">
        <v>0.158622667193413</v>
      </c>
      <c r="V93" s="3"/>
      <c r="W93" s="3"/>
      <c r="X93" s="3">
        <v>-0.95637595653533902</v>
      </c>
      <c r="Y93" s="3"/>
      <c r="Z93" s="3"/>
      <c r="AA93" s="3">
        <v>0.99999022483825695</v>
      </c>
      <c r="AB93" s="3"/>
      <c r="AC93" s="3"/>
      <c r="AD93" s="3">
        <v>0.84147095680236805</v>
      </c>
      <c r="AE93" s="3"/>
      <c r="AF93" s="3"/>
      <c r="AG93" s="3">
        <v>0.99060738086700395</v>
      </c>
      <c r="AH93" s="3"/>
      <c r="AI93" s="3"/>
      <c r="AJ93" s="3">
        <v>-0.66363388299942005</v>
      </c>
      <c r="AK93" s="3"/>
      <c r="AL93" s="3"/>
      <c r="AM93" s="3">
        <v>0.85090351104736295</v>
      </c>
      <c r="AN93" s="3"/>
      <c r="AO93" s="3"/>
      <c r="AP93" s="3">
        <v>-0.85090351104736295</v>
      </c>
      <c r="AQ93" s="3"/>
      <c r="AR93" s="3"/>
      <c r="AS93" s="3">
        <v>-0.55142670869827304</v>
      </c>
      <c r="AT93" s="3"/>
      <c r="AU93" s="3"/>
      <c r="AV93" s="3">
        <v>0.96139746904373202</v>
      </c>
      <c r="AW93" s="3"/>
      <c r="AX93" s="3"/>
      <c r="AY93" s="3">
        <v>-0.14112000167369801</v>
      </c>
      <c r="AZ93" s="3"/>
      <c r="BA93" s="3"/>
      <c r="BB93" s="3">
        <v>0.98935824632644698</v>
      </c>
      <c r="BC93" s="3"/>
      <c r="BD93" s="3"/>
      <c r="BE93" s="3">
        <v>0.83665561676025402</v>
      </c>
      <c r="BF93" s="3"/>
      <c r="BG93" s="3"/>
      <c r="BH93" s="3">
        <v>0.99991184473037698</v>
      </c>
      <c r="BI93" s="3"/>
      <c r="BJ93" s="3"/>
    </row>
    <row r="94" spans="1:62" x14ac:dyDescent="0.3">
      <c r="A94" s="3" t="s">
        <v>234</v>
      </c>
      <c r="B94" s="3"/>
      <c r="C94" s="3">
        <v>0</v>
      </c>
      <c r="D94" s="3"/>
      <c r="E94" s="3"/>
      <c r="F94" s="3">
        <v>0</v>
      </c>
      <c r="G94" s="3"/>
      <c r="H94" s="3"/>
      <c r="I94" s="3">
        <v>0</v>
      </c>
      <c r="J94" s="3"/>
      <c r="K94" s="3"/>
      <c r="L94" s="3">
        <v>0</v>
      </c>
      <c r="M94" s="3"/>
      <c r="N94" s="3"/>
      <c r="O94" s="3">
        <v>0</v>
      </c>
      <c r="P94" s="3"/>
      <c r="Q94" s="3"/>
      <c r="R94" s="3">
        <v>0</v>
      </c>
      <c r="S94" s="3"/>
      <c r="T94" s="3"/>
      <c r="U94" s="3">
        <v>0</v>
      </c>
      <c r="V94" s="3"/>
      <c r="W94" s="3"/>
      <c r="X94" s="3">
        <v>0</v>
      </c>
      <c r="Y94" s="3"/>
      <c r="Z94" s="3"/>
      <c r="AA94" s="3">
        <v>0</v>
      </c>
      <c r="AB94" s="3"/>
      <c r="AC94" s="3"/>
      <c r="AD94" s="3">
        <v>0</v>
      </c>
      <c r="AE94" s="3"/>
      <c r="AF94" s="3"/>
      <c r="AG94" s="3">
        <v>0</v>
      </c>
      <c r="AH94" s="3"/>
      <c r="AI94" s="3"/>
      <c r="AJ94" s="3">
        <v>0</v>
      </c>
      <c r="AK94" s="3"/>
      <c r="AL94" s="3"/>
      <c r="AM94" s="3">
        <v>0</v>
      </c>
      <c r="AN94" s="3"/>
      <c r="AO94" s="3"/>
      <c r="AP94" s="3">
        <v>0</v>
      </c>
      <c r="AQ94" s="3"/>
      <c r="AR94" s="3"/>
      <c r="AS94" s="3">
        <v>0</v>
      </c>
      <c r="AT94" s="3"/>
      <c r="AU94" s="3"/>
      <c r="AV94" s="3">
        <v>0</v>
      </c>
      <c r="AW94" s="3"/>
      <c r="AX94" s="3"/>
      <c r="AY94" s="3">
        <v>0</v>
      </c>
      <c r="AZ94" s="3"/>
      <c r="BA94" s="3"/>
      <c r="BB94" s="3">
        <v>0</v>
      </c>
      <c r="BC94" s="3"/>
      <c r="BD94" s="3"/>
      <c r="BE94" s="3">
        <v>0</v>
      </c>
      <c r="BF94" s="3"/>
      <c r="BG94" s="3"/>
      <c r="BH94" s="3">
        <v>0</v>
      </c>
      <c r="BI94" s="3"/>
      <c r="BJ94" s="3"/>
    </row>
    <row r="95" spans="1:62" x14ac:dyDescent="0.3">
      <c r="A95" s="3" t="s">
        <v>233</v>
      </c>
      <c r="B95" s="3"/>
      <c r="C95" s="3">
        <v>0</v>
      </c>
      <c r="D95" s="3"/>
      <c r="E95" s="3"/>
      <c r="F95" s="3">
        <v>0</v>
      </c>
      <c r="G95" s="3"/>
      <c r="H95" s="3"/>
      <c r="I95" s="3">
        <v>0</v>
      </c>
      <c r="J95" s="3"/>
      <c r="K95" s="3"/>
      <c r="L95" s="3">
        <v>0</v>
      </c>
      <c r="M95" s="3"/>
      <c r="N95" s="3"/>
      <c r="O95" s="3">
        <v>0</v>
      </c>
      <c r="P95" s="3"/>
      <c r="Q95" s="3"/>
      <c r="R95" s="3">
        <v>0</v>
      </c>
      <c r="S95" s="3"/>
      <c r="T95" s="3"/>
      <c r="U95" s="3">
        <v>0</v>
      </c>
      <c r="V95" s="3"/>
      <c r="W95" s="3"/>
      <c r="X95" s="3">
        <v>0</v>
      </c>
      <c r="Y95" s="3"/>
      <c r="Z95" s="3"/>
      <c r="AA95" s="3">
        <v>0</v>
      </c>
      <c r="AB95" s="3"/>
      <c r="AC95" s="3"/>
      <c r="AD95" s="3">
        <v>0</v>
      </c>
      <c r="AE95" s="3"/>
      <c r="AF95" s="3"/>
      <c r="AG95" s="3">
        <v>0</v>
      </c>
      <c r="AH95" s="3"/>
      <c r="AI95" s="3"/>
      <c r="AJ95" s="3">
        <v>0</v>
      </c>
      <c r="AK95" s="3"/>
      <c r="AL95" s="3"/>
      <c r="AM95" s="3">
        <v>0</v>
      </c>
      <c r="AN95" s="3"/>
      <c r="AO95" s="3"/>
      <c r="AP95" s="3">
        <v>0</v>
      </c>
      <c r="AQ95" s="3"/>
      <c r="AR95" s="3"/>
      <c r="AS95" s="3">
        <v>0</v>
      </c>
      <c r="AT95" s="3"/>
      <c r="AU95" s="3"/>
      <c r="AV95" s="3">
        <v>0</v>
      </c>
      <c r="AW95" s="3"/>
      <c r="AX95" s="3"/>
      <c r="AY95" s="3">
        <v>0</v>
      </c>
      <c r="AZ95" s="3"/>
      <c r="BA95" s="3"/>
      <c r="BB95" s="3">
        <v>0</v>
      </c>
      <c r="BC95" s="3"/>
      <c r="BD95" s="3"/>
      <c r="BE95" s="3">
        <v>0</v>
      </c>
      <c r="BF95" s="3"/>
      <c r="BG95" s="3"/>
      <c r="BH95" s="3">
        <v>0</v>
      </c>
      <c r="BI95" s="3"/>
      <c r="BJ95" s="3"/>
    </row>
    <row r="96" spans="1:62" x14ac:dyDescent="0.3">
      <c r="A96" s="3" t="s">
        <v>232</v>
      </c>
      <c r="B96" s="3" t="s">
        <v>48</v>
      </c>
      <c r="C96" s="3">
        <v>-99999</v>
      </c>
      <c r="D96" s="3"/>
      <c r="E96" s="3"/>
      <c r="F96" s="3">
        <v>-99999</v>
      </c>
      <c r="G96" s="3"/>
      <c r="H96" s="3"/>
      <c r="I96" s="3">
        <v>-99999</v>
      </c>
      <c r="J96" s="3"/>
      <c r="K96" s="3"/>
      <c r="L96" s="3">
        <v>-99999</v>
      </c>
      <c r="M96" s="3"/>
      <c r="N96" s="3"/>
      <c r="O96" s="3">
        <v>-99999</v>
      </c>
      <c r="P96" s="3"/>
      <c r="Q96" s="3"/>
      <c r="R96" s="3">
        <v>-99999</v>
      </c>
      <c r="S96" s="3"/>
      <c r="T96" s="3"/>
      <c r="U96" s="3">
        <v>-99999</v>
      </c>
      <c r="V96" s="3"/>
      <c r="W96" s="3"/>
      <c r="X96" s="3">
        <v>-99999</v>
      </c>
      <c r="Y96" s="3"/>
      <c r="Z96" s="3"/>
      <c r="AA96" s="3">
        <v>-99999</v>
      </c>
      <c r="AB96" s="3"/>
      <c r="AC96" s="3"/>
      <c r="AD96" s="3">
        <v>-99999</v>
      </c>
      <c r="AE96" s="3"/>
      <c r="AF96" s="3"/>
      <c r="AG96" s="3">
        <v>-99999</v>
      </c>
      <c r="AH96" s="3"/>
      <c r="AI96" s="3"/>
      <c r="AJ96" s="3">
        <v>-99999</v>
      </c>
      <c r="AK96" s="3"/>
      <c r="AL96" s="3"/>
      <c r="AM96" s="3">
        <v>-99999</v>
      </c>
      <c r="AN96" s="3"/>
      <c r="AO96" s="3"/>
      <c r="AP96" s="3">
        <v>-99999</v>
      </c>
      <c r="AQ96" s="3"/>
      <c r="AR96" s="3"/>
      <c r="AS96" s="3">
        <v>-99999</v>
      </c>
      <c r="AT96" s="3"/>
      <c r="AU96" s="3"/>
      <c r="AV96" s="3">
        <v>-99999</v>
      </c>
      <c r="AW96" s="3"/>
      <c r="AX96" s="3"/>
      <c r="AY96" s="3">
        <v>-99999</v>
      </c>
      <c r="AZ96" s="3"/>
      <c r="BA96" s="3"/>
      <c r="BB96" s="3">
        <v>-99999</v>
      </c>
      <c r="BC96" s="3"/>
      <c r="BD96" s="3"/>
      <c r="BE96" s="3">
        <v>-99999</v>
      </c>
      <c r="BF96" s="3"/>
      <c r="BG96" s="3"/>
      <c r="BH96" s="3">
        <v>-99999</v>
      </c>
      <c r="BI96" s="3"/>
      <c r="BJ96" s="3"/>
    </row>
    <row r="97" spans="1:62" x14ac:dyDescent="0.3">
      <c r="A97" s="3" t="s">
        <v>229</v>
      </c>
      <c r="B97" s="3" t="s">
        <v>48</v>
      </c>
      <c r="C97" s="3">
        <v>1</v>
      </c>
      <c r="D97" s="3"/>
      <c r="E97" s="3"/>
      <c r="F97" s="3">
        <v>1</v>
      </c>
      <c r="G97" s="3"/>
      <c r="H97" s="3"/>
      <c r="I97" s="3">
        <v>1</v>
      </c>
      <c r="J97" s="3"/>
      <c r="K97" s="3"/>
      <c r="L97" s="3">
        <v>1</v>
      </c>
      <c r="M97" s="3"/>
      <c r="N97" s="3"/>
      <c r="O97" s="3">
        <v>1</v>
      </c>
      <c r="P97" s="3"/>
      <c r="Q97" s="3"/>
      <c r="R97" s="3">
        <v>1</v>
      </c>
      <c r="S97" s="3"/>
      <c r="T97" s="3"/>
      <c r="U97" s="3">
        <v>1</v>
      </c>
      <c r="V97" s="3"/>
      <c r="W97" s="3"/>
      <c r="X97" s="3">
        <v>1</v>
      </c>
      <c r="Y97" s="3"/>
      <c r="Z97" s="3"/>
      <c r="AA97" s="3">
        <v>1</v>
      </c>
      <c r="AB97" s="3"/>
      <c r="AC97" s="3"/>
      <c r="AD97" s="3">
        <v>1</v>
      </c>
      <c r="AE97" s="3"/>
      <c r="AF97" s="3"/>
      <c r="AG97" s="3">
        <v>1</v>
      </c>
      <c r="AH97" s="3"/>
      <c r="AI97" s="3"/>
      <c r="AJ97" s="3">
        <v>1</v>
      </c>
      <c r="AK97" s="3"/>
      <c r="AL97" s="3"/>
      <c r="AM97" s="3">
        <v>1</v>
      </c>
      <c r="AN97" s="3"/>
      <c r="AO97" s="3"/>
      <c r="AP97" s="3">
        <v>1</v>
      </c>
      <c r="AQ97" s="3"/>
      <c r="AR97" s="3"/>
      <c r="AS97" s="3">
        <v>1</v>
      </c>
      <c r="AT97" s="3"/>
      <c r="AU97" s="3"/>
      <c r="AV97" s="3">
        <v>1</v>
      </c>
      <c r="AW97" s="3"/>
      <c r="AX97" s="3"/>
      <c r="AY97" s="3">
        <v>1</v>
      </c>
      <c r="AZ97" s="3"/>
      <c r="BA97" s="3"/>
      <c r="BB97" s="3">
        <v>1</v>
      </c>
      <c r="BC97" s="3"/>
      <c r="BD97" s="3"/>
      <c r="BE97" s="3">
        <v>1</v>
      </c>
      <c r="BF97" s="3"/>
      <c r="BG97" s="3"/>
      <c r="BH97" s="3">
        <v>1</v>
      </c>
      <c r="BI97" s="3"/>
      <c r="BJ97" s="3"/>
    </row>
    <row r="98" spans="1:62" x14ac:dyDescent="0.3">
      <c r="A98" s="3" t="s">
        <v>228</v>
      </c>
      <c r="B98" s="3" t="s">
        <v>48</v>
      </c>
      <c r="C98" s="3">
        <v>1</v>
      </c>
      <c r="D98" s="3"/>
      <c r="E98" s="3"/>
      <c r="F98" s="3">
        <v>1</v>
      </c>
      <c r="G98" s="3"/>
      <c r="H98" s="3"/>
      <c r="I98" s="3">
        <v>1</v>
      </c>
      <c r="J98" s="3"/>
      <c r="K98" s="3"/>
      <c r="L98" s="3">
        <v>1</v>
      </c>
      <c r="M98" s="3"/>
      <c r="N98" s="3"/>
      <c r="O98" s="3">
        <v>1</v>
      </c>
      <c r="P98" s="3"/>
      <c r="Q98" s="3"/>
      <c r="R98" s="3">
        <v>1</v>
      </c>
      <c r="S98" s="3"/>
      <c r="T98" s="3"/>
      <c r="U98" s="3">
        <v>1</v>
      </c>
      <c r="V98" s="3"/>
      <c r="W98" s="3"/>
      <c r="X98" s="3">
        <v>1</v>
      </c>
      <c r="Y98" s="3"/>
      <c r="Z98" s="3"/>
      <c r="AA98" s="3">
        <v>1</v>
      </c>
      <c r="AB98" s="3"/>
      <c r="AC98" s="3"/>
      <c r="AD98" s="3">
        <v>1</v>
      </c>
      <c r="AE98" s="3"/>
      <c r="AF98" s="3"/>
      <c r="AG98" s="3">
        <v>1</v>
      </c>
      <c r="AH98" s="3"/>
      <c r="AI98" s="3"/>
      <c r="AJ98" s="3">
        <v>1</v>
      </c>
      <c r="AK98" s="3"/>
      <c r="AL98" s="3"/>
      <c r="AM98" s="3">
        <v>1</v>
      </c>
      <c r="AN98" s="3"/>
      <c r="AO98" s="3"/>
      <c r="AP98" s="3">
        <v>1</v>
      </c>
      <c r="AQ98" s="3"/>
      <c r="AR98" s="3"/>
      <c r="AS98" s="3">
        <v>1</v>
      </c>
      <c r="AT98" s="3"/>
      <c r="AU98" s="3"/>
      <c r="AV98" s="3">
        <v>1</v>
      </c>
      <c r="AW98" s="3"/>
      <c r="AX98" s="3"/>
      <c r="AY98" s="3">
        <v>1</v>
      </c>
      <c r="AZ98" s="3"/>
      <c r="BA98" s="3"/>
      <c r="BB98" s="3">
        <v>1</v>
      </c>
      <c r="BC98" s="3"/>
      <c r="BD98" s="3"/>
      <c r="BE98" s="3">
        <v>1</v>
      </c>
      <c r="BF98" s="3"/>
      <c r="BG98" s="3"/>
      <c r="BH98" s="3">
        <v>1</v>
      </c>
      <c r="BI98" s="3"/>
      <c r="BJ98" s="3"/>
    </row>
    <row r="99" spans="1:62" x14ac:dyDescent="0.3">
      <c r="A99" s="3" t="s">
        <v>227</v>
      </c>
      <c r="B99" s="3" t="s">
        <v>48</v>
      </c>
      <c r="C99" s="3">
        <v>3</v>
      </c>
      <c r="D99" s="3"/>
      <c r="E99" s="3"/>
      <c r="F99" s="3">
        <v>3</v>
      </c>
      <c r="G99" s="3"/>
      <c r="H99" s="3"/>
      <c r="I99" s="3">
        <v>3</v>
      </c>
      <c r="J99" s="3"/>
      <c r="K99" s="3"/>
      <c r="L99" s="3">
        <v>3</v>
      </c>
      <c r="M99" s="3"/>
      <c r="N99" s="3"/>
      <c r="O99" s="3">
        <v>3</v>
      </c>
      <c r="P99" s="3"/>
      <c r="Q99" s="3"/>
      <c r="R99" s="3">
        <v>3</v>
      </c>
      <c r="S99" s="3"/>
      <c r="T99" s="3"/>
      <c r="U99" s="3">
        <v>3</v>
      </c>
      <c r="V99" s="3"/>
      <c r="W99" s="3"/>
      <c r="X99" s="3">
        <v>3</v>
      </c>
      <c r="Y99" s="3"/>
      <c r="Z99" s="3"/>
      <c r="AA99" s="3">
        <v>3</v>
      </c>
      <c r="AB99" s="3"/>
      <c r="AC99" s="3"/>
      <c r="AD99" s="3">
        <v>3</v>
      </c>
      <c r="AE99" s="3"/>
      <c r="AF99" s="3"/>
      <c r="AG99" s="3">
        <v>3</v>
      </c>
      <c r="AH99" s="3"/>
      <c r="AI99" s="3"/>
      <c r="AJ99" s="3">
        <v>3</v>
      </c>
      <c r="AK99" s="3"/>
      <c r="AL99" s="3"/>
      <c r="AM99" s="3">
        <v>3</v>
      </c>
      <c r="AN99" s="3"/>
      <c r="AO99" s="3"/>
      <c r="AP99" s="3">
        <v>3</v>
      </c>
      <c r="AQ99" s="3"/>
      <c r="AR99" s="3"/>
      <c r="AS99" s="3">
        <v>3</v>
      </c>
      <c r="AT99" s="3"/>
      <c r="AU99" s="3"/>
      <c r="AV99" s="3">
        <v>3</v>
      </c>
      <c r="AW99" s="3"/>
      <c r="AX99" s="3"/>
      <c r="AY99" s="3">
        <v>3</v>
      </c>
      <c r="AZ99" s="3"/>
      <c r="BA99" s="3"/>
      <c r="BB99" s="3">
        <v>3</v>
      </c>
      <c r="BC99" s="3"/>
      <c r="BD99" s="3"/>
      <c r="BE99" s="3">
        <v>3</v>
      </c>
      <c r="BF99" s="3"/>
      <c r="BG99" s="3"/>
      <c r="BH99" s="3">
        <v>3</v>
      </c>
      <c r="BI99" s="3"/>
      <c r="BJ99" s="3"/>
    </row>
    <row r="100" spans="1:62" x14ac:dyDescent="0.3">
      <c r="A100" s="3" t="s">
        <v>226</v>
      </c>
      <c r="B100" s="3"/>
      <c r="C100" s="3">
        <v>1</v>
      </c>
      <c r="D100" s="3"/>
      <c r="E100" s="3"/>
      <c r="F100" s="3">
        <v>1</v>
      </c>
      <c r="G100" s="3"/>
      <c r="H100" s="3"/>
      <c r="I100" s="3">
        <v>1</v>
      </c>
      <c r="J100" s="3"/>
      <c r="K100" s="3"/>
      <c r="L100" s="3">
        <v>1</v>
      </c>
      <c r="M100" s="3"/>
      <c r="N100" s="3"/>
      <c r="O100" s="3">
        <v>1</v>
      </c>
      <c r="P100" s="3"/>
      <c r="Q100" s="3"/>
      <c r="R100" s="3">
        <v>1</v>
      </c>
      <c r="S100" s="3"/>
      <c r="T100" s="3"/>
      <c r="U100" s="3">
        <v>1</v>
      </c>
      <c r="V100" s="3"/>
      <c r="W100" s="3"/>
      <c r="X100" s="3">
        <v>1</v>
      </c>
      <c r="Y100" s="3"/>
      <c r="Z100" s="3"/>
      <c r="AA100" s="3">
        <v>1</v>
      </c>
      <c r="AB100" s="3"/>
      <c r="AC100" s="3"/>
      <c r="AD100" s="3">
        <v>1</v>
      </c>
      <c r="AE100" s="3"/>
      <c r="AF100" s="3"/>
      <c r="AG100" s="3">
        <v>1</v>
      </c>
      <c r="AH100" s="3"/>
      <c r="AI100" s="3"/>
      <c r="AJ100" s="3">
        <v>1</v>
      </c>
      <c r="AK100" s="3"/>
      <c r="AL100" s="3"/>
      <c r="AM100" s="3">
        <v>1</v>
      </c>
      <c r="AN100" s="3"/>
      <c r="AO100" s="3"/>
      <c r="AP100" s="3">
        <v>1</v>
      </c>
      <c r="AQ100" s="3"/>
      <c r="AR100" s="3"/>
      <c r="AS100" s="3">
        <v>1</v>
      </c>
      <c r="AT100" s="3"/>
      <c r="AU100" s="3"/>
      <c r="AV100" s="3">
        <v>1</v>
      </c>
      <c r="AW100" s="3"/>
      <c r="AX100" s="3"/>
      <c r="AY100" s="3">
        <v>1</v>
      </c>
      <c r="AZ100" s="3"/>
      <c r="BA100" s="3"/>
      <c r="BB100" s="3">
        <v>1</v>
      </c>
      <c r="BC100" s="3"/>
      <c r="BD100" s="3"/>
      <c r="BE100" s="3">
        <v>1</v>
      </c>
      <c r="BF100" s="3"/>
      <c r="BG100" s="3"/>
      <c r="BH100" s="3">
        <v>1</v>
      </c>
      <c r="BI100" s="3"/>
      <c r="BJ100" s="3"/>
    </row>
    <row r="101" spans="1:62" x14ac:dyDescent="0.3">
      <c r="A101" s="3" t="s">
        <v>225</v>
      </c>
      <c r="B101" s="3"/>
      <c r="C101" s="3">
        <v>1</v>
      </c>
      <c r="D101" s="3"/>
      <c r="E101" s="3"/>
      <c r="F101" s="3">
        <v>1</v>
      </c>
      <c r="G101" s="3"/>
      <c r="H101" s="3"/>
      <c r="I101" s="3">
        <v>1</v>
      </c>
      <c r="J101" s="3"/>
      <c r="K101" s="3"/>
      <c r="L101" s="3">
        <v>1</v>
      </c>
      <c r="M101" s="3"/>
      <c r="N101" s="3"/>
      <c r="O101" s="3">
        <v>1</v>
      </c>
      <c r="P101" s="3"/>
      <c r="Q101" s="3"/>
      <c r="R101" s="3">
        <v>1</v>
      </c>
      <c r="S101" s="3"/>
      <c r="T101" s="3"/>
      <c r="U101" s="3">
        <v>1</v>
      </c>
      <c r="V101" s="3"/>
      <c r="W101" s="3"/>
      <c r="X101" s="3">
        <v>1</v>
      </c>
      <c r="Y101" s="3"/>
      <c r="Z101" s="3"/>
      <c r="AA101" s="3">
        <v>1</v>
      </c>
      <c r="AB101" s="3"/>
      <c r="AC101" s="3"/>
      <c r="AD101" s="3">
        <v>1</v>
      </c>
      <c r="AE101" s="3"/>
      <c r="AF101" s="3"/>
      <c r="AG101" s="3">
        <v>1</v>
      </c>
      <c r="AH101" s="3"/>
      <c r="AI101" s="3"/>
      <c r="AJ101" s="3">
        <v>1</v>
      </c>
      <c r="AK101" s="3"/>
      <c r="AL101" s="3"/>
      <c r="AM101" s="3">
        <v>1</v>
      </c>
      <c r="AN101" s="3"/>
      <c r="AO101" s="3"/>
      <c r="AP101" s="3">
        <v>1</v>
      </c>
      <c r="AQ101" s="3"/>
      <c r="AR101" s="3"/>
      <c r="AS101" s="3">
        <v>1</v>
      </c>
      <c r="AT101" s="3"/>
      <c r="AU101" s="3"/>
      <c r="AV101" s="3">
        <v>1</v>
      </c>
      <c r="AW101" s="3"/>
      <c r="AX101" s="3"/>
      <c r="AY101" s="3">
        <v>1</v>
      </c>
      <c r="AZ101" s="3"/>
      <c r="BA101" s="3"/>
      <c r="BB101" s="3">
        <v>1</v>
      </c>
      <c r="BC101" s="3"/>
      <c r="BD101" s="3"/>
      <c r="BE101" s="3">
        <v>1</v>
      </c>
      <c r="BF101" s="3"/>
      <c r="BG101" s="3"/>
      <c r="BH101" s="3">
        <v>1</v>
      </c>
      <c r="BI101" s="3"/>
      <c r="BJ101" s="3"/>
    </row>
    <row r="102" spans="1:62" x14ac:dyDescent="0.3">
      <c r="A102" s="3" t="s">
        <v>224</v>
      </c>
      <c r="B102" s="3"/>
      <c r="C102" s="3">
        <v>1</v>
      </c>
      <c r="D102" s="3"/>
      <c r="E102" s="3"/>
      <c r="F102" s="3">
        <v>1</v>
      </c>
      <c r="G102" s="3"/>
      <c r="H102" s="3"/>
      <c r="I102" s="3">
        <v>1</v>
      </c>
      <c r="J102" s="3"/>
      <c r="K102" s="3"/>
      <c r="L102" s="3">
        <v>1</v>
      </c>
      <c r="M102" s="3"/>
      <c r="N102" s="3"/>
      <c r="O102" s="3">
        <v>1</v>
      </c>
      <c r="P102" s="3"/>
      <c r="Q102" s="3"/>
      <c r="R102" s="3">
        <v>1</v>
      </c>
      <c r="S102" s="3"/>
      <c r="T102" s="3"/>
      <c r="U102" s="3">
        <v>1</v>
      </c>
      <c r="V102" s="3"/>
      <c r="W102" s="3"/>
      <c r="X102" s="3">
        <v>1</v>
      </c>
      <c r="Y102" s="3"/>
      <c r="Z102" s="3"/>
      <c r="AA102" s="3">
        <v>1</v>
      </c>
      <c r="AB102" s="3"/>
      <c r="AC102" s="3"/>
      <c r="AD102" s="3">
        <v>1</v>
      </c>
      <c r="AE102" s="3"/>
      <c r="AF102" s="3"/>
      <c r="AG102" s="3">
        <v>1</v>
      </c>
      <c r="AH102" s="3"/>
      <c r="AI102" s="3"/>
      <c r="AJ102" s="3">
        <v>1</v>
      </c>
      <c r="AK102" s="3"/>
      <c r="AL102" s="3"/>
      <c r="AM102" s="3">
        <v>1</v>
      </c>
      <c r="AN102" s="3"/>
      <c r="AO102" s="3"/>
      <c r="AP102" s="3">
        <v>1</v>
      </c>
      <c r="AQ102" s="3"/>
      <c r="AR102" s="3"/>
      <c r="AS102" s="3">
        <v>1</v>
      </c>
      <c r="AT102" s="3"/>
      <c r="AU102" s="3"/>
      <c r="AV102" s="3">
        <v>1</v>
      </c>
      <c r="AW102" s="3"/>
      <c r="AX102" s="3"/>
      <c r="AY102" s="3">
        <v>1</v>
      </c>
      <c r="AZ102" s="3"/>
      <c r="BA102" s="3"/>
      <c r="BB102" s="3">
        <v>1</v>
      </c>
      <c r="BC102" s="3"/>
      <c r="BD102" s="3"/>
      <c r="BE102" s="3">
        <v>1</v>
      </c>
      <c r="BF102" s="3"/>
      <c r="BG102" s="3"/>
      <c r="BH102" s="3">
        <v>1</v>
      </c>
      <c r="BI102" s="3"/>
      <c r="BJ102" s="3"/>
    </row>
    <row r="103" spans="1:62" x14ac:dyDescent="0.3">
      <c r="A103" s="3" t="s">
        <v>223</v>
      </c>
      <c r="B103" s="3" t="s">
        <v>48</v>
      </c>
      <c r="C103" s="3">
        <v>-23.750244140625</v>
      </c>
      <c r="D103" s="3"/>
      <c r="E103" s="3"/>
      <c r="F103" s="3">
        <v>-9.9501905441284197</v>
      </c>
      <c r="G103" s="3"/>
      <c r="H103" s="3"/>
      <c r="I103" s="3">
        <v>3.74981021881104</v>
      </c>
      <c r="J103" s="3"/>
      <c r="K103" s="3"/>
      <c r="L103" s="3">
        <v>16.549839019775401</v>
      </c>
      <c r="M103" s="3"/>
      <c r="N103" s="3"/>
      <c r="O103" s="3">
        <v>35.449844360351598</v>
      </c>
      <c r="P103" s="3"/>
      <c r="Q103" s="3"/>
      <c r="R103" s="3">
        <v>49.2496337890625</v>
      </c>
      <c r="S103" s="3"/>
      <c r="T103" s="3"/>
      <c r="U103" s="3">
        <v>-38.050182342529297</v>
      </c>
      <c r="V103" s="3"/>
      <c r="W103" s="3"/>
      <c r="X103" s="3">
        <v>-23.650241851806602</v>
      </c>
      <c r="Y103" s="3"/>
      <c r="Z103" s="3"/>
      <c r="AA103" s="3">
        <v>-7.5501832962036097</v>
      </c>
      <c r="AB103" s="3"/>
      <c r="AC103" s="3"/>
      <c r="AD103" s="3">
        <v>3.9498100280761701</v>
      </c>
      <c r="AE103" s="3"/>
      <c r="AF103" s="3"/>
      <c r="AG103" s="3">
        <v>17.3498420715332</v>
      </c>
      <c r="AH103" s="3"/>
      <c r="AI103" s="3"/>
      <c r="AJ103" s="3">
        <v>32.649887084960902</v>
      </c>
      <c r="AK103" s="3"/>
      <c r="AL103" s="3"/>
      <c r="AM103" s="3">
        <v>47.749656677246101</v>
      </c>
      <c r="AN103" s="3"/>
      <c r="AO103" s="3"/>
      <c r="AP103" s="3">
        <v>-40.850139617919901</v>
      </c>
      <c r="AQ103" s="3"/>
      <c r="AR103" s="3"/>
      <c r="AS103" s="3">
        <v>-28.450260162353501</v>
      </c>
      <c r="AT103" s="3"/>
      <c r="AU103" s="3"/>
      <c r="AV103" s="3">
        <v>-12.5502004623413</v>
      </c>
      <c r="AW103" s="3"/>
      <c r="AX103" s="3"/>
      <c r="AY103" s="3">
        <v>0.54981154203414895</v>
      </c>
      <c r="AZ103" s="3"/>
      <c r="BA103" s="3"/>
      <c r="BB103" s="3">
        <v>12.149822235107401</v>
      </c>
      <c r="BC103" s="3"/>
      <c r="BD103" s="3"/>
      <c r="BE103" s="3">
        <v>25.1498718261719</v>
      </c>
      <c r="BF103" s="3"/>
      <c r="BG103" s="3"/>
      <c r="BH103" s="3">
        <v>36.849822998046903</v>
      </c>
      <c r="BI103" s="3"/>
      <c r="BJ103" s="3"/>
    </row>
    <row r="104" spans="1:62" x14ac:dyDescent="0.3">
      <c r="A104" s="3" t="s">
        <v>222</v>
      </c>
      <c r="B104" s="3" t="s">
        <v>48</v>
      </c>
      <c r="C104" s="3">
        <v>8</v>
      </c>
      <c r="D104" s="3"/>
      <c r="E104" s="3"/>
      <c r="F104" s="3">
        <v>8</v>
      </c>
      <c r="G104" s="3"/>
      <c r="H104" s="3"/>
      <c r="I104" s="3">
        <v>8</v>
      </c>
      <c r="J104" s="3"/>
      <c r="K104" s="3"/>
      <c r="L104" s="3">
        <v>8</v>
      </c>
      <c r="M104" s="3"/>
      <c r="N104" s="3"/>
      <c r="O104" s="3">
        <v>8</v>
      </c>
      <c r="P104" s="3"/>
      <c r="Q104" s="3"/>
      <c r="R104" s="3">
        <v>8</v>
      </c>
      <c r="S104" s="3"/>
      <c r="T104" s="3"/>
      <c r="U104" s="3">
        <v>8</v>
      </c>
      <c r="V104" s="3"/>
      <c r="W104" s="3"/>
      <c r="X104" s="3">
        <v>8</v>
      </c>
      <c r="Y104" s="3"/>
      <c r="Z104" s="3"/>
      <c r="AA104" s="3">
        <v>8</v>
      </c>
      <c r="AB104" s="3"/>
      <c r="AC104" s="3"/>
      <c r="AD104" s="3">
        <v>8</v>
      </c>
      <c r="AE104" s="3"/>
      <c r="AF104" s="3"/>
      <c r="AG104" s="3">
        <v>8</v>
      </c>
      <c r="AH104" s="3"/>
      <c r="AI104" s="3"/>
      <c r="AJ104" s="3">
        <v>8</v>
      </c>
      <c r="AK104" s="3"/>
      <c r="AL104" s="3"/>
      <c r="AM104" s="3">
        <v>8</v>
      </c>
      <c r="AN104" s="3"/>
      <c r="AO104" s="3"/>
      <c r="AP104" s="3">
        <v>8</v>
      </c>
      <c r="AQ104" s="3"/>
      <c r="AR104" s="3"/>
      <c r="AS104" s="3">
        <v>8</v>
      </c>
      <c r="AT104" s="3"/>
      <c r="AU104" s="3"/>
      <c r="AV104" s="3">
        <v>8</v>
      </c>
      <c r="AW104" s="3"/>
      <c r="AX104" s="3"/>
      <c r="AY104" s="3">
        <v>8</v>
      </c>
      <c r="AZ104" s="3"/>
      <c r="BA104" s="3"/>
      <c r="BB104" s="3">
        <v>8</v>
      </c>
      <c r="BC104" s="3"/>
      <c r="BD104" s="3"/>
      <c r="BE104" s="3">
        <v>8</v>
      </c>
      <c r="BF104" s="3"/>
      <c r="BG104" s="3"/>
      <c r="BH104" s="3">
        <v>8</v>
      </c>
      <c r="BI104" s="3"/>
      <c r="BJ104" s="3"/>
    </row>
    <row r="105" spans="1:62" x14ac:dyDescent="0.3">
      <c r="A105" s="3" t="s">
        <v>221</v>
      </c>
      <c r="B105" s="3" t="s">
        <v>48</v>
      </c>
      <c r="C105" s="3">
        <v>-5</v>
      </c>
      <c r="D105" s="3"/>
      <c r="E105" s="3"/>
      <c r="F105" s="3">
        <v>-5</v>
      </c>
      <c r="G105" s="3"/>
      <c r="H105" s="3"/>
      <c r="I105" s="3">
        <v>-5</v>
      </c>
      <c r="J105" s="3"/>
      <c r="K105" s="3"/>
      <c r="L105" s="3">
        <v>-5</v>
      </c>
      <c r="M105" s="3"/>
      <c r="N105" s="3"/>
      <c r="O105" s="3">
        <v>-5</v>
      </c>
      <c r="P105" s="3"/>
      <c r="Q105" s="3"/>
      <c r="R105" s="3">
        <v>-5</v>
      </c>
      <c r="S105" s="3"/>
      <c r="T105" s="3"/>
      <c r="U105" s="3">
        <v>-5</v>
      </c>
      <c r="V105" s="3"/>
      <c r="W105" s="3"/>
      <c r="X105" s="3">
        <v>-5</v>
      </c>
      <c r="Y105" s="3"/>
      <c r="Z105" s="3"/>
      <c r="AA105" s="3">
        <v>-5</v>
      </c>
      <c r="AB105" s="3"/>
      <c r="AC105" s="3"/>
      <c r="AD105" s="3">
        <v>-5</v>
      </c>
      <c r="AE105" s="3"/>
      <c r="AF105" s="3"/>
      <c r="AG105" s="3">
        <v>-5</v>
      </c>
      <c r="AH105" s="3"/>
      <c r="AI105" s="3"/>
      <c r="AJ105" s="3">
        <v>-5</v>
      </c>
      <c r="AK105" s="3"/>
      <c r="AL105" s="3"/>
      <c r="AM105" s="3">
        <v>-5</v>
      </c>
      <c r="AN105" s="3"/>
      <c r="AO105" s="3"/>
      <c r="AP105" s="3">
        <v>-5</v>
      </c>
      <c r="AQ105" s="3"/>
      <c r="AR105" s="3"/>
      <c r="AS105" s="3">
        <v>-5</v>
      </c>
      <c r="AT105" s="3"/>
      <c r="AU105" s="3"/>
      <c r="AV105" s="3">
        <v>-5</v>
      </c>
      <c r="AW105" s="3"/>
      <c r="AX105" s="3"/>
      <c r="AY105" s="3">
        <v>-5</v>
      </c>
      <c r="AZ105" s="3"/>
      <c r="BA105" s="3"/>
      <c r="BB105" s="3">
        <v>-5</v>
      </c>
      <c r="BC105" s="3"/>
      <c r="BD105" s="3"/>
      <c r="BE105" s="3">
        <v>-5</v>
      </c>
      <c r="BF105" s="3"/>
      <c r="BG105" s="3"/>
      <c r="BH105" s="3">
        <v>-5</v>
      </c>
      <c r="BI105" s="3"/>
      <c r="BJ105" s="3"/>
    </row>
    <row r="106" spans="1:62" x14ac:dyDescent="0.3">
      <c r="A106" s="3" t="s">
        <v>220</v>
      </c>
      <c r="B106" s="3" t="s">
        <v>48</v>
      </c>
      <c r="C106" s="3">
        <v>4000</v>
      </c>
      <c r="D106" s="3"/>
      <c r="E106" s="3"/>
      <c r="F106" s="3">
        <v>4000</v>
      </c>
      <c r="G106" s="3"/>
      <c r="H106" s="3"/>
      <c r="I106" s="3">
        <v>4000</v>
      </c>
      <c r="J106" s="3"/>
      <c r="K106" s="3"/>
      <c r="L106" s="3">
        <v>4000</v>
      </c>
      <c r="M106" s="3"/>
      <c r="N106" s="3"/>
      <c r="O106" s="3">
        <v>4000</v>
      </c>
      <c r="P106" s="3"/>
      <c r="Q106" s="3"/>
      <c r="R106" s="3">
        <v>4000</v>
      </c>
      <c r="S106" s="3"/>
      <c r="T106" s="3"/>
      <c r="U106" s="3">
        <v>4000</v>
      </c>
      <c r="V106" s="3"/>
      <c r="W106" s="3"/>
      <c r="X106" s="3">
        <v>4000</v>
      </c>
      <c r="Y106" s="3"/>
      <c r="Z106" s="3"/>
      <c r="AA106" s="3">
        <v>4000</v>
      </c>
      <c r="AB106" s="3"/>
      <c r="AC106" s="3"/>
      <c r="AD106" s="3">
        <v>4000</v>
      </c>
      <c r="AE106" s="3"/>
      <c r="AF106" s="3"/>
      <c r="AG106" s="3">
        <v>4000</v>
      </c>
      <c r="AH106" s="3"/>
      <c r="AI106" s="3"/>
      <c r="AJ106" s="3">
        <v>4000</v>
      </c>
      <c r="AK106" s="3"/>
      <c r="AL106" s="3"/>
      <c r="AM106" s="3">
        <v>4000</v>
      </c>
      <c r="AN106" s="3"/>
      <c r="AO106" s="3"/>
      <c r="AP106" s="3">
        <v>4000</v>
      </c>
      <c r="AQ106" s="3"/>
      <c r="AR106" s="3"/>
      <c r="AS106" s="3">
        <v>4000</v>
      </c>
      <c r="AT106" s="3"/>
      <c r="AU106" s="3"/>
      <c r="AV106" s="3">
        <v>4000</v>
      </c>
      <c r="AW106" s="3"/>
      <c r="AX106" s="3"/>
      <c r="AY106" s="3">
        <v>4000</v>
      </c>
      <c r="AZ106" s="3"/>
      <c r="BA106" s="3"/>
      <c r="BB106" s="3">
        <v>4000</v>
      </c>
      <c r="BC106" s="3"/>
      <c r="BD106" s="3"/>
      <c r="BE106" s="3">
        <v>4000</v>
      </c>
      <c r="BF106" s="3"/>
      <c r="BG106" s="3"/>
      <c r="BH106" s="3">
        <v>4000</v>
      </c>
      <c r="BI106" s="3"/>
      <c r="BJ106" s="3"/>
    </row>
    <row r="107" spans="1:62" x14ac:dyDescent="0.3">
      <c r="A107" s="3" t="s">
        <v>219</v>
      </c>
      <c r="B107" s="3" t="s">
        <v>48</v>
      </c>
      <c r="C107" s="3">
        <v>-99999</v>
      </c>
      <c r="D107" s="3"/>
      <c r="E107" s="3"/>
      <c r="F107" s="3">
        <v>-99999</v>
      </c>
      <c r="G107" s="3"/>
      <c r="H107" s="3"/>
      <c r="I107" s="3">
        <v>-99999</v>
      </c>
      <c r="J107" s="3"/>
      <c r="K107" s="3"/>
      <c r="L107" s="3">
        <v>-99999</v>
      </c>
      <c r="M107" s="3"/>
      <c r="N107" s="3"/>
      <c r="O107" s="3">
        <v>-99999</v>
      </c>
      <c r="P107" s="3"/>
      <c r="Q107" s="3"/>
      <c r="R107" s="3">
        <v>-99999</v>
      </c>
      <c r="S107" s="3"/>
      <c r="T107" s="3"/>
      <c r="U107" s="3">
        <v>-99999</v>
      </c>
      <c r="V107" s="3"/>
      <c r="W107" s="3"/>
      <c r="X107" s="3">
        <v>-99999</v>
      </c>
      <c r="Y107" s="3"/>
      <c r="Z107" s="3"/>
      <c r="AA107" s="3">
        <v>-99999</v>
      </c>
      <c r="AB107" s="3"/>
      <c r="AC107" s="3"/>
      <c r="AD107" s="3">
        <v>-99999</v>
      </c>
      <c r="AE107" s="3"/>
      <c r="AF107" s="3"/>
      <c r="AG107" s="3">
        <v>-99999</v>
      </c>
      <c r="AH107" s="3"/>
      <c r="AI107" s="3"/>
      <c r="AJ107" s="3">
        <v>-99999</v>
      </c>
      <c r="AK107" s="3"/>
      <c r="AL107" s="3"/>
      <c r="AM107" s="3">
        <v>-99999</v>
      </c>
      <c r="AN107" s="3"/>
      <c r="AO107" s="3"/>
      <c r="AP107" s="3">
        <v>-99999</v>
      </c>
      <c r="AQ107" s="3"/>
      <c r="AR107" s="3"/>
      <c r="AS107" s="3">
        <v>-99999</v>
      </c>
      <c r="AT107" s="3"/>
      <c r="AU107" s="3"/>
      <c r="AV107" s="3">
        <v>-99999</v>
      </c>
      <c r="AW107" s="3"/>
      <c r="AX107" s="3"/>
      <c r="AY107" s="3">
        <v>-99999</v>
      </c>
      <c r="AZ107" s="3"/>
      <c r="BA107" s="3"/>
      <c r="BB107" s="3">
        <v>-99999</v>
      </c>
      <c r="BC107" s="3"/>
      <c r="BD107" s="3"/>
      <c r="BE107" s="3">
        <v>-99999</v>
      </c>
      <c r="BF107" s="3"/>
      <c r="BG107" s="3"/>
      <c r="BH107" s="3">
        <v>-99999</v>
      </c>
      <c r="BI107" s="3"/>
      <c r="BJ107" s="3"/>
    </row>
    <row r="108" spans="1:62" x14ac:dyDescent="0.3">
      <c r="A108" s="3" t="s">
        <v>218</v>
      </c>
      <c r="B108" s="3" t="s">
        <v>48</v>
      </c>
      <c r="C108" s="3">
        <v>1</v>
      </c>
      <c r="D108" s="3"/>
      <c r="E108" s="3"/>
      <c r="F108" s="3">
        <v>1</v>
      </c>
      <c r="G108" s="3"/>
      <c r="H108" s="3"/>
      <c r="I108" s="3">
        <v>1</v>
      </c>
      <c r="J108" s="3"/>
      <c r="K108" s="3"/>
      <c r="L108" s="3">
        <v>1</v>
      </c>
      <c r="M108" s="3"/>
      <c r="N108" s="3"/>
      <c r="O108" s="3">
        <v>1</v>
      </c>
      <c r="P108" s="3"/>
      <c r="Q108" s="3"/>
      <c r="R108" s="3">
        <v>1</v>
      </c>
      <c r="S108" s="3"/>
      <c r="T108" s="3"/>
      <c r="U108" s="3">
        <v>1</v>
      </c>
      <c r="V108" s="3"/>
      <c r="W108" s="3"/>
      <c r="X108" s="3">
        <v>1</v>
      </c>
      <c r="Y108" s="3"/>
      <c r="Z108" s="3"/>
      <c r="AA108" s="3">
        <v>1</v>
      </c>
      <c r="AB108" s="3"/>
      <c r="AC108" s="3"/>
      <c r="AD108" s="3">
        <v>1</v>
      </c>
      <c r="AE108" s="3"/>
      <c r="AF108" s="3"/>
      <c r="AG108" s="3">
        <v>1</v>
      </c>
      <c r="AH108" s="3"/>
      <c r="AI108" s="3"/>
      <c r="AJ108" s="3">
        <v>1</v>
      </c>
      <c r="AK108" s="3"/>
      <c r="AL108" s="3"/>
      <c r="AM108" s="3">
        <v>1</v>
      </c>
      <c r="AN108" s="3"/>
      <c r="AO108" s="3"/>
      <c r="AP108" s="3">
        <v>1</v>
      </c>
      <c r="AQ108" s="3"/>
      <c r="AR108" s="3"/>
      <c r="AS108" s="3">
        <v>1</v>
      </c>
      <c r="AT108" s="3"/>
      <c r="AU108" s="3"/>
      <c r="AV108" s="3">
        <v>1</v>
      </c>
      <c r="AW108" s="3"/>
      <c r="AX108" s="3"/>
      <c r="AY108" s="3">
        <v>1</v>
      </c>
      <c r="AZ108" s="3"/>
      <c r="BA108" s="3"/>
      <c r="BB108" s="3">
        <v>1</v>
      </c>
      <c r="BC108" s="3"/>
      <c r="BD108" s="3"/>
      <c r="BE108" s="3">
        <v>1</v>
      </c>
      <c r="BF108" s="3"/>
      <c r="BG108" s="3"/>
      <c r="BH108" s="3">
        <v>1</v>
      </c>
      <c r="BI108" s="3"/>
      <c r="BJ108" s="3"/>
    </row>
    <row r="109" spans="1:62" x14ac:dyDescent="0.3">
      <c r="A109" s="3" t="s">
        <v>217</v>
      </c>
      <c r="B109" s="3" t="s">
        <v>48</v>
      </c>
      <c r="C109" s="3">
        <v>-99999</v>
      </c>
      <c r="D109" s="3"/>
      <c r="E109" s="3"/>
      <c r="F109" s="3">
        <v>-99999</v>
      </c>
      <c r="G109" s="3"/>
      <c r="H109" s="3"/>
      <c r="I109" s="3">
        <v>-99999</v>
      </c>
      <c r="J109" s="3"/>
      <c r="K109" s="3"/>
      <c r="L109" s="3">
        <v>-99999</v>
      </c>
      <c r="M109" s="3"/>
      <c r="N109" s="3"/>
      <c r="O109" s="3">
        <v>-99999</v>
      </c>
      <c r="P109" s="3"/>
      <c r="Q109" s="3"/>
      <c r="R109" s="3">
        <v>-99999</v>
      </c>
      <c r="S109" s="3"/>
      <c r="T109" s="3"/>
      <c r="U109" s="3">
        <v>-99999</v>
      </c>
      <c r="V109" s="3"/>
      <c r="W109" s="3"/>
      <c r="X109" s="3">
        <v>-99999</v>
      </c>
      <c r="Y109" s="3"/>
      <c r="Z109" s="3"/>
      <c r="AA109" s="3">
        <v>-99999</v>
      </c>
      <c r="AB109" s="3"/>
      <c r="AC109" s="3"/>
      <c r="AD109" s="3">
        <v>-99999</v>
      </c>
      <c r="AE109" s="3"/>
      <c r="AF109" s="3"/>
      <c r="AG109" s="3">
        <v>-99999</v>
      </c>
      <c r="AH109" s="3"/>
      <c r="AI109" s="3"/>
      <c r="AJ109" s="3">
        <v>-99999</v>
      </c>
      <c r="AK109" s="3"/>
      <c r="AL109" s="3"/>
      <c r="AM109" s="3">
        <v>-99999</v>
      </c>
      <c r="AN109" s="3"/>
      <c r="AO109" s="3"/>
      <c r="AP109" s="3">
        <v>-99999</v>
      </c>
      <c r="AQ109" s="3"/>
      <c r="AR109" s="3"/>
      <c r="AS109" s="3">
        <v>-99999</v>
      </c>
      <c r="AT109" s="3"/>
      <c r="AU109" s="3"/>
      <c r="AV109" s="3">
        <v>-99999</v>
      </c>
      <c r="AW109" s="3"/>
      <c r="AX109" s="3"/>
      <c r="AY109" s="3">
        <v>-99999</v>
      </c>
      <c r="AZ109" s="3"/>
      <c r="BA109" s="3"/>
      <c r="BB109" s="3">
        <v>-99999</v>
      </c>
      <c r="BC109" s="3"/>
      <c r="BD109" s="3"/>
      <c r="BE109" s="3">
        <v>-99999</v>
      </c>
      <c r="BF109" s="3"/>
      <c r="BG109" s="3"/>
      <c r="BH109" s="3">
        <v>-99999</v>
      </c>
      <c r="BI109" s="3"/>
      <c r="BJ109" s="3"/>
    </row>
    <row r="110" spans="1:62" x14ac:dyDescent="0.3">
      <c r="A110" s="3" t="s">
        <v>216</v>
      </c>
      <c r="B110" s="3" t="s">
        <v>48</v>
      </c>
      <c r="C110" s="3">
        <v>1</v>
      </c>
      <c r="D110" s="3"/>
      <c r="E110" s="3"/>
      <c r="F110" s="3">
        <v>1</v>
      </c>
      <c r="G110" s="3"/>
      <c r="H110" s="3"/>
      <c r="I110" s="3">
        <v>1</v>
      </c>
      <c r="J110" s="3"/>
      <c r="K110" s="3"/>
      <c r="L110" s="3">
        <v>1</v>
      </c>
      <c r="M110" s="3"/>
      <c r="N110" s="3"/>
      <c r="O110" s="3">
        <v>1</v>
      </c>
      <c r="P110" s="3"/>
      <c r="Q110" s="3"/>
      <c r="R110" s="3">
        <v>1</v>
      </c>
      <c r="S110" s="3"/>
      <c r="T110" s="3"/>
      <c r="U110" s="3">
        <v>1</v>
      </c>
      <c r="V110" s="3"/>
      <c r="W110" s="3"/>
      <c r="X110" s="3">
        <v>1</v>
      </c>
      <c r="Y110" s="3"/>
      <c r="Z110" s="3"/>
      <c r="AA110" s="3">
        <v>1</v>
      </c>
      <c r="AB110" s="3"/>
      <c r="AC110" s="3"/>
      <c r="AD110" s="3">
        <v>1</v>
      </c>
      <c r="AE110" s="3"/>
      <c r="AF110" s="3"/>
      <c r="AG110" s="3">
        <v>1</v>
      </c>
      <c r="AH110" s="3"/>
      <c r="AI110" s="3"/>
      <c r="AJ110" s="3">
        <v>1</v>
      </c>
      <c r="AK110" s="3"/>
      <c r="AL110" s="3"/>
      <c r="AM110" s="3">
        <v>1</v>
      </c>
      <c r="AN110" s="3"/>
      <c r="AO110" s="3"/>
      <c r="AP110" s="3">
        <v>1</v>
      </c>
      <c r="AQ110" s="3"/>
      <c r="AR110" s="3"/>
      <c r="AS110" s="3">
        <v>1</v>
      </c>
      <c r="AT110" s="3"/>
      <c r="AU110" s="3"/>
      <c r="AV110" s="3">
        <v>1</v>
      </c>
      <c r="AW110" s="3"/>
      <c r="AX110" s="3"/>
      <c r="AY110" s="3">
        <v>1</v>
      </c>
      <c r="AZ110" s="3"/>
      <c r="BA110" s="3"/>
      <c r="BB110" s="3">
        <v>1</v>
      </c>
      <c r="BC110" s="3"/>
      <c r="BD110" s="3"/>
      <c r="BE110" s="3">
        <v>1</v>
      </c>
      <c r="BF110" s="3"/>
      <c r="BG110" s="3"/>
      <c r="BH110" s="3">
        <v>1</v>
      </c>
      <c r="BI110" s="3"/>
      <c r="BJ110" s="3"/>
    </row>
    <row r="111" spans="1:62" x14ac:dyDescent="0.3">
      <c r="A111" s="3" t="s">
        <v>215</v>
      </c>
      <c r="B111" s="3" t="s">
        <v>48</v>
      </c>
      <c r="C111" s="3">
        <v>0</v>
      </c>
      <c r="D111" s="3"/>
      <c r="E111" s="3"/>
      <c r="F111" s="3">
        <v>0</v>
      </c>
      <c r="G111" s="3"/>
      <c r="H111" s="3"/>
      <c r="I111" s="3">
        <v>0</v>
      </c>
      <c r="J111" s="3"/>
      <c r="K111" s="3"/>
      <c r="L111" s="3">
        <v>0</v>
      </c>
      <c r="M111" s="3"/>
      <c r="N111" s="3"/>
      <c r="O111" s="3">
        <v>0</v>
      </c>
      <c r="P111" s="3"/>
      <c r="Q111" s="3"/>
      <c r="R111" s="3">
        <v>0</v>
      </c>
      <c r="S111" s="3"/>
      <c r="T111" s="3"/>
      <c r="U111" s="3">
        <v>0</v>
      </c>
      <c r="V111" s="3"/>
      <c r="W111" s="3"/>
      <c r="X111" s="3">
        <v>0</v>
      </c>
      <c r="Y111" s="3"/>
      <c r="Z111" s="3"/>
      <c r="AA111" s="3">
        <v>0</v>
      </c>
      <c r="AB111" s="3"/>
      <c r="AC111" s="3"/>
      <c r="AD111" s="3">
        <v>0</v>
      </c>
      <c r="AE111" s="3"/>
      <c r="AF111" s="3"/>
      <c r="AG111" s="3">
        <v>0</v>
      </c>
      <c r="AH111" s="3"/>
      <c r="AI111" s="3"/>
      <c r="AJ111" s="3">
        <v>0</v>
      </c>
      <c r="AK111" s="3"/>
      <c r="AL111" s="3"/>
      <c r="AM111" s="3">
        <v>0</v>
      </c>
      <c r="AN111" s="3"/>
      <c r="AO111" s="3"/>
      <c r="AP111" s="3">
        <v>0</v>
      </c>
      <c r="AQ111" s="3"/>
      <c r="AR111" s="3"/>
      <c r="AS111" s="3">
        <v>0</v>
      </c>
      <c r="AT111" s="3"/>
      <c r="AU111" s="3"/>
      <c r="AV111" s="3">
        <v>0</v>
      </c>
      <c r="AW111" s="3"/>
      <c r="AX111" s="3"/>
      <c r="AY111" s="3">
        <v>0</v>
      </c>
      <c r="AZ111" s="3"/>
      <c r="BA111" s="3"/>
      <c r="BB111" s="3">
        <v>0</v>
      </c>
      <c r="BC111" s="3"/>
      <c r="BD111" s="3"/>
      <c r="BE111" s="3">
        <v>0</v>
      </c>
      <c r="BF111" s="3"/>
      <c r="BG111" s="3"/>
      <c r="BH111" s="3">
        <v>0</v>
      </c>
      <c r="BI111" s="3"/>
      <c r="BJ111" s="3"/>
    </row>
    <row r="112" spans="1:62" x14ac:dyDescent="0.3">
      <c r="A112" s="3" t="s">
        <v>214</v>
      </c>
      <c r="B112" s="3" t="s">
        <v>48</v>
      </c>
      <c r="C112" s="3">
        <v>0</v>
      </c>
      <c r="D112" s="3"/>
      <c r="E112" s="3"/>
      <c r="F112" s="3">
        <v>0</v>
      </c>
      <c r="G112" s="3"/>
      <c r="H112" s="3"/>
      <c r="I112" s="3">
        <v>0</v>
      </c>
      <c r="J112" s="3"/>
      <c r="K112" s="3"/>
      <c r="L112" s="3">
        <v>0</v>
      </c>
      <c r="M112" s="3"/>
      <c r="N112" s="3"/>
      <c r="O112" s="3">
        <v>0</v>
      </c>
      <c r="P112" s="3"/>
      <c r="Q112" s="3"/>
      <c r="R112" s="3">
        <v>0</v>
      </c>
      <c r="S112" s="3"/>
      <c r="T112" s="3"/>
      <c r="U112" s="3">
        <v>0</v>
      </c>
      <c r="V112" s="3"/>
      <c r="W112" s="3"/>
      <c r="X112" s="3">
        <v>0</v>
      </c>
      <c r="Y112" s="3"/>
      <c r="Z112" s="3"/>
      <c r="AA112" s="3">
        <v>0</v>
      </c>
      <c r="AB112" s="3"/>
      <c r="AC112" s="3"/>
      <c r="AD112" s="3">
        <v>0</v>
      </c>
      <c r="AE112" s="3"/>
      <c r="AF112" s="3"/>
      <c r="AG112" s="3">
        <v>0</v>
      </c>
      <c r="AH112" s="3"/>
      <c r="AI112" s="3"/>
      <c r="AJ112" s="3">
        <v>0</v>
      </c>
      <c r="AK112" s="3"/>
      <c r="AL112" s="3"/>
      <c r="AM112" s="3">
        <v>0</v>
      </c>
      <c r="AN112" s="3"/>
      <c r="AO112" s="3"/>
      <c r="AP112" s="3">
        <v>0</v>
      </c>
      <c r="AQ112" s="3"/>
      <c r="AR112" s="3"/>
      <c r="AS112" s="3">
        <v>0</v>
      </c>
      <c r="AT112" s="3"/>
      <c r="AU112" s="3"/>
      <c r="AV112" s="3">
        <v>0</v>
      </c>
      <c r="AW112" s="3"/>
      <c r="AX112" s="3"/>
      <c r="AY112" s="3">
        <v>0</v>
      </c>
      <c r="AZ112" s="3"/>
      <c r="BA112" s="3"/>
      <c r="BB112" s="3">
        <v>0</v>
      </c>
      <c r="BC112" s="3"/>
      <c r="BD112" s="3"/>
      <c r="BE112" s="3">
        <v>0</v>
      </c>
      <c r="BF112" s="3"/>
      <c r="BG112" s="3"/>
      <c r="BH112" s="3">
        <v>0</v>
      </c>
      <c r="BI112" s="3"/>
      <c r="BJ112" s="3"/>
    </row>
    <row r="113" spans="1:62" x14ac:dyDescent="0.3">
      <c r="A113" s="3" t="s">
        <v>213</v>
      </c>
      <c r="B113" s="3"/>
      <c r="C113" s="3">
        <v>1</v>
      </c>
      <c r="D113" s="3"/>
      <c r="E113" s="3"/>
      <c r="F113" s="3">
        <v>1</v>
      </c>
      <c r="G113" s="3"/>
      <c r="H113" s="3"/>
      <c r="I113" s="3">
        <v>1</v>
      </c>
      <c r="J113" s="3"/>
      <c r="K113" s="3"/>
      <c r="L113" s="3">
        <v>1</v>
      </c>
      <c r="M113" s="3"/>
      <c r="N113" s="3"/>
      <c r="O113" s="3">
        <v>1</v>
      </c>
      <c r="P113" s="3"/>
      <c r="Q113" s="3"/>
      <c r="R113" s="3">
        <v>1</v>
      </c>
      <c r="S113" s="3"/>
      <c r="T113" s="3"/>
      <c r="U113" s="3">
        <v>1</v>
      </c>
      <c r="V113" s="3"/>
      <c r="W113" s="3"/>
      <c r="X113" s="3">
        <v>1</v>
      </c>
      <c r="Y113" s="3"/>
      <c r="Z113" s="3"/>
      <c r="AA113" s="3">
        <v>1</v>
      </c>
      <c r="AB113" s="3"/>
      <c r="AC113" s="3"/>
      <c r="AD113" s="3">
        <v>1</v>
      </c>
      <c r="AE113" s="3"/>
      <c r="AF113" s="3"/>
      <c r="AG113" s="3">
        <v>1</v>
      </c>
      <c r="AH113" s="3"/>
      <c r="AI113" s="3"/>
      <c r="AJ113" s="3">
        <v>1</v>
      </c>
      <c r="AK113" s="3"/>
      <c r="AL113" s="3"/>
      <c r="AM113" s="3">
        <v>1</v>
      </c>
      <c r="AN113" s="3"/>
      <c r="AO113" s="3"/>
      <c r="AP113" s="3">
        <v>1</v>
      </c>
      <c r="AQ113" s="3"/>
      <c r="AR113" s="3"/>
      <c r="AS113" s="3">
        <v>1</v>
      </c>
      <c r="AT113" s="3"/>
      <c r="AU113" s="3"/>
      <c r="AV113" s="3">
        <v>1</v>
      </c>
      <c r="AW113" s="3"/>
      <c r="AX113" s="3"/>
      <c r="AY113" s="3">
        <v>1</v>
      </c>
      <c r="AZ113" s="3"/>
      <c r="BA113" s="3"/>
      <c r="BB113" s="3">
        <v>1</v>
      </c>
      <c r="BC113" s="3"/>
      <c r="BD113" s="3"/>
      <c r="BE113" s="3">
        <v>1</v>
      </c>
      <c r="BF113" s="3"/>
      <c r="BG113" s="3"/>
      <c r="BH113" s="3">
        <v>1</v>
      </c>
      <c r="BI113" s="3"/>
      <c r="BJ113" s="3"/>
    </row>
    <row r="114" spans="1:62" x14ac:dyDescent="0.3">
      <c r="A114" s="3" t="s">
        <v>212</v>
      </c>
      <c r="B114" s="3"/>
      <c r="C114" s="3">
        <v>1</v>
      </c>
      <c r="D114" s="3"/>
      <c r="E114" s="3"/>
      <c r="F114" s="3">
        <v>1</v>
      </c>
      <c r="G114" s="3"/>
      <c r="H114" s="3"/>
      <c r="I114" s="3">
        <v>1</v>
      </c>
      <c r="J114" s="3"/>
      <c r="K114" s="3"/>
      <c r="L114" s="3">
        <v>1</v>
      </c>
      <c r="M114" s="3"/>
      <c r="N114" s="3"/>
      <c r="O114" s="3">
        <v>1</v>
      </c>
      <c r="P114" s="3"/>
      <c r="Q114" s="3"/>
      <c r="R114" s="3">
        <v>1</v>
      </c>
      <c r="S114" s="3"/>
      <c r="T114" s="3"/>
      <c r="U114" s="3">
        <v>1</v>
      </c>
      <c r="V114" s="3"/>
      <c r="W114" s="3"/>
      <c r="X114" s="3">
        <v>1</v>
      </c>
      <c r="Y114" s="3"/>
      <c r="Z114" s="3"/>
      <c r="AA114" s="3">
        <v>1</v>
      </c>
      <c r="AB114" s="3"/>
      <c r="AC114" s="3"/>
      <c r="AD114" s="3">
        <v>1</v>
      </c>
      <c r="AE114" s="3"/>
      <c r="AF114" s="3"/>
      <c r="AG114" s="3">
        <v>1</v>
      </c>
      <c r="AH114" s="3"/>
      <c r="AI114" s="3"/>
      <c r="AJ114" s="3">
        <v>1</v>
      </c>
      <c r="AK114" s="3"/>
      <c r="AL114" s="3"/>
      <c r="AM114" s="3">
        <v>1</v>
      </c>
      <c r="AN114" s="3"/>
      <c r="AO114" s="3"/>
      <c r="AP114" s="3">
        <v>1</v>
      </c>
      <c r="AQ114" s="3"/>
      <c r="AR114" s="3"/>
      <c r="AS114" s="3">
        <v>1</v>
      </c>
      <c r="AT114" s="3"/>
      <c r="AU114" s="3"/>
      <c r="AV114" s="3">
        <v>1</v>
      </c>
      <c r="AW114" s="3"/>
      <c r="AX114" s="3"/>
      <c r="AY114" s="3">
        <v>1</v>
      </c>
      <c r="AZ114" s="3"/>
      <c r="BA114" s="3"/>
      <c r="BB114" s="3">
        <v>1</v>
      </c>
      <c r="BC114" s="3"/>
      <c r="BD114" s="3"/>
      <c r="BE114" s="3">
        <v>1</v>
      </c>
      <c r="BF114" s="3"/>
      <c r="BG114" s="3"/>
      <c r="BH114" s="3">
        <v>1</v>
      </c>
      <c r="BI114" s="3"/>
      <c r="BJ114" s="3"/>
    </row>
    <row r="115" spans="1:62" x14ac:dyDescent="0.3">
      <c r="A115" s="3" t="s">
        <v>211</v>
      </c>
      <c r="B115" s="3" t="s">
        <v>48</v>
      </c>
      <c r="C115" s="3">
        <v>15</v>
      </c>
      <c r="D115" s="3"/>
      <c r="E115" s="3"/>
      <c r="F115" s="3">
        <v>15</v>
      </c>
      <c r="G115" s="3"/>
      <c r="H115" s="3"/>
      <c r="I115" s="3">
        <v>15</v>
      </c>
      <c r="J115" s="3"/>
      <c r="K115" s="3"/>
      <c r="L115" s="3">
        <v>15</v>
      </c>
      <c r="M115" s="3"/>
      <c r="N115" s="3"/>
      <c r="O115" s="3">
        <v>15</v>
      </c>
      <c r="P115" s="3"/>
      <c r="Q115" s="3"/>
      <c r="R115" s="3">
        <v>15</v>
      </c>
      <c r="S115" s="3"/>
      <c r="T115" s="3"/>
      <c r="U115" s="3">
        <v>15</v>
      </c>
      <c r="V115" s="3"/>
      <c r="W115" s="3"/>
      <c r="X115" s="3">
        <v>15</v>
      </c>
      <c r="Y115" s="3"/>
      <c r="Z115" s="3"/>
      <c r="AA115" s="3">
        <v>15</v>
      </c>
      <c r="AB115" s="3"/>
      <c r="AC115" s="3"/>
      <c r="AD115" s="3">
        <v>15</v>
      </c>
      <c r="AE115" s="3"/>
      <c r="AF115" s="3"/>
      <c r="AG115" s="3">
        <v>15</v>
      </c>
      <c r="AH115" s="3"/>
      <c r="AI115" s="3"/>
      <c r="AJ115" s="3">
        <v>15</v>
      </c>
      <c r="AK115" s="3"/>
      <c r="AL115" s="3"/>
      <c r="AM115" s="3">
        <v>15</v>
      </c>
      <c r="AN115" s="3"/>
      <c r="AO115" s="3"/>
      <c r="AP115" s="3">
        <v>15</v>
      </c>
      <c r="AQ115" s="3"/>
      <c r="AR115" s="3"/>
      <c r="AS115" s="3">
        <v>15</v>
      </c>
      <c r="AT115" s="3"/>
      <c r="AU115" s="3"/>
      <c r="AV115" s="3">
        <v>15</v>
      </c>
      <c r="AW115" s="3"/>
      <c r="AX115" s="3"/>
      <c r="AY115" s="3">
        <v>15</v>
      </c>
      <c r="AZ115" s="3"/>
      <c r="BA115" s="3"/>
      <c r="BB115" s="3">
        <v>15</v>
      </c>
      <c r="BC115" s="3"/>
      <c r="BD115" s="3"/>
      <c r="BE115" s="3">
        <v>15</v>
      </c>
      <c r="BF115" s="3"/>
      <c r="BG115" s="3"/>
      <c r="BH115" s="3">
        <v>15</v>
      </c>
      <c r="BI115" s="3"/>
      <c r="BJ115" s="3"/>
    </row>
    <row r="116" spans="1:62" x14ac:dyDescent="0.3">
      <c r="A116" s="3" t="s">
        <v>210</v>
      </c>
      <c r="B116" s="3" t="s">
        <v>48</v>
      </c>
      <c r="C116" s="3">
        <v>15</v>
      </c>
      <c r="D116" s="3"/>
      <c r="E116" s="3"/>
      <c r="F116" s="3">
        <v>15</v>
      </c>
      <c r="G116" s="3"/>
      <c r="H116" s="3"/>
      <c r="I116" s="3">
        <v>15</v>
      </c>
      <c r="J116" s="3"/>
      <c r="K116" s="3"/>
      <c r="L116" s="3">
        <v>15</v>
      </c>
      <c r="M116" s="3"/>
      <c r="N116" s="3"/>
      <c r="O116" s="3">
        <v>15</v>
      </c>
      <c r="P116" s="3"/>
      <c r="Q116" s="3"/>
      <c r="R116" s="3">
        <v>15</v>
      </c>
      <c r="S116" s="3"/>
      <c r="T116" s="3"/>
      <c r="U116" s="3">
        <v>15</v>
      </c>
      <c r="V116" s="3"/>
      <c r="W116" s="3"/>
      <c r="X116" s="3">
        <v>15</v>
      </c>
      <c r="Y116" s="3"/>
      <c r="Z116" s="3"/>
      <c r="AA116" s="3">
        <v>15</v>
      </c>
      <c r="AB116" s="3"/>
      <c r="AC116" s="3"/>
      <c r="AD116" s="3">
        <v>15</v>
      </c>
      <c r="AE116" s="3"/>
      <c r="AF116" s="3"/>
      <c r="AG116" s="3">
        <v>15</v>
      </c>
      <c r="AH116" s="3"/>
      <c r="AI116" s="3"/>
      <c r="AJ116" s="3">
        <v>15</v>
      </c>
      <c r="AK116" s="3"/>
      <c r="AL116" s="3"/>
      <c r="AM116" s="3">
        <v>15</v>
      </c>
      <c r="AN116" s="3"/>
      <c r="AO116" s="3"/>
      <c r="AP116" s="3">
        <v>15</v>
      </c>
      <c r="AQ116" s="3"/>
      <c r="AR116" s="3"/>
      <c r="AS116" s="3">
        <v>15</v>
      </c>
      <c r="AT116" s="3"/>
      <c r="AU116" s="3"/>
      <c r="AV116" s="3">
        <v>15</v>
      </c>
      <c r="AW116" s="3"/>
      <c r="AX116" s="3"/>
      <c r="AY116" s="3">
        <v>15</v>
      </c>
      <c r="AZ116" s="3"/>
      <c r="BA116" s="3"/>
      <c r="BB116" s="3">
        <v>15</v>
      </c>
      <c r="BC116" s="3"/>
      <c r="BD116" s="3"/>
      <c r="BE116" s="3">
        <v>15</v>
      </c>
      <c r="BF116" s="3"/>
      <c r="BG116" s="3"/>
      <c r="BH116" s="3">
        <v>15</v>
      </c>
      <c r="BI116" s="3"/>
      <c r="BJ116" s="3"/>
    </row>
    <row r="117" spans="1:62" x14ac:dyDescent="0.3">
      <c r="A117" s="3" t="s">
        <v>209</v>
      </c>
      <c r="B117" s="3" t="s">
        <v>48</v>
      </c>
      <c r="C117" s="3">
        <v>15</v>
      </c>
      <c r="D117" s="3"/>
      <c r="E117" s="3"/>
      <c r="F117" s="3">
        <v>15</v>
      </c>
      <c r="G117" s="3"/>
      <c r="H117" s="3"/>
      <c r="I117" s="3">
        <v>15</v>
      </c>
      <c r="J117" s="3"/>
      <c r="K117" s="3"/>
      <c r="L117" s="3">
        <v>15</v>
      </c>
      <c r="M117" s="3"/>
      <c r="N117" s="3"/>
      <c r="O117" s="3">
        <v>15</v>
      </c>
      <c r="P117" s="3"/>
      <c r="Q117" s="3"/>
      <c r="R117" s="3">
        <v>15</v>
      </c>
      <c r="S117" s="3"/>
      <c r="T117" s="3"/>
      <c r="U117" s="3">
        <v>15</v>
      </c>
      <c r="V117" s="3"/>
      <c r="W117" s="3"/>
      <c r="X117" s="3">
        <v>15</v>
      </c>
      <c r="Y117" s="3"/>
      <c r="Z117" s="3"/>
      <c r="AA117" s="3">
        <v>15</v>
      </c>
      <c r="AB117" s="3"/>
      <c r="AC117" s="3"/>
      <c r="AD117" s="3">
        <v>15</v>
      </c>
      <c r="AE117" s="3"/>
      <c r="AF117" s="3"/>
      <c r="AG117" s="3">
        <v>15</v>
      </c>
      <c r="AH117" s="3"/>
      <c r="AI117" s="3"/>
      <c r="AJ117" s="3">
        <v>15</v>
      </c>
      <c r="AK117" s="3"/>
      <c r="AL117" s="3"/>
      <c r="AM117" s="3">
        <v>15</v>
      </c>
      <c r="AN117" s="3"/>
      <c r="AO117" s="3"/>
      <c r="AP117" s="3">
        <v>15</v>
      </c>
      <c r="AQ117" s="3"/>
      <c r="AR117" s="3"/>
      <c r="AS117" s="3">
        <v>15</v>
      </c>
      <c r="AT117" s="3"/>
      <c r="AU117" s="3"/>
      <c r="AV117" s="3">
        <v>15</v>
      </c>
      <c r="AW117" s="3"/>
      <c r="AX117" s="3"/>
      <c r="AY117" s="3">
        <v>15</v>
      </c>
      <c r="AZ117" s="3"/>
      <c r="BA117" s="3"/>
      <c r="BB117" s="3">
        <v>15</v>
      </c>
      <c r="BC117" s="3"/>
      <c r="BD117" s="3"/>
      <c r="BE117" s="3">
        <v>15</v>
      </c>
      <c r="BF117" s="3"/>
      <c r="BG117" s="3"/>
      <c r="BH117" s="3">
        <v>15</v>
      </c>
      <c r="BI117" s="3"/>
      <c r="BJ117" s="3"/>
    </row>
    <row r="118" spans="1:62" x14ac:dyDescent="0.3">
      <c r="A118" s="3" t="s">
        <v>208</v>
      </c>
      <c r="B118" s="3" t="s">
        <v>48</v>
      </c>
      <c r="C118" s="3">
        <v>15</v>
      </c>
      <c r="D118" s="3"/>
      <c r="E118" s="3"/>
      <c r="F118" s="3">
        <v>15</v>
      </c>
      <c r="G118" s="3"/>
      <c r="H118" s="3"/>
      <c r="I118" s="3">
        <v>15</v>
      </c>
      <c r="J118" s="3"/>
      <c r="K118" s="3"/>
      <c r="L118" s="3">
        <v>15</v>
      </c>
      <c r="M118" s="3"/>
      <c r="N118" s="3"/>
      <c r="O118" s="3">
        <v>15</v>
      </c>
      <c r="P118" s="3"/>
      <c r="Q118" s="3"/>
      <c r="R118" s="3">
        <v>15</v>
      </c>
      <c r="S118" s="3"/>
      <c r="T118" s="3"/>
      <c r="U118" s="3">
        <v>15</v>
      </c>
      <c r="V118" s="3"/>
      <c r="W118" s="3"/>
      <c r="X118" s="3">
        <v>15</v>
      </c>
      <c r="Y118" s="3"/>
      <c r="Z118" s="3"/>
      <c r="AA118" s="3">
        <v>15</v>
      </c>
      <c r="AB118" s="3"/>
      <c r="AC118" s="3"/>
      <c r="AD118" s="3">
        <v>15</v>
      </c>
      <c r="AE118" s="3"/>
      <c r="AF118" s="3"/>
      <c r="AG118" s="3">
        <v>15</v>
      </c>
      <c r="AH118" s="3"/>
      <c r="AI118" s="3"/>
      <c r="AJ118" s="3">
        <v>15</v>
      </c>
      <c r="AK118" s="3"/>
      <c r="AL118" s="3"/>
      <c r="AM118" s="3">
        <v>15</v>
      </c>
      <c r="AN118" s="3"/>
      <c r="AO118" s="3"/>
      <c r="AP118" s="3">
        <v>15</v>
      </c>
      <c r="AQ118" s="3"/>
      <c r="AR118" s="3"/>
      <c r="AS118" s="3">
        <v>15</v>
      </c>
      <c r="AT118" s="3"/>
      <c r="AU118" s="3"/>
      <c r="AV118" s="3">
        <v>15</v>
      </c>
      <c r="AW118" s="3"/>
      <c r="AX118" s="3"/>
      <c r="AY118" s="3">
        <v>15</v>
      </c>
      <c r="AZ118" s="3"/>
      <c r="BA118" s="3"/>
      <c r="BB118" s="3">
        <v>15</v>
      </c>
      <c r="BC118" s="3"/>
      <c r="BD118" s="3"/>
      <c r="BE118" s="3">
        <v>15</v>
      </c>
      <c r="BF118" s="3"/>
      <c r="BG118" s="3"/>
      <c r="BH118" s="3">
        <v>15</v>
      </c>
      <c r="BI118" s="3"/>
      <c r="BJ118" s="3"/>
    </row>
    <row r="119" spans="1:62" x14ac:dyDescent="0.3">
      <c r="A119" s="3" t="s">
        <v>207</v>
      </c>
      <c r="B119" s="3" t="s">
        <v>48</v>
      </c>
      <c r="C119" s="3">
        <v>15</v>
      </c>
      <c r="D119" s="3"/>
      <c r="E119" s="3"/>
      <c r="F119" s="3">
        <v>15</v>
      </c>
      <c r="G119" s="3"/>
      <c r="H119" s="3"/>
      <c r="I119" s="3">
        <v>15</v>
      </c>
      <c r="J119" s="3"/>
      <c r="K119" s="3"/>
      <c r="L119" s="3">
        <v>15</v>
      </c>
      <c r="M119" s="3"/>
      <c r="N119" s="3"/>
      <c r="O119" s="3">
        <v>15</v>
      </c>
      <c r="P119" s="3"/>
      <c r="Q119" s="3"/>
      <c r="R119" s="3">
        <v>15</v>
      </c>
      <c r="S119" s="3"/>
      <c r="T119" s="3"/>
      <c r="U119" s="3">
        <v>15</v>
      </c>
      <c r="V119" s="3"/>
      <c r="W119" s="3"/>
      <c r="X119" s="3">
        <v>15</v>
      </c>
      <c r="Y119" s="3"/>
      <c r="Z119" s="3"/>
      <c r="AA119" s="3">
        <v>15</v>
      </c>
      <c r="AB119" s="3"/>
      <c r="AC119" s="3"/>
      <c r="AD119" s="3">
        <v>15</v>
      </c>
      <c r="AE119" s="3"/>
      <c r="AF119" s="3"/>
      <c r="AG119" s="3">
        <v>15</v>
      </c>
      <c r="AH119" s="3"/>
      <c r="AI119" s="3"/>
      <c r="AJ119" s="3">
        <v>15</v>
      </c>
      <c r="AK119" s="3"/>
      <c r="AL119" s="3"/>
      <c r="AM119" s="3">
        <v>15</v>
      </c>
      <c r="AN119" s="3"/>
      <c r="AO119" s="3"/>
      <c r="AP119" s="3">
        <v>15</v>
      </c>
      <c r="AQ119" s="3"/>
      <c r="AR119" s="3"/>
      <c r="AS119" s="3">
        <v>15</v>
      </c>
      <c r="AT119" s="3"/>
      <c r="AU119" s="3"/>
      <c r="AV119" s="3">
        <v>15</v>
      </c>
      <c r="AW119" s="3"/>
      <c r="AX119" s="3"/>
      <c r="AY119" s="3">
        <v>15</v>
      </c>
      <c r="AZ119" s="3"/>
      <c r="BA119" s="3"/>
      <c r="BB119" s="3">
        <v>15</v>
      </c>
      <c r="BC119" s="3"/>
      <c r="BD119" s="3"/>
      <c r="BE119" s="3">
        <v>15</v>
      </c>
      <c r="BF119" s="3"/>
      <c r="BG119" s="3"/>
      <c r="BH119" s="3">
        <v>15</v>
      </c>
      <c r="BI119" s="3"/>
      <c r="BJ119" s="3"/>
    </row>
    <row r="120" spans="1:62" x14ac:dyDescent="0.3">
      <c r="A120" s="3" t="s">
        <v>206</v>
      </c>
      <c r="B120" s="3" t="s">
        <v>48</v>
      </c>
      <c r="C120" s="3">
        <v>15</v>
      </c>
      <c r="D120" s="3"/>
      <c r="E120" s="3"/>
      <c r="F120" s="3">
        <v>15</v>
      </c>
      <c r="G120" s="3"/>
      <c r="H120" s="3"/>
      <c r="I120" s="3">
        <v>15</v>
      </c>
      <c r="J120" s="3"/>
      <c r="K120" s="3"/>
      <c r="L120" s="3">
        <v>15</v>
      </c>
      <c r="M120" s="3"/>
      <c r="N120" s="3"/>
      <c r="O120" s="3">
        <v>15</v>
      </c>
      <c r="P120" s="3"/>
      <c r="Q120" s="3"/>
      <c r="R120" s="3">
        <v>15</v>
      </c>
      <c r="S120" s="3"/>
      <c r="T120" s="3"/>
      <c r="U120" s="3">
        <v>15</v>
      </c>
      <c r="V120" s="3"/>
      <c r="W120" s="3"/>
      <c r="X120" s="3">
        <v>15</v>
      </c>
      <c r="Y120" s="3"/>
      <c r="Z120" s="3"/>
      <c r="AA120" s="3">
        <v>15</v>
      </c>
      <c r="AB120" s="3"/>
      <c r="AC120" s="3"/>
      <c r="AD120" s="3">
        <v>15</v>
      </c>
      <c r="AE120" s="3"/>
      <c r="AF120" s="3"/>
      <c r="AG120" s="3">
        <v>15</v>
      </c>
      <c r="AH120" s="3"/>
      <c r="AI120" s="3"/>
      <c r="AJ120" s="3">
        <v>15</v>
      </c>
      <c r="AK120" s="3"/>
      <c r="AL120" s="3"/>
      <c r="AM120" s="3">
        <v>15</v>
      </c>
      <c r="AN120" s="3"/>
      <c r="AO120" s="3"/>
      <c r="AP120" s="3">
        <v>15</v>
      </c>
      <c r="AQ120" s="3"/>
      <c r="AR120" s="3"/>
      <c r="AS120" s="3">
        <v>15</v>
      </c>
      <c r="AT120" s="3"/>
      <c r="AU120" s="3"/>
      <c r="AV120" s="3">
        <v>15</v>
      </c>
      <c r="AW120" s="3"/>
      <c r="AX120" s="3"/>
      <c r="AY120" s="3">
        <v>15</v>
      </c>
      <c r="AZ120" s="3"/>
      <c r="BA120" s="3"/>
      <c r="BB120" s="3">
        <v>15</v>
      </c>
      <c r="BC120" s="3"/>
      <c r="BD120" s="3"/>
      <c r="BE120" s="3">
        <v>15</v>
      </c>
      <c r="BF120" s="3"/>
      <c r="BG120" s="3"/>
      <c r="BH120" s="3">
        <v>15</v>
      </c>
      <c r="BI120" s="3"/>
      <c r="BJ120" s="3"/>
    </row>
    <row r="121" spans="1:62" x14ac:dyDescent="0.3">
      <c r="A121" s="3" t="s">
        <v>205</v>
      </c>
      <c r="B121" s="3" t="s">
        <v>48</v>
      </c>
      <c r="C121" s="3">
        <v>15</v>
      </c>
      <c r="D121" s="3"/>
      <c r="E121" s="3"/>
      <c r="F121" s="3">
        <v>15</v>
      </c>
      <c r="G121" s="3"/>
      <c r="H121" s="3"/>
      <c r="I121" s="3">
        <v>15</v>
      </c>
      <c r="J121" s="3"/>
      <c r="K121" s="3"/>
      <c r="L121" s="3">
        <v>15</v>
      </c>
      <c r="M121" s="3"/>
      <c r="N121" s="3"/>
      <c r="O121" s="3">
        <v>15</v>
      </c>
      <c r="P121" s="3"/>
      <c r="Q121" s="3"/>
      <c r="R121" s="3">
        <v>15</v>
      </c>
      <c r="S121" s="3"/>
      <c r="T121" s="3"/>
      <c r="U121" s="3">
        <v>15</v>
      </c>
      <c r="V121" s="3"/>
      <c r="W121" s="3"/>
      <c r="X121" s="3">
        <v>15</v>
      </c>
      <c r="Y121" s="3"/>
      <c r="Z121" s="3"/>
      <c r="AA121" s="3">
        <v>15</v>
      </c>
      <c r="AB121" s="3"/>
      <c r="AC121" s="3"/>
      <c r="AD121" s="3">
        <v>15</v>
      </c>
      <c r="AE121" s="3"/>
      <c r="AF121" s="3"/>
      <c r="AG121" s="3">
        <v>15</v>
      </c>
      <c r="AH121" s="3"/>
      <c r="AI121" s="3"/>
      <c r="AJ121" s="3">
        <v>15</v>
      </c>
      <c r="AK121" s="3"/>
      <c r="AL121" s="3"/>
      <c r="AM121" s="3">
        <v>15</v>
      </c>
      <c r="AN121" s="3"/>
      <c r="AO121" s="3"/>
      <c r="AP121" s="3">
        <v>15</v>
      </c>
      <c r="AQ121" s="3"/>
      <c r="AR121" s="3"/>
      <c r="AS121" s="3">
        <v>15</v>
      </c>
      <c r="AT121" s="3"/>
      <c r="AU121" s="3"/>
      <c r="AV121" s="3">
        <v>15</v>
      </c>
      <c r="AW121" s="3"/>
      <c r="AX121" s="3"/>
      <c r="AY121" s="3">
        <v>15</v>
      </c>
      <c r="AZ121" s="3"/>
      <c r="BA121" s="3"/>
      <c r="BB121" s="3">
        <v>15</v>
      </c>
      <c r="BC121" s="3"/>
      <c r="BD121" s="3"/>
      <c r="BE121" s="3">
        <v>15</v>
      </c>
      <c r="BF121" s="3"/>
      <c r="BG121" s="3"/>
      <c r="BH121" s="3">
        <v>15</v>
      </c>
      <c r="BI121" s="3"/>
      <c r="BJ121" s="3"/>
    </row>
    <row r="122" spans="1:62" x14ac:dyDescent="0.3">
      <c r="A122" s="3" t="s">
        <v>204</v>
      </c>
      <c r="B122" s="3" t="s">
        <v>48</v>
      </c>
      <c r="C122" s="3">
        <v>15</v>
      </c>
      <c r="D122" s="3"/>
      <c r="E122" s="3"/>
      <c r="F122" s="3">
        <v>15</v>
      </c>
      <c r="G122" s="3"/>
      <c r="H122" s="3"/>
      <c r="I122" s="3">
        <v>15</v>
      </c>
      <c r="J122" s="3"/>
      <c r="K122" s="3"/>
      <c r="L122" s="3">
        <v>15</v>
      </c>
      <c r="M122" s="3"/>
      <c r="N122" s="3"/>
      <c r="O122" s="3">
        <v>15</v>
      </c>
      <c r="P122" s="3"/>
      <c r="Q122" s="3"/>
      <c r="R122" s="3">
        <v>15</v>
      </c>
      <c r="S122" s="3"/>
      <c r="T122" s="3"/>
      <c r="U122" s="3">
        <v>15</v>
      </c>
      <c r="V122" s="3"/>
      <c r="W122" s="3"/>
      <c r="X122" s="3">
        <v>15</v>
      </c>
      <c r="Y122" s="3"/>
      <c r="Z122" s="3"/>
      <c r="AA122" s="3">
        <v>15</v>
      </c>
      <c r="AB122" s="3"/>
      <c r="AC122" s="3"/>
      <c r="AD122" s="3">
        <v>15</v>
      </c>
      <c r="AE122" s="3"/>
      <c r="AF122" s="3"/>
      <c r="AG122" s="3">
        <v>15</v>
      </c>
      <c r="AH122" s="3"/>
      <c r="AI122" s="3"/>
      <c r="AJ122" s="3">
        <v>15</v>
      </c>
      <c r="AK122" s="3"/>
      <c r="AL122" s="3"/>
      <c r="AM122" s="3">
        <v>15</v>
      </c>
      <c r="AN122" s="3"/>
      <c r="AO122" s="3"/>
      <c r="AP122" s="3">
        <v>15</v>
      </c>
      <c r="AQ122" s="3"/>
      <c r="AR122" s="3"/>
      <c r="AS122" s="3">
        <v>15</v>
      </c>
      <c r="AT122" s="3"/>
      <c r="AU122" s="3"/>
      <c r="AV122" s="3">
        <v>15</v>
      </c>
      <c r="AW122" s="3"/>
      <c r="AX122" s="3"/>
      <c r="AY122" s="3">
        <v>15</v>
      </c>
      <c r="AZ122" s="3"/>
      <c r="BA122" s="3"/>
      <c r="BB122" s="3">
        <v>15</v>
      </c>
      <c r="BC122" s="3"/>
      <c r="BD122" s="3"/>
      <c r="BE122" s="3">
        <v>15</v>
      </c>
      <c r="BF122" s="3"/>
      <c r="BG122" s="3"/>
      <c r="BH122" s="3">
        <v>15</v>
      </c>
      <c r="BI122" s="3"/>
      <c r="BJ122" s="3"/>
    </row>
    <row r="123" spans="1:62" x14ac:dyDescent="0.3">
      <c r="A123" s="3" t="s">
        <v>203</v>
      </c>
      <c r="B123" s="3" t="s">
        <v>48</v>
      </c>
      <c r="C123" s="3">
        <v>15</v>
      </c>
      <c r="D123" s="3"/>
      <c r="E123" s="3"/>
      <c r="F123" s="3">
        <v>15</v>
      </c>
      <c r="G123" s="3"/>
      <c r="H123" s="3"/>
      <c r="I123" s="3">
        <v>15</v>
      </c>
      <c r="J123" s="3"/>
      <c r="K123" s="3"/>
      <c r="L123" s="3">
        <v>15</v>
      </c>
      <c r="M123" s="3"/>
      <c r="N123" s="3"/>
      <c r="O123" s="3">
        <v>15</v>
      </c>
      <c r="P123" s="3"/>
      <c r="Q123" s="3"/>
      <c r="R123" s="3">
        <v>15</v>
      </c>
      <c r="S123" s="3"/>
      <c r="T123" s="3"/>
      <c r="U123" s="3">
        <v>15</v>
      </c>
      <c r="V123" s="3"/>
      <c r="W123" s="3"/>
      <c r="X123" s="3">
        <v>15</v>
      </c>
      <c r="Y123" s="3"/>
      <c r="Z123" s="3"/>
      <c r="AA123" s="3">
        <v>15</v>
      </c>
      <c r="AB123" s="3"/>
      <c r="AC123" s="3"/>
      <c r="AD123" s="3">
        <v>15</v>
      </c>
      <c r="AE123" s="3"/>
      <c r="AF123" s="3"/>
      <c r="AG123" s="3">
        <v>15</v>
      </c>
      <c r="AH123" s="3"/>
      <c r="AI123" s="3"/>
      <c r="AJ123" s="3">
        <v>15</v>
      </c>
      <c r="AK123" s="3"/>
      <c r="AL123" s="3"/>
      <c r="AM123" s="3">
        <v>15</v>
      </c>
      <c r="AN123" s="3"/>
      <c r="AO123" s="3"/>
      <c r="AP123" s="3">
        <v>15</v>
      </c>
      <c r="AQ123" s="3"/>
      <c r="AR123" s="3"/>
      <c r="AS123" s="3">
        <v>15</v>
      </c>
      <c r="AT123" s="3"/>
      <c r="AU123" s="3"/>
      <c r="AV123" s="3">
        <v>15</v>
      </c>
      <c r="AW123" s="3"/>
      <c r="AX123" s="3"/>
      <c r="AY123" s="3">
        <v>15</v>
      </c>
      <c r="AZ123" s="3"/>
      <c r="BA123" s="3"/>
      <c r="BB123" s="3">
        <v>15</v>
      </c>
      <c r="BC123" s="3"/>
      <c r="BD123" s="3"/>
      <c r="BE123" s="3">
        <v>15</v>
      </c>
      <c r="BF123" s="3"/>
      <c r="BG123" s="3"/>
      <c r="BH123" s="3">
        <v>15</v>
      </c>
      <c r="BI123" s="3"/>
      <c r="BJ123" s="3"/>
    </row>
    <row r="124" spans="1:62" x14ac:dyDescent="0.3">
      <c r="A124" s="3" t="s">
        <v>202</v>
      </c>
      <c r="B124" s="3"/>
      <c r="C124" s="3">
        <v>0</v>
      </c>
      <c r="D124" s="3"/>
      <c r="E124" s="3"/>
      <c r="F124" s="3">
        <v>0</v>
      </c>
      <c r="G124" s="3"/>
      <c r="H124" s="3"/>
      <c r="I124" s="3">
        <v>0</v>
      </c>
      <c r="J124" s="3"/>
      <c r="K124" s="3"/>
      <c r="L124" s="3">
        <v>0</v>
      </c>
      <c r="M124" s="3"/>
      <c r="N124" s="3"/>
      <c r="O124" s="3">
        <v>0</v>
      </c>
      <c r="P124" s="3"/>
      <c r="Q124" s="3"/>
      <c r="R124" s="3">
        <v>0</v>
      </c>
      <c r="S124" s="3"/>
      <c r="T124" s="3"/>
      <c r="U124" s="3">
        <v>0</v>
      </c>
      <c r="V124" s="3"/>
      <c r="W124" s="3"/>
      <c r="X124" s="3">
        <v>0</v>
      </c>
      <c r="Y124" s="3"/>
      <c r="Z124" s="3"/>
      <c r="AA124" s="3">
        <v>0</v>
      </c>
      <c r="AB124" s="3"/>
      <c r="AC124" s="3"/>
      <c r="AD124" s="3">
        <v>0</v>
      </c>
      <c r="AE124" s="3"/>
      <c r="AF124" s="3"/>
      <c r="AG124" s="3">
        <v>0</v>
      </c>
      <c r="AH124" s="3"/>
      <c r="AI124" s="3"/>
      <c r="AJ124" s="3">
        <v>0</v>
      </c>
      <c r="AK124" s="3"/>
      <c r="AL124" s="3"/>
      <c r="AM124" s="3">
        <v>0</v>
      </c>
      <c r="AN124" s="3"/>
      <c r="AO124" s="3"/>
      <c r="AP124" s="3">
        <v>0</v>
      </c>
      <c r="AQ124" s="3"/>
      <c r="AR124" s="3"/>
      <c r="AS124" s="3">
        <v>0</v>
      </c>
      <c r="AT124" s="3"/>
      <c r="AU124" s="3"/>
      <c r="AV124" s="3">
        <v>0</v>
      </c>
      <c r="AW124" s="3"/>
      <c r="AX124" s="3"/>
      <c r="AY124" s="3">
        <v>0</v>
      </c>
      <c r="AZ124" s="3"/>
      <c r="BA124" s="3"/>
      <c r="BB124" s="3">
        <v>0</v>
      </c>
      <c r="BC124" s="3"/>
      <c r="BD124" s="3"/>
      <c r="BE124" s="3">
        <v>0</v>
      </c>
      <c r="BF124" s="3"/>
      <c r="BG124" s="3"/>
      <c r="BH124" s="3">
        <v>0</v>
      </c>
      <c r="BI124" s="3"/>
      <c r="BJ124" s="3"/>
    </row>
    <row r="125" spans="1:62" x14ac:dyDescent="0.3">
      <c r="A125" s="3" t="s">
        <v>201</v>
      </c>
      <c r="B125" s="3"/>
      <c r="C125" s="3">
        <v>0</v>
      </c>
      <c r="D125" s="3"/>
      <c r="E125" s="3"/>
      <c r="F125" s="3">
        <v>0</v>
      </c>
      <c r="G125" s="3"/>
      <c r="H125" s="3"/>
      <c r="I125" s="3">
        <v>0</v>
      </c>
      <c r="J125" s="3"/>
      <c r="K125" s="3"/>
      <c r="L125" s="3">
        <v>0</v>
      </c>
      <c r="M125" s="3"/>
      <c r="N125" s="3"/>
      <c r="O125" s="3">
        <v>0</v>
      </c>
      <c r="P125" s="3"/>
      <c r="Q125" s="3"/>
      <c r="R125" s="3">
        <v>0</v>
      </c>
      <c r="S125" s="3"/>
      <c r="T125" s="3"/>
      <c r="U125" s="3">
        <v>0</v>
      </c>
      <c r="V125" s="3"/>
      <c r="W125" s="3"/>
      <c r="X125" s="3">
        <v>0</v>
      </c>
      <c r="Y125" s="3"/>
      <c r="Z125" s="3"/>
      <c r="AA125" s="3">
        <v>0</v>
      </c>
      <c r="AB125" s="3"/>
      <c r="AC125" s="3"/>
      <c r="AD125" s="3">
        <v>0</v>
      </c>
      <c r="AE125" s="3"/>
      <c r="AF125" s="3"/>
      <c r="AG125" s="3">
        <v>0</v>
      </c>
      <c r="AH125" s="3"/>
      <c r="AI125" s="3"/>
      <c r="AJ125" s="3">
        <v>0</v>
      </c>
      <c r="AK125" s="3"/>
      <c r="AL125" s="3"/>
      <c r="AM125" s="3">
        <v>0</v>
      </c>
      <c r="AN125" s="3"/>
      <c r="AO125" s="3"/>
      <c r="AP125" s="3">
        <v>0</v>
      </c>
      <c r="AQ125" s="3"/>
      <c r="AR125" s="3"/>
      <c r="AS125" s="3">
        <v>0</v>
      </c>
      <c r="AT125" s="3"/>
      <c r="AU125" s="3"/>
      <c r="AV125" s="3">
        <v>0</v>
      </c>
      <c r="AW125" s="3"/>
      <c r="AX125" s="3"/>
      <c r="AY125" s="3">
        <v>0</v>
      </c>
      <c r="AZ125" s="3"/>
      <c r="BA125" s="3"/>
      <c r="BB125" s="3">
        <v>0</v>
      </c>
      <c r="BC125" s="3"/>
      <c r="BD125" s="3"/>
      <c r="BE125" s="3">
        <v>0</v>
      </c>
      <c r="BF125" s="3"/>
      <c r="BG125" s="3"/>
      <c r="BH125" s="3">
        <v>0</v>
      </c>
      <c r="BI125" s="3"/>
      <c r="BJ125" s="3"/>
    </row>
    <row r="126" spans="1:62" x14ac:dyDescent="0.3">
      <c r="A126" s="3" t="s">
        <v>200</v>
      </c>
      <c r="B126" s="3" t="s">
        <v>48</v>
      </c>
      <c r="C126" s="3">
        <v>1</v>
      </c>
      <c r="D126" s="3"/>
      <c r="E126" s="3"/>
      <c r="F126" s="3">
        <v>1</v>
      </c>
      <c r="G126" s="3"/>
      <c r="H126" s="3"/>
      <c r="I126" s="3">
        <v>1</v>
      </c>
      <c r="J126" s="3"/>
      <c r="K126" s="3"/>
      <c r="L126" s="3">
        <v>1</v>
      </c>
      <c r="M126" s="3"/>
      <c r="N126" s="3"/>
      <c r="O126" s="3">
        <v>1</v>
      </c>
      <c r="P126" s="3"/>
      <c r="Q126" s="3"/>
      <c r="R126" s="3">
        <v>1</v>
      </c>
      <c r="S126" s="3"/>
      <c r="T126" s="3"/>
      <c r="U126" s="3">
        <v>1</v>
      </c>
      <c r="V126" s="3"/>
      <c r="W126" s="3"/>
      <c r="X126" s="3">
        <v>1</v>
      </c>
      <c r="Y126" s="3"/>
      <c r="Z126" s="3"/>
      <c r="AA126" s="3">
        <v>1</v>
      </c>
      <c r="AB126" s="3"/>
      <c r="AC126" s="3"/>
      <c r="AD126" s="3">
        <v>1</v>
      </c>
      <c r="AE126" s="3"/>
      <c r="AF126" s="3"/>
      <c r="AG126" s="3">
        <v>1</v>
      </c>
      <c r="AH126" s="3"/>
      <c r="AI126" s="3"/>
      <c r="AJ126" s="3">
        <v>1</v>
      </c>
      <c r="AK126" s="3"/>
      <c r="AL126" s="3"/>
      <c r="AM126" s="3">
        <v>1</v>
      </c>
      <c r="AN126" s="3"/>
      <c r="AO126" s="3"/>
      <c r="AP126" s="3">
        <v>1</v>
      </c>
      <c r="AQ126" s="3"/>
      <c r="AR126" s="3"/>
      <c r="AS126" s="3">
        <v>1</v>
      </c>
      <c r="AT126" s="3"/>
      <c r="AU126" s="3"/>
      <c r="AV126" s="3">
        <v>1</v>
      </c>
      <c r="AW126" s="3"/>
      <c r="AX126" s="3"/>
      <c r="AY126" s="3">
        <v>1</v>
      </c>
      <c r="AZ126" s="3"/>
      <c r="BA126" s="3"/>
      <c r="BB126" s="3">
        <v>1</v>
      </c>
      <c r="BC126" s="3"/>
      <c r="BD126" s="3"/>
      <c r="BE126" s="3">
        <v>1</v>
      </c>
      <c r="BF126" s="3"/>
      <c r="BG126" s="3"/>
      <c r="BH126" s="3">
        <v>1</v>
      </c>
      <c r="BI126" s="3"/>
      <c r="BJ126" s="3"/>
    </row>
    <row r="127" spans="1:62" x14ac:dyDescent="0.3">
      <c r="A127" s="3" t="s">
        <v>199</v>
      </c>
      <c r="B127" s="3" t="s">
        <v>48</v>
      </c>
      <c r="C127" s="3">
        <v>-5</v>
      </c>
      <c r="D127" s="3"/>
      <c r="E127" s="3"/>
      <c r="F127" s="3">
        <v>-5</v>
      </c>
      <c r="G127" s="3"/>
      <c r="H127" s="3"/>
      <c r="I127" s="3">
        <v>-5</v>
      </c>
      <c r="J127" s="3"/>
      <c r="K127" s="3"/>
      <c r="L127" s="3">
        <v>-5</v>
      </c>
      <c r="M127" s="3"/>
      <c r="N127" s="3"/>
      <c r="O127" s="3">
        <v>-5</v>
      </c>
      <c r="P127" s="3"/>
      <c r="Q127" s="3"/>
      <c r="R127" s="3">
        <v>-5</v>
      </c>
      <c r="S127" s="3"/>
      <c r="T127" s="3"/>
      <c r="U127" s="3">
        <v>-5</v>
      </c>
      <c r="V127" s="3"/>
      <c r="W127" s="3"/>
      <c r="X127" s="3">
        <v>-5</v>
      </c>
      <c r="Y127" s="3"/>
      <c r="Z127" s="3"/>
      <c r="AA127" s="3">
        <v>-5</v>
      </c>
      <c r="AB127" s="3"/>
      <c r="AC127" s="3"/>
      <c r="AD127" s="3">
        <v>-5</v>
      </c>
      <c r="AE127" s="3"/>
      <c r="AF127" s="3"/>
      <c r="AG127" s="3">
        <v>-5</v>
      </c>
      <c r="AH127" s="3"/>
      <c r="AI127" s="3"/>
      <c r="AJ127" s="3">
        <v>-5</v>
      </c>
      <c r="AK127" s="3"/>
      <c r="AL127" s="3"/>
      <c r="AM127" s="3">
        <v>-5</v>
      </c>
      <c r="AN127" s="3"/>
      <c r="AO127" s="3"/>
      <c r="AP127" s="3">
        <v>-5</v>
      </c>
      <c r="AQ127" s="3"/>
      <c r="AR127" s="3"/>
      <c r="AS127" s="3">
        <v>-5</v>
      </c>
      <c r="AT127" s="3"/>
      <c r="AU127" s="3"/>
      <c r="AV127" s="3">
        <v>-5</v>
      </c>
      <c r="AW127" s="3"/>
      <c r="AX127" s="3"/>
      <c r="AY127" s="3">
        <v>-5</v>
      </c>
      <c r="AZ127" s="3"/>
      <c r="BA127" s="3"/>
      <c r="BB127" s="3">
        <v>-5</v>
      </c>
      <c r="BC127" s="3"/>
      <c r="BD127" s="3"/>
      <c r="BE127" s="3">
        <v>-5</v>
      </c>
      <c r="BF127" s="3"/>
      <c r="BG127" s="3"/>
      <c r="BH127" s="3">
        <v>-5</v>
      </c>
      <c r="BI127" s="3"/>
      <c r="BJ127" s="3"/>
    </row>
    <row r="128" spans="1:62" x14ac:dyDescent="0.3">
      <c r="A128" s="3" t="s">
        <v>198</v>
      </c>
      <c r="B128" s="3" t="s">
        <v>48</v>
      </c>
      <c r="C128" s="3">
        <v>4000</v>
      </c>
      <c r="D128" s="3"/>
      <c r="E128" s="3"/>
      <c r="F128" s="3">
        <v>4000</v>
      </c>
      <c r="G128" s="3"/>
      <c r="H128" s="3"/>
      <c r="I128" s="3">
        <v>4000</v>
      </c>
      <c r="J128" s="3"/>
      <c r="K128" s="3"/>
      <c r="L128" s="3">
        <v>4000</v>
      </c>
      <c r="M128" s="3"/>
      <c r="N128" s="3"/>
      <c r="O128" s="3">
        <v>4000</v>
      </c>
      <c r="P128" s="3"/>
      <c r="Q128" s="3"/>
      <c r="R128" s="3">
        <v>4000</v>
      </c>
      <c r="S128" s="3"/>
      <c r="T128" s="3"/>
      <c r="U128" s="3">
        <v>4000</v>
      </c>
      <c r="V128" s="3"/>
      <c r="W128" s="3"/>
      <c r="X128" s="3">
        <v>4000</v>
      </c>
      <c r="Y128" s="3"/>
      <c r="Z128" s="3"/>
      <c r="AA128" s="3">
        <v>4000</v>
      </c>
      <c r="AB128" s="3"/>
      <c r="AC128" s="3"/>
      <c r="AD128" s="3">
        <v>4000</v>
      </c>
      <c r="AE128" s="3"/>
      <c r="AF128" s="3"/>
      <c r="AG128" s="3">
        <v>4000</v>
      </c>
      <c r="AH128" s="3"/>
      <c r="AI128" s="3"/>
      <c r="AJ128" s="3">
        <v>4000</v>
      </c>
      <c r="AK128" s="3"/>
      <c r="AL128" s="3"/>
      <c r="AM128" s="3">
        <v>4000</v>
      </c>
      <c r="AN128" s="3"/>
      <c r="AO128" s="3"/>
      <c r="AP128" s="3">
        <v>4000</v>
      </c>
      <c r="AQ128" s="3"/>
      <c r="AR128" s="3"/>
      <c r="AS128" s="3">
        <v>4000</v>
      </c>
      <c r="AT128" s="3"/>
      <c r="AU128" s="3"/>
      <c r="AV128" s="3">
        <v>4000</v>
      </c>
      <c r="AW128" s="3"/>
      <c r="AX128" s="3"/>
      <c r="AY128" s="3">
        <v>4000</v>
      </c>
      <c r="AZ128" s="3"/>
      <c r="BA128" s="3"/>
      <c r="BB128" s="3">
        <v>4000</v>
      </c>
      <c r="BC128" s="3"/>
      <c r="BD128" s="3"/>
      <c r="BE128" s="3">
        <v>4000</v>
      </c>
      <c r="BF128" s="3"/>
      <c r="BG128" s="3"/>
      <c r="BH128" s="3">
        <v>4000</v>
      </c>
      <c r="BI128" s="3"/>
      <c r="BJ128" s="3"/>
    </row>
    <row r="129" spans="1:62" x14ac:dyDescent="0.3">
      <c r="A129" s="3" t="s">
        <v>197</v>
      </c>
      <c r="B129" s="3" t="s">
        <v>48</v>
      </c>
      <c r="C129" s="3">
        <v>300</v>
      </c>
      <c r="D129" s="3"/>
      <c r="E129" s="3"/>
      <c r="F129" s="3">
        <v>300</v>
      </c>
      <c r="G129" s="3"/>
      <c r="H129" s="3"/>
      <c r="I129" s="3">
        <v>300</v>
      </c>
      <c r="J129" s="3"/>
      <c r="K129" s="3"/>
      <c r="L129" s="3">
        <v>300</v>
      </c>
      <c r="M129" s="3"/>
      <c r="N129" s="3"/>
      <c r="O129" s="3">
        <v>300</v>
      </c>
      <c r="P129" s="3"/>
      <c r="Q129" s="3"/>
      <c r="R129" s="3">
        <v>300</v>
      </c>
      <c r="S129" s="3"/>
      <c r="T129" s="3"/>
      <c r="U129" s="3">
        <v>300</v>
      </c>
      <c r="V129" s="3"/>
      <c r="W129" s="3"/>
      <c r="X129" s="3">
        <v>300</v>
      </c>
      <c r="Y129" s="3"/>
      <c r="Z129" s="3"/>
      <c r="AA129" s="3">
        <v>300</v>
      </c>
      <c r="AB129" s="3"/>
      <c r="AC129" s="3"/>
      <c r="AD129" s="3">
        <v>300</v>
      </c>
      <c r="AE129" s="3"/>
      <c r="AF129" s="3"/>
      <c r="AG129" s="3">
        <v>300</v>
      </c>
      <c r="AH129" s="3"/>
      <c r="AI129" s="3"/>
      <c r="AJ129" s="3">
        <v>300</v>
      </c>
      <c r="AK129" s="3"/>
      <c r="AL129" s="3"/>
      <c r="AM129" s="3">
        <v>300</v>
      </c>
      <c r="AN129" s="3"/>
      <c r="AO129" s="3"/>
      <c r="AP129" s="3">
        <v>300</v>
      </c>
      <c r="AQ129" s="3"/>
      <c r="AR129" s="3"/>
      <c r="AS129" s="3">
        <v>300</v>
      </c>
      <c r="AT129" s="3"/>
      <c r="AU129" s="3"/>
      <c r="AV129" s="3">
        <v>300</v>
      </c>
      <c r="AW129" s="3"/>
      <c r="AX129" s="3"/>
      <c r="AY129" s="3">
        <v>300</v>
      </c>
      <c r="AZ129" s="3"/>
      <c r="BA129" s="3"/>
      <c r="BB129" s="3">
        <v>300</v>
      </c>
      <c r="BC129" s="3"/>
      <c r="BD129" s="3"/>
      <c r="BE129" s="3">
        <v>300</v>
      </c>
      <c r="BF129" s="3"/>
      <c r="BG129" s="3"/>
      <c r="BH129" s="3">
        <v>300</v>
      </c>
      <c r="BI129" s="3"/>
      <c r="BJ129" s="3"/>
    </row>
    <row r="130" spans="1:62" x14ac:dyDescent="0.3">
      <c r="A130" s="3" t="s">
        <v>196</v>
      </c>
      <c r="B130" s="3" t="s">
        <v>48</v>
      </c>
      <c r="C130" s="3">
        <v>8</v>
      </c>
      <c r="D130" s="3"/>
      <c r="E130" s="3"/>
      <c r="F130" s="3">
        <v>8</v>
      </c>
      <c r="G130" s="3"/>
      <c r="H130" s="3"/>
      <c r="I130" s="3">
        <v>8</v>
      </c>
      <c r="J130" s="3"/>
      <c r="K130" s="3"/>
      <c r="L130" s="3">
        <v>8</v>
      </c>
      <c r="M130" s="3"/>
      <c r="N130" s="3"/>
      <c r="O130" s="3">
        <v>8</v>
      </c>
      <c r="P130" s="3"/>
      <c r="Q130" s="3"/>
      <c r="R130" s="3">
        <v>8</v>
      </c>
      <c r="S130" s="3"/>
      <c r="T130" s="3"/>
      <c r="U130" s="3">
        <v>8</v>
      </c>
      <c r="V130" s="3"/>
      <c r="W130" s="3"/>
      <c r="X130" s="3">
        <v>8</v>
      </c>
      <c r="Y130" s="3"/>
      <c r="Z130" s="3"/>
      <c r="AA130" s="3">
        <v>8</v>
      </c>
      <c r="AB130" s="3"/>
      <c r="AC130" s="3"/>
      <c r="AD130" s="3">
        <v>8</v>
      </c>
      <c r="AE130" s="3"/>
      <c r="AF130" s="3"/>
      <c r="AG130" s="3">
        <v>8</v>
      </c>
      <c r="AH130" s="3"/>
      <c r="AI130" s="3"/>
      <c r="AJ130" s="3">
        <v>8</v>
      </c>
      <c r="AK130" s="3"/>
      <c r="AL130" s="3"/>
      <c r="AM130" s="3">
        <v>8</v>
      </c>
      <c r="AN130" s="3"/>
      <c r="AO130" s="3"/>
      <c r="AP130" s="3">
        <v>8</v>
      </c>
      <c r="AQ130" s="3"/>
      <c r="AR130" s="3"/>
      <c r="AS130" s="3">
        <v>8</v>
      </c>
      <c r="AT130" s="3"/>
      <c r="AU130" s="3"/>
      <c r="AV130" s="3">
        <v>8</v>
      </c>
      <c r="AW130" s="3"/>
      <c r="AX130" s="3"/>
      <c r="AY130" s="3">
        <v>8</v>
      </c>
      <c r="AZ130" s="3"/>
      <c r="BA130" s="3"/>
      <c r="BB130" s="3">
        <v>8</v>
      </c>
      <c r="BC130" s="3"/>
      <c r="BD130" s="3"/>
      <c r="BE130" s="3">
        <v>8</v>
      </c>
      <c r="BF130" s="3"/>
      <c r="BG130" s="3"/>
      <c r="BH130" s="3">
        <v>8</v>
      </c>
      <c r="BI130" s="3"/>
      <c r="BJ130" s="3"/>
    </row>
    <row r="131" spans="1:62" x14ac:dyDescent="0.3">
      <c r="A131" s="3" t="s">
        <v>195</v>
      </c>
      <c r="B131" s="3" t="s">
        <v>48</v>
      </c>
      <c r="C131" s="3">
        <v>1</v>
      </c>
      <c r="D131" s="3"/>
      <c r="E131" s="3"/>
      <c r="F131" s="3">
        <v>1</v>
      </c>
      <c r="G131" s="3"/>
      <c r="H131" s="3"/>
      <c r="I131" s="3">
        <v>1</v>
      </c>
      <c r="J131" s="3"/>
      <c r="K131" s="3"/>
      <c r="L131" s="3">
        <v>1</v>
      </c>
      <c r="M131" s="3"/>
      <c r="N131" s="3"/>
      <c r="O131" s="3">
        <v>1</v>
      </c>
      <c r="P131" s="3"/>
      <c r="Q131" s="3"/>
      <c r="R131" s="3">
        <v>1</v>
      </c>
      <c r="S131" s="3"/>
      <c r="T131" s="3"/>
      <c r="U131" s="3">
        <v>1</v>
      </c>
      <c r="V131" s="3"/>
      <c r="W131" s="3"/>
      <c r="X131" s="3">
        <v>1</v>
      </c>
      <c r="Y131" s="3"/>
      <c r="Z131" s="3"/>
      <c r="AA131" s="3">
        <v>1</v>
      </c>
      <c r="AB131" s="3"/>
      <c r="AC131" s="3"/>
      <c r="AD131" s="3">
        <v>1</v>
      </c>
      <c r="AE131" s="3"/>
      <c r="AF131" s="3"/>
      <c r="AG131" s="3">
        <v>1</v>
      </c>
      <c r="AH131" s="3"/>
      <c r="AI131" s="3"/>
      <c r="AJ131" s="3">
        <v>1</v>
      </c>
      <c r="AK131" s="3"/>
      <c r="AL131" s="3"/>
      <c r="AM131" s="3">
        <v>1</v>
      </c>
      <c r="AN131" s="3"/>
      <c r="AO131" s="3"/>
      <c r="AP131" s="3">
        <v>1</v>
      </c>
      <c r="AQ131" s="3"/>
      <c r="AR131" s="3"/>
      <c r="AS131" s="3">
        <v>1</v>
      </c>
      <c r="AT131" s="3"/>
      <c r="AU131" s="3"/>
      <c r="AV131" s="3">
        <v>1</v>
      </c>
      <c r="AW131" s="3"/>
      <c r="AX131" s="3"/>
      <c r="AY131" s="3">
        <v>1</v>
      </c>
      <c r="AZ131" s="3"/>
      <c r="BA131" s="3"/>
      <c r="BB131" s="3">
        <v>1</v>
      </c>
      <c r="BC131" s="3"/>
      <c r="BD131" s="3"/>
      <c r="BE131" s="3">
        <v>1</v>
      </c>
      <c r="BF131" s="3"/>
      <c r="BG131" s="3"/>
      <c r="BH131" s="3">
        <v>1</v>
      </c>
      <c r="BI131" s="3"/>
      <c r="BJ131" s="3"/>
    </row>
    <row r="132" spans="1:62" x14ac:dyDescent="0.3">
      <c r="A132" s="3" t="s">
        <v>194</v>
      </c>
      <c r="B132" s="3" t="s">
        <v>48</v>
      </c>
      <c r="C132" s="3">
        <v>1</v>
      </c>
      <c r="D132" s="3"/>
      <c r="E132" s="3"/>
      <c r="F132" s="3">
        <v>1</v>
      </c>
      <c r="G132" s="3"/>
      <c r="H132" s="3"/>
      <c r="I132" s="3">
        <v>1</v>
      </c>
      <c r="J132" s="3"/>
      <c r="K132" s="3"/>
      <c r="L132" s="3">
        <v>1</v>
      </c>
      <c r="M132" s="3"/>
      <c r="N132" s="3"/>
      <c r="O132" s="3">
        <v>1</v>
      </c>
      <c r="P132" s="3"/>
      <c r="Q132" s="3"/>
      <c r="R132" s="3">
        <v>1</v>
      </c>
      <c r="S132" s="3"/>
      <c r="T132" s="3"/>
      <c r="U132" s="3">
        <v>1</v>
      </c>
      <c r="V132" s="3"/>
      <c r="W132" s="3"/>
      <c r="X132" s="3">
        <v>1</v>
      </c>
      <c r="Y132" s="3"/>
      <c r="Z132" s="3"/>
      <c r="AA132" s="3">
        <v>1</v>
      </c>
      <c r="AB132" s="3"/>
      <c r="AC132" s="3"/>
      <c r="AD132" s="3">
        <v>1</v>
      </c>
      <c r="AE132" s="3"/>
      <c r="AF132" s="3"/>
      <c r="AG132" s="3">
        <v>1</v>
      </c>
      <c r="AH132" s="3"/>
      <c r="AI132" s="3"/>
      <c r="AJ132" s="3">
        <v>1</v>
      </c>
      <c r="AK132" s="3"/>
      <c r="AL132" s="3"/>
      <c r="AM132" s="3">
        <v>1</v>
      </c>
      <c r="AN132" s="3"/>
      <c r="AO132" s="3"/>
      <c r="AP132" s="3">
        <v>1</v>
      </c>
      <c r="AQ132" s="3"/>
      <c r="AR132" s="3"/>
      <c r="AS132" s="3">
        <v>1</v>
      </c>
      <c r="AT132" s="3"/>
      <c r="AU132" s="3"/>
      <c r="AV132" s="3">
        <v>1</v>
      </c>
      <c r="AW132" s="3"/>
      <c r="AX132" s="3"/>
      <c r="AY132" s="3">
        <v>1</v>
      </c>
      <c r="AZ132" s="3"/>
      <c r="BA132" s="3"/>
      <c r="BB132" s="3">
        <v>1</v>
      </c>
      <c r="BC132" s="3"/>
      <c r="BD132" s="3"/>
      <c r="BE132" s="3">
        <v>1</v>
      </c>
      <c r="BF132" s="3"/>
      <c r="BG132" s="3"/>
      <c r="BH132" s="3">
        <v>1</v>
      </c>
      <c r="BI132" s="3"/>
      <c r="BJ132" s="3"/>
    </row>
    <row r="133" spans="1:62" x14ac:dyDescent="0.3">
      <c r="A133" s="3" t="s">
        <v>193</v>
      </c>
      <c r="B133" s="3" t="s">
        <v>48</v>
      </c>
      <c r="C133" s="3">
        <v>2.7182817459106401</v>
      </c>
      <c r="D133" s="3"/>
      <c r="E133" s="3"/>
      <c r="F133" s="3">
        <v>2.7182817459106401</v>
      </c>
      <c r="G133" s="3"/>
      <c r="H133" s="3"/>
      <c r="I133" s="3">
        <v>2.7182817459106401</v>
      </c>
      <c r="J133" s="3"/>
      <c r="K133" s="3"/>
      <c r="L133" s="3">
        <v>2.7182817459106401</v>
      </c>
      <c r="M133" s="3"/>
      <c r="N133" s="3"/>
      <c r="O133" s="3">
        <v>2.7182817459106401</v>
      </c>
      <c r="P133" s="3"/>
      <c r="Q133" s="3"/>
      <c r="R133" s="3">
        <v>2.7182817459106401</v>
      </c>
      <c r="S133" s="3"/>
      <c r="T133" s="3"/>
      <c r="U133" s="3">
        <v>2.7182817459106401</v>
      </c>
      <c r="V133" s="3"/>
      <c r="W133" s="3"/>
      <c r="X133" s="3">
        <v>2.7182817459106401</v>
      </c>
      <c r="Y133" s="3"/>
      <c r="Z133" s="3"/>
      <c r="AA133" s="3">
        <v>2.7182817459106401</v>
      </c>
      <c r="AB133" s="3"/>
      <c r="AC133" s="3"/>
      <c r="AD133" s="3">
        <v>2.7182817459106401</v>
      </c>
      <c r="AE133" s="3"/>
      <c r="AF133" s="3"/>
      <c r="AG133" s="3">
        <v>2.7182817459106401</v>
      </c>
      <c r="AH133" s="3"/>
      <c r="AI133" s="3"/>
      <c r="AJ133" s="3">
        <v>2.7182817459106401</v>
      </c>
      <c r="AK133" s="3"/>
      <c r="AL133" s="3"/>
      <c r="AM133" s="3">
        <v>2.7182817459106401</v>
      </c>
      <c r="AN133" s="3"/>
      <c r="AO133" s="3"/>
      <c r="AP133" s="3">
        <v>2.7182817459106401</v>
      </c>
      <c r="AQ133" s="3"/>
      <c r="AR133" s="3"/>
      <c r="AS133" s="3">
        <v>2.7182817459106401</v>
      </c>
      <c r="AT133" s="3"/>
      <c r="AU133" s="3"/>
      <c r="AV133" s="3">
        <v>2.7182817459106401</v>
      </c>
      <c r="AW133" s="3"/>
      <c r="AX133" s="3"/>
      <c r="AY133" s="3">
        <v>2.7182817459106401</v>
      </c>
      <c r="AZ133" s="3"/>
      <c r="BA133" s="3"/>
      <c r="BB133" s="3">
        <v>2.7182817459106401</v>
      </c>
      <c r="BC133" s="3"/>
      <c r="BD133" s="3"/>
      <c r="BE133" s="3">
        <v>2.7182817459106401</v>
      </c>
      <c r="BF133" s="3"/>
      <c r="BG133" s="3"/>
      <c r="BH133" s="3">
        <v>2.7182817459106401</v>
      </c>
      <c r="BI133" s="3"/>
      <c r="BJ133" s="3"/>
    </row>
    <row r="134" spans="1:62" x14ac:dyDescent="0.3">
      <c r="A134" s="3" t="s">
        <v>192</v>
      </c>
      <c r="B134" s="3"/>
      <c r="C134" s="3">
        <v>0</v>
      </c>
      <c r="D134" s="3"/>
      <c r="E134" s="3"/>
      <c r="F134" s="3">
        <v>0</v>
      </c>
      <c r="G134" s="3"/>
      <c r="H134" s="3"/>
      <c r="I134" s="3">
        <v>0</v>
      </c>
      <c r="J134" s="3"/>
      <c r="K134" s="3"/>
      <c r="L134" s="3">
        <v>0</v>
      </c>
      <c r="M134" s="3"/>
      <c r="N134" s="3"/>
      <c r="O134" s="3">
        <v>0</v>
      </c>
      <c r="P134" s="3"/>
      <c r="Q134" s="3"/>
      <c r="R134" s="3">
        <v>0</v>
      </c>
      <c r="S134" s="3"/>
      <c r="T134" s="3"/>
      <c r="U134" s="3">
        <v>0</v>
      </c>
      <c r="V134" s="3"/>
      <c r="W134" s="3"/>
      <c r="X134" s="3">
        <v>0</v>
      </c>
      <c r="Y134" s="3"/>
      <c r="Z134" s="3"/>
      <c r="AA134" s="3">
        <v>0</v>
      </c>
      <c r="AB134" s="3"/>
      <c r="AC134" s="3"/>
      <c r="AD134" s="3">
        <v>0</v>
      </c>
      <c r="AE134" s="3"/>
      <c r="AF134" s="3"/>
      <c r="AG134" s="3">
        <v>0</v>
      </c>
      <c r="AH134" s="3"/>
      <c r="AI134" s="3"/>
      <c r="AJ134" s="3">
        <v>0</v>
      </c>
      <c r="AK134" s="3"/>
      <c r="AL134" s="3"/>
      <c r="AM134" s="3">
        <v>0</v>
      </c>
      <c r="AN134" s="3"/>
      <c r="AO134" s="3"/>
      <c r="AP134" s="3">
        <v>0</v>
      </c>
      <c r="AQ134" s="3"/>
      <c r="AR134" s="3"/>
      <c r="AS134" s="3">
        <v>0</v>
      </c>
      <c r="AT134" s="3"/>
      <c r="AU134" s="3"/>
      <c r="AV134" s="3">
        <v>0</v>
      </c>
      <c r="AW134" s="3"/>
      <c r="AX134" s="3"/>
      <c r="AY134" s="3">
        <v>0</v>
      </c>
      <c r="AZ134" s="3"/>
      <c r="BA134" s="3"/>
      <c r="BB134" s="3">
        <v>0</v>
      </c>
      <c r="BC134" s="3"/>
      <c r="BD134" s="3"/>
      <c r="BE134" s="3">
        <v>0</v>
      </c>
      <c r="BF134" s="3"/>
      <c r="BG134" s="3"/>
      <c r="BH134" s="3">
        <v>0</v>
      </c>
      <c r="BI134" s="3"/>
      <c r="BJ134" s="3"/>
    </row>
    <row r="135" spans="1:62" x14ac:dyDescent="0.3">
      <c r="A135" s="3" t="s">
        <v>191</v>
      </c>
      <c r="B135" s="3" t="s">
        <v>48</v>
      </c>
      <c r="C135" s="3">
        <v>0.125</v>
      </c>
      <c r="D135" s="3"/>
      <c r="E135" s="3"/>
      <c r="F135" s="3">
        <v>0.125</v>
      </c>
      <c r="G135" s="3"/>
      <c r="H135" s="3"/>
      <c r="I135" s="3">
        <v>0.125</v>
      </c>
      <c r="J135" s="3"/>
      <c r="K135" s="3"/>
      <c r="L135" s="3">
        <v>0.125</v>
      </c>
      <c r="M135" s="3"/>
      <c r="N135" s="3"/>
      <c r="O135" s="3">
        <v>0.125</v>
      </c>
      <c r="P135" s="3"/>
      <c r="Q135" s="3"/>
      <c r="R135" s="3">
        <v>0.125</v>
      </c>
      <c r="S135" s="3"/>
      <c r="T135" s="3"/>
      <c r="U135" s="3">
        <v>0.125</v>
      </c>
      <c r="V135" s="3"/>
      <c r="W135" s="3"/>
      <c r="X135" s="3">
        <v>0.125</v>
      </c>
      <c r="Y135" s="3"/>
      <c r="Z135" s="3"/>
      <c r="AA135" s="3">
        <v>0.125</v>
      </c>
      <c r="AB135" s="3"/>
      <c r="AC135" s="3"/>
      <c r="AD135" s="3">
        <v>0.125</v>
      </c>
      <c r="AE135" s="3"/>
      <c r="AF135" s="3"/>
      <c r="AG135" s="3">
        <v>0.125</v>
      </c>
      <c r="AH135" s="3"/>
      <c r="AI135" s="3"/>
      <c r="AJ135" s="3">
        <v>0.125</v>
      </c>
      <c r="AK135" s="3"/>
      <c r="AL135" s="3"/>
      <c r="AM135" s="3">
        <v>0.125</v>
      </c>
      <c r="AN135" s="3"/>
      <c r="AO135" s="3"/>
      <c r="AP135" s="3">
        <v>0.125</v>
      </c>
      <c r="AQ135" s="3"/>
      <c r="AR135" s="3"/>
      <c r="AS135" s="3">
        <v>0.125</v>
      </c>
      <c r="AT135" s="3"/>
      <c r="AU135" s="3"/>
      <c r="AV135" s="3">
        <v>0.125</v>
      </c>
      <c r="AW135" s="3"/>
      <c r="AX135" s="3"/>
      <c r="AY135" s="3">
        <v>0.125</v>
      </c>
      <c r="AZ135" s="3"/>
      <c r="BA135" s="3"/>
      <c r="BB135" s="3">
        <v>0.125</v>
      </c>
      <c r="BC135" s="3"/>
      <c r="BD135" s="3"/>
      <c r="BE135" s="3">
        <v>0.125</v>
      </c>
      <c r="BF135" s="3"/>
      <c r="BG135" s="3"/>
      <c r="BH135" s="3">
        <v>0.125</v>
      </c>
      <c r="BI135" s="3"/>
      <c r="BJ135" s="3"/>
    </row>
    <row r="136" spans="1:62" x14ac:dyDescent="0.3">
      <c r="A136" s="3" t="s">
        <v>190</v>
      </c>
      <c r="B136" s="3" t="s">
        <v>48</v>
      </c>
      <c r="C136" s="3">
        <v>0</v>
      </c>
      <c r="D136" s="3"/>
      <c r="E136" s="3"/>
      <c r="F136" s="3">
        <v>0</v>
      </c>
      <c r="G136" s="3"/>
      <c r="H136" s="3"/>
      <c r="I136" s="3">
        <v>0</v>
      </c>
      <c r="J136" s="3"/>
      <c r="K136" s="3"/>
      <c r="L136" s="3">
        <v>0</v>
      </c>
      <c r="M136" s="3"/>
      <c r="N136" s="3"/>
      <c r="O136" s="3">
        <v>0</v>
      </c>
      <c r="P136" s="3"/>
      <c r="Q136" s="3"/>
      <c r="R136" s="3">
        <v>0</v>
      </c>
      <c r="S136" s="3"/>
      <c r="T136" s="3"/>
      <c r="U136" s="3">
        <v>0</v>
      </c>
      <c r="V136" s="3"/>
      <c r="W136" s="3"/>
      <c r="X136" s="3">
        <v>0</v>
      </c>
      <c r="Y136" s="3"/>
      <c r="Z136" s="3"/>
      <c r="AA136" s="3">
        <v>0</v>
      </c>
      <c r="AB136" s="3"/>
      <c r="AC136" s="3"/>
      <c r="AD136" s="3">
        <v>0</v>
      </c>
      <c r="AE136" s="3"/>
      <c r="AF136" s="3"/>
      <c r="AG136" s="3">
        <v>0</v>
      </c>
      <c r="AH136" s="3"/>
      <c r="AI136" s="3"/>
      <c r="AJ136" s="3">
        <v>0</v>
      </c>
      <c r="AK136" s="3"/>
      <c r="AL136" s="3"/>
      <c r="AM136" s="3">
        <v>0</v>
      </c>
      <c r="AN136" s="3"/>
      <c r="AO136" s="3"/>
      <c r="AP136" s="3">
        <v>0</v>
      </c>
      <c r="AQ136" s="3"/>
      <c r="AR136" s="3"/>
      <c r="AS136" s="3">
        <v>0</v>
      </c>
      <c r="AT136" s="3"/>
      <c r="AU136" s="3"/>
      <c r="AV136" s="3">
        <v>0</v>
      </c>
      <c r="AW136" s="3"/>
      <c r="AX136" s="3"/>
      <c r="AY136" s="3">
        <v>0</v>
      </c>
      <c r="AZ136" s="3"/>
      <c r="BA136" s="3"/>
      <c r="BB136" s="3">
        <v>0</v>
      </c>
      <c r="BC136" s="3"/>
      <c r="BD136" s="3"/>
      <c r="BE136" s="3">
        <v>0</v>
      </c>
      <c r="BF136" s="3"/>
      <c r="BG136" s="3"/>
      <c r="BH136" s="3">
        <v>0</v>
      </c>
      <c r="BI136" s="3"/>
      <c r="BJ136" s="3"/>
    </row>
    <row r="137" spans="1:62" x14ac:dyDescent="0.3">
      <c r="A137" s="3" t="s">
        <v>189</v>
      </c>
      <c r="B137" s="3" t="s">
        <v>48</v>
      </c>
      <c r="C137" s="3">
        <v>0</v>
      </c>
      <c r="D137" s="3"/>
      <c r="E137" s="3"/>
      <c r="F137" s="3">
        <v>0</v>
      </c>
      <c r="G137" s="3"/>
      <c r="H137" s="3"/>
      <c r="I137" s="3">
        <v>0</v>
      </c>
      <c r="J137" s="3"/>
      <c r="K137" s="3"/>
      <c r="L137" s="3">
        <v>0</v>
      </c>
      <c r="M137" s="3"/>
      <c r="N137" s="3"/>
      <c r="O137" s="3">
        <v>0</v>
      </c>
      <c r="P137" s="3"/>
      <c r="Q137" s="3"/>
      <c r="R137" s="3">
        <v>0</v>
      </c>
      <c r="S137" s="3"/>
      <c r="T137" s="3"/>
      <c r="U137" s="3">
        <v>0</v>
      </c>
      <c r="V137" s="3"/>
      <c r="W137" s="3"/>
      <c r="X137" s="3">
        <v>0</v>
      </c>
      <c r="Y137" s="3"/>
      <c r="Z137" s="3"/>
      <c r="AA137" s="3">
        <v>0</v>
      </c>
      <c r="AB137" s="3"/>
      <c r="AC137" s="3"/>
      <c r="AD137" s="3">
        <v>0</v>
      </c>
      <c r="AE137" s="3"/>
      <c r="AF137" s="3"/>
      <c r="AG137" s="3">
        <v>0</v>
      </c>
      <c r="AH137" s="3"/>
      <c r="AI137" s="3"/>
      <c r="AJ137" s="3">
        <v>0</v>
      </c>
      <c r="AK137" s="3"/>
      <c r="AL137" s="3"/>
      <c r="AM137" s="3">
        <v>0</v>
      </c>
      <c r="AN137" s="3"/>
      <c r="AO137" s="3"/>
      <c r="AP137" s="3">
        <v>0</v>
      </c>
      <c r="AQ137" s="3"/>
      <c r="AR137" s="3"/>
      <c r="AS137" s="3">
        <v>0</v>
      </c>
      <c r="AT137" s="3"/>
      <c r="AU137" s="3"/>
      <c r="AV137" s="3">
        <v>0</v>
      </c>
      <c r="AW137" s="3"/>
      <c r="AX137" s="3"/>
      <c r="AY137" s="3">
        <v>0</v>
      </c>
      <c r="AZ137" s="3"/>
      <c r="BA137" s="3"/>
      <c r="BB137" s="3">
        <v>0</v>
      </c>
      <c r="BC137" s="3"/>
      <c r="BD137" s="3"/>
      <c r="BE137" s="3">
        <v>0</v>
      </c>
      <c r="BF137" s="3"/>
      <c r="BG137" s="3"/>
      <c r="BH137" s="3">
        <v>0</v>
      </c>
      <c r="BI137" s="3"/>
      <c r="BJ137" s="3"/>
    </row>
    <row r="138" spans="1:62" x14ac:dyDescent="0.3">
      <c r="A138" s="3" t="s">
        <v>188</v>
      </c>
      <c r="B138" s="3" t="s">
        <v>48</v>
      </c>
      <c r="C138" s="3">
        <v>1</v>
      </c>
      <c r="D138" s="3"/>
      <c r="E138" s="3"/>
      <c r="F138" s="3">
        <v>1</v>
      </c>
      <c r="G138" s="3"/>
      <c r="H138" s="3"/>
      <c r="I138" s="3">
        <v>1</v>
      </c>
      <c r="J138" s="3"/>
      <c r="K138" s="3"/>
      <c r="L138" s="3">
        <v>1</v>
      </c>
      <c r="M138" s="3"/>
      <c r="N138" s="3"/>
      <c r="O138" s="3">
        <v>1</v>
      </c>
      <c r="P138" s="3"/>
      <c r="Q138" s="3"/>
      <c r="R138" s="3">
        <v>1</v>
      </c>
      <c r="S138" s="3"/>
      <c r="T138" s="3"/>
      <c r="U138" s="3">
        <v>1</v>
      </c>
      <c r="V138" s="3"/>
      <c r="W138" s="3"/>
      <c r="X138" s="3">
        <v>1</v>
      </c>
      <c r="Y138" s="3"/>
      <c r="Z138" s="3"/>
      <c r="AA138" s="3">
        <v>1</v>
      </c>
      <c r="AB138" s="3"/>
      <c r="AC138" s="3"/>
      <c r="AD138" s="3">
        <v>1</v>
      </c>
      <c r="AE138" s="3"/>
      <c r="AF138" s="3"/>
      <c r="AG138" s="3">
        <v>1</v>
      </c>
      <c r="AH138" s="3"/>
      <c r="AI138" s="3"/>
      <c r="AJ138" s="3">
        <v>1</v>
      </c>
      <c r="AK138" s="3"/>
      <c r="AL138" s="3"/>
      <c r="AM138" s="3">
        <v>1</v>
      </c>
      <c r="AN138" s="3"/>
      <c r="AO138" s="3"/>
      <c r="AP138" s="3">
        <v>1</v>
      </c>
      <c r="AQ138" s="3"/>
      <c r="AR138" s="3"/>
      <c r="AS138" s="3">
        <v>1</v>
      </c>
      <c r="AT138" s="3"/>
      <c r="AU138" s="3"/>
      <c r="AV138" s="3">
        <v>1</v>
      </c>
      <c r="AW138" s="3"/>
      <c r="AX138" s="3"/>
      <c r="AY138" s="3">
        <v>1</v>
      </c>
      <c r="AZ138" s="3"/>
      <c r="BA138" s="3"/>
      <c r="BB138" s="3">
        <v>1</v>
      </c>
      <c r="BC138" s="3"/>
      <c r="BD138" s="3"/>
      <c r="BE138" s="3">
        <v>1</v>
      </c>
      <c r="BF138" s="3"/>
      <c r="BG138" s="3"/>
      <c r="BH138" s="3">
        <v>1</v>
      </c>
      <c r="BI138" s="3"/>
      <c r="BJ138" s="3"/>
    </row>
    <row r="139" spans="1:62" x14ac:dyDescent="0.3">
      <c r="A139" s="3" t="s">
        <v>187</v>
      </c>
      <c r="B139" s="3" t="s">
        <v>48</v>
      </c>
      <c r="C139" s="3">
        <v>1</v>
      </c>
      <c r="D139" s="3"/>
      <c r="E139" s="3"/>
      <c r="F139" s="3">
        <v>1</v>
      </c>
      <c r="G139" s="3"/>
      <c r="H139" s="3"/>
      <c r="I139" s="3">
        <v>1</v>
      </c>
      <c r="J139" s="3"/>
      <c r="K139" s="3"/>
      <c r="L139" s="3">
        <v>1</v>
      </c>
      <c r="M139" s="3"/>
      <c r="N139" s="3"/>
      <c r="O139" s="3">
        <v>1</v>
      </c>
      <c r="P139" s="3"/>
      <c r="Q139" s="3"/>
      <c r="R139" s="3">
        <v>1</v>
      </c>
      <c r="S139" s="3"/>
      <c r="T139" s="3"/>
      <c r="U139" s="3">
        <v>1</v>
      </c>
      <c r="V139" s="3"/>
      <c r="W139" s="3"/>
      <c r="X139" s="3">
        <v>1</v>
      </c>
      <c r="Y139" s="3"/>
      <c r="Z139" s="3"/>
      <c r="AA139" s="3">
        <v>1</v>
      </c>
      <c r="AB139" s="3"/>
      <c r="AC139" s="3"/>
      <c r="AD139" s="3">
        <v>1</v>
      </c>
      <c r="AE139" s="3"/>
      <c r="AF139" s="3"/>
      <c r="AG139" s="3">
        <v>1</v>
      </c>
      <c r="AH139" s="3"/>
      <c r="AI139" s="3"/>
      <c r="AJ139" s="3">
        <v>1</v>
      </c>
      <c r="AK139" s="3"/>
      <c r="AL139" s="3"/>
      <c r="AM139" s="3">
        <v>1</v>
      </c>
      <c r="AN139" s="3"/>
      <c r="AO139" s="3"/>
      <c r="AP139" s="3">
        <v>1</v>
      </c>
      <c r="AQ139" s="3"/>
      <c r="AR139" s="3"/>
      <c r="AS139" s="3">
        <v>1</v>
      </c>
      <c r="AT139" s="3"/>
      <c r="AU139" s="3"/>
      <c r="AV139" s="3">
        <v>1</v>
      </c>
      <c r="AW139" s="3"/>
      <c r="AX139" s="3"/>
      <c r="AY139" s="3">
        <v>1</v>
      </c>
      <c r="AZ139" s="3"/>
      <c r="BA139" s="3"/>
      <c r="BB139" s="3">
        <v>1</v>
      </c>
      <c r="BC139" s="3"/>
      <c r="BD139" s="3"/>
      <c r="BE139" s="3">
        <v>1</v>
      </c>
      <c r="BF139" s="3"/>
      <c r="BG139" s="3"/>
      <c r="BH139" s="3">
        <v>1</v>
      </c>
      <c r="BI139" s="3"/>
      <c r="BJ139" s="3"/>
    </row>
    <row r="140" spans="1:62" x14ac:dyDescent="0.3">
      <c r="A140" s="3" t="s">
        <v>186</v>
      </c>
      <c r="B140" s="3" t="s">
        <v>183</v>
      </c>
      <c r="C140" s="3">
        <v>18.857337951660199</v>
      </c>
      <c r="D140" s="3"/>
      <c r="E140" s="3"/>
      <c r="F140" s="3">
        <v>19.5472221374512</v>
      </c>
      <c r="G140" s="3"/>
      <c r="H140" s="3"/>
      <c r="I140" s="3">
        <v>20.232109069824201</v>
      </c>
      <c r="J140" s="3"/>
      <c r="K140" s="3"/>
      <c r="L140" s="3">
        <v>20.872001647949201</v>
      </c>
      <c r="M140" s="3"/>
      <c r="N140" s="3"/>
      <c r="O140" s="3">
        <v>21.816841125488299</v>
      </c>
      <c r="P140" s="3"/>
      <c r="Q140" s="3"/>
      <c r="R140" s="3">
        <v>22.5067253112793</v>
      </c>
      <c r="S140" s="3"/>
      <c r="T140" s="3"/>
      <c r="U140" s="3">
        <v>23.151618957519499</v>
      </c>
      <c r="V140" s="3"/>
      <c r="W140" s="3"/>
      <c r="X140" s="3">
        <v>23.871498107910199</v>
      </c>
      <c r="Y140" s="3"/>
      <c r="Z140" s="3"/>
      <c r="AA140" s="3">
        <v>24.6763610839844</v>
      </c>
      <c r="AB140" s="3"/>
      <c r="AC140" s="3"/>
      <c r="AD140" s="3">
        <v>25.251266479492202</v>
      </c>
      <c r="AE140" s="3"/>
      <c r="AF140" s="3"/>
      <c r="AG140" s="3">
        <v>25.9211540222168</v>
      </c>
      <c r="AH140" s="3"/>
      <c r="AI140" s="3"/>
      <c r="AJ140" s="3">
        <v>26.6860237121582</v>
      </c>
      <c r="AK140" s="3"/>
      <c r="AL140" s="3"/>
      <c r="AM140" s="3">
        <v>27.4408988952637</v>
      </c>
      <c r="AN140" s="3"/>
      <c r="AO140" s="3"/>
      <c r="AP140" s="3">
        <v>28.020801544189499</v>
      </c>
      <c r="AQ140" s="3"/>
      <c r="AR140" s="3"/>
      <c r="AS140" s="3">
        <v>28.640697479248001</v>
      </c>
      <c r="AT140" s="3"/>
      <c r="AU140" s="3"/>
      <c r="AV140" s="3">
        <v>29.435562133789102</v>
      </c>
      <c r="AW140" s="3"/>
      <c r="AX140" s="3"/>
      <c r="AY140" s="3">
        <v>30.0904541015625</v>
      </c>
      <c r="AZ140" s="3"/>
      <c r="BA140" s="3"/>
      <c r="BB140" s="3">
        <v>30.670356750488299</v>
      </c>
      <c r="BC140" s="3"/>
      <c r="BD140" s="3"/>
      <c r="BE140" s="3">
        <v>31.320247650146499</v>
      </c>
      <c r="BF140" s="3"/>
      <c r="BG140" s="3"/>
      <c r="BH140" s="3">
        <v>31.905147552490199</v>
      </c>
      <c r="BI140" s="3"/>
      <c r="BJ140" s="3"/>
    </row>
    <row r="141" spans="1:62" x14ac:dyDescent="0.3">
      <c r="A141" s="3" t="s">
        <v>184</v>
      </c>
      <c r="B141" s="3" t="s">
        <v>183</v>
      </c>
      <c r="C141" s="3">
        <v>37.714675903320298</v>
      </c>
      <c r="D141" s="3"/>
      <c r="E141" s="3"/>
      <c r="F141" s="3">
        <v>39.094444274902301</v>
      </c>
      <c r="G141" s="3"/>
      <c r="H141" s="3"/>
      <c r="I141" s="3">
        <v>40.464218139648402</v>
      </c>
      <c r="J141" s="3"/>
      <c r="K141" s="3"/>
      <c r="L141" s="3">
        <v>41.744003295898402</v>
      </c>
      <c r="M141" s="3"/>
      <c r="N141" s="3"/>
      <c r="O141" s="3">
        <v>43.633682250976598</v>
      </c>
      <c r="P141" s="3"/>
      <c r="Q141" s="3"/>
      <c r="R141" s="3">
        <v>45.013450622558601</v>
      </c>
      <c r="S141" s="3"/>
      <c r="T141" s="3"/>
      <c r="U141" s="3">
        <v>46.303237915039098</v>
      </c>
      <c r="V141" s="3"/>
      <c r="W141" s="3"/>
      <c r="X141" s="3">
        <v>47.742996215820298</v>
      </c>
      <c r="Y141" s="3"/>
      <c r="Z141" s="3"/>
      <c r="AA141" s="3">
        <v>49.3527221679688</v>
      </c>
      <c r="AB141" s="3"/>
      <c r="AC141" s="3"/>
      <c r="AD141" s="3">
        <v>-49.515083312988303</v>
      </c>
      <c r="AE141" s="3"/>
      <c r="AF141" s="3"/>
      <c r="AG141" s="3">
        <v>-48.175308227539098</v>
      </c>
      <c r="AH141" s="3"/>
      <c r="AI141" s="3"/>
      <c r="AJ141" s="3">
        <v>-46.645561218261697</v>
      </c>
      <c r="AK141" s="3"/>
      <c r="AL141" s="3"/>
      <c r="AM141" s="3">
        <v>-45.135818481445298</v>
      </c>
      <c r="AN141" s="3"/>
      <c r="AO141" s="3"/>
      <c r="AP141" s="3">
        <v>-43.9760131835938</v>
      </c>
      <c r="AQ141" s="3"/>
      <c r="AR141" s="3"/>
      <c r="AS141" s="3">
        <v>-42.736221313476598</v>
      </c>
      <c r="AT141" s="3"/>
      <c r="AU141" s="3"/>
      <c r="AV141" s="3">
        <v>-41.146484375</v>
      </c>
      <c r="AW141" s="3"/>
      <c r="AX141" s="3"/>
      <c r="AY141" s="3">
        <v>-39.836708068847699</v>
      </c>
      <c r="AZ141" s="3"/>
      <c r="BA141" s="3"/>
      <c r="BB141" s="3">
        <v>-38.676902770996101</v>
      </c>
      <c r="BC141" s="3"/>
      <c r="BD141" s="3"/>
      <c r="BE141" s="3">
        <v>-37.377120971679702</v>
      </c>
      <c r="BF141" s="3"/>
      <c r="BG141" s="3"/>
      <c r="BH141" s="3">
        <v>-36.207313537597699</v>
      </c>
      <c r="BI141" s="3"/>
      <c r="BJ141" s="3"/>
    </row>
    <row r="142" spans="1:62" x14ac:dyDescent="0.3">
      <c r="A142" s="3" t="s">
        <v>185</v>
      </c>
      <c r="B142" s="3" t="s">
        <v>183</v>
      </c>
      <c r="C142" s="3">
        <v>-23.650241851806602</v>
      </c>
      <c r="D142" s="3"/>
      <c r="E142" s="3"/>
      <c r="F142" s="3">
        <v>-9.8501901626586896</v>
      </c>
      <c r="G142" s="3"/>
      <c r="H142" s="3"/>
      <c r="I142" s="3">
        <v>3.8498101234436</v>
      </c>
      <c r="J142" s="3"/>
      <c r="K142" s="3"/>
      <c r="L142" s="3">
        <v>16.649837493896499</v>
      </c>
      <c r="M142" s="3"/>
      <c r="N142" s="3"/>
      <c r="O142" s="3">
        <v>35.549842834472699</v>
      </c>
      <c r="P142" s="3"/>
      <c r="Q142" s="3"/>
      <c r="R142" s="3">
        <v>49.349632263183601</v>
      </c>
      <c r="S142" s="3"/>
      <c r="T142" s="3"/>
      <c r="U142" s="3">
        <v>-37.950183868408203</v>
      </c>
      <c r="V142" s="3"/>
      <c r="W142" s="3"/>
      <c r="X142" s="3">
        <v>-23.550243377685501</v>
      </c>
      <c r="Y142" s="3"/>
      <c r="Z142" s="3"/>
      <c r="AA142" s="3">
        <v>-7.4501838684081996</v>
      </c>
      <c r="AB142" s="3"/>
      <c r="AC142" s="3"/>
      <c r="AD142" s="3">
        <v>4.0498099327087402</v>
      </c>
      <c r="AE142" s="3"/>
      <c r="AF142" s="3"/>
      <c r="AG142" s="3">
        <v>17.4498405456543</v>
      </c>
      <c r="AH142" s="3"/>
      <c r="AI142" s="3"/>
      <c r="AJ142" s="3">
        <v>32.749885559082003</v>
      </c>
      <c r="AK142" s="3"/>
      <c r="AL142" s="3"/>
      <c r="AM142" s="3">
        <v>47.849655151367202</v>
      </c>
      <c r="AN142" s="3"/>
      <c r="AO142" s="3"/>
      <c r="AP142" s="3">
        <v>-40.7501411437988</v>
      </c>
      <c r="AQ142" s="3"/>
      <c r="AR142" s="3"/>
      <c r="AS142" s="3">
        <v>-28.350261688232401</v>
      </c>
      <c r="AT142" s="3"/>
      <c r="AU142" s="3"/>
      <c r="AV142" s="3">
        <v>-12.4502000808716</v>
      </c>
      <c r="AW142" s="3"/>
      <c r="AX142" s="3"/>
      <c r="AY142" s="3">
        <v>0.64981150627136197</v>
      </c>
      <c r="AZ142" s="3"/>
      <c r="BA142" s="3"/>
      <c r="BB142" s="3">
        <v>12.2498226165771</v>
      </c>
      <c r="BC142" s="3"/>
      <c r="BD142" s="3"/>
      <c r="BE142" s="3">
        <v>25.249870300293001</v>
      </c>
      <c r="BF142" s="3"/>
      <c r="BG142" s="3"/>
      <c r="BH142" s="3">
        <v>36.949821472167997</v>
      </c>
      <c r="BI142" s="3"/>
      <c r="BJ142" s="3"/>
    </row>
    <row r="143" spans="1:62" x14ac:dyDescent="0.3">
      <c r="A143" s="3" t="s">
        <v>182</v>
      </c>
      <c r="B143" s="3" t="s">
        <v>183</v>
      </c>
      <c r="C143" s="3">
        <v>-26</v>
      </c>
      <c r="D143" s="3"/>
      <c r="E143" s="3"/>
      <c r="F143" s="3">
        <v>-12</v>
      </c>
      <c r="G143" s="3"/>
      <c r="H143" s="3"/>
      <c r="I143" s="3">
        <v>1</v>
      </c>
      <c r="J143" s="3"/>
      <c r="K143" s="3"/>
      <c r="L143" s="3">
        <v>14</v>
      </c>
      <c r="M143" s="3"/>
      <c r="N143" s="3"/>
      <c r="O143" s="3">
        <v>33</v>
      </c>
      <c r="P143" s="3"/>
      <c r="Q143" s="3"/>
      <c r="R143" s="3">
        <v>47</v>
      </c>
      <c r="S143" s="3"/>
      <c r="T143" s="3"/>
      <c r="U143" s="3">
        <v>-41</v>
      </c>
      <c r="V143" s="3"/>
      <c r="W143" s="3"/>
      <c r="X143" s="3">
        <v>-27</v>
      </c>
      <c r="Y143" s="3"/>
      <c r="Z143" s="3"/>
      <c r="AA143" s="3">
        <v>-11</v>
      </c>
      <c r="AB143" s="3"/>
      <c r="AC143" s="3"/>
      <c r="AD143" s="3">
        <v>1</v>
      </c>
      <c r="AE143" s="3"/>
      <c r="AF143" s="3"/>
      <c r="AG143" s="3">
        <v>14</v>
      </c>
      <c r="AH143" s="3"/>
      <c r="AI143" s="3"/>
      <c r="AJ143" s="3">
        <v>29</v>
      </c>
      <c r="AK143" s="3"/>
      <c r="AL143" s="3"/>
      <c r="AM143" s="3">
        <v>45</v>
      </c>
      <c r="AN143" s="3"/>
      <c r="AO143" s="3"/>
      <c r="AP143" s="3">
        <v>-45</v>
      </c>
      <c r="AQ143" s="3"/>
      <c r="AR143" s="3"/>
      <c r="AS143" s="3">
        <v>-32</v>
      </c>
      <c r="AT143" s="3"/>
      <c r="AU143" s="3"/>
      <c r="AV143" s="3">
        <v>-17</v>
      </c>
      <c r="AW143" s="3"/>
      <c r="AX143" s="3"/>
      <c r="AY143" s="3">
        <v>-3</v>
      </c>
      <c r="AZ143" s="3"/>
      <c r="BA143" s="3"/>
      <c r="BB143" s="3">
        <v>8</v>
      </c>
      <c r="BC143" s="3"/>
      <c r="BD143" s="3"/>
      <c r="BE143" s="3">
        <v>21</v>
      </c>
      <c r="BF143" s="3"/>
      <c r="BG143" s="3"/>
      <c r="BH143" s="3">
        <v>33</v>
      </c>
      <c r="BI143" s="3"/>
      <c r="BJ143" s="3"/>
    </row>
    <row r="144" spans="1:62" x14ac:dyDescent="0.3">
      <c r="A144" s="3" t="s">
        <v>181</v>
      </c>
      <c r="B144" s="3" t="s">
        <v>48</v>
      </c>
      <c r="C144" s="3">
        <v>1.54308068752289</v>
      </c>
      <c r="D144" s="3"/>
      <c r="E144" s="3"/>
      <c r="F144" s="3">
        <v>1.54308068752289</v>
      </c>
      <c r="G144" s="3"/>
      <c r="H144" s="3"/>
      <c r="I144" s="3">
        <v>1.54308068752289</v>
      </c>
      <c r="J144" s="3"/>
      <c r="K144" s="3"/>
      <c r="L144" s="3">
        <v>1.54308068752289</v>
      </c>
      <c r="M144" s="3"/>
      <c r="N144" s="3"/>
      <c r="O144" s="3">
        <v>1.54308068752289</v>
      </c>
      <c r="P144" s="3"/>
      <c r="Q144" s="3"/>
      <c r="R144" s="3">
        <v>1.54308068752289</v>
      </c>
      <c r="S144" s="3"/>
      <c r="T144" s="3"/>
      <c r="U144" s="3">
        <v>1.54308068752289</v>
      </c>
      <c r="V144" s="3"/>
      <c r="W144" s="3"/>
      <c r="X144" s="3">
        <v>1.54308068752289</v>
      </c>
      <c r="Y144" s="3"/>
      <c r="Z144" s="3"/>
      <c r="AA144" s="3">
        <v>1.54308068752289</v>
      </c>
      <c r="AB144" s="3"/>
      <c r="AC144" s="3"/>
      <c r="AD144" s="3">
        <v>1.54308068752289</v>
      </c>
      <c r="AE144" s="3"/>
      <c r="AF144" s="3"/>
      <c r="AG144" s="3">
        <v>1.54308068752289</v>
      </c>
      <c r="AH144" s="3"/>
      <c r="AI144" s="3"/>
      <c r="AJ144" s="3">
        <v>1.54308068752289</v>
      </c>
      <c r="AK144" s="3"/>
      <c r="AL144" s="3"/>
      <c r="AM144" s="3">
        <v>1.54308068752289</v>
      </c>
      <c r="AN144" s="3"/>
      <c r="AO144" s="3"/>
      <c r="AP144" s="3">
        <v>1.54308068752289</v>
      </c>
      <c r="AQ144" s="3"/>
      <c r="AR144" s="3"/>
      <c r="AS144" s="3">
        <v>1.54308068752289</v>
      </c>
      <c r="AT144" s="3"/>
      <c r="AU144" s="3"/>
      <c r="AV144" s="3">
        <v>1.54308068752289</v>
      </c>
      <c r="AW144" s="3"/>
      <c r="AX144" s="3"/>
      <c r="AY144" s="3">
        <v>1.54308068752289</v>
      </c>
      <c r="AZ144" s="3"/>
      <c r="BA144" s="3"/>
      <c r="BB144" s="3">
        <v>1.54308068752289</v>
      </c>
      <c r="BC144" s="3"/>
      <c r="BD144" s="3"/>
      <c r="BE144" s="3">
        <v>1.54308068752289</v>
      </c>
      <c r="BF144" s="3"/>
      <c r="BG144" s="3"/>
      <c r="BH144" s="3">
        <v>1.54308068752289</v>
      </c>
      <c r="BI144" s="3"/>
      <c r="BJ144" s="3"/>
    </row>
    <row r="145" spans="1:62" x14ac:dyDescent="0.3">
      <c r="A145" s="3" t="s">
        <v>180</v>
      </c>
      <c r="B145" s="3" t="s">
        <v>48</v>
      </c>
      <c r="C145" s="3">
        <v>0.54030227661132801</v>
      </c>
      <c r="D145" s="3"/>
      <c r="E145" s="3"/>
      <c r="F145" s="3">
        <v>0.54030227661132801</v>
      </c>
      <c r="G145" s="3"/>
      <c r="H145" s="3"/>
      <c r="I145" s="3">
        <v>0.54030227661132801</v>
      </c>
      <c r="J145" s="3"/>
      <c r="K145" s="3"/>
      <c r="L145" s="3">
        <v>0.54030227661132801</v>
      </c>
      <c r="M145" s="3"/>
      <c r="N145" s="3"/>
      <c r="O145" s="3">
        <v>0.54030227661132801</v>
      </c>
      <c r="P145" s="3"/>
      <c r="Q145" s="3"/>
      <c r="R145" s="3">
        <v>0.54030227661132801</v>
      </c>
      <c r="S145" s="3"/>
      <c r="T145" s="3"/>
      <c r="U145" s="3">
        <v>0.54030227661132801</v>
      </c>
      <c r="V145" s="3"/>
      <c r="W145" s="3"/>
      <c r="X145" s="3">
        <v>0.54030227661132801</v>
      </c>
      <c r="Y145" s="3"/>
      <c r="Z145" s="3"/>
      <c r="AA145" s="3">
        <v>0.54030227661132801</v>
      </c>
      <c r="AB145" s="3"/>
      <c r="AC145" s="3"/>
      <c r="AD145" s="3">
        <v>0.54030227661132801</v>
      </c>
      <c r="AE145" s="3"/>
      <c r="AF145" s="3"/>
      <c r="AG145" s="3">
        <v>0.54030227661132801</v>
      </c>
      <c r="AH145" s="3"/>
      <c r="AI145" s="3"/>
      <c r="AJ145" s="3">
        <v>0.54030227661132801</v>
      </c>
      <c r="AK145" s="3"/>
      <c r="AL145" s="3"/>
      <c r="AM145" s="3">
        <v>0.54030227661132801</v>
      </c>
      <c r="AN145" s="3"/>
      <c r="AO145" s="3"/>
      <c r="AP145" s="3">
        <v>0.54030227661132801</v>
      </c>
      <c r="AQ145" s="3"/>
      <c r="AR145" s="3"/>
      <c r="AS145" s="3">
        <v>0.54030227661132801</v>
      </c>
      <c r="AT145" s="3"/>
      <c r="AU145" s="3"/>
      <c r="AV145" s="3">
        <v>0.54030227661132801</v>
      </c>
      <c r="AW145" s="3"/>
      <c r="AX145" s="3"/>
      <c r="AY145" s="3">
        <v>0.54030227661132801</v>
      </c>
      <c r="AZ145" s="3"/>
      <c r="BA145" s="3"/>
      <c r="BB145" s="3">
        <v>0.54030227661132801</v>
      </c>
      <c r="BC145" s="3"/>
      <c r="BD145" s="3"/>
      <c r="BE145" s="3">
        <v>0.54030227661132801</v>
      </c>
      <c r="BF145" s="3"/>
      <c r="BG145" s="3"/>
      <c r="BH145" s="3">
        <v>0.54030227661132801</v>
      </c>
      <c r="BI145" s="3"/>
      <c r="BJ145" s="3"/>
    </row>
    <row r="146" spans="1:62" x14ac:dyDescent="0.3">
      <c r="A146" s="3" t="s">
        <v>178</v>
      </c>
      <c r="B146" s="3" t="s">
        <v>48</v>
      </c>
      <c r="C146" s="3">
        <v>0.99957221746444702</v>
      </c>
      <c r="D146" s="3"/>
      <c r="E146" s="3"/>
      <c r="F146" s="3">
        <v>0.18432293832302099</v>
      </c>
      <c r="G146" s="3"/>
      <c r="H146" s="3"/>
      <c r="I146" s="3">
        <v>-0.92585718631744396</v>
      </c>
      <c r="J146" s="3"/>
      <c r="K146" s="3"/>
      <c r="L146" s="3">
        <v>-0.6265869140625</v>
      </c>
      <c r="M146" s="3"/>
      <c r="N146" s="3"/>
      <c r="O146" s="3">
        <v>0.935999035835266</v>
      </c>
      <c r="P146" s="3"/>
      <c r="Q146" s="3"/>
      <c r="R146" s="3">
        <v>0.52216428518295299</v>
      </c>
      <c r="S146" s="3"/>
      <c r="T146" s="3"/>
      <c r="U146" s="3">
        <v>-0.67411631345748901</v>
      </c>
      <c r="V146" s="3"/>
      <c r="W146" s="3"/>
      <c r="X146" s="3">
        <v>-0.81982159614562999</v>
      </c>
      <c r="Y146" s="3"/>
      <c r="Z146" s="3"/>
      <c r="AA146" s="3">
        <v>0.60337573289871205</v>
      </c>
      <c r="AB146" s="3"/>
      <c r="AC146" s="3"/>
      <c r="AD146" s="3">
        <v>0.73789256811142001</v>
      </c>
      <c r="AE146" s="3"/>
      <c r="AF146" s="3"/>
      <c r="AG146" s="3">
        <v>-0.48743629455566401</v>
      </c>
      <c r="AH146" s="3"/>
      <c r="AI146" s="3"/>
      <c r="AJ146" s="3">
        <v>-0.89195621013641402</v>
      </c>
      <c r="AK146" s="3"/>
      <c r="AL146" s="3"/>
      <c r="AM146" s="3">
        <v>0.39594864845275901</v>
      </c>
      <c r="AN146" s="3"/>
      <c r="AO146" s="3"/>
      <c r="AP146" s="3">
        <v>0.99958080053329501</v>
      </c>
      <c r="AQ146" s="3"/>
      <c r="AR146" s="3"/>
      <c r="AS146" s="3">
        <v>0.328366339206696</v>
      </c>
      <c r="AT146" s="3"/>
      <c r="AU146" s="3"/>
      <c r="AV146" s="3">
        <v>-0.95016247034072898</v>
      </c>
      <c r="AW146" s="3"/>
      <c r="AX146" s="3"/>
      <c r="AY146" s="3">
        <v>-0.54511654376983598</v>
      </c>
      <c r="AZ146" s="3"/>
      <c r="BA146" s="3"/>
      <c r="BB146" s="3">
        <v>0.55031138658523604</v>
      </c>
      <c r="BC146" s="3"/>
      <c r="BD146" s="3"/>
      <c r="BE146" s="3">
        <v>0.95133084058761597</v>
      </c>
      <c r="BF146" s="3"/>
      <c r="BG146" s="3"/>
      <c r="BH146" s="3">
        <v>8.8844157755374895E-2</v>
      </c>
      <c r="BI146" s="3"/>
      <c r="BJ146" s="3"/>
    </row>
    <row r="147" spans="1:62" x14ac:dyDescent="0.3">
      <c r="A147" s="3" t="s">
        <v>179</v>
      </c>
      <c r="B147" s="3" t="s">
        <v>48</v>
      </c>
      <c r="C147" s="3">
        <v>0.17955972254276301</v>
      </c>
      <c r="D147" s="3"/>
      <c r="E147" s="3"/>
      <c r="F147" s="3">
        <v>-0.82986390590667702</v>
      </c>
      <c r="G147" s="3"/>
      <c r="H147" s="3"/>
      <c r="I147" s="3">
        <v>-0.78722620010375999</v>
      </c>
      <c r="J147" s="3"/>
      <c r="K147" s="3"/>
      <c r="L147" s="3">
        <v>-0.63892370462417603</v>
      </c>
      <c r="M147" s="3"/>
      <c r="N147" s="3"/>
      <c r="O147" s="3">
        <v>-0.60202986001968395</v>
      </c>
      <c r="P147" s="3"/>
      <c r="Q147" s="3"/>
      <c r="R147" s="3">
        <v>0.50542873144149802</v>
      </c>
      <c r="S147" s="3"/>
      <c r="T147" s="3"/>
      <c r="U147" s="3">
        <v>0.90074247121810902</v>
      </c>
      <c r="V147" s="3"/>
      <c r="W147" s="3"/>
      <c r="X147" s="3">
        <v>8.4589786827564198E-2</v>
      </c>
      <c r="Y147" s="3"/>
      <c r="Z147" s="3"/>
      <c r="AA147" s="3">
        <v>0.28695654869079601</v>
      </c>
      <c r="AB147" s="3"/>
      <c r="AC147" s="3"/>
      <c r="AD147" s="3">
        <v>-0.662639319896698</v>
      </c>
      <c r="AE147" s="3"/>
      <c r="AF147" s="3"/>
      <c r="AG147" s="3">
        <v>6.8127572536468506E-2</v>
      </c>
      <c r="AH147" s="3"/>
      <c r="AI147" s="3"/>
      <c r="AJ147" s="3">
        <v>0.31703501939773598</v>
      </c>
      <c r="AK147" s="3"/>
      <c r="AL147" s="3"/>
      <c r="AM147" s="3">
        <v>-0.77748733758926403</v>
      </c>
      <c r="AN147" s="3"/>
      <c r="AO147" s="3"/>
      <c r="AP147" s="3">
        <v>-0.95920926332473799</v>
      </c>
      <c r="AQ147" s="3"/>
      <c r="AR147" s="3"/>
      <c r="AS147" s="3">
        <v>-0.944444060325623</v>
      </c>
      <c r="AT147" s="3"/>
      <c r="AU147" s="3"/>
      <c r="AV147" s="3">
        <v>0.95912498235702504</v>
      </c>
      <c r="AW147" s="3"/>
      <c r="AX147" s="3"/>
      <c r="AY147" s="3">
        <v>0.81787919998168901</v>
      </c>
      <c r="AZ147" s="3"/>
      <c r="BA147" s="3"/>
      <c r="BB147" s="3">
        <v>0.87722581624984697</v>
      </c>
      <c r="BC147" s="3"/>
      <c r="BD147" s="3"/>
      <c r="BE147" s="3">
        <v>0.95910966396331798</v>
      </c>
      <c r="BF147" s="3"/>
      <c r="BG147" s="3"/>
      <c r="BH147" s="3">
        <v>0.63360244035720803</v>
      </c>
      <c r="BI147" s="3"/>
      <c r="BJ147" s="3"/>
    </row>
    <row r="148" spans="1:62" x14ac:dyDescent="0.3">
      <c r="A148" s="3" t="s">
        <v>177</v>
      </c>
      <c r="B148" s="3" t="s">
        <v>48</v>
      </c>
      <c r="C148" s="3">
        <v>-0.29213881492614702</v>
      </c>
      <c r="D148" s="3"/>
      <c r="E148" s="3"/>
      <c r="F148" s="3">
        <v>0.90744680166244496</v>
      </c>
      <c r="G148" s="3"/>
      <c r="H148" s="3"/>
      <c r="I148" s="3">
        <v>1</v>
      </c>
      <c r="J148" s="3"/>
      <c r="K148" s="3"/>
      <c r="L148" s="3">
        <v>0.90744680166244496</v>
      </c>
      <c r="M148" s="3"/>
      <c r="N148" s="3"/>
      <c r="O148" s="3">
        <v>0.83422338962554898</v>
      </c>
      <c r="P148" s="3"/>
      <c r="Q148" s="3"/>
      <c r="R148" s="3">
        <v>-0.43217793107032798</v>
      </c>
      <c r="S148" s="3"/>
      <c r="T148" s="3"/>
      <c r="U148" s="3">
        <v>-0.39998531341552701</v>
      </c>
      <c r="V148" s="3"/>
      <c r="W148" s="3"/>
      <c r="X148" s="3">
        <v>-0.96260589361190796</v>
      </c>
      <c r="Y148" s="3"/>
      <c r="Z148" s="3"/>
      <c r="AA148" s="3">
        <v>0.84385395050048795</v>
      </c>
      <c r="AB148" s="3"/>
      <c r="AC148" s="3"/>
      <c r="AD148" s="3">
        <v>1</v>
      </c>
      <c r="AE148" s="3"/>
      <c r="AF148" s="3"/>
      <c r="AG148" s="3">
        <v>0.90744680166244496</v>
      </c>
      <c r="AH148" s="3"/>
      <c r="AI148" s="3"/>
      <c r="AJ148" s="3">
        <v>-0.96260589361190796</v>
      </c>
      <c r="AK148" s="3"/>
      <c r="AL148" s="3"/>
      <c r="AM148" s="3">
        <v>0.99984329938888505</v>
      </c>
      <c r="AN148" s="3"/>
      <c r="AO148" s="3"/>
      <c r="AP148" s="3">
        <v>-0.43217793107032798</v>
      </c>
      <c r="AQ148" s="3"/>
      <c r="AR148" s="3"/>
      <c r="AS148" s="3">
        <v>-1.32767474278808E-2</v>
      </c>
      <c r="AT148" s="3"/>
      <c r="AU148" s="3"/>
      <c r="AV148" s="3">
        <v>0.66031670570373502</v>
      </c>
      <c r="AW148" s="3"/>
      <c r="AX148" s="3"/>
      <c r="AY148" s="3">
        <v>-0.65364360809326205</v>
      </c>
      <c r="AZ148" s="3"/>
      <c r="BA148" s="3"/>
      <c r="BB148" s="3">
        <v>0.75390225648880005</v>
      </c>
      <c r="BC148" s="3"/>
      <c r="BD148" s="3"/>
      <c r="BE148" s="3">
        <v>0.40808206796646102</v>
      </c>
      <c r="BF148" s="3"/>
      <c r="BG148" s="3"/>
      <c r="BH148" s="3">
        <v>0.83422338962554898</v>
      </c>
      <c r="BI148" s="3"/>
      <c r="BJ148" s="3"/>
    </row>
    <row r="149" spans="1:62" x14ac:dyDescent="0.3">
      <c r="A149" s="3" t="s">
        <v>176</v>
      </c>
      <c r="B149" s="3" t="s">
        <v>48</v>
      </c>
      <c r="C149" s="3">
        <v>1</v>
      </c>
      <c r="D149" s="3"/>
      <c r="E149" s="3"/>
      <c r="F149" s="3">
        <v>1</v>
      </c>
      <c r="G149" s="3"/>
      <c r="H149" s="3"/>
      <c r="I149" s="3">
        <v>1</v>
      </c>
      <c r="J149" s="3"/>
      <c r="K149" s="3"/>
      <c r="L149" s="3">
        <v>1</v>
      </c>
      <c r="M149" s="3"/>
      <c r="N149" s="3"/>
      <c r="O149" s="3">
        <v>1</v>
      </c>
      <c r="P149" s="3"/>
      <c r="Q149" s="3"/>
      <c r="R149" s="3">
        <v>1</v>
      </c>
      <c r="S149" s="3"/>
      <c r="T149" s="3"/>
      <c r="U149" s="3">
        <v>1</v>
      </c>
      <c r="V149" s="3"/>
      <c r="W149" s="3"/>
      <c r="X149" s="3">
        <v>1</v>
      </c>
      <c r="Y149" s="3"/>
      <c r="Z149" s="3"/>
      <c r="AA149" s="3">
        <v>1</v>
      </c>
      <c r="AB149" s="3"/>
      <c r="AC149" s="3"/>
      <c r="AD149" s="3">
        <v>1</v>
      </c>
      <c r="AE149" s="3"/>
      <c r="AF149" s="3"/>
      <c r="AG149" s="3">
        <v>1</v>
      </c>
      <c r="AH149" s="3"/>
      <c r="AI149" s="3"/>
      <c r="AJ149" s="3">
        <v>1</v>
      </c>
      <c r="AK149" s="3"/>
      <c r="AL149" s="3"/>
      <c r="AM149" s="3">
        <v>1</v>
      </c>
      <c r="AN149" s="3"/>
      <c r="AO149" s="3"/>
      <c r="AP149" s="3">
        <v>1</v>
      </c>
      <c r="AQ149" s="3"/>
      <c r="AR149" s="3"/>
      <c r="AS149" s="3">
        <v>1</v>
      </c>
      <c r="AT149" s="3"/>
      <c r="AU149" s="3"/>
      <c r="AV149" s="3">
        <v>1</v>
      </c>
      <c r="AW149" s="3"/>
      <c r="AX149" s="3"/>
      <c r="AY149" s="3">
        <v>1</v>
      </c>
      <c r="AZ149" s="3"/>
      <c r="BA149" s="3"/>
      <c r="BB149" s="3">
        <v>1</v>
      </c>
      <c r="BC149" s="3"/>
      <c r="BD149" s="3"/>
      <c r="BE149" s="3">
        <v>1</v>
      </c>
      <c r="BF149" s="3"/>
      <c r="BG149" s="3"/>
      <c r="BH149" s="3">
        <v>1</v>
      </c>
      <c r="BI149" s="3"/>
      <c r="BJ149" s="3"/>
    </row>
    <row r="150" spans="1:62" x14ac:dyDescent="0.3">
      <c r="A150" s="3" t="s">
        <v>175</v>
      </c>
      <c r="B150" s="3"/>
      <c r="C150" s="3">
        <v>1</v>
      </c>
      <c r="D150" s="3"/>
      <c r="E150" s="3"/>
      <c r="F150" s="3">
        <v>1</v>
      </c>
      <c r="G150" s="3"/>
      <c r="H150" s="3"/>
      <c r="I150" s="3">
        <v>1</v>
      </c>
      <c r="J150" s="3"/>
      <c r="K150" s="3"/>
      <c r="L150" s="3">
        <v>1</v>
      </c>
      <c r="M150" s="3"/>
      <c r="N150" s="3"/>
      <c r="O150" s="3">
        <v>1</v>
      </c>
      <c r="P150" s="3"/>
      <c r="Q150" s="3"/>
      <c r="R150" s="3">
        <v>1</v>
      </c>
      <c r="S150" s="3"/>
      <c r="T150" s="3"/>
      <c r="U150" s="3">
        <v>1</v>
      </c>
      <c r="V150" s="3"/>
      <c r="W150" s="3"/>
      <c r="X150" s="3">
        <v>1</v>
      </c>
      <c r="Y150" s="3"/>
      <c r="Z150" s="3"/>
      <c r="AA150" s="3">
        <v>1</v>
      </c>
      <c r="AB150" s="3"/>
      <c r="AC150" s="3"/>
      <c r="AD150" s="3">
        <v>1</v>
      </c>
      <c r="AE150" s="3"/>
      <c r="AF150" s="3"/>
      <c r="AG150" s="3">
        <v>1</v>
      </c>
      <c r="AH150" s="3"/>
      <c r="AI150" s="3"/>
      <c r="AJ150" s="3">
        <v>1</v>
      </c>
      <c r="AK150" s="3"/>
      <c r="AL150" s="3"/>
      <c r="AM150" s="3">
        <v>1</v>
      </c>
      <c r="AN150" s="3"/>
      <c r="AO150" s="3"/>
      <c r="AP150" s="3">
        <v>1</v>
      </c>
      <c r="AQ150" s="3"/>
      <c r="AR150" s="3"/>
      <c r="AS150" s="3">
        <v>1</v>
      </c>
      <c r="AT150" s="3"/>
      <c r="AU150" s="3"/>
      <c r="AV150" s="3">
        <v>1</v>
      </c>
      <c r="AW150" s="3"/>
      <c r="AX150" s="3"/>
      <c r="AY150" s="3">
        <v>1</v>
      </c>
      <c r="AZ150" s="3"/>
      <c r="BA150" s="3"/>
      <c r="BB150" s="3">
        <v>1</v>
      </c>
      <c r="BC150" s="3"/>
      <c r="BD150" s="3"/>
      <c r="BE150" s="3">
        <v>1</v>
      </c>
      <c r="BF150" s="3"/>
      <c r="BG150" s="3"/>
      <c r="BH150" s="3">
        <v>1</v>
      </c>
      <c r="BI150" s="3"/>
      <c r="BJ150" s="3"/>
    </row>
    <row r="151" spans="1:62" x14ac:dyDescent="0.3">
      <c r="A151" s="3" t="s">
        <v>174</v>
      </c>
      <c r="B151" s="3"/>
      <c r="C151" s="3">
        <v>0</v>
      </c>
      <c r="D151" s="3"/>
      <c r="E151" s="3"/>
      <c r="F151" s="3">
        <v>0</v>
      </c>
      <c r="G151" s="3"/>
      <c r="H151" s="3"/>
      <c r="I151" s="3">
        <v>0</v>
      </c>
      <c r="J151" s="3"/>
      <c r="K151" s="3"/>
      <c r="L151" s="3">
        <v>0</v>
      </c>
      <c r="M151" s="3"/>
      <c r="N151" s="3"/>
      <c r="O151" s="3">
        <v>0</v>
      </c>
      <c r="P151" s="3"/>
      <c r="Q151" s="3"/>
      <c r="R151" s="3">
        <v>0</v>
      </c>
      <c r="S151" s="3"/>
      <c r="T151" s="3"/>
      <c r="U151" s="3">
        <v>0</v>
      </c>
      <c r="V151" s="3"/>
      <c r="W151" s="3"/>
      <c r="X151" s="3">
        <v>0</v>
      </c>
      <c r="Y151" s="3"/>
      <c r="Z151" s="3"/>
      <c r="AA151" s="3">
        <v>0</v>
      </c>
      <c r="AB151" s="3"/>
      <c r="AC151" s="3"/>
      <c r="AD151" s="3">
        <v>0</v>
      </c>
      <c r="AE151" s="3"/>
      <c r="AF151" s="3"/>
      <c r="AG151" s="3">
        <v>0</v>
      </c>
      <c r="AH151" s="3"/>
      <c r="AI151" s="3"/>
      <c r="AJ151" s="3">
        <v>0</v>
      </c>
      <c r="AK151" s="3"/>
      <c r="AL151" s="3"/>
      <c r="AM151" s="3">
        <v>0</v>
      </c>
      <c r="AN151" s="3"/>
      <c r="AO151" s="3"/>
      <c r="AP151" s="3">
        <v>0</v>
      </c>
      <c r="AQ151" s="3"/>
      <c r="AR151" s="3"/>
      <c r="AS151" s="3">
        <v>0</v>
      </c>
      <c r="AT151" s="3"/>
      <c r="AU151" s="3"/>
      <c r="AV151" s="3">
        <v>0</v>
      </c>
      <c r="AW151" s="3"/>
      <c r="AX151" s="3"/>
      <c r="AY151" s="3">
        <v>0</v>
      </c>
      <c r="AZ151" s="3"/>
      <c r="BA151" s="3"/>
      <c r="BB151" s="3">
        <v>0</v>
      </c>
      <c r="BC151" s="3"/>
      <c r="BD151" s="3"/>
      <c r="BE151" s="3">
        <v>0</v>
      </c>
      <c r="BF151" s="3"/>
      <c r="BG151" s="3"/>
      <c r="BH151" s="3">
        <v>0</v>
      </c>
      <c r="BI151" s="3"/>
      <c r="BJ151" s="3"/>
    </row>
    <row r="152" spans="1:62" x14ac:dyDescent="0.3">
      <c r="A152" s="3" t="s">
        <v>173</v>
      </c>
      <c r="B152" s="3" t="s">
        <v>48</v>
      </c>
      <c r="C152" s="3">
        <v>7</v>
      </c>
      <c r="D152" s="3"/>
      <c r="E152" s="3"/>
      <c r="F152" s="3">
        <v>11</v>
      </c>
      <c r="G152" s="3"/>
      <c r="H152" s="3"/>
      <c r="I152" s="3">
        <v>14</v>
      </c>
      <c r="J152" s="3"/>
      <c r="K152" s="3"/>
      <c r="L152" s="3">
        <v>3</v>
      </c>
      <c r="M152" s="3"/>
      <c r="N152" s="3"/>
      <c r="O152" s="3">
        <v>7</v>
      </c>
      <c r="P152" s="3"/>
      <c r="Q152" s="3"/>
      <c r="R152" s="3">
        <v>11</v>
      </c>
      <c r="S152" s="3"/>
      <c r="T152" s="3"/>
      <c r="U152" s="3">
        <v>14</v>
      </c>
      <c r="V152" s="3"/>
      <c r="W152" s="3"/>
      <c r="X152" s="3">
        <v>3</v>
      </c>
      <c r="Y152" s="3"/>
      <c r="Z152" s="3"/>
      <c r="AA152" s="3">
        <v>7</v>
      </c>
      <c r="AB152" s="3"/>
      <c r="AC152" s="3"/>
      <c r="AD152" s="3">
        <v>9</v>
      </c>
      <c r="AE152" s="3"/>
      <c r="AF152" s="3"/>
      <c r="AG152" s="3">
        <v>13</v>
      </c>
      <c r="AH152" s="3"/>
      <c r="AI152" s="3"/>
      <c r="AJ152" s="3">
        <v>2</v>
      </c>
      <c r="AK152" s="3"/>
      <c r="AL152" s="3"/>
      <c r="AM152" s="3">
        <v>5</v>
      </c>
      <c r="AN152" s="3"/>
      <c r="AO152" s="3"/>
      <c r="AP152" s="3">
        <v>8</v>
      </c>
      <c r="AQ152" s="3"/>
      <c r="AR152" s="3"/>
      <c r="AS152" s="3">
        <v>11</v>
      </c>
      <c r="AT152" s="3"/>
      <c r="AU152" s="3"/>
      <c r="AV152" s="3">
        <v>0</v>
      </c>
      <c r="AW152" s="3"/>
      <c r="AX152" s="3"/>
      <c r="AY152" s="3">
        <v>4</v>
      </c>
      <c r="AZ152" s="3"/>
      <c r="BA152" s="3"/>
      <c r="BB152" s="3">
        <v>7</v>
      </c>
      <c r="BC152" s="3"/>
      <c r="BD152" s="3"/>
      <c r="BE152" s="3">
        <v>10</v>
      </c>
      <c r="BF152" s="3"/>
      <c r="BG152" s="3"/>
      <c r="BH152" s="3">
        <v>13</v>
      </c>
      <c r="BI152" s="3"/>
      <c r="BJ152" s="3"/>
    </row>
    <row r="153" spans="1:62" x14ac:dyDescent="0.3">
      <c r="A153" s="3" t="s">
        <v>172</v>
      </c>
      <c r="B153" s="3" t="s">
        <v>48</v>
      </c>
      <c r="C153" s="3">
        <v>1.3333333730697601</v>
      </c>
      <c r="D153" s="3"/>
      <c r="E153" s="3"/>
      <c r="F153" s="3">
        <v>1.3333333730697601</v>
      </c>
      <c r="G153" s="3"/>
      <c r="H153" s="3"/>
      <c r="I153" s="3">
        <v>1.3333333730697601</v>
      </c>
      <c r="J153" s="3"/>
      <c r="K153" s="3"/>
      <c r="L153" s="3">
        <v>1.3333333730697601</v>
      </c>
      <c r="M153" s="3"/>
      <c r="N153" s="3"/>
      <c r="O153" s="3">
        <v>1.3333333730697601</v>
      </c>
      <c r="P153" s="3"/>
      <c r="Q153" s="3"/>
      <c r="R153" s="3">
        <v>1.3333333730697601</v>
      </c>
      <c r="S153" s="3"/>
      <c r="T153" s="3"/>
      <c r="U153" s="3">
        <v>1.3333333730697601</v>
      </c>
      <c r="V153" s="3"/>
      <c r="W153" s="3"/>
      <c r="X153" s="3">
        <v>1.3333333730697601</v>
      </c>
      <c r="Y153" s="3"/>
      <c r="Z153" s="3"/>
      <c r="AA153" s="3">
        <v>1.3333333730697601</v>
      </c>
      <c r="AB153" s="3"/>
      <c r="AC153" s="3"/>
      <c r="AD153" s="3">
        <v>1.3333333730697601</v>
      </c>
      <c r="AE153" s="3"/>
      <c r="AF153" s="3"/>
      <c r="AG153" s="3">
        <v>1.3333333730697601</v>
      </c>
      <c r="AH153" s="3"/>
      <c r="AI153" s="3"/>
      <c r="AJ153" s="3">
        <v>1.3333333730697601</v>
      </c>
      <c r="AK153" s="3"/>
      <c r="AL153" s="3"/>
      <c r="AM153" s="3">
        <v>1.3333333730697601</v>
      </c>
      <c r="AN153" s="3"/>
      <c r="AO153" s="3"/>
      <c r="AP153" s="3">
        <v>1.3333333730697601</v>
      </c>
      <c r="AQ153" s="3"/>
      <c r="AR153" s="3"/>
      <c r="AS153" s="3">
        <v>1.3333333730697601</v>
      </c>
      <c r="AT153" s="3"/>
      <c r="AU153" s="3"/>
      <c r="AV153" s="3">
        <v>1.3333333730697601</v>
      </c>
      <c r="AW153" s="3"/>
      <c r="AX153" s="3"/>
      <c r="AY153" s="3">
        <v>1.3333333730697601</v>
      </c>
      <c r="AZ153" s="3"/>
      <c r="BA153" s="3"/>
      <c r="BB153" s="3">
        <v>1.3333333730697601</v>
      </c>
      <c r="BC153" s="3"/>
      <c r="BD153" s="3"/>
      <c r="BE153" s="3">
        <v>1.3333333730697601</v>
      </c>
      <c r="BF153" s="3"/>
      <c r="BG153" s="3"/>
      <c r="BH153" s="3">
        <v>1.3333333730697601</v>
      </c>
      <c r="BI153" s="3"/>
      <c r="BJ153" s="3"/>
    </row>
    <row r="154" spans="1:62" x14ac:dyDescent="0.3">
      <c r="A154" s="3" t="s">
        <v>171</v>
      </c>
      <c r="B154" s="3" t="s">
        <v>48</v>
      </c>
      <c r="C154" s="3">
        <v>860.79998779296898</v>
      </c>
      <c r="D154" s="3"/>
      <c r="E154" s="3"/>
      <c r="F154" s="3">
        <v>860.79998779296898</v>
      </c>
      <c r="G154" s="3"/>
      <c r="H154" s="3"/>
      <c r="I154" s="3">
        <v>860.79998779296898</v>
      </c>
      <c r="J154" s="3"/>
      <c r="K154" s="3"/>
      <c r="L154" s="3">
        <v>860.79998779296898</v>
      </c>
      <c r="M154" s="3"/>
      <c r="N154" s="3"/>
      <c r="O154" s="3">
        <v>860.79998779296898</v>
      </c>
      <c r="P154" s="3"/>
      <c r="Q154" s="3"/>
      <c r="R154" s="3">
        <v>860.79998779296898</v>
      </c>
      <c r="S154" s="3"/>
      <c r="T154" s="3"/>
      <c r="U154" s="3">
        <v>860.79998779296898</v>
      </c>
      <c r="V154" s="3"/>
      <c r="W154" s="3"/>
      <c r="X154" s="3">
        <v>860.79998779296898</v>
      </c>
      <c r="Y154" s="3"/>
      <c r="Z154" s="3"/>
      <c r="AA154" s="3">
        <v>860.79998779296898</v>
      </c>
      <c r="AB154" s="3"/>
      <c r="AC154" s="3"/>
      <c r="AD154" s="3">
        <v>860.79998779296898</v>
      </c>
      <c r="AE154" s="3"/>
      <c r="AF154" s="3"/>
      <c r="AG154" s="3">
        <v>860.79998779296898</v>
      </c>
      <c r="AH154" s="3"/>
      <c r="AI154" s="3"/>
      <c r="AJ154" s="3">
        <v>860.79998779296898</v>
      </c>
      <c r="AK154" s="3"/>
      <c r="AL154" s="3"/>
      <c r="AM154" s="3">
        <v>860.79998779296898</v>
      </c>
      <c r="AN154" s="3"/>
      <c r="AO154" s="3"/>
      <c r="AP154" s="3">
        <v>860.79998779296898</v>
      </c>
      <c r="AQ154" s="3"/>
      <c r="AR154" s="3"/>
      <c r="AS154" s="3">
        <v>860.79998779296898</v>
      </c>
      <c r="AT154" s="3"/>
      <c r="AU154" s="3"/>
      <c r="AV154" s="3">
        <v>860.79998779296898</v>
      </c>
      <c r="AW154" s="3"/>
      <c r="AX154" s="3"/>
      <c r="AY154" s="3">
        <v>860.79998779296898</v>
      </c>
      <c r="AZ154" s="3"/>
      <c r="BA154" s="3"/>
      <c r="BB154" s="3">
        <v>860.79998779296898</v>
      </c>
      <c r="BC154" s="3"/>
      <c r="BD154" s="3"/>
      <c r="BE154" s="3">
        <v>860.79998779296898</v>
      </c>
      <c r="BF154" s="3"/>
      <c r="BG154" s="3"/>
      <c r="BH154" s="3">
        <v>860.79998779296898</v>
      </c>
      <c r="BI154" s="3"/>
      <c r="BJ154" s="3"/>
    </row>
    <row r="155" spans="1:62" x14ac:dyDescent="0.3">
      <c r="A155" s="3" t="s">
        <v>169</v>
      </c>
      <c r="B155" s="3" t="s">
        <v>48</v>
      </c>
      <c r="C155" s="3">
        <v>0.78539818525314298</v>
      </c>
      <c r="D155" s="3"/>
      <c r="E155" s="3"/>
      <c r="F155" s="3">
        <v>0.78539818525314298</v>
      </c>
      <c r="G155" s="3"/>
      <c r="H155" s="3"/>
      <c r="I155" s="3">
        <v>0.78539818525314298</v>
      </c>
      <c r="J155" s="3"/>
      <c r="K155" s="3"/>
      <c r="L155" s="3">
        <v>0.78539818525314298</v>
      </c>
      <c r="M155" s="3"/>
      <c r="N155" s="3"/>
      <c r="O155" s="3">
        <v>0.78539818525314298</v>
      </c>
      <c r="P155" s="3"/>
      <c r="Q155" s="3"/>
      <c r="R155" s="3">
        <v>0.78539818525314298</v>
      </c>
      <c r="S155" s="3"/>
      <c r="T155" s="3"/>
      <c r="U155" s="3">
        <v>0.78539818525314298</v>
      </c>
      <c r="V155" s="3"/>
      <c r="W155" s="3"/>
      <c r="X155" s="3">
        <v>0.78539818525314298</v>
      </c>
      <c r="Y155" s="3"/>
      <c r="Z155" s="3"/>
      <c r="AA155" s="3">
        <v>0.78539818525314298</v>
      </c>
      <c r="AB155" s="3"/>
      <c r="AC155" s="3"/>
      <c r="AD155" s="3">
        <v>0.78539818525314298</v>
      </c>
      <c r="AE155" s="3"/>
      <c r="AF155" s="3"/>
      <c r="AG155" s="3">
        <v>0.78539818525314298</v>
      </c>
      <c r="AH155" s="3"/>
      <c r="AI155" s="3"/>
      <c r="AJ155" s="3">
        <v>0.78539818525314298</v>
      </c>
      <c r="AK155" s="3"/>
      <c r="AL155" s="3"/>
      <c r="AM155" s="3">
        <v>0.78539818525314298</v>
      </c>
      <c r="AN155" s="3"/>
      <c r="AO155" s="3"/>
      <c r="AP155" s="3">
        <v>0.78539818525314298</v>
      </c>
      <c r="AQ155" s="3"/>
      <c r="AR155" s="3"/>
      <c r="AS155" s="3">
        <v>0.78539818525314298</v>
      </c>
      <c r="AT155" s="3"/>
      <c r="AU155" s="3"/>
      <c r="AV155" s="3">
        <v>0.78539818525314298</v>
      </c>
      <c r="AW155" s="3"/>
      <c r="AX155" s="3"/>
      <c r="AY155" s="3">
        <v>0.78539818525314298</v>
      </c>
      <c r="AZ155" s="3"/>
      <c r="BA155" s="3"/>
      <c r="BB155" s="3">
        <v>0.78539818525314298</v>
      </c>
      <c r="BC155" s="3"/>
      <c r="BD155" s="3"/>
      <c r="BE155" s="3">
        <v>0.78539818525314298</v>
      </c>
      <c r="BF155" s="3"/>
      <c r="BG155" s="3"/>
      <c r="BH155" s="3">
        <v>0.78539818525314298</v>
      </c>
      <c r="BI155" s="3"/>
      <c r="BJ155" s="3"/>
    </row>
    <row r="156" spans="1:62" x14ac:dyDescent="0.3">
      <c r="A156" s="3" t="s">
        <v>170</v>
      </c>
      <c r="B156" s="3" t="s">
        <v>48</v>
      </c>
      <c r="C156" s="3">
        <v>0.124354995787144</v>
      </c>
      <c r="D156" s="3"/>
      <c r="E156" s="3"/>
      <c r="F156" s="3">
        <v>0.124354995787144</v>
      </c>
      <c r="G156" s="3"/>
      <c r="H156" s="3"/>
      <c r="I156" s="3">
        <v>0.124354995787144</v>
      </c>
      <c r="J156" s="3"/>
      <c r="K156" s="3"/>
      <c r="L156" s="3">
        <v>0.124354995787144</v>
      </c>
      <c r="M156" s="3"/>
      <c r="N156" s="3"/>
      <c r="O156" s="3">
        <v>0.124354995787144</v>
      </c>
      <c r="P156" s="3"/>
      <c r="Q156" s="3"/>
      <c r="R156" s="3">
        <v>0.124354995787144</v>
      </c>
      <c r="S156" s="3"/>
      <c r="T156" s="3"/>
      <c r="U156" s="3">
        <v>0.124354995787144</v>
      </c>
      <c r="V156" s="3"/>
      <c r="W156" s="3"/>
      <c r="X156" s="3">
        <v>0.124354995787144</v>
      </c>
      <c r="Y156" s="3"/>
      <c r="Z156" s="3"/>
      <c r="AA156" s="3">
        <v>0.124354995787144</v>
      </c>
      <c r="AB156" s="3"/>
      <c r="AC156" s="3"/>
      <c r="AD156" s="3">
        <v>0.124354995787144</v>
      </c>
      <c r="AE156" s="3"/>
      <c r="AF156" s="3"/>
      <c r="AG156" s="3">
        <v>0.124354995787144</v>
      </c>
      <c r="AH156" s="3"/>
      <c r="AI156" s="3"/>
      <c r="AJ156" s="3">
        <v>0.124354995787144</v>
      </c>
      <c r="AK156" s="3"/>
      <c r="AL156" s="3"/>
      <c r="AM156" s="3">
        <v>0.124354995787144</v>
      </c>
      <c r="AN156" s="3"/>
      <c r="AO156" s="3"/>
      <c r="AP156" s="3">
        <v>0.124354995787144</v>
      </c>
      <c r="AQ156" s="3"/>
      <c r="AR156" s="3"/>
      <c r="AS156" s="3">
        <v>0.124354995787144</v>
      </c>
      <c r="AT156" s="3"/>
      <c r="AU156" s="3"/>
      <c r="AV156" s="3">
        <v>0.124354995787144</v>
      </c>
      <c r="AW156" s="3"/>
      <c r="AX156" s="3"/>
      <c r="AY156" s="3">
        <v>0.124354995787144</v>
      </c>
      <c r="AZ156" s="3"/>
      <c r="BA156" s="3"/>
      <c r="BB156" s="3">
        <v>0.124354995787144</v>
      </c>
      <c r="BC156" s="3"/>
      <c r="BD156" s="3"/>
      <c r="BE156" s="3">
        <v>0.124354995787144</v>
      </c>
      <c r="BF156" s="3"/>
      <c r="BG156" s="3"/>
      <c r="BH156" s="3">
        <v>0.124354995787144</v>
      </c>
      <c r="BI156" s="3"/>
      <c r="BJ156" s="3"/>
    </row>
    <row r="157" spans="1:62" x14ac:dyDescent="0.3">
      <c r="A157" s="3" t="s">
        <v>168</v>
      </c>
      <c r="B157" s="3" t="s">
        <v>48</v>
      </c>
      <c r="C157" s="3">
        <v>1.57079637050629</v>
      </c>
      <c r="D157" s="3"/>
      <c r="E157" s="3"/>
      <c r="F157" s="3">
        <v>1.57079637050629</v>
      </c>
      <c r="G157" s="3"/>
      <c r="H157" s="3"/>
      <c r="I157" s="3">
        <v>1.57079637050629</v>
      </c>
      <c r="J157" s="3"/>
      <c r="K157" s="3"/>
      <c r="L157" s="3">
        <v>1.57079637050629</v>
      </c>
      <c r="M157" s="3"/>
      <c r="N157" s="3"/>
      <c r="O157" s="3">
        <v>1.57079637050629</v>
      </c>
      <c r="P157" s="3"/>
      <c r="Q157" s="3"/>
      <c r="R157" s="3">
        <v>1.57079637050629</v>
      </c>
      <c r="S157" s="3"/>
      <c r="T157" s="3"/>
      <c r="U157" s="3">
        <v>1.57079637050629</v>
      </c>
      <c r="V157" s="3"/>
      <c r="W157" s="3"/>
      <c r="X157" s="3">
        <v>1.57079637050629</v>
      </c>
      <c r="Y157" s="3"/>
      <c r="Z157" s="3"/>
      <c r="AA157" s="3">
        <v>1.57079637050629</v>
      </c>
      <c r="AB157" s="3"/>
      <c r="AC157" s="3"/>
      <c r="AD157" s="3">
        <v>1.57079637050629</v>
      </c>
      <c r="AE157" s="3"/>
      <c r="AF157" s="3"/>
      <c r="AG157" s="3">
        <v>1.57079637050629</v>
      </c>
      <c r="AH157" s="3"/>
      <c r="AI157" s="3"/>
      <c r="AJ157" s="3">
        <v>1.57079637050629</v>
      </c>
      <c r="AK157" s="3"/>
      <c r="AL157" s="3"/>
      <c r="AM157" s="3">
        <v>1.57079637050629</v>
      </c>
      <c r="AN157" s="3"/>
      <c r="AO157" s="3"/>
      <c r="AP157" s="3">
        <v>1.57079637050629</v>
      </c>
      <c r="AQ157" s="3"/>
      <c r="AR157" s="3"/>
      <c r="AS157" s="3">
        <v>1.57079637050629</v>
      </c>
      <c r="AT157" s="3"/>
      <c r="AU157" s="3"/>
      <c r="AV157" s="3">
        <v>1.57079637050629</v>
      </c>
      <c r="AW157" s="3"/>
      <c r="AX157" s="3"/>
      <c r="AY157" s="3">
        <v>1.57079637050629</v>
      </c>
      <c r="AZ157" s="3"/>
      <c r="BA157" s="3"/>
      <c r="BB157" s="3">
        <v>1.57079637050629</v>
      </c>
      <c r="BC157" s="3"/>
      <c r="BD157" s="3"/>
      <c r="BE157" s="3">
        <v>1.57079637050629</v>
      </c>
      <c r="BF157" s="3"/>
      <c r="BG157" s="3"/>
      <c r="BH157" s="3">
        <v>1.57079637050629</v>
      </c>
      <c r="BI157" s="3"/>
      <c r="BJ157" s="3"/>
    </row>
    <row r="158" spans="1:62" x14ac:dyDescent="0.3">
      <c r="A158" s="3" t="s">
        <v>167</v>
      </c>
      <c r="B158" s="3"/>
      <c r="C158" s="3">
        <v>0</v>
      </c>
      <c r="D158" s="3"/>
      <c r="E158" s="3"/>
      <c r="F158" s="3">
        <v>0</v>
      </c>
      <c r="G158" s="3"/>
      <c r="H158" s="3"/>
      <c r="I158" s="3">
        <v>0</v>
      </c>
      <c r="J158" s="3"/>
      <c r="K158" s="3"/>
      <c r="L158" s="3">
        <v>0</v>
      </c>
      <c r="M158" s="3"/>
      <c r="N158" s="3"/>
      <c r="O158" s="3">
        <v>0</v>
      </c>
      <c r="P158" s="3"/>
      <c r="Q158" s="3"/>
      <c r="R158" s="3">
        <v>0</v>
      </c>
      <c r="S158" s="3"/>
      <c r="T158" s="3"/>
      <c r="U158" s="3">
        <v>0</v>
      </c>
      <c r="V158" s="3"/>
      <c r="W158" s="3"/>
      <c r="X158" s="3">
        <v>0</v>
      </c>
      <c r="Y158" s="3"/>
      <c r="Z158" s="3"/>
      <c r="AA158" s="3">
        <v>0</v>
      </c>
      <c r="AB158" s="3"/>
      <c r="AC158" s="3"/>
      <c r="AD158" s="3">
        <v>0</v>
      </c>
      <c r="AE158" s="3"/>
      <c r="AF158" s="3"/>
      <c r="AG158" s="3">
        <v>0</v>
      </c>
      <c r="AH158" s="3"/>
      <c r="AI158" s="3"/>
      <c r="AJ158" s="3">
        <v>0</v>
      </c>
      <c r="AK158" s="3"/>
      <c r="AL158" s="3"/>
      <c r="AM158" s="3">
        <v>0</v>
      </c>
      <c r="AN158" s="3"/>
      <c r="AO158" s="3"/>
      <c r="AP158" s="3">
        <v>0</v>
      </c>
      <c r="AQ158" s="3"/>
      <c r="AR158" s="3"/>
      <c r="AS158" s="3">
        <v>0</v>
      </c>
      <c r="AT158" s="3"/>
      <c r="AU158" s="3"/>
      <c r="AV158" s="3">
        <v>0</v>
      </c>
      <c r="AW158" s="3"/>
      <c r="AX158" s="3"/>
      <c r="AY158" s="3">
        <v>0</v>
      </c>
      <c r="AZ158" s="3"/>
      <c r="BA158" s="3"/>
      <c r="BB158" s="3">
        <v>0</v>
      </c>
      <c r="BC158" s="3"/>
      <c r="BD158" s="3"/>
      <c r="BE158" s="3">
        <v>0</v>
      </c>
      <c r="BF158" s="3"/>
      <c r="BG158" s="3"/>
      <c r="BH158" s="3">
        <v>0</v>
      </c>
      <c r="BI158" s="3"/>
      <c r="BJ158" s="3"/>
    </row>
    <row r="159" spans="1:62" x14ac:dyDescent="0.3">
      <c r="A159" s="3" t="s">
        <v>166</v>
      </c>
      <c r="B159" s="3" t="s">
        <v>48</v>
      </c>
      <c r="C159" s="3">
        <v>0</v>
      </c>
      <c r="D159" s="3"/>
      <c r="E159" s="3"/>
      <c r="F159" s="3">
        <v>0</v>
      </c>
      <c r="G159" s="3"/>
      <c r="H159" s="3"/>
      <c r="I159" s="3">
        <v>0</v>
      </c>
      <c r="J159" s="3"/>
      <c r="K159" s="3"/>
      <c r="L159" s="3">
        <v>0</v>
      </c>
      <c r="M159" s="3"/>
      <c r="N159" s="3"/>
      <c r="O159" s="3">
        <v>0</v>
      </c>
      <c r="P159" s="3"/>
      <c r="Q159" s="3"/>
      <c r="R159" s="3">
        <v>0</v>
      </c>
      <c r="S159" s="3"/>
      <c r="T159" s="3"/>
      <c r="U159" s="3">
        <v>0</v>
      </c>
      <c r="V159" s="3"/>
      <c r="W159" s="3"/>
      <c r="X159" s="3">
        <v>0</v>
      </c>
      <c r="Y159" s="3"/>
      <c r="Z159" s="3"/>
      <c r="AA159" s="3">
        <v>0</v>
      </c>
      <c r="AB159" s="3"/>
      <c r="AC159" s="3"/>
      <c r="AD159" s="3">
        <v>0</v>
      </c>
      <c r="AE159" s="3"/>
      <c r="AF159" s="3"/>
      <c r="AG159" s="3">
        <v>0</v>
      </c>
      <c r="AH159" s="3"/>
      <c r="AI159" s="3"/>
      <c r="AJ159" s="3">
        <v>0</v>
      </c>
      <c r="AK159" s="3"/>
      <c r="AL159" s="3"/>
      <c r="AM159" s="3">
        <v>0</v>
      </c>
      <c r="AN159" s="3"/>
      <c r="AO159" s="3"/>
      <c r="AP159" s="3">
        <v>0</v>
      </c>
      <c r="AQ159" s="3"/>
      <c r="AR159" s="3"/>
      <c r="AS159" s="3">
        <v>0</v>
      </c>
      <c r="AT159" s="3"/>
      <c r="AU159" s="3"/>
      <c r="AV159" s="3">
        <v>0</v>
      </c>
      <c r="AW159" s="3"/>
      <c r="AX159" s="3"/>
      <c r="AY159" s="3">
        <v>0</v>
      </c>
      <c r="AZ159" s="3"/>
      <c r="BA159" s="3"/>
      <c r="BB159" s="3">
        <v>0</v>
      </c>
      <c r="BC159" s="3"/>
      <c r="BD159" s="3"/>
      <c r="BE159" s="3">
        <v>0</v>
      </c>
      <c r="BF159" s="3"/>
      <c r="BG159" s="3"/>
      <c r="BH159" s="3">
        <v>0</v>
      </c>
      <c r="BI159" s="3"/>
      <c r="BJ159" s="3"/>
    </row>
    <row r="160" spans="1:62" x14ac:dyDescent="0.3">
      <c r="A160" s="3" t="s">
        <v>165</v>
      </c>
      <c r="B160" s="3" t="s">
        <v>48</v>
      </c>
      <c r="C160" s="3">
        <v>1</v>
      </c>
      <c r="D160" s="3"/>
      <c r="E160" s="3"/>
      <c r="F160" s="3">
        <v>1</v>
      </c>
      <c r="G160" s="3"/>
      <c r="H160" s="3"/>
      <c r="I160" s="3">
        <v>1</v>
      </c>
      <c r="J160" s="3"/>
      <c r="K160" s="3"/>
      <c r="L160" s="3">
        <v>1</v>
      </c>
      <c r="M160" s="3"/>
      <c r="N160" s="3"/>
      <c r="O160" s="3">
        <v>1</v>
      </c>
      <c r="P160" s="3"/>
      <c r="Q160" s="3"/>
      <c r="R160" s="3">
        <v>1</v>
      </c>
      <c r="S160" s="3"/>
      <c r="T160" s="3"/>
      <c r="U160" s="3">
        <v>1</v>
      </c>
      <c r="V160" s="3"/>
      <c r="W160" s="3"/>
      <c r="X160" s="3">
        <v>1</v>
      </c>
      <c r="Y160" s="3"/>
      <c r="Z160" s="3"/>
      <c r="AA160" s="3">
        <v>1</v>
      </c>
      <c r="AB160" s="3"/>
      <c r="AC160" s="3"/>
      <c r="AD160" s="3">
        <v>1</v>
      </c>
      <c r="AE160" s="3"/>
      <c r="AF160" s="3"/>
      <c r="AG160" s="3">
        <v>1</v>
      </c>
      <c r="AH160" s="3"/>
      <c r="AI160" s="3"/>
      <c r="AJ160" s="3">
        <v>1</v>
      </c>
      <c r="AK160" s="3"/>
      <c r="AL160" s="3"/>
      <c r="AM160" s="3">
        <v>1</v>
      </c>
      <c r="AN160" s="3"/>
      <c r="AO160" s="3"/>
      <c r="AP160" s="3">
        <v>1</v>
      </c>
      <c r="AQ160" s="3"/>
      <c r="AR160" s="3"/>
      <c r="AS160" s="3">
        <v>1</v>
      </c>
      <c r="AT160" s="3"/>
      <c r="AU160" s="3"/>
      <c r="AV160" s="3">
        <v>1</v>
      </c>
      <c r="AW160" s="3"/>
      <c r="AX160" s="3"/>
      <c r="AY160" s="3">
        <v>1</v>
      </c>
      <c r="AZ160" s="3"/>
      <c r="BA160" s="3"/>
      <c r="BB160" s="3">
        <v>1</v>
      </c>
      <c r="BC160" s="3"/>
      <c r="BD160" s="3"/>
      <c r="BE160" s="3">
        <v>1</v>
      </c>
      <c r="BF160" s="3"/>
      <c r="BG160" s="3"/>
      <c r="BH160" s="3">
        <v>1</v>
      </c>
      <c r="BI160" s="3"/>
      <c r="BJ160" s="3"/>
    </row>
    <row r="161" spans="1:62" x14ac:dyDescent="0.3">
      <c r="A161" s="3" t="s">
        <v>231</v>
      </c>
      <c r="B161" s="3" t="s">
        <v>48</v>
      </c>
      <c r="C161" s="3">
        <v>771.5</v>
      </c>
      <c r="D161" s="3"/>
      <c r="E161" s="3"/>
      <c r="F161" s="3">
        <v>909.5</v>
      </c>
      <c r="G161" s="3"/>
      <c r="H161" s="3"/>
      <c r="I161" s="3">
        <v>46.5</v>
      </c>
      <c r="J161" s="3"/>
      <c r="K161" s="3"/>
      <c r="L161" s="3">
        <v>174.5</v>
      </c>
      <c r="M161" s="3"/>
      <c r="N161" s="3"/>
      <c r="O161" s="3">
        <v>363.5</v>
      </c>
      <c r="P161" s="3"/>
      <c r="Q161" s="3"/>
      <c r="R161" s="3">
        <v>501.5</v>
      </c>
      <c r="S161" s="3"/>
      <c r="T161" s="3"/>
      <c r="U161" s="3">
        <v>630.5</v>
      </c>
      <c r="V161" s="3"/>
      <c r="W161" s="3"/>
      <c r="X161" s="3">
        <v>774.5</v>
      </c>
      <c r="Y161" s="3"/>
      <c r="Z161" s="3"/>
      <c r="AA161" s="3">
        <v>935.5</v>
      </c>
      <c r="AB161" s="3"/>
      <c r="AC161" s="3"/>
      <c r="AD161" s="3">
        <v>50.5</v>
      </c>
      <c r="AE161" s="3"/>
      <c r="AF161" s="3"/>
      <c r="AG161" s="3">
        <v>184.5</v>
      </c>
      <c r="AH161" s="3"/>
      <c r="AI161" s="3"/>
      <c r="AJ161" s="3">
        <v>337.5</v>
      </c>
      <c r="AK161" s="3"/>
      <c r="AL161" s="3"/>
      <c r="AM161" s="3">
        <v>488.5</v>
      </c>
      <c r="AN161" s="3"/>
      <c r="AO161" s="3"/>
      <c r="AP161" s="3">
        <v>604.5</v>
      </c>
      <c r="AQ161" s="3"/>
      <c r="AR161" s="3"/>
      <c r="AS161" s="3">
        <v>728.5</v>
      </c>
      <c r="AT161" s="3"/>
      <c r="AU161" s="3"/>
      <c r="AV161" s="3">
        <v>887.5</v>
      </c>
      <c r="AW161" s="3"/>
      <c r="AX161" s="3"/>
      <c r="AY161" s="3">
        <v>18.5</v>
      </c>
      <c r="AZ161" s="3"/>
      <c r="BA161" s="3"/>
      <c r="BB161" s="3">
        <v>134.5</v>
      </c>
      <c r="BC161" s="3"/>
      <c r="BD161" s="3"/>
      <c r="BE161" s="3">
        <v>264.5</v>
      </c>
      <c r="BF161" s="3"/>
      <c r="BG161" s="3"/>
      <c r="BH161" s="3">
        <v>381.5</v>
      </c>
      <c r="BI161" s="3"/>
      <c r="BJ161" s="3"/>
    </row>
    <row r="162" spans="1:62" x14ac:dyDescent="0.3">
      <c r="A162" s="3" t="s">
        <v>845</v>
      </c>
      <c r="B162" s="3" t="s">
        <v>48</v>
      </c>
      <c r="C162" s="3">
        <v>1</v>
      </c>
      <c r="D162" s="3"/>
      <c r="E162" s="3"/>
      <c r="F162" s="3">
        <v>1</v>
      </c>
      <c r="G162" s="3"/>
      <c r="H162" s="3"/>
      <c r="I162" s="3">
        <v>1</v>
      </c>
      <c r="J162" s="3"/>
      <c r="K162" s="3"/>
      <c r="L162" s="3">
        <v>1</v>
      </c>
      <c r="M162" s="3"/>
      <c r="N162" s="3"/>
      <c r="O162" s="3">
        <v>1</v>
      </c>
      <c r="P162" s="3"/>
      <c r="Q162" s="3"/>
      <c r="R162" s="3">
        <v>1</v>
      </c>
      <c r="S162" s="3"/>
      <c r="T162" s="3"/>
      <c r="U162" s="3">
        <v>1</v>
      </c>
      <c r="V162" s="3"/>
      <c r="W162" s="3"/>
      <c r="X162" s="3">
        <v>1</v>
      </c>
      <c r="Y162" s="3"/>
      <c r="Z162" s="3"/>
      <c r="AA162" s="3">
        <v>1</v>
      </c>
      <c r="AB162" s="3"/>
      <c r="AC162" s="3"/>
      <c r="AD162" s="3">
        <v>1</v>
      </c>
      <c r="AE162" s="3"/>
      <c r="AF162" s="3"/>
      <c r="AG162" s="3">
        <v>1</v>
      </c>
      <c r="AH162" s="3"/>
      <c r="AI162" s="3"/>
      <c r="AJ162" s="3">
        <v>1</v>
      </c>
      <c r="AK162" s="3"/>
      <c r="AL162" s="3"/>
      <c r="AM162" s="3">
        <v>1</v>
      </c>
      <c r="AN162" s="3"/>
      <c r="AO162" s="3"/>
      <c r="AP162" s="3">
        <v>1</v>
      </c>
      <c r="AQ162" s="3"/>
      <c r="AR162" s="3"/>
      <c r="AS162" s="3">
        <v>1</v>
      </c>
      <c r="AT162" s="3"/>
      <c r="AU162" s="3"/>
      <c r="AV162" s="3">
        <v>1</v>
      </c>
      <c r="AW162" s="3"/>
      <c r="AX162" s="3"/>
      <c r="AY162" s="3">
        <v>1</v>
      </c>
      <c r="AZ162" s="3"/>
      <c r="BA162" s="3"/>
      <c r="BB162" s="3">
        <v>1</v>
      </c>
      <c r="BC162" s="3"/>
      <c r="BD162" s="3"/>
      <c r="BE162" s="3">
        <v>1</v>
      </c>
      <c r="BF162" s="3"/>
      <c r="BG162" s="3"/>
      <c r="BH162" s="3">
        <v>1</v>
      </c>
      <c r="BI162" s="3"/>
      <c r="BJ162" s="3"/>
    </row>
    <row r="163" spans="1:62" x14ac:dyDescent="0.3">
      <c r="A163" s="3" t="s">
        <v>230</v>
      </c>
      <c r="B163" s="3" t="s">
        <v>48</v>
      </c>
      <c r="C163" s="3">
        <v>0</v>
      </c>
      <c r="D163" s="3"/>
      <c r="E163" s="3"/>
      <c r="F163" s="3">
        <v>0</v>
      </c>
      <c r="G163" s="3"/>
      <c r="H163" s="3"/>
      <c r="I163" s="3">
        <v>0</v>
      </c>
      <c r="J163" s="3"/>
      <c r="K163" s="3"/>
      <c r="L163" s="3">
        <v>0</v>
      </c>
      <c r="M163" s="3"/>
      <c r="N163" s="3"/>
      <c r="O163" s="3">
        <v>0</v>
      </c>
      <c r="P163" s="3"/>
      <c r="Q163" s="3"/>
      <c r="R163" s="3">
        <v>0</v>
      </c>
      <c r="S163" s="3"/>
      <c r="T163" s="3"/>
      <c r="U163" s="3">
        <v>0</v>
      </c>
      <c r="V163" s="3"/>
      <c r="W163" s="3"/>
      <c r="X163" s="3">
        <v>0</v>
      </c>
      <c r="Y163" s="3"/>
      <c r="Z163" s="3"/>
      <c r="AA163" s="3">
        <v>0</v>
      </c>
      <c r="AB163" s="3"/>
      <c r="AC163" s="3"/>
      <c r="AD163" s="3">
        <v>0</v>
      </c>
      <c r="AE163" s="3"/>
      <c r="AF163" s="3"/>
      <c r="AG163" s="3">
        <v>0</v>
      </c>
      <c r="AH163" s="3"/>
      <c r="AI163" s="3"/>
      <c r="AJ163" s="3">
        <v>0</v>
      </c>
      <c r="AK163" s="3"/>
      <c r="AL163" s="3"/>
      <c r="AM163" s="3">
        <v>0</v>
      </c>
      <c r="AN163" s="3"/>
      <c r="AO163" s="3"/>
      <c r="AP163" s="3">
        <v>0</v>
      </c>
      <c r="AQ163" s="3"/>
      <c r="AR163" s="3"/>
      <c r="AS163" s="3">
        <v>0</v>
      </c>
      <c r="AT163" s="3"/>
      <c r="AU163" s="3"/>
      <c r="AV163" s="3">
        <v>0</v>
      </c>
      <c r="AW163" s="3"/>
      <c r="AX163" s="3"/>
      <c r="AY163" s="3">
        <v>0</v>
      </c>
      <c r="AZ163" s="3"/>
      <c r="BA163" s="3"/>
      <c r="BB163" s="3">
        <v>0</v>
      </c>
      <c r="BC163" s="3"/>
      <c r="BD163" s="3"/>
      <c r="BE163" s="3">
        <v>0</v>
      </c>
      <c r="BF163" s="3"/>
      <c r="BG163" s="3"/>
      <c r="BH163" s="3">
        <v>0</v>
      </c>
      <c r="BI163" s="3"/>
      <c r="BJ163" s="3"/>
    </row>
    <row r="164" spans="1:62" x14ac:dyDescent="0.3">
      <c r="A164" s="3" t="s">
        <v>152</v>
      </c>
      <c r="B164" s="3" t="s">
        <v>48</v>
      </c>
      <c r="C164" s="3">
        <v>0</v>
      </c>
      <c r="D164" s="3"/>
      <c r="E164" s="3"/>
      <c r="F164" s="3">
        <v>0</v>
      </c>
      <c r="G164" s="3"/>
      <c r="H164" s="3"/>
      <c r="I164" s="3">
        <v>0</v>
      </c>
      <c r="J164" s="3"/>
      <c r="K164" s="3"/>
      <c r="L164" s="3">
        <v>0</v>
      </c>
      <c r="M164" s="3"/>
      <c r="N164" s="3"/>
      <c r="O164" s="3">
        <v>0</v>
      </c>
      <c r="P164" s="3"/>
      <c r="Q164" s="3"/>
      <c r="R164" s="3">
        <v>0</v>
      </c>
      <c r="S164" s="3"/>
      <c r="T164" s="3"/>
      <c r="U164" s="3">
        <v>0</v>
      </c>
      <c r="V164" s="3"/>
      <c r="W164" s="3"/>
      <c r="X164" s="3">
        <v>0</v>
      </c>
      <c r="Y164" s="3"/>
      <c r="Z164" s="3"/>
      <c r="AA164" s="3">
        <v>0</v>
      </c>
      <c r="AB164" s="3"/>
      <c r="AC164" s="3"/>
      <c r="AD164" s="3">
        <v>0</v>
      </c>
      <c r="AE164" s="3"/>
      <c r="AF164" s="3"/>
      <c r="AG164" s="3">
        <v>0</v>
      </c>
      <c r="AH164" s="3"/>
      <c r="AI164" s="3"/>
      <c r="AJ164" s="3">
        <v>0</v>
      </c>
      <c r="AK164" s="3"/>
      <c r="AL164" s="3"/>
      <c r="AM164" s="3">
        <v>0</v>
      </c>
      <c r="AN164" s="3"/>
      <c r="AO164" s="3"/>
      <c r="AP164" s="3">
        <v>0</v>
      </c>
      <c r="AQ164" s="3"/>
      <c r="AR164" s="3"/>
      <c r="AS164" s="3">
        <v>0</v>
      </c>
      <c r="AT164" s="3"/>
      <c r="AU164" s="3"/>
      <c r="AV164" s="3">
        <v>0</v>
      </c>
      <c r="AW164" s="3"/>
      <c r="AX164" s="3"/>
      <c r="AY164" s="3">
        <v>0</v>
      </c>
      <c r="AZ164" s="3"/>
      <c r="BA164" s="3"/>
      <c r="BB164" s="3">
        <v>0</v>
      </c>
      <c r="BC164" s="3"/>
      <c r="BD164" s="3"/>
      <c r="BE164" s="3">
        <v>0</v>
      </c>
      <c r="BF164" s="3"/>
      <c r="BG164" s="3"/>
      <c r="BH164" s="3">
        <v>0</v>
      </c>
      <c r="BI164" s="3"/>
      <c r="BJ164" s="3"/>
    </row>
    <row r="165" spans="1:62" x14ac:dyDescent="0.3">
      <c r="A165" s="3" t="s">
        <v>132</v>
      </c>
      <c r="B165" s="3"/>
      <c r="C165" s="3">
        <v>0</v>
      </c>
      <c r="D165" s="3"/>
      <c r="E165" s="3"/>
      <c r="F165" s="3">
        <v>0</v>
      </c>
      <c r="G165" s="3"/>
      <c r="H165" s="3"/>
      <c r="I165" s="3">
        <v>1</v>
      </c>
      <c r="J165" s="3"/>
      <c r="K165" s="3"/>
      <c r="L165" s="3">
        <v>1</v>
      </c>
      <c r="M165" s="3"/>
      <c r="N165" s="3"/>
      <c r="O165" s="3">
        <v>0</v>
      </c>
      <c r="P165" s="3"/>
      <c r="Q165" s="3"/>
      <c r="R165" s="3">
        <v>0</v>
      </c>
      <c r="S165" s="3"/>
      <c r="T165" s="3"/>
      <c r="U165" s="3">
        <v>1</v>
      </c>
      <c r="V165" s="3"/>
      <c r="W165" s="3"/>
      <c r="X165" s="3">
        <v>1</v>
      </c>
      <c r="Y165" s="3"/>
      <c r="Z165" s="3"/>
      <c r="AA165" s="3">
        <v>0</v>
      </c>
      <c r="AB165" s="3"/>
      <c r="AC165" s="3"/>
      <c r="AD165" s="3">
        <v>1</v>
      </c>
      <c r="AE165" s="3"/>
      <c r="AF165" s="3"/>
      <c r="AG165" s="3">
        <v>1</v>
      </c>
      <c r="AH165" s="3"/>
      <c r="AI165" s="3"/>
      <c r="AJ165" s="3">
        <v>0</v>
      </c>
      <c r="AK165" s="3"/>
      <c r="AL165" s="3"/>
      <c r="AM165" s="3">
        <v>1</v>
      </c>
      <c r="AN165" s="3"/>
      <c r="AO165" s="3"/>
      <c r="AP165" s="3">
        <v>1</v>
      </c>
      <c r="AQ165" s="3"/>
      <c r="AR165" s="3"/>
      <c r="AS165" s="3">
        <v>1</v>
      </c>
      <c r="AT165" s="3"/>
      <c r="AU165" s="3"/>
      <c r="AV165" s="3">
        <v>0</v>
      </c>
      <c r="AW165" s="3"/>
      <c r="AX165" s="3"/>
      <c r="AY165" s="3">
        <v>1</v>
      </c>
      <c r="AZ165" s="3"/>
      <c r="BA165" s="3"/>
      <c r="BB165" s="3">
        <v>1</v>
      </c>
      <c r="BC165" s="3"/>
      <c r="BD165" s="3"/>
      <c r="BE165" s="3">
        <v>1</v>
      </c>
      <c r="BF165" s="3"/>
      <c r="BG165" s="3"/>
      <c r="BH165" s="3">
        <v>0</v>
      </c>
      <c r="BI165" s="3"/>
      <c r="BJ165" s="3"/>
    </row>
    <row r="166" spans="1:62" x14ac:dyDescent="0.3">
      <c r="A166" s="3" t="s">
        <v>129</v>
      </c>
      <c r="B166" s="3"/>
      <c r="C166" s="3">
        <v>0</v>
      </c>
      <c r="D166" s="3"/>
      <c r="E166" s="3"/>
      <c r="F166" s="3">
        <v>0</v>
      </c>
      <c r="G166" s="3"/>
      <c r="H166" s="3"/>
      <c r="I166" s="3">
        <v>1</v>
      </c>
      <c r="J166" s="3"/>
      <c r="K166" s="3"/>
      <c r="L166" s="3">
        <v>1</v>
      </c>
      <c r="M166" s="3"/>
      <c r="N166" s="3"/>
      <c r="O166" s="3">
        <v>0</v>
      </c>
      <c r="P166" s="3"/>
      <c r="Q166" s="3"/>
      <c r="R166" s="3">
        <v>0</v>
      </c>
      <c r="S166" s="3"/>
      <c r="T166" s="3"/>
      <c r="U166" s="3">
        <v>1</v>
      </c>
      <c r="V166" s="3"/>
      <c r="W166" s="3"/>
      <c r="X166" s="3">
        <v>1</v>
      </c>
      <c r="Y166" s="3"/>
      <c r="Z166" s="3"/>
      <c r="AA166" s="3">
        <v>0</v>
      </c>
      <c r="AB166" s="3"/>
      <c r="AC166" s="3"/>
      <c r="AD166" s="3">
        <v>1</v>
      </c>
      <c r="AE166" s="3"/>
      <c r="AF166" s="3"/>
      <c r="AG166" s="3">
        <v>1</v>
      </c>
      <c r="AH166" s="3"/>
      <c r="AI166" s="3"/>
      <c r="AJ166" s="3">
        <v>0</v>
      </c>
      <c r="AK166" s="3"/>
      <c r="AL166" s="3"/>
      <c r="AM166" s="3">
        <v>1</v>
      </c>
      <c r="AN166" s="3"/>
      <c r="AO166" s="3"/>
      <c r="AP166" s="3">
        <v>1</v>
      </c>
      <c r="AQ166" s="3"/>
      <c r="AR166" s="3"/>
      <c r="AS166" s="3">
        <v>1</v>
      </c>
      <c r="AT166" s="3"/>
      <c r="AU166" s="3"/>
      <c r="AV166" s="3">
        <v>0</v>
      </c>
      <c r="AW166" s="3"/>
      <c r="AX166" s="3"/>
      <c r="AY166" s="3">
        <v>1</v>
      </c>
      <c r="AZ166" s="3"/>
      <c r="BA166" s="3"/>
      <c r="BB166" s="3">
        <v>1</v>
      </c>
      <c r="BC166" s="3"/>
      <c r="BD166" s="3"/>
      <c r="BE166" s="3">
        <v>1</v>
      </c>
      <c r="BF166" s="3"/>
      <c r="BG166" s="3"/>
      <c r="BH166" s="3">
        <v>0</v>
      </c>
      <c r="BI166" s="3"/>
      <c r="BJ166" s="3"/>
    </row>
    <row r="167" spans="1:62" x14ac:dyDescent="0.3">
      <c r="A167" s="3" t="s">
        <v>140</v>
      </c>
      <c r="B167" s="3"/>
      <c r="C167" s="3">
        <v>1</v>
      </c>
      <c r="D167" s="3"/>
      <c r="E167" s="3"/>
      <c r="F167" s="3">
        <v>1</v>
      </c>
      <c r="G167" s="3"/>
      <c r="H167" s="3"/>
      <c r="I167" s="3">
        <v>1</v>
      </c>
      <c r="J167" s="3"/>
      <c r="K167" s="3"/>
      <c r="L167" s="3">
        <v>1</v>
      </c>
      <c r="M167" s="3"/>
      <c r="N167" s="3"/>
      <c r="O167" s="3">
        <v>1</v>
      </c>
      <c r="P167" s="3"/>
      <c r="Q167" s="3"/>
      <c r="R167" s="3">
        <v>1</v>
      </c>
      <c r="S167" s="3"/>
      <c r="T167" s="3"/>
      <c r="U167" s="3">
        <v>1</v>
      </c>
      <c r="V167" s="3"/>
      <c r="W167" s="3"/>
      <c r="X167" s="3">
        <v>1</v>
      </c>
      <c r="Y167" s="3"/>
      <c r="Z167" s="3"/>
      <c r="AA167" s="3">
        <v>1</v>
      </c>
      <c r="AB167" s="3"/>
      <c r="AC167" s="3"/>
      <c r="AD167" s="3">
        <v>1</v>
      </c>
      <c r="AE167" s="3"/>
      <c r="AF167" s="3"/>
      <c r="AG167" s="3">
        <v>1</v>
      </c>
      <c r="AH167" s="3"/>
      <c r="AI167" s="3"/>
      <c r="AJ167" s="3">
        <v>1</v>
      </c>
      <c r="AK167" s="3"/>
      <c r="AL167" s="3"/>
      <c r="AM167" s="3">
        <v>1</v>
      </c>
      <c r="AN167" s="3"/>
      <c r="AO167" s="3"/>
      <c r="AP167" s="3">
        <v>1</v>
      </c>
      <c r="AQ167" s="3"/>
      <c r="AR167" s="3"/>
      <c r="AS167" s="3">
        <v>1</v>
      </c>
      <c r="AT167" s="3"/>
      <c r="AU167" s="3"/>
      <c r="AV167" s="3">
        <v>1</v>
      </c>
      <c r="AW167" s="3"/>
      <c r="AX167" s="3"/>
      <c r="AY167" s="3">
        <v>1</v>
      </c>
      <c r="AZ167" s="3"/>
      <c r="BA167" s="3"/>
      <c r="BB167" s="3">
        <v>1</v>
      </c>
      <c r="BC167" s="3"/>
      <c r="BD167" s="3"/>
      <c r="BE167" s="3">
        <v>1</v>
      </c>
      <c r="BF167" s="3"/>
      <c r="BG167" s="3"/>
      <c r="BH167" s="3">
        <v>1</v>
      </c>
      <c r="BI167" s="3"/>
      <c r="BJ167" s="3"/>
    </row>
    <row r="168" spans="1:62" x14ac:dyDescent="0.3">
      <c r="A168" s="3" t="s">
        <v>139</v>
      </c>
      <c r="B168" s="3"/>
      <c r="C168" s="3">
        <v>0</v>
      </c>
      <c r="D168" s="3"/>
      <c r="E168" s="3"/>
      <c r="F168" s="3">
        <v>0</v>
      </c>
      <c r="G168" s="3"/>
      <c r="H168" s="3"/>
      <c r="I168" s="3">
        <v>1</v>
      </c>
      <c r="J168" s="3"/>
      <c r="K168" s="3"/>
      <c r="L168" s="3">
        <v>1</v>
      </c>
      <c r="M168" s="3"/>
      <c r="N168" s="3"/>
      <c r="O168" s="3">
        <v>0</v>
      </c>
      <c r="P168" s="3"/>
      <c r="Q168" s="3"/>
      <c r="R168" s="3">
        <v>0</v>
      </c>
      <c r="S168" s="3"/>
      <c r="T168" s="3"/>
      <c r="U168" s="3">
        <v>1</v>
      </c>
      <c r="V168" s="3"/>
      <c r="W168" s="3"/>
      <c r="X168" s="3">
        <v>1</v>
      </c>
      <c r="Y168" s="3"/>
      <c r="Z168" s="3"/>
      <c r="AA168" s="3">
        <v>0</v>
      </c>
      <c r="AB168" s="3"/>
      <c r="AC168" s="3"/>
      <c r="AD168" s="3">
        <v>1</v>
      </c>
      <c r="AE168" s="3"/>
      <c r="AF168" s="3"/>
      <c r="AG168" s="3">
        <v>1</v>
      </c>
      <c r="AH168" s="3"/>
      <c r="AI168" s="3"/>
      <c r="AJ168" s="3">
        <v>0</v>
      </c>
      <c r="AK168" s="3"/>
      <c r="AL168" s="3"/>
      <c r="AM168" s="3">
        <v>1</v>
      </c>
      <c r="AN168" s="3"/>
      <c r="AO168" s="3"/>
      <c r="AP168" s="3">
        <v>1</v>
      </c>
      <c r="AQ168" s="3"/>
      <c r="AR168" s="3"/>
      <c r="AS168" s="3">
        <v>1</v>
      </c>
      <c r="AT168" s="3"/>
      <c r="AU168" s="3"/>
      <c r="AV168" s="3">
        <v>0</v>
      </c>
      <c r="AW168" s="3"/>
      <c r="AX168" s="3"/>
      <c r="AY168" s="3">
        <v>1</v>
      </c>
      <c r="AZ168" s="3"/>
      <c r="BA168" s="3"/>
      <c r="BB168" s="3">
        <v>1</v>
      </c>
      <c r="BC168" s="3"/>
      <c r="BD168" s="3"/>
      <c r="BE168" s="3">
        <v>1</v>
      </c>
      <c r="BF168" s="3"/>
      <c r="BG168" s="3"/>
      <c r="BH168" s="3">
        <v>0</v>
      </c>
      <c r="BI168" s="3"/>
      <c r="BJ168" s="3"/>
    </row>
    <row r="169" spans="1:62" x14ac:dyDescent="0.3">
      <c r="A169" s="3" t="s">
        <v>137</v>
      </c>
      <c r="B169" s="3"/>
      <c r="C169" s="3">
        <v>0</v>
      </c>
      <c r="D169" s="3"/>
      <c r="E169" s="3"/>
      <c r="F169" s="3">
        <v>0</v>
      </c>
      <c r="G169" s="3"/>
      <c r="H169" s="3"/>
      <c r="I169" s="3">
        <v>1</v>
      </c>
      <c r="J169" s="3"/>
      <c r="K169" s="3"/>
      <c r="L169" s="3">
        <v>1</v>
      </c>
      <c r="M169" s="3"/>
      <c r="N169" s="3"/>
      <c r="O169" s="3">
        <v>0</v>
      </c>
      <c r="P169" s="3"/>
      <c r="Q169" s="3"/>
      <c r="R169" s="3">
        <v>0</v>
      </c>
      <c r="S169" s="3"/>
      <c r="T169" s="3"/>
      <c r="U169" s="3">
        <v>1</v>
      </c>
      <c r="V169" s="3"/>
      <c r="W169" s="3"/>
      <c r="X169" s="3">
        <v>1</v>
      </c>
      <c r="Y169" s="3"/>
      <c r="Z169" s="3"/>
      <c r="AA169" s="3">
        <v>0</v>
      </c>
      <c r="AB169" s="3"/>
      <c r="AC169" s="3"/>
      <c r="AD169" s="3">
        <v>1</v>
      </c>
      <c r="AE169" s="3"/>
      <c r="AF169" s="3"/>
      <c r="AG169" s="3">
        <v>1</v>
      </c>
      <c r="AH169" s="3"/>
      <c r="AI169" s="3"/>
      <c r="AJ169" s="3">
        <v>0</v>
      </c>
      <c r="AK169" s="3"/>
      <c r="AL169" s="3"/>
      <c r="AM169" s="3">
        <v>1</v>
      </c>
      <c r="AN169" s="3"/>
      <c r="AO169" s="3"/>
      <c r="AP169" s="3">
        <v>1</v>
      </c>
      <c r="AQ169" s="3"/>
      <c r="AR169" s="3"/>
      <c r="AS169" s="3">
        <v>1</v>
      </c>
      <c r="AT169" s="3"/>
      <c r="AU169" s="3"/>
      <c r="AV169" s="3">
        <v>0</v>
      </c>
      <c r="AW169" s="3"/>
      <c r="AX169" s="3"/>
      <c r="AY169" s="3">
        <v>1</v>
      </c>
      <c r="AZ169" s="3"/>
      <c r="BA169" s="3"/>
      <c r="BB169" s="3">
        <v>1</v>
      </c>
      <c r="BC169" s="3"/>
      <c r="BD169" s="3"/>
      <c r="BE169" s="3">
        <v>1</v>
      </c>
      <c r="BF169" s="3"/>
      <c r="BG169" s="3"/>
      <c r="BH169" s="3">
        <v>0</v>
      </c>
      <c r="BI169" s="3"/>
      <c r="BJ169" s="3"/>
    </row>
    <row r="170" spans="1:62" x14ac:dyDescent="0.3">
      <c r="A170" s="3" t="s">
        <v>136</v>
      </c>
      <c r="B170" s="3"/>
      <c r="C170" s="3">
        <v>0</v>
      </c>
      <c r="D170" s="3"/>
      <c r="E170" s="3"/>
      <c r="F170" s="3">
        <v>0</v>
      </c>
      <c r="G170" s="3"/>
      <c r="H170" s="3"/>
      <c r="I170" s="3">
        <v>1</v>
      </c>
      <c r="J170" s="3"/>
      <c r="K170" s="3"/>
      <c r="L170" s="3">
        <v>1</v>
      </c>
      <c r="M170" s="3"/>
      <c r="N170" s="3"/>
      <c r="O170" s="3">
        <v>0</v>
      </c>
      <c r="P170" s="3"/>
      <c r="Q170" s="3"/>
      <c r="R170" s="3">
        <v>0</v>
      </c>
      <c r="S170" s="3"/>
      <c r="T170" s="3"/>
      <c r="U170" s="3">
        <v>1</v>
      </c>
      <c r="V170" s="3"/>
      <c r="W170" s="3"/>
      <c r="X170" s="3">
        <v>1</v>
      </c>
      <c r="Y170" s="3"/>
      <c r="Z170" s="3"/>
      <c r="AA170" s="3">
        <v>0</v>
      </c>
      <c r="AB170" s="3"/>
      <c r="AC170" s="3"/>
      <c r="AD170" s="3">
        <v>1</v>
      </c>
      <c r="AE170" s="3"/>
      <c r="AF170" s="3"/>
      <c r="AG170" s="3">
        <v>1</v>
      </c>
      <c r="AH170" s="3"/>
      <c r="AI170" s="3"/>
      <c r="AJ170" s="3">
        <v>0</v>
      </c>
      <c r="AK170" s="3"/>
      <c r="AL170" s="3"/>
      <c r="AM170" s="3">
        <v>1</v>
      </c>
      <c r="AN170" s="3"/>
      <c r="AO170" s="3"/>
      <c r="AP170" s="3">
        <v>1</v>
      </c>
      <c r="AQ170" s="3"/>
      <c r="AR170" s="3"/>
      <c r="AS170" s="3">
        <v>1</v>
      </c>
      <c r="AT170" s="3"/>
      <c r="AU170" s="3"/>
      <c r="AV170" s="3">
        <v>0</v>
      </c>
      <c r="AW170" s="3"/>
      <c r="AX170" s="3"/>
      <c r="AY170" s="3">
        <v>1</v>
      </c>
      <c r="AZ170" s="3"/>
      <c r="BA170" s="3"/>
      <c r="BB170" s="3">
        <v>1</v>
      </c>
      <c r="BC170" s="3"/>
      <c r="BD170" s="3"/>
      <c r="BE170" s="3">
        <v>1</v>
      </c>
      <c r="BF170" s="3"/>
      <c r="BG170" s="3"/>
      <c r="BH170" s="3">
        <v>0</v>
      </c>
      <c r="BI170" s="3"/>
      <c r="BJ170" s="3"/>
    </row>
    <row r="171" spans="1:62" x14ac:dyDescent="0.3">
      <c r="A171" s="3" t="s">
        <v>135</v>
      </c>
      <c r="B171" s="3"/>
      <c r="C171" s="3">
        <v>0</v>
      </c>
      <c r="D171" s="3"/>
      <c r="E171" s="3"/>
      <c r="F171" s="3">
        <v>0</v>
      </c>
      <c r="G171" s="3"/>
      <c r="H171" s="3"/>
      <c r="I171" s="3">
        <v>1</v>
      </c>
      <c r="J171" s="3"/>
      <c r="K171" s="3"/>
      <c r="L171" s="3">
        <v>1</v>
      </c>
      <c r="M171" s="3"/>
      <c r="N171" s="3"/>
      <c r="O171" s="3">
        <v>0</v>
      </c>
      <c r="P171" s="3"/>
      <c r="Q171" s="3"/>
      <c r="R171" s="3">
        <v>0</v>
      </c>
      <c r="S171" s="3"/>
      <c r="T171" s="3"/>
      <c r="U171" s="3">
        <v>1</v>
      </c>
      <c r="V171" s="3"/>
      <c r="W171" s="3"/>
      <c r="X171" s="3">
        <v>1</v>
      </c>
      <c r="Y171" s="3"/>
      <c r="Z171" s="3"/>
      <c r="AA171" s="3">
        <v>0</v>
      </c>
      <c r="AB171" s="3"/>
      <c r="AC171" s="3"/>
      <c r="AD171" s="3">
        <v>1</v>
      </c>
      <c r="AE171" s="3"/>
      <c r="AF171" s="3"/>
      <c r="AG171" s="3">
        <v>1</v>
      </c>
      <c r="AH171" s="3"/>
      <c r="AI171" s="3"/>
      <c r="AJ171" s="3">
        <v>0</v>
      </c>
      <c r="AK171" s="3"/>
      <c r="AL171" s="3"/>
      <c r="AM171" s="3">
        <v>1</v>
      </c>
      <c r="AN171" s="3"/>
      <c r="AO171" s="3"/>
      <c r="AP171" s="3">
        <v>1</v>
      </c>
      <c r="AQ171" s="3"/>
      <c r="AR171" s="3"/>
      <c r="AS171" s="3">
        <v>1</v>
      </c>
      <c r="AT171" s="3"/>
      <c r="AU171" s="3"/>
      <c r="AV171" s="3">
        <v>0</v>
      </c>
      <c r="AW171" s="3"/>
      <c r="AX171" s="3"/>
      <c r="AY171" s="3">
        <v>1</v>
      </c>
      <c r="AZ171" s="3"/>
      <c r="BA171" s="3"/>
      <c r="BB171" s="3">
        <v>1</v>
      </c>
      <c r="BC171" s="3"/>
      <c r="BD171" s="3"/>
      <c r="BE171" s="3">
        <v>1</v>
      </c>
      <c r="BF171" s="3"/>
      <c r="BG171" s="3"/>
      <c r="BH171" s="3">
        <v>0</v>
      </c>
      <c r="BI171" s="3"/>
      <c r="BJ171" s="3"/>
    </row>
    <row r="172" spans="1:62" x14ac:dyDescent="0.3">
      <c r="A172" s="3" t="s">
        <v>133</v>
      </c>
      <c r="B172" s="3"/>
      <c r="C172" s="3">
        <v>0</v>
      </c>
      <c r="D172" s="3"/>
      <c r="E172" s="3"/>
      <c r="F172" s="3">
        <v>0</v>
      </c>
      <c r="G172" s="3"/>
      <c r="H172" s="3"/>
      <c r="I172" s="3">
        <v>1</v>
      </c>
      <c r="J172" s="3"/>
      <c r="K172" s="3"/>
      <c r="L172" s="3">
        <v>1</v>
      </c>
      <c r="M172" s="3"/>
      <c r="N172" s="3"/>
      <c r="O172" s="3">
        <v>0</v>
      </c>
      <c r="P172" s="3"/>
      <c r="Q172" s="3"/>
      <c r="R172" s="3">
        <v>0</v>
      </c>
      <c r="S172" s="3"/>
      <c r="T172" s="3"/>
      <c r="U172" s="3">
        <v>1</v>
      </c>
      <c r="V172" s="3"/>
      <c r="W172" s="3"/>
      <c r="X172" s="3">
        <v>1</v>
      </c>
      <c r="Y172" s="3"/>
      <c r="Z172" s="3"/>
      <c r="AA172" s="3">
        <v>0</v>
      </c>
      <c r="AB172" s="3"/>
      <c r="AC172" s="3"/>
      <c r="AD172" s="3">
        <v>1</v>
      </c>
      <c r="AE172" s="3"/>
      <c r="AF172" s="3"/>
      <c r="AG172" s="3">
        <v>1</v>
      </c>
      <c r="AH172" s="3"/>
      <c r="AI172" s="3"/>
      <c r="AJ172" s="3">
        <v>0</v>
      </c>
      <c r="AK172" s="3"/>
      <c r="AL172" s="3"/>
      <c r="AM172" s="3">
        <v>1</v>
      </c>
      <c r="AN172" s="3"/>
      <c r="AO172" s="3"/>
      <c r="AP172" s="3">
        <v>1</v>
      </c>
      <c r="AQ172" s="3"/>
      <c r="AR172" s="3"/>
      <c r="AS172" s="3">
        <v>1</v>
      </c>
      <c r="AT172" s="3"/>
      <c r="AU172" s="3"/>
      <c r="AV172" s="3">
        <v>0</v>
      </c>
      <c r="AW172" s="3"/>
      <c r="AX172" s="3"/>
      <c r="AY172" s="3">
        <v>1</v>
      </c>
      <c r="AZ172" s="3"/>
      <c r="BA172" s="3"/>
      <c r="BB172" s="3">
        <v>1</v>
      </c>
      <c r="BC172" s="3"/>
      <c r="BD172" s="3"/>
      <c r="BE172" s="3">
        <v>1</v>
      </c>
      <c r="BF172" s="3"/>
      <c r="BG172" s="3"/>
      <c r="BH172" s="3">
        <v>0</v>
      </c>
      <c r="BI172" s="3"/>
      <c r="BJ172" s="3"/>
    </row>
    <row r="173" spans="1:62" x14ac:dyDescent="0.3">
      <c r="A173" s="3" t="s">
        <v>130</v>
      </c>
      <c r="B173" s="3"/>
      <c r="C173" s="3">
        <v>0</v>
      </c>
      <c r="D173" s="3"/>
      <c r="E173" s="3"/>
      <c r="F173" s="3">
        <v>0</v>
      </c>
      <c r="G173" s="3"/>
      <c r="H173" s="3"/>
      <c r="I173" s="3">
        <v>1</v>
      </c>
      <c r="J173" s="3"/>
      <c r="K173" s="3"/>
      <c r="L173" s="3">
        <v>1</v>
      </c>
      <c r="M173" s="3"/>
      <c r="N173" s="3"/>
      <c r="O173" s="3">
        <v>0</v>
      </c>
      <c r="P173" s="3"/>
      <c r="Q173" s="3"/>
      <c r="R173" s="3">
        <v>0</v>
      </c>
      <c r="S173" s="3"/>
      <c r="T173" s="3"/>
      <c r="U173" s="3">
        <v>1</v>
      </c>
      <c r="V173" s="3"/>
      <c r="W173" s="3"/>
      <c r="X173" s="3">
        <v>1</v>
      </c>
      <c r="Y173" s="3"/>
      <c r="Z173" s="3"/>
      <c r="AA173" s="3">
        <v>0</v>
      </c>
      <c r="AB173" s="3"/>
      <c r="AC173" s="3"/>
      <c r="AD173" s="3">
        <v>1</v>
      </c>
      <c r="AE173" s="3"/>
      <c r="AF173" s="3"/>
      <c r="AG173" s="3">
        <v>1</v>
      </c>
      <c r="AH173" s="3"/>
      <c r="AI173" s="3"/>
      <c r="AJ173" s="3">
        <v>0</v>
      </c>
      <c r="AK173" s="3"/>
      <c r="AL173" s="3"/>
      <c r="AM173" s="3">
        <v>1</v>
      </c>
      <c r="AN173" s="3"/>
      <c r="AO173" s="3"/>
      <c r="AP173" s="3">
        <v>1</v>
      </c>
      <c r="AQ173" s="3"/>
      <c r="AR173" s="3"/>
      <c r="AS173" s="3">
        <v>1</v>
      </c>
      <c r="AT173" s="3"/>
      <c r="AU173" s="3"/>
      <c r="AV173" s="3">
        <v>0</v>
      </c>
      <c r="AW173" s="3"/>
      <c r="AX173" s="3"/>
      <c r="AY173" s="3">
        <v>1</v>
      </c>
      <c r="AZ173" s="3"/>
      <c r="BA173" s="3"/>
      <c r="BB173" s="3">
        <v>1</v>
      </c>
      <c r="BC173" s="3"/>
      <c r="BD173" s="3"/>
      <c r="BE173" s="3">
        <v>1</v>
      </c>
      <c r="BF173" s="3"/>
      <c r="BG173" s="3"/>
      <c r="BH173" s="3">
        <v>0</v>
      </c>
      <c r="BI173" s="3"/>
      <c r="BJ173" s="3"/>
    </row>
    <row r="174" spans="1:62" x14ac:dyDescent="0.3">
      <c r="A174" s="3" t="s">
        <v>138</v>
      </c>
      <c r="B174" s="3"/>
      <c r="C174" s="3">
        <v>0</v>
      </c>
      <c r="D174" s="3"/>
      <c r="E174" s="3"/>
      <c r="F174" s="3">
        <v>1</v>
      </c>
      <c r="G174" s="3"/>
      <c r="H174" s="3"/>
      <c r="I174" s="3">
        <v>1</v>
      </c>
      <c r="J174" s="3"/>
      <c r="K174" s="3"/>
      <c r="L174" s="3">
        <v>1</v>
      </c>
      <c r="M174" s="3"/>
      <c r="N174" s="3"/>
      <c r="O174" s="3">
        <v>0</v>
      </c>
      <c r="P174" s="3"/>
      <c r="Q174" s="3"/>
      <c r="R174" s="3">
        <v>1</v>
      </c>
      <c r="S174" s="3"/>
      <c r="T174" s="3"/>
      <c r="U174" s="3">
        <v>1</v>
      </c>
      <c r="V174" s="3"/>
      <c r="W174" s="3"/>
      <c r="X174" s="3">
        <v>1</v>
      </c>
      <c r="Y174" s="3"/>
      <c r="Z174" s="3"/>
      <c r="AA174" s="3">
        <v>0</v>
      </c>
      <c r="AB174" s="3"/>
      <c r="AC174" s="3"/>
      <c r="AD174" s="3">
        <v>1</v>
      </c>
      <c r="AE174" s="3"/>
      <c r="AF174" s="3"/>
      <c r="AG174" s="3">
        <v>0</v>
      </c>
      <c r="AH174" s="3"/>
      <c r="AI174" s="3"/>
      <c r="AJ174" s="3">
        <v>1</v>
      </c>
      <c r="AK174" s="3"/>
      <c r="AL174" s="3"/>
      <c r="AM174" s="3">
        <v>0</v>
      </c>
      <c r="AN174" s="3"/>
      <c r="AO174" s="3"/>
      <c r="AP174" s="3">
        <v>0</v>
      </c>
      <c r="AQ174" s="3"/>
      <c r="AR174" s="3"/>
      <c r="AS174" s="3">
        <v>0</v>
      </c>
      <c r="AT174" s="3"/>
      <c r="AU174" s="3"/>
      <c r="AV174" s="3">
        <v>0</v>
      </c>
      <c r="AW174" s="3"/>
      <c r="AX174" s="3"/>
      <c r="AY174" s="3">
        <v>1</v>
      </c>
      <c r="AZ174" s="3"/>
      <c r="BA174" s="3"/>
      <c r="BB174" s="3">
        <v>1</v>
      </c>
      <c r="BC174" s="3"/>
      <c r="BD174" s="3"/>
      <c r="BE174" s="3">
        <v>0</v>
      </c>
      <c r="BF174" s="3"/>
      <c r="BG174" s="3"/>
      <c r="BH174" s="3">
        <v>1</v>
      </c>
      <c r="BI174" s="3"/>
      <c r="BJ174" s="3"/>
    </row>
    <row r="175" spans="1:62" x14ac:dyDescent="0.3">
      <c r="A175" s="3" t="s">
        <v>134</v>
      </c>
      <c r="B175" s="3"/>
      <c r="C175" s="3">
        <v>0</v>
      </c>
      <c r="D175" s="3"/>
      <c r="E175" s="3"/>
      <c r="F175" s="3">
        <v>0</v>
      </c>
      <c r="G175" s="3"/>
      <c r="H175" s="3"/>
      <c r="I175" s="3">
        <v>1</v>
      </c>
      <c r="J175" s="3"/>
      <c r="K175" s="3"/>
      <c r="L175" s="3">
        <v>1</v>
      </c>
      <c r="M175" s="3"/>
      <c r="N175" s="3"/>
      <c r="O175" s="3">
        <v>0</v>
      </c>
      <c r="P175" s="3"/>
      <c r="Q175" s="3"/>
      <c r="R175" s="3">
        <v>0</v>
      </c>
      <c r="S175" s="3"/>
      <c r="T175" s="3"/>
      <c r="U175" s="3">
        <v>0</v>
      </c>
      <c r="V175" s="3"/>
      <c r="W175" s="3"/>
      <c r="X175" s="3">
        <v>1</v>
      </c>
      <c r="Y175" s="3"/>
      <c r="Z175" s="3"/>
      <c r="AA175" s="3">
        <v>1</v>
      </c>
      <c r="AB175" s="3"/>
      <c r="AC175" s="3"/>
      <c r="AD175" s="3">
        <v>0</v>
      </c>
      <c r="AE175" s="3"/>
      <c r="AF175" s="3"/>
      <c r="AG175" s="3">
        <v>1</v>
      </c>
      <c r="AH175" s="3"/>
      <c r="AI175" s="3"/>
      <c r="AJ175" s="3">
        <v>1</v>
      </c>
      <c r="AK175" s="3"/>
      <c r="AL175" s="3"/>
      <c r="AM175" s="3">
        <v>1</v>
      </c>
      <c r="AN175" s="3"/>
      <c r="AO175" s="3"/>
      <c r="AP175" s="3">
        <v>1</v>
      </c>
      <c r="AQ175" s="3"/>
      <c r="AR175" s="3"/>
      <c r="AS175" s="3">
        <v>1</v>
      </c>
      <c r="AT175" s="3"/>
      <c r="AU175" s="3"/>
      <c r="AV175" s="3">
        <v>1</v>
      </c>
      <c r="AW175" s="3"/>
      <c r="AX175" s="3"/>
      <c r="AY175" s="3">
        <v>1</v>
      </c>
      <c r="AZ175" s="3"/>
      <c r="BA175" s="3"/>
      <c r="BB175" s="3">
        <v>1</v>
      </c>
      <c r="BC175" s="3"/>
      <c r="BD175" s="3"/>
      <c r="BE175" s="3">
        <v>1</v>
      </c>
      <c r="BF175" s="3"/>
      <c r="BG175" s="3"/>
      <c r="BH175" s="3">
        <v>0</v>
      </c>
      <c r="BI175" s="3"/>
      <c r="BJ175" s="3"/>
    </row>
    <row r="176" spans="1:62" x14ac:dyDescent="0.3">
      <c r="A176" s="3" t="s">
        <v>131</v>
      </c>
      <c r="B176" s="3"/>
      <c r="C176" s="3">
        <v>0</v>
      </c>
      <c r="D176" s="3"/>
      <c r="E176" s="3"/>
      <c r="F176" s="3">
        <v>0</v>
      </c>
      <c r="G176" s="3"/>
      <c r="H176" s="3"/>
      <c r="I176" s="3">
        <v>1</v>
      </c>
      <c r="J176" s="3"/>
      <c r="K176" s="3"/>
      <c r="L176" s="3">
        <v>0</v>
      </c>
      <c r="M176" s="3"/>
      <c r="N176" s="3"/>
      <c r="O176" s="3">
        <v>1</v>
      </c>
      <c r="P176" s="3"/>
      <c r="Q176" s="3"/>
      <c r="R176" s="3">
        <v>1</v>
      </c>
      <c r="S176" s="3"/>
      <c r="T176" s="3"/>
      <c r="U176" s="3">
        <v>0</v>
      </c>
      <c r="V176" s="3"/>
      <c r="W176" s="3"/>
      <c r="X176" s="3">
        <v>0</v>
      </c>
      <c r="Y176" s="3"/>
      <c r="Z176" s="3"/>
      <c r="AA176" s="3">
        <v>0</v>
      </c>
      <c r="AB176" s="3"/>
      <c r="AC176" s="3"/>
      <c r="AD176" s="3">
        <v>0</v>
      </c>
      <c r="AE176" s="3"/>
      <c r="AF176" s="3"/>
      <c r="AG176" s="3">
        <v>1</v>
      </c>
      <c r="AH176" s="3"/>
      <c r="AI176" s="3"/>
      <c r="AJ176" s="3">
        <v>0</v>
      </c>
      <c r="AK176" s="3"/>
      <c r="AL176" s="3"/>
      <c r="AM176" s="3">
        <v>1</v>
      </c>
      <c r="AN176" s="3"/>
      <c r="AO176" s="3"/>
      <c r="AP176" s="3">
        <v>1</v>
      </c>
      <c r="AQ176" s="3"/>
      <c r="AR176" s="3"/>
      <c r="AS176" s="3">
        <v>1</v>
      </c>
      <c r="AT176" s="3"/>
      <c r="AU176" s="3"/>
      <c r="AV176" s="3">
        <v>1</v>
      </c>
      <c r="AW176" s="3"/>
      <c r="AX176" s="3"/>
      <c r="AY176" s="3">
        <v>0</v>
      </c>
      <c r="AZ176" s="3"/>
      <c r="BA176" s="3"/>
      <c r="BB176" s="3">
        <v>0</v>
      </c>
      <c r="BC176" s="3"/>
      <c r="BD176" s="3"/>
      <c r="BE176" s="3">
        <v>1</v>
      </c>
      <c r="BF176" s="3"/>
      <c r="BG176" s="3"/>
      <c r="BH176" s="3">
        <v>1</v>
      </c>
      <c r="BI176" s="3"/>
      <c r="BJ176" s="3"/>
    </row>
    <row r="177" spans="1:62" x14ac:dyDescent="0.3">
      <c r="A177" s="3" t="s">
        <v>108</v>
      </c>
      <c r="B177" s="3" t="s">
        <v>109</v>
      </c>
      <c r="C177" s="3">
        <v>2018</v>
      </c>
      <c r="D177" s="3"/>
      <c r="E177" s="3"/>
      <c r="F177" s="3">
        <v>2018</v>
      </c>
      <c r="G177" s="3"/>
      <c r="H177" s="3"/>
      <c r="I177" s="3">
        <v>2018</v>
      </c>
      <c r="J177" s="3"/>
      <c r="K177" s="3"/>
      <c r="L177" s="3">
        <v>2018</v>
      </c>
      <c r="M177" s="3"/>
      <c r="N177" s="3"/>
      <c r="O177" s="3">
        <v>2018</v>
      </c>
      <c r="P177" s="3"/>
      <c r="Q177" s="3"/>
      <c r="R177" s="3">
        <v>2018</v>
      </c>
      <c r="S177" s="3"/>
      <c r="T177" s="3"/>
      <c r="U177" s="3">
        <v>2018</v>
      </c>
      <c r="V177" s="3"/>
      <c r="W177" s="3"/>
      <c r="X177" s="3">
        <v>2018</v>
      </c>
      <c r="Y177" s="3"/>
      <c r="Z177" s="3"/>
      <c r="AA177" s="3">
        <v>2018</v>
      </c>
      <c r="AB177" s="3"/>
      <c r="AC177" s="3"/>
      <c r="AD177" s="3">
        <v>2018</v>
      </c>
      <c r="AE177" s="3"/>
      <c r="AF177" s="3"/>
      <c r="AG177" s="3">
        <v>2018</v>
      </c>
      <c r="AH177" s="3"/>
      <c r="AI177" s="3"/>
      <c r="AJ177" s="3">
        <v>2018</v>
      </c>
      <c r="AK177" s="3"/>
      <c r="AL177" s="3"/>
      <c r="AM177" s="3">
        <v>2018</v>
      </c>
      <c r="AN177" s="3"/>
      <c r="AO177" s="3"/>
      <c r="AP177" s="3">
        <v>2018</v>
      </c>
      <c r="AQ177" s="3"/>
      <c r="AR177" s="3"/>
      <c r="AS177" s="3">
        <v>2018</v>
      </c>
      <c r="AT177" s="3"/>
      <c r="AU177" s="3"/>
      <c r="AV177" s="3">
        <v>2018</v>
      </c>
      <c r="AW177" s="3"/>
      <c r="AX177" s="3"/>
      <c r="AY177" s="3">
        <v>2018</v>
      </c>
      <c r="AZ177" s="3"/>
      <c r="BA177" s="3"/>
      <c r="BB177" s="3">
        <v>2018</v>
      </c>
      <c r="BC177" s="3"/>
      <c r="BD177" s="3"/>
      <c r="BE177" s="3">
        <v>2018</v>
      </c>
      <c r="BF177" s="3"/>
      <c r="BG177" s="3"/>
      <c r="BH177" s="3">
        <v>2018</v>
      </c>
      <c r="BI177" s="3"/>
      <c r="BJ177" s="3"/>
    </row>
    <row r="178" spans="1:62" x14ac:dyDescent="0.3">
      <c r="A178" s="3" t="s">
        <v>107</v>
      </c>
      <c r="B178" s="3" t="s">
        <v>48</v>
      </c>
      <c r="C178" s="3">
        <v>3764</v>
      </c>
      <c r="D178" s="3"/>
      <c r="E178" s="3"/>
      <c r="F178" s="3">
        <v>3902</v>
      </c>
      <c r="G178" s="3"/>
      <c r="H178" s="3"/>
      <c r="I178" s="3">
        <v>4039</v>
      </c>
      <c r="J178" s="3"/>
      <c r="K178" s="3"/>
      <c r="L178" s="3">
        <v>4167</v>
      </c>
      <c r="M178" s="3"/>
      <c r="N178" s="3"/>
      <c r="O178" s="3">
        <v>4356</v>
      </c>
      <c r="P178" s="3"/>
      <c r="Q178" s="3"/>
      <c r="R178" s="3">
        <v>4494</v>
      </c>
      <c r="S178" s="3"/>
      <c r="T178" s="3"/>
      <c r="U178" s="3">
        <v>4623</v>
      </c>
      <c r="V178" s="3"/>
      <c r="W178" s="3"/>
      <c r="X178" s="3">
        <v>4767</v>
      </c>
      <c r="Y178" s="3"/>
      <c r="Z178" s="3"/>
      <c r="AA178" s="3">
        <v>4928</v>
      </c>
      <c r="AB178" s="3"/>
      <c r="AC178" s="3"/>
      <c r="AD178" s="3">
        <v>5043</v>
      </c>
      <c r="AE178" s="3"/>
      <c r="AF178" s="3"/>
      <c r="AG178" s="3">
        <v>5177</v>
      </c>
      <c r="AH178" s="3"/>
      <c r="AI178" s="3"/>
      <c r="AJ178" s="3">
        <v>5330</v>
      </c>
      <c r="AK178" s="3"/>
      <c r="AL178" s="3"/>
      <c r="AM178" s="3">
        <v>5481</v>
      </c>
      <c r="AN178" s="3"/>
      <c r="AO178" s="3"/>
      <c r="AP178" s="3">
        <v>5597</v>
      </c>
      <c r="AQ178" s="3"/>
      <c r="AR178" s="3"/>
      <c r="AS178" s="3">
        <v>5721</v>
      </c>
      <c r="AT178" s="3"/>
      <c r="AU178" s="3"/>
      <c r="AV178" s="3">
        <v>5880</v>
      </c>
      <c r="AW178" s="3"/>
      <c r="AX178" s="3"/>
      <c r="AY178" s="3">
        <v>6011</v>
      </c>
      <c r="AZ178" s="3"/>
      <c r="BA178" s="3"/>
      <c r="BB178" s="3">
        <v>6127</v>
      </c>
      <c r="BC178" s="3"/>
      <c r="BD178" s="3"/>
      <c r="BE178" s="3">
        <v>6257</v>
      </c>
      <c r="BF178" s="3"/>
      <c r="BG178" s="3"/>
      <c r="BH178" s="3">
        <v>6374</v>
      </c>
      <c r="BI178" s="3"/>
      <c r="BJ178" s="3"/>
    </row>
    <row r="179" spans="1:62" x14ac:dyDescent="0.3">
      <c r="A179" s="3" t="s">
        <v>105</v>
      </c>
      <c r="B179" s="3" t="s">
        <v>106</v>
      </c>
      <c r="C179" s="3">
        <v>32</v>
      </c>
      <c r="D179" s="3"/>
      <c r="E179" s="3"/>
      <c r="F179" s="3">
        <v>46</v>
      </c>
      <c r="G179" s="3"/>
      <c r="H179" s="3"/>
      <c r="I179" s="3">
        <v>0</v>
      </c>
      <c r="J179" s="3"/>
      <c r="K179" s="3"/>
      <c r="L179" s="3">
        <v>12</v>
      </c>
      <c r="M179" s="3"/>
      <c r="N179" s="3"/>
      <c r="O179" s="3">
        <v>31</v>
      </c>
      <c r="P179" s="3"/>
      <c r="Q179" s="3"/>
      <c r="R179" s="3">
        <v>45</v>
      </c>
      <c r="S179" s="3"/>
      <c r="T179" s="3"/>
      <c r="U179" s="3">
        <v>58</v>
      </c>
      <c r="V179" s="3"/>
      <c r="W179" s="3"/>
      <c r="X179" s="3">
        <v>12</v>
      </c>
      <c r="Y179" s="3"/>
      <c r="Z179" s="3"/>
      <c r="AA179" s="3">
        <v>28</v>
      </c>
      <c r="AB179" s="3"/>
      <c r="AC179" s="3"/>
      <c r="AD179" s="3">
        <v>40</v>
      </c>
      <c r="AE179" s="3"/>
      <c r="AF179" s="3"/>
      <c r="AG179" s="3">
        <v>53</v>
      </c>
      <c r="AH179" s="3"/>
      <c r="AI179" s="3"/>
      <c r="AJ179" s="3">
        <v>9</v>
      </c>
      <c r="AK179" s="3"/>
      <c r="AL179" s="3"/>
      <c r="AM179" s="3">
        <v>24</v>
      </c>
      <c r="AN179" s="3"/>
      <c r="AO179" s="3"/>
      <c r="AP179" s="3">
        <v>35</v>
      </c>
      <c r="AQ179" s="3"/>
      <c r="AR179" s="3"/>
      <c r="AS179" s="3">
        <v>48</v>
      </c>
      <c r="AT179" s="3"/>
      <c r="AU179" s="3"/>
      <c r="AV179" s="3">
        <v>4</v>
      </c>
      <c r="AW179" s="3"/>
      <c r="AX179" s="3"/>
      <c r="AY179" s="3">
        <v>17</v>
      </c>
      <c r="AZ179" s="3"/>
      <c r="BA179" s="3"/>
      <c r="BB179" s="3">
        <v>28</v>
      </c>
      <c r="BC179" s="3"/>
      <c r="BD179" s="3"/>
      <c r="BE179" s="3">
        <v>41</v>
      </c>
      <c r="BF179" s="3"/>
      <c r="BG179" s="3"/>
      <c r="BH179" s="3">
        <v>53</v>
      </c>
      <c r="BI179" s="3"/>
      <c r="BJ179" s="3"/>
    </row>
    <row r="180" spans="1:62" x14ac:dyDescent="0.3">
      <c r="A180" s="3" t="s">
        <v>103</v>
      </c>
      <c r="B180" s="3" t="s">
        <v>104</v>
      </c>
      <c r="C180" s="3">
        <v>0.38539999723434398</v>
      </c>
      <c r="D180" s="3"/>
      <c r="E180" s="3"/>
      <c r="F180" s="3">
        <v>0.33619999885559099</v>
      </c>
      <c r="G180" s="3"/>
      <c r="H180" s="3"/>
      <c r="I180" s="3">
        <v>0.69379997253418002</v>
      </c>
      <c r="J180" s="3"/>
      <c r="K180" s="3"/>
      <c r="L180" s="3">
        <v>0.34979999065399198</v>
      </c>
      <c r="M180" s="3"/>
      <c r="N180" s="3"/>
      <c r="O180" s="3">
        <v>0.37070000171661399</v>
      </c>
      <c r="P180" s="3"/>
      <c r="Q180" s="3"/>
      <c r="R180" s="3">
        <v>0.43180000782012901</v>
      </c>
      <c r="S180" s="3"/>
      <c r="T180" s="3"/>
      <c r="U180" s="3">
        <v>0.68729996681213401</v>
      </c>
      <c r="V180" s="3"/>
      <c r="W180" s="3"/>
      <c r="X180" s="3">
        <v>0.44240000844001798</v>
      </c>
      <c r="Y180" s="3"/>
      <c r="Z180" s="3"/>
      <c r="AA180" s="3">
        <v>0.37749999761581399</v>
      </c>
      <c r="AB180" s="3"/>
      <c r="AC180" s="3"/>
      <c r="AD180" s="3">
        <v>0.49189999699592601</v>
      </c>
      <c r="AE180" s="3"/>
      <c r="AF180" s="3"/>
      <c r="AG180" s="3">
        <v>0.43270000815391502</v>
      </c>
      <c r="AH180" s="3"/>
      <c r="AI180" s="3"/>
      <c r="AJ180" s="3">
        <v>0.42669999599456798</v>
      </c>
      <c r="AK180" s="3"/>
      <c r="AL180" s="3"/>
      <c r="AM180" s="3">
        <v>0.56550002098083496</v>
      </c>
      <c r="AN180" s="3"/>
      <c r="AO180" s="3"/>
      <c r="AP180" s="3">
        <v>0.373800009489059</v>
      </c>
      <c r="AQ180" s="3"/>
      <c r="AR180" s="3"/>
      <c r="AS180" s="3">
        <v>0.91659998893737804</v>
      </c>
      <c r="AT180" s="3"/>
      <c r="AU180" s="3"/>
      <c r="AV180" s="3">
        <v>0.38370001316070601</v>
      </c>
      <c r="AW180" s="3"/>
      <c r="AX180" s="3"/>
      <c r="AY180" s="3">
        <v>0.66240000724792503</v>
      </c>
      <c r="AZ180" s="3"/>
      <c r="BA180" s="3"/>
      <c r="BB180" s="3">
        <v>0.39109998941421498</v>
      </c>
      <c r="BC180" s="3"/>
      <c r="BD180" s="3"/>
      <c r="BE180" s="3">
        <v>0.45280000567436202</v>
      </c>
      <c r="BF180" s="3"/>
      <c r="BG180" s="3"/>
      <c r="BH180" s="3">
        <v>0.54559999704360995</v>
      </c>
      <c r="BI180" s="3"/>
      <c r="BJ180" s="3"/>
    </row>
    <row r="181" spans="1:62" x14ac:dyDescent="0.3">
      <c r="A181" s="3" t="s">
        <v>101</v>
      </c>
      <c r="B181" s="3" t="s">
        <v>102</v>
      </c>
      <c r="C181" s="3">
        <v>533</v>
      </c>
      <c r="D181" s="3"/>
      <c r="E181" s="3"/>
      <c r="F181" s="3">
        <v>333</v>
      </c>
      <c r="G181" s="3"/>
      <c r="H181" s="3"/>
      <c r="I181" s="3">
        <v>33</v>
      </c>
      <c r="J181" s="3"/>
      <c r="K181" s="3"/>
      <c r="L181" s="3">
        <v>833</v>
      </c>
      <c r="M181" s="3"/>
      <c r="N181" s="3"/>
      <c r="O181" s="3">
        <v>733</v>
      </c>
      <c r="P181" s="3"/>
      <c r="Q181" s="3"/>
      <c r="R181" s="3">
        <v>533</v>
      </c>
      <c r="S181" s="3"/>
      <c r="T181" s="3"/>
      <c r="U181" s="3">
        <v>433</v>
      </c>
      <c r="V181" s="3"/>
      <c r="W181" s="3"/>
      <c r="X181" s="3">
        <v>833</v>
      </c>
      <c r="Y181" s="3"/>
      <c r="Z181" s="3"/>
      <c r="AA181" s="3">
        <v>933</v>
      </c>
      <c r="AB181" s="3"/>
      <c r="AC181" s="3"/>
      <c r="AD181" s="3">
        <v>434</v>
      </c>
      <c r="AE181" s="3"/>
      <c r="AF181" s="3"/>
      <c r="AG181" s="3">
        <v>833</v>
      </c>
      <c r="AH181" s="3"/>
      <c r="AI181" s="3"/>
      <c r="AJ181" s="3">
        <v>133</v>
      </c>
      <c r="AK181" s="3"/>
      <c r="AL181" s="3"/>
      <c r="AM181" s="3">
        <v>233</v>
      </c>
      <c r="AN181" s="3"/>
      <c r="AO181" s="3"/>
      <c r="AP181" s="3">
        <v>833</v>
      </c>
      <c r="AQ181" s="3"/>
      <c r="AR181" s="3"/>
      <c r="AS181" s="3">
        <v>233</v>
      </c>
      <c r="AT181" s="3"/>
      <c r="AU181" s="3"/>
      <c r="AV181" s="3">
        <v>133</v>
      </c>
      <c r="AW181" s="3"/>
      <c r="AX181" s="3"/>
      <c r="AY181" s="3">
        <v>233</v>
      </c>
      <c r="AZ181" s="3"/>
      <c r="BA181" s="3"/>
      <c r="BB181" s="3">
        <v>833</v>
      </c>
      <c r="BC181" s="3"/>
      <c r="BD181" s="3"/>
      <c r="BE181" s="3">
        <v>833</v>
      </c>
      <c r="BF181" s="3"/>
      <c r="BG181" s="3"/>
      <c r="BH181" s="3">
        <v>533</v>
      </c>
      <c r="BI181" s="3"/>
      <c r="BJ181" s="3"/>
    </row>
    <row r="182" spans="1:62" x14ac:dyDescent="0.3">
      <c r="A182" s="3" t="s">
        <v>99</v>
      </c>
      <c r="B182" s="3" t="s">
        <v>100</v>
      </c>
      <c r="C182" s="3">
        <v>11</v>
      </c>
      <c r="D182" s="3"/>
      <c r="E182" s="3"/>
      <c r="F182" s="3">
        <v>11</v>
      </c>
      <c r="G182" s="3"/>
      <c r="H182" s="3"/>
      <c r="I182" s="3">
        <v>11</v>
      </c>
      <c r="J182" s="3"/>
      <c r="K182" s="3"/>
      <c r="L182" s="3">
        <v>11</v>
      </c>
      <c r="M182" s="3"/>
      <c r="N182" s="3"/>
      <c r="O182" s="3">
        <v>11</v>
      </c>
      <c r="P182" s="3"/>
      <c r="Q182" s="3"/>
      <c r="R182" s="3">
        <v>11</v>
      </c>
      <c r="S182" s="3"/>
      <c r="T182" s="3"/>
      <c r="U182" s="3">
        <v>11</v>
      </c>
      <c r="V182" s="3"/>
      <c r="W182" s="3"/>
      <c r="X182" s="3">
        <v>11</v>
      </c>
      <c r="Y182" s="3"/>
      <c r="Z182" s="3"/>
      <c r="AA182" s="3">
        <v>11</v>
      </c>
      <c r="AB182" s="3"/>
      <c r="AC182" s="3"/>
      <c r="AD182" s="3">
        <v>11</v>
      </c>
      <c r="AE182" s="3"/>
      <c r="AF182" s="3"/>
      <c r="AG182" s="3">
        <v>11</v>
      </c>
      <c r="AH182" s="3"/>
      <c r="AI182" s="3"/>
      <c r="AJ182" s="3">
        <v>11</v>
      </c>
      <c r="AK182" s="3"/>
      <c r="AL182" s="3"/>
      <c r="AM182" s="3">
        <v>11</v>
      </c>
      <c r="AN182" s="3"/>
      <c r="AO182" s="3"/>
      <c r="AP182" s="3">
        <v>11</v>
      </c>
      <c r="AQ182" s="3"/>
      <c r="AR182" s="3"/>
      <c r="AS182" s="3">
        <v>11</v>
      </c>
      <c r="AT182" s="3"/>
      <c r="AU182" s="3"/>
      <c r="AV182" s="3">
        <v>11</v>
      </c>
      <c r="AW182" s="3"/>
      <c r="AX182" s="3"/>
      <c r="AY182" s="3">
        <v>11</v>
      </c>
      <c r="AZ182" s="3"/>
      <c r="BA182" s="3"/>
      <c r="BB182" s="3">
        <v>11</v>
      </c>
      <c r="BC182" s="3"/>
      <c r="BD182" s="3"/>
      <c r="BE182" s="3">
        <v>11</v>
      </c>
      <c r="BF182" s="3"/>
      <c r="BG182" s="3"/>
      <c r="BH182" s="3">
        <v>11</v>
      </c>
      <c r="BI182" s="3"/>
      <c r="BJ182" s="3"/>
    </row>
    <row r="183" spans="1:62" x14ac:dyDescent="0.3">
      <c r="A183" s="3" t="s">
        <v>97</v>
      </c>
      <c r="B183" s="3" t="s">
        <v>98</v>
      </c>
      <c r="C183" s="3">
        <v>54</v>
      </c>
      <c r="D183" s="3"/>
      <c r="E183" s="3"/>
      <c r="F183" s="3">
        <v>54</v>
      </c>
      <c r="G183" s="3"/>
      <c r="H183" s="3"/>
      <c r="I183" s="3">
        <v>55</v>
      </c>
      <c r="J183" s="3"/>
      <c r="K183" s="3"/>
      <c r="L183" s="3">
        <v>55</v>
      </c>
      <c r="M183" s="3"/>
      <c r="N183" s="3"/>
      <c r="O183" s="3">
        <v>55</v>
      </c>
      <c r="P183" s="3"/>
      <c r="Q183" s="3"/>
      <c r="R183" s="3">
        <v>55</v>
      </c>
      <c r="S183" s="3"/>
      <c r="T183" s="3"/>
      <c r="U183" s="3">
        <v>55</v>
      </c>
      <c r="V183" s="3"/>
      <c r="W183" s="3"/>
      <c r="X183" s="3">
        <v>56</v>
      </c>
      <c r="Y183" s="3"/>
      <c r="Z183" s="3"/>
      <c r="AA183" s="3">
        <v>56</v>
      </c>
      <c r="AB183" s="3"/>
      <c r="AC183" s="3"/>
      <c r="AD183" s="3">
        <v>56</v>
      </c>
      <c r="AE183" s="3"/>
      <c r="AF183" s="3"/>
      <c r="AG183" s="3">
        <v>56</v>
      </c>
      <c r="AH183" s="3"/>
      <c r="AI183" s="3"/>
      <c r="AJ183" s="3">
        <v>57</v>
      </c>
      <c r="AK183" s="3"/>
      <c r="AL183" s="3"/>
      <c r="AM183" s="3">
        <v>57</v>
      </c>
      <c r="AN183" s="3"/>
      <c r="AO183" s="3"/>
      <c r="AP183" s="3">
        <v>57</v>
      </c>
      <c r="AQ183" s="3"/>
      <c r="AR183" s="3"/>
      <c r="AS183" s="3">
        <v>57</v>
      </c>
      <c r="AT183" s="3"/>
      <c r="AU183" s="3"/>
      <c r="AV183" s="3">
        <v>58</v>
      </c>
      <c r="AW183" s="3"/>
      <c r="AX183" s="3"/>
      <c r="AY183" s="3">
        <v>58</v>
      </c>
      <c r="AZ183" s="3"/>
      <c r="BA183" s="3"/>
      <c r="BB183" s="3">
        <v>58</v>
      </c>
      <c r="BC183" s="3"/>
      <c r="BD183" s="3"/>
      <c r="BE183" s="3">
        <v>58</v>
      </c>
      <c r="BF183" s="3"/>
      <c r="BG183" s="3"/>
      <c r="BH183" s="3">
        <v>58</v>
      </c>
      <c r="BI183" s="3"/>
      <c r="BJ183" s="3"/>
    </row>
    <row r="184" spans="1:62" x14ac:dyDescent="0.3">
      <c r="A184" s="3" t="s">
        <v>95</v>
      </c>
      <c r="B184" s="3" t="s">
        <v>96</v>
      </c>
      <c r="C184" s="3">
        <v>14</v>
      </c>
      <c r="D184" s="3"/>
      <c r="E184" s="3"/>
      <c r="F184" s="3">
        <v>14</v>
      </c>
      <c r="G184" s="3"/>
      <c r="H184" s="3"/>
      <c r="I184" s="3">
        <v>14</v>
      </c>
      <c r="J184" s="3"/>
      <c r="K184" s="3"/>
      <c r="L184" s="3">
        <v>14</v>
      </c>
      <c r="M184" s="3"/>
      <c r="N184" s="3"/>
      <c r="O184" s="3">
        <v>14</v>
      </c>
      <c r="P184" s="3"/>
      <c r="Q184" s="3"/>
      <c r="R184" s="3">
        <v>14</v>
      </c>
      <c r="S184" s="3"/>
      <c r="T184" s="3"/>
      <c r="U184" s="3">
        <v>14</v>
      </c>
      <c r="V184" s="3"/>
      <c r="W184" s="3"/>
      <c r="X184" s="3">
        <v>14</v>
      </c>
      <c r="Y184" s="3"/>
      <c r="Z184" s="3"/>
      <c r="AA184" s="3">
        <v>14</v>
      </c>
      <c r="AB184" s="3"/>
      <c r="AC184" s="3"/>
      <c r="AD184" s="3">
        <v>14</v>
      </c>
      <c r="AE184" s="3"/>
      <c r="AF184" s="3"/>
      <c r="AG184" s="3">
        <v>14</v>
      </c>
      <c r="AH184" s="3"/>
      <c r="AI184" s="3"/>
      <c r="AJ184" s="3">
        <v>14</v>
      </c>
      <c r="AK184" s="3"/>
      <c r="AL184" s="3"/>
      <c r="AM184" s="3">
        <v>14</v>
      </c>
      <c r="AN184" s="3"/>
      <c r="AO184" s="3"/>
      <c r="AP184" s="3">
        <v>14</v>
      </c>
      <c r="AQ184" s="3"/>
      <c r="AR184" s="3"/>
      <c r="AS184" s="3">
        <v>14</v>
      </c>
      <c r="AT184" s="3"/>
      <c r="AU184" s="3"/>
      <c r="AV184" s="3">
        <v>14</v>
      </c>
      <c r="AW184" s="3"/>
      <c r="AX184" s="3"/>
      <c r="AY184" s="3">
        <v>14</v>
      </c>
      <c r="AZ184" s="3"/>
      <c r="BA184" s="3"/>
      <c r="BB184" s="3">
        <v>14</v>
      </c>
      <c r="BC184" s="3"/>
      <c r="BD184" s="3"/>
      <c r="BE184" s="3">
        <v>14</v>
      </c>
      <c r="BF184" s="3"/>
      <c r="BG184" s="3"/>
      <c r="BH184" s="3">
        <v>14</v>
      </c>
      <c r="BI184" s="3"/>
      <c r="BJ184" s="3"/>
    </row>
    <row r="185" spans="1:62" x14ac:dyDescent="0.3">
      <c r="A185" s="3" t="s">
        <v>93</v>
      </c>
      <c r="B185" s="3" t="s">
        <v>94</v>
      </c>
      <c r="C185" s="3">
        <v>28</v>
      </c>
      <c r="D185" s="3"/>
      <c r="E185" s="3"/>
      <c r="F185" s="3">
        <v>28</v>
      </c>
      <c r="G185" s="3"/>
      <c r="H185" s="3"/>
      <c r="I185" s="3">
        <v>28</v>
      </c>
      <c r="J185" s="3"/>
      <c r="K185" s="3"/>
      <c r="L185" s="3">
        <v>28</v>
      </c>
      <c r="M185" s="3"/>
      <c r="N185" s="3"/>
      <c r="O185" s="3">
        <v>28</v>
      </c>
      <c r="P185" s="3"/>
      <c r="Q185" s="3"/>
      <c r="R185" s="3">
        <v>28</v>
      </c>
      <c r="S185" s="3"/>
      <c r="T185" s="3"/>
      <c r="U185" s="3">
        <v>28</v>
      </c>
      <c r="V185" s="3"/>
      <c r="W185" s="3"/>
      <c r="X185" s="3">
        <v>28</v>
      </c>
      <c r="Y185" s="3"/>
      <c r="Z185" s="3"/>
      <c r="AA185" s="3">
        <v>28</v>
      </c>
      <c r="AB185" s="3"/>
      <c r="AC185" s="3"/>
      <c r="AD185" s="3">
        <v>28</v>
      </c>
      <c r="AE185" s="3"/>
      <c r="AF185" s="3"/>
      <c r="AG185" s="3">
        <v>28</v>
      </c>
      <c r="AH185" s="3"/>
      <c r="AI185" s="3"/>
      <c r="AJ185" s="3">
        <v>28</v>
      </c>
      <c r="AK185" s="3"/>
      <c r="AL185" s="3"/>
      <c r="AM185" s="3">
        <v>28</v>
      </c>
      <c r="AN185" s="3"/>
      <c r="AO185" s="3"/>
      <c r="AP185" s="3">
        <v>28</v>
      </c>
      <c r="AQ185" s="3"/>
      <c r="AR185" s="3"/>
      <c r="AS185" s="3">
        <v>28</v>
      </c>
      <c r="AT185" s="3"/>
      <c r="AU185" s="3"/>
      <c r="AV185" s="3">
        <v>28</v>
      </c>
      <c r="AW185" s="3"/>
      <c r="AX185" s="3"/>
      <c r="AY185" s="3">
        <v>28</v>
      </c>
      <c r="AZ185" s="3"/>
      <c r="BA185" s="3"/>
      <c r="BB185" s="3">
        <v>28</v>
      </c>
      <c r="BC185" s="3"/>
      <c r="BD185" s="3"/>
      <c r="BE185" s="3">
        <v>28</v>
      </c>
      <c r="BF185" s="3"/>
      <c r="BG185" s="3"/>
      <c r="BH185" s="3">
        <v>28</v>
      </c>
      <c r="BI185" s="3"/>
      <c r="BJ185" s="3"/>
    </row>
    <row r="186" spans="1:62" x14ac:dyDescent="0.3">
      <c r="A186" s="3" t="s">
        <v>92</v>
      </c>
      <c r="B186" s="3" t="s">
        <v>48</v>
      </c>
      <c r="C186" s="3">
        <v>0.62121063470840499</v>
      </c>
      <c r="D186" s="3"/>
      <c r="E186" s="3"/>
      <c r="F186" s="3">
        <v>0.62137037515640303</v>
      </c>
      <c r="G186" s="3"/>
      <c r="H186" s="3"/>
      <c r="I186" s="3">
        <v>0.62152892351150502</v>
      </c>
      <c r="J186" s="3"/>
      <c r="K186" s="3"/>
      <c r="L186" s="3">
        <v>0.62167710065841697</v>
      </c>
      <c r="M186" s="3"/>
      <c r="N186" s="3"/>
      <c r="O186" s="3">
        <v>0.62189584970474199</v>
      </c>
      <c r="P186" s="3"/>
      <c r="Q186" s="3"/>
      <c r="R186" s="3">
        <v>0.62205553054809604</v>
      </c>
      <c r="S186" s="3"/>
      <c r="T186" s="3"/>
      <c r="U186" s="3">
        <v>0.62220484018325795</v>
      </c>
      <c r="V186" s="3"/>
      <c r="W186" s="3"/>
      <c r="X186" s="3">
        <v>0.62237155437469505</v>
      </c>
      <c r="Y186" s="3"/>
      <c r="Z186" s="3"/>
      <c r="AA186" s="3">
        <v>0.62255787849426303</v>
      </c>
      <c r="AB186" s="3"/>
      <c r="AC186" s="3"/>
      <c r="AD186" s="3">
        <v>0.62269097566604603</v>
      </c>
      <c r="AE186" s="3"/>
      <c r="AF186" s="3"/>
      <c r="AG186" s="3">
        <v>0.62284606695175204</v>
      </c>
      <c r="AH186" s="3"/>
      <c r="AI186" s="3"/>
      <c r="AJ186" s="3">
        <v>0.62302315235137895</v>
      </c>
      <c r="AK186" s="3"/>
      <c r="AL186" s="3"/>
      <c r="AM186" s="3">
        <v>0.62319791316986095</v>
      </c>
      <c r="AN186" s="3"/>
      <c r="AO186" s="3"/>
      <c r="AP186" s="3">
        <v>0.62333220243454002</v>
      </c>
      <c r="AQ186" s="3"/>
      <c r="AR186" s="3"/>
      <c r="AS186" s="3">
        <v>0.62347567081451405</v>
      </c>
      <c r="AT186" s="3"/>
      <c r="AU186" s="3"/>
      <c r="AV186" s="3">
        <v>0.62365972995758101</v>
      </c>
      <c r="AW186" s="3"/>
      <c r="AX186" s="3"/>
      <c r="AY186" s="3">
        <v>0.62381136417388905</v>
      </c>
      <c r="AZ186" s="3"/>
      <c r="BA186" s="3"/>
      <c r="BB186" s="3">
        <v>0.62394559383392301</v>
      </c>
      <c r="BC186" s="3"/>
      <c r="BD186" s="3"/>
      <c r="BE186" s="3">
        <v>0.62409609556198098</v>
      </c>
      <c r="BF186" s="3"/>
      <c r="BG186" s="3"/>
      <c r="BH186" s="3">
        <v>0.624231457710266</v>
      </c>
      <c r="BI186" s="3"/>
      <c r="BJ186" s="3"/>
    </row>
    <row r="187" spans="1:62" x14ac:dyDescent="0.3">
      <c r="A187" s="3" t="s">
        <v>91</v>
      </c>
      <c r="B187" s="3" t="s">
        <v>48</v>
      </c>
      <c r="C187" s="3">
        <v>43432</v>
      </c>
      <c r="D187" s="3"/>
      <c r="E187" s="3"/>
      <c r="F187" s="3">
        <v>43432</v>
      </c>
      <c r="G187" s="3"/>
      <c r="H187" s="3"/>
      <c r="I187" s="3">
        <v>43432</v>
      </c>
      <c r="J187" s="3"/>
      <c r="K187" s="3"/>
      <c r="L187" s="3">
        <v>43432</v>
      </c>
      <c r="M187" s="3"/>
      <c r="N187" s="3"/>
      <c r="O187" s="3">
        <v>43432</v>
      </c>
      <c r="P187" s="3"/>
      <c r="Q187" s="3"/>
      <c r="R187" s="3">
        <v>43432</v>
      </c>
      <c r="S187" s="3"/>
      <c r="T187" s="3"/>
      <c r="U187" s="3">
        <v>43432</v>
      </c>
      <c r="V187" s="3"/>
      <c r="W187" s="3"/>
      <c r="X187" s="3">
        <v>43432</v>
      </c>
      <c r="Y187" s="3"/>
      <c r="Z187" s="3"/>
      <c r="AA187" s="3">
        <v>43432</v>
      </c>
      <c r="AB187" s="3"/>
      <c r="AC187" s="3"/>
      <c r="AD187" s="3">
        <v>43432</v>
      </c>
      <c r="AE187" s="3"/>
      <c r="AF187" s="3"/>
      <c r="AG187" s="3">
        <v>43432</v>
      </c>
      <c r="AH187" s="3"/>
      <c r="AI187" s="3"/>
      <c r="AJ187" s="3">
        <v>43432</v>
      </c>
      <c r="AK187" s="3"/>
      <c r="AL187" s="3"/>
      <c r="AM187" s="3">
        <v>43432</v>
      </c>
      <c r="AN187" s="3"/>
      <c r="AO187" s="3"/>
      <c r="AP187" s="3">
        <v>43432</v>
      </c>
      <c r="AQ187" s="3"/>
      <c r="AR187" s="3"/>
      <c r="AS187" s="3">
        <v>43432</v>
      </c>
      <c r="AT187" s="3"/>
      <c r="AU187" s="3"/>
      <c r="AV187" s="3">
        <v>43432</v>
      </c>
      <c r="AW187" s="3"/>
      <c r="AX187" s="3"/>
      <c r="AY187" s="3">
        <v>43432</v>
      </c>
      <c r="AZ187" s="3"/>
      <c r="BA187" s="3"/>
      <c r="BB187" s="3">
        <v>43432</v>
      </c>
      <c r="BC187" s="3"/>
      <c r="BD187" s="3"/>
      <c r="BE187" s="3">
        <v>43432</v>
      </c>
      <c r="BF187" s="3"/>
      <c r="BG187" s="3"/>
      <c r="BH187" s="3">
        <v>43432</v>
      </c>
      <c r="BI187" s="3"/>
      <c r="BJ187" s="3"/>
    </row>
    <row r="188" spans="1:62" x14ac:dyDescent="0.3">
      <c r="A188" s="3" t="s">
        <v>49</v>
      </c>
      <c r="B188" s="3" t="s">
        <v>48</v>
      </c>
      <c r="C188" s="3">
        <v>8</v>
      </c>
      <c r="D188" s="3"/>
      <c r="E188" s="3"/>
      <c r="F188" s="3">
        <v>8</v>
      </c>
      <c r="G188" s="3"/>
      <c r="H188" s="3"/>
      <c r="I188" s="3">
        <v>8</v>
      </c>
      <c r="J188" s="3"/>
      <c r="K188" s="3"/>
      <c r="L188" s="3">
        <v>8</v>
      </c>
      <c r="M188" s="3"/>
      <c r="N188" s="3"/>
      <c r="O188" s="3">
        <v>8</v>
      </c>
      <c r="P188" s="3"/>
      <c r="Q188" s="3"/>
      <c r="R188" s="3">
        <v>8</v>
      </c>
      <c r="S188" s="3"/>
      <c r="T188" s="3"/>
      <c r="U188" s="3">
        <v>8</v>
      </c>
      <c r="V188" s="3"/>
      <c r="W188" s="3"/>
      <c r="X188" s="3">
        <v>8</v>
      </c>
      <c r="Y188" s="3"/>
      <c r="Z188" s="3"/>
      <c r="AA188" s="3">
        <v>8</v>
      </c>
      <c r="AB188" s="3"/>
      <c r="AC188" s="3"/>
      <c r="AD188" s="3">
        <v>8</v>
      </c>
      <c r="AE188" s="3"/>
      <c r="AF188" s="3"/>
      <c r="AG188" s="3">
        <v>8</v>
      </c>
      <c r="AH188" s="3"/>
      <c r="AI188" s="3"/>
      <c r="AJ188" s="3">
        <v>8</v>
      </c>
      <c r="AK188" s="3"/>
      <c r="AL188" s="3"/>
      <c r="AM188" s="3">
        <v>8</v>
      </c>
      <c r="AN188" s="3"/>
      <c r="AO188" s="3"/>
      <c r="AP188" s="3">
        <v>8</v>
      </c>
      <c r="AQ188" s="3"/>
      <c r="AR188" s="3"/>
      <c r="AS188" s="3">
        <v>8</v>
      </c>
      <c r="AT188" s="3"/>
      <c r="AU188" s="3"/>
      <c r="AV188" s="3">
        <v>8</v>
      </c>
      <c r="AW188" s="3"/>
      <c r="AX188" s="3"/>
      <c r="AY188" s="3">
        <v>8</v>
      </c>
      <c r="AZ188" s="3"/>
      <c r="BA188" s="3"/>
      <c r="BB188" s="3">
        <v>8</v>
      </c>
      <c r="BC188" s="3"/>
      <c r="BD188" s="3"/>
      <c r="BE188" s="3">
        <v>8</v>
      </c>
      <c r="BF188" s="3"/>
      <c r="BG188" s="3"/>
      <c r="BH188" s="3">
        <v>8</v>
      </c>
      <c r="BI188" s="3"/>
      <c r="BJ188" s="3"/>
    </row>
    <row r="189" spans="1:62" x14ac:dyDescent="0.3">
      <c r="A189" s="3" t="s">
        <v>47</v>
      </c>
      <c r="B189" s="3" t="s">
        <v>48</v>
      </c>
      <c r="C189" s="3">
        <v>1</v>
      </c>
      <c r="D189" s="3"/>
      <c r="E189" s="3"/>
      <c r="F189" s="3">
        <v>1</v>
      </c>
      <c r="G189" s="3"/>
      <c r="H189" s="3"/>
      <c r="I189" s="3">
        <v>1</v>
      </c>
      <c r="J189" s="3"/>
      <c r="K189" s="3"/>
      <c r="L189" s="3">
        <v>1</v>
      </c>
      <c r="M189" s="3"/>
      <c r="N189" s="3"/>
      <c r="O189" s="3">
        <v>1</v>
      </c>
      <c r="P189" s="3"/>
      <c r="Q189" s="3"/>
      <c r="R189" s="3">
        <v>1</v>
      </c>
      <c r="S189" s="3"/>
      <c r="T189" s="3"/>
      <c r="U189" s="3">
        <v>1</v>
      </c>
      <c r="V189" s="3"/>
      <c r="W189" s="3"/>
      <c r="X189" s="3">
        <v>1</v>
      </c>
      <c r="Y189" s="3"/>
      <c r="Z189" s="3"/>
      <c r="AA189" s="3">
        <v>1</v>
      </c>
      <c r="AB189" s="3"/>
      <c r="AC189" s="3"/>
      <c r="AD189" s="3">
        <v>1</v>
      </c>
      <c r="AE189" s="3"/>
      <c r="AF189" s="3"/>
      <c r="AG189" s="3">
        <v>1</v>
      </c>
      <c r="AH189" s="3"/>
      <c r="AI189" s="3"/>
      <c r="AJ189" s="3">
        <v>1</v>
      </c>
      <c r="AK189" s="3"/>
      <c r="AL189" s="3"/>
      <c r="AM189" s="3">
        <v>1</v>
      </c>
      <c r="AN189" s="3"/>
      <c r="AO189" s="3"/>
      <c r="AP189" s="3">
        <v>1</v>
      </c>
      <c r="AQ189" s="3"/>
      <c r="AR189" s="3"/>
      <c r="AS189" s="3">
        <v>1</v>
      </c>
      <c r="AT189" s="3"/>
      <c r="AU189" s="3"/>
      <c r="AV189" s="3">
        <v>1</v>
      </c>
      <c r="AW189" s="3"/>
      <c r="AX189" s="3"/>
      <c r="AY189" s="3">
        <v>1</v>
      </c>
      <c r="AZ189" s="3"/>
      <c r="BA189" s="3"/>
      <c r="BB189" s="3">
        <v>1</v>
      </c>
      <c r="BC189" s="3"/>
      <c r="BD189" s="3"/>
      <c r="BE189" s="3">
        <v>1</v>
      </c>
      <c r="BF189" s="3"/>
      <c r="BG189" s="3"/>
      <c r="BH189" s="3">
        <v>1</v>
      </c>
      <c r="BI189" s="3"/>
      <c r="BJ189" s="3"/>
    </row>
    <row r="190" spans="1:62" x14ac:dyDescent="0.3">
      <c r="A190" s="3" t="s">
        <v>46</v>
      </c>
      <c r="B190" s="3"/>
      <c r="C190" s="3">
        <v>1</v>
      </c>
      <c r="D190" s="3" t="s">
        <v>45</v>
      </c>
      <c r="E190" s="3">
        <v>1</v>
      </c>
      <c r="F190" s="3">
        <v>1</v>
      </c>
      <c r="G190" s="3" t="s">
        <v>45</v>
      </c>
      <c r="H190" s="3">
        <v>1</v>
      </c>
      <c r="I190" s="3">
        <v>1</v>
      </c>
      <c r="J190" s="3" t="s">
        <v>45</v>
      </c>
      <c r="K190" s="3">
        <v>1</v>
      </c>
      <c r="L190" s="3">
        <v>1</v>
      </c>
      <c r="M190" s="3" t="s">
        <v>45</v>
      </c>
      <c r="N190" s="3">
        <v>1</v>
      </c>
      <c r="O190" s="3">
        <v>1</v>
      </c>
      <c r="P190" s="3" t="s">
        <v>45</v>
      </c>
      <c r="Q190" s="3">
        <v>1</v>
      </c>
      <c r="R190" s="3">
        <v>1</v>
      </c>
      <c r="S190" s="3" t="s">
        <v>45</v>
      </c>
      <c r="T190" s="3">
        <v>1</v>
      </c>
      <c r="U190" s="3">
        <v>1</v>
      </c>
      <c r="V190" s="3" t="s">
        <v>45</v>
      </c>
      <c r="W190" s="3">
        <v>1</v>
      </c>
      <c r="X190" s="3">
        <v>1</v>
      </c>
      <c r="Y190" s="3" t="s">
        <v>45</v>
      </c>
      <c r="Z190" s="3">
        <v>1</v>
      </c>
      <c r="AA190" s="3">
        <v>1</v>
      </c>
      <c r="AB190" s="3" t="s">
        <v>45</v>
      </c>
      <c r="AC190" s="3">
        <v>1</v>
      </c>
      <c r="AD190" s="3">
        <v>1</v>
      </c>
      <c r="AE190" s="3" t="s">
        <v>45</v>
      </c>
      <c r="AF190" s="3">
        <v>1</v>
      </c>
      <c r="AG190" s="3">
        <v>1</v>
      </c>
      <c r="AH190" s="3" t="s">
        <v>45</v>
      </c>
      <c r="AI190" s="3">
        <v>1</v>
      </c>
      <c r="AJ190" s="3">
        <v>1</v>
      </c>
      <c r="AK190" s="3" t="s">
        <v>45</v>
      </c>
      <c r="AL190" s="3">
        <v>1</v>
      </c>
      <c r="AM190" s="3">
        <v>1</v>
      </c>
      <c r="AN190" s="3" t="s">
        <v>45</v>
      </c>
      <c r="AO190" s="3">
        <v>1</v>
      </c>
      <c r="AP190" s="3">
        <v>1</v>
      </c>
      <c r="AQ190" s="3" t="s">
        <v>45</v>
      </c>
      <c r="AR190" s="3">
        <v>1</v>
      </c>
      <c r="AS190" s="3">
        <v>1</v>
      </c>
      <c r="AT190" s="3" t="s">
        <v>45</v>
      </c>
      <c r="AU190" s="3">
        <v>1</v>
      </c>
      <c r="AV190" s="3">
        <v>1</v>
      </c>
      <c r="AW190" s="3" t="s">
        <v>45</v>
      </c>
      <c r="AX190" s="3">
        <v>1</v>
      </c>
      <c r="AY190" s="3">
        <v>1</v>
      </c>
      <c r="AZ190" s="3" t="s">
        <v>45</v>
      </c>
      <c r="BA190" s="3">
        <v>1</v>
      </c>
      <c r="BB190" s="3">
        <v>1</v>
      </c>
      <c r="BC190" s="3" t="s">
        <v>45</v>
      </c>
      <c r="BD190" s="3">
        <v>1</v>
      </c>
      <c r="BE190" s="3">
        <v>1</v>
      </c>
      <c r="BF190" s="3" t="s">
        <v>45</v>
      </c>
      <c r="BG190" s="3">
        <v>1</v>
      </c>
      <c r="BH190" s="3">
        <v>1</v>
      </c>
      <c r="BI190" s="3" t="s">
        <v>45</v>
      </c>
      <c r="BJ190" s="3">
        <v>1</v>
      </c>
    </row>
    <row r="191" spans="1:62" x14ac:dyDescent="0.3">
      <c r="A191" s="3" t="s">
        <v>44</v>
      </c>
      <c r="B191" s="3"/>
      <c r="C191" s="3">
        <v>0</v>
      </c>
      <c r="D191" s="3" t="s">
        <v>45</v>
      </c>
      <c r="E191" s="3">
        <v>0</v>
      </c>
      <c r="F191" s="3">
        <v>0</v>
      </c>
      <c r="G191" s="3" t="s">
        <v>45</v>
      </c>
      <c r="H191" s="3">
        <v>0</v>
      </c>
      <c r="I191" s="3">
        <v>0</v>
      </c>
      <c r="J191" s="3" t="s">
        <v>45</v>
      </c>
      <c r="K191" s="3">
        <v>0</v>
      </c>
      <c r="L191" s="3">
        <v>0</v>
      </c>
      <c r="M191" s="3" t="s">
        <v>45</v>
      </c>
      <c r="N191" s="3">
        <v>0</v>
      </c>
      <c r="O191" s="3">
        <v>0</v>
      </c>
      <c r="P191" s="3" t="s">
        <v>45</v>
      </c>
      <c r="Q191" s="3">
        <v>0</v>
      </c>
      <c r="R191" s="3">
        <v>0</v>
      </c>
      <c r="S191" s="3" t="s">
        <v>45</v>
      </c>
      <c r="T191" s="3">
        <v>0</v>
      </c>
      <c r="U191" s="3">
        <v>0</v>
      </c>
      <c r="V191" s="3" t="s">
        <v>45</v>
      </c>
      <c r="W191" s="3">
        <v>0</v>
      </c>
      <c r="X191" s="3">
        <v>0</v>
      </c>
      <c r="Y191" s="3" t="s">
        <v>45</v>
      </c>
      <c r="Z191" s="3">
        <v>0</v>
      </c>
      <c r="AA191" s="3">
        <v>0</v>
      </c>
      <c r="AB191" s="3" t="s">
        <v>45</v>
      </c>
      <c r="AC191" s="3">
        <v>0</v>
      </c>
      <c r="AD191" s="3">
        <v>0</v>
      </c>
      <c r="AE191" s="3" t="s">
        <v>45</v>
      </c>
      <c r="AF191" s="3">
        <v>0</v>
      </c>
      <c r="AG191" s="3">
        <v>0</v>
      </c>
      <c r="AH191" s="3" t="s">
        <v>45</v>
      </c>
      <c r="AI191" s="3">
        <v>0</v>
      </c>
      <c r="AJ191" s="3">
        <v>0</v>
      </c>
      <c r="AK191" s="3" t="s">
        <v>45</v>
      </c>
      <c r="AL191" s="3">
        <v>0</v>
      </c>
      <c r="AM191" s="3">
        <v>0</v>
      </c>
      <c r="AN191" s="3" t="s">
        <v>45</v>
      </c>
      <c r="AO191" s="3">
        <v>0</v>
      </c>
      <c r="AP191" s="3">
        <v>0</v>
      </c>
      <c r="AQ191" s="3" t="s">
        <v>45</v>
      </c>
      <c r="AR191" s="3">
        <v>0</v>
      </c>
      <c r="AS191" s="3">
        <v>0</v>
      </c>
      <c r="AT191" s="3" t="s">
        <v>45</v>
      </c>
      <c r="AU191" s="3">
        <v>0</v>
      </c>
      <c r="AV191" s="3">
        <v>0</v>
      </c>
      <c r="AW191" s="3" t="s">
        <v>45</v>
      </c>
      <c r="AX191" s="3">
        <v>0</v>
      </c>
      <c r="AY191" s="3">
        <v>0</v>
      </c>
      <c r="AZ191" s="3" t="s">
        <v>45</v>
      </c>
      <c r="BA191" s="3">
        <v>0</v>
      </c>
      <c r="BB191" s="3">
        <v>0</v>
      </c>
      <c r="BC191" s="3" t="s">
        <v>45</v>
      </c>
      <c r="BD191" s="3">
        <v>0</v>
      </c>
      <c r="BE191" s="3">
        <v>0</v>
      </c>
      <c r="BF191" s="3" t="s">
        <v>45</v>
      </c>
      <c r="BG191" s="3">
        <v>0</v>
      </c>
      <c r="BH191" s="3">
        <v>0</v>
      </c>
      <c r="BI191" s="3" t="s">
        <v>45</v>
      </c>
      <c r="BJ191" s="3">
        <v>0</v>
      </c>
    </row>
    <row r="192" spans="1:62" x14ac:dyDescent="0.3">
      <c r="A192" s="3" t="s">
        <v>846</v>
      </c>
      <c r="B192" s="3" t="s">
        <v>48</v>
      </c>
      <c r="C192" s="3">
        <v>147.11474609375</v>
      </c>
      <c r="D192" s="3"/>
      <c r="E192" s="3"/>
      <c r="F192" s="3">
        <v>124.056564331055</v>
      </c>
      <c r="G192" s="3"/>
      <c r="H192" s="3"/>
      <c r="I192" s="3">
        <v>72.593933105468807</v>
      </c>
      <c r="J192" s="3"/>
      <c r="K192" s="3"/>
      <c r="L192" s="3">
        <v>64.225082397460895</v>
      </c>
      <c r="M192" s="3"/>
      <c r="N192" s="3"/>
      <c r="O192" s="3">
        <v>62.659530639648402</v>
      </c>
      <c r="P192" s="3"/>
      <c r="Q192" s="3"/>
      <c r="R192" s="3">
        <v>59.235244750976598</v>
      </c>
      <c r="S192" s="3"/>
      <c r="T192" s="3"/>
      <c r="U192" s="3">
        <v>83.505508422851605</v>
      </c>
      <c r="V192" s="3"/>
      <c r="W192" s="3"/>
      <c r="X192" s="3">
        <v>147.77566528320301</v>
      </c>
      <c r="Y192" s="3"/>
      <c r="Z192" s="3"/>
      <c r="AA192" s="3">
        <v>54.233798980712898</v>
      </c>
      <c r="AB192" s="3"/>
      <c r="AC192" s="3"/>
      <c r="AD192" s="3">
        <v>65.320350646972699</v>
      </c>
      <c r="AE192" s="3"/>
      <c r="AF192" s="3"/>
      <c r="AG192" s="3">
        <v>52.158596038818402</v>
      </c>
      <c r="AH192" s="3"/>
      <c r="AI192" s="3"/>
      <c r="AJ192" s="3">
        <v>145.26734924316401</v>
      </c>
      <c r="AK192" s="3"/>
      <c r="AL192" s="3"/>
      <c r="AM192" s="3">
        <v>71.907394409179702</v>
      </c>
      <c r="AN192" s="3"/>
      <c r="AO192" s="3"/>
      <c r="AP192" s="3">
        <v>100.452529907227</v>
      </c>
      <c r="AQ192" s="3"/>
      <c r="AR192" s="3"/>
      <c r="AS192" s="3">
        <v>108.394454956055</v>
      </c>
      <c r="AT192" s="3"/>
      <c r="AU192" s="3"/>
      <c r="AV192" s="3">
        <v>100.775527954102</v>
      </c>
      <c r="AW192" s="3"/>
      <c r="AX192" s="3"/>
      <c r="AY192" s="3">
        <v>125.06169891357401</v>
      </c>
      <c r="AZ192" s="3"/>
      <c r="BA192" s="3"/>
      <c r="BB192" s="3">
        <v>80.594055175781307</v>
      </c>
      <c r="BC192" s="3"/>
      <c r="BD192" s="3"/>
      <c r="BE192" s="3">
        <v>100.82154083252</v>
      </c>
      <c r="BF192" s="3"/>
      <c r="BG192" s="3"/>
      <c r="BH192" s="3">
        <v>63.989162445068402</v>
      </c>
      <c r="BI192" s="3"/>
      <c r="BJ192" s="3"/>
    </row>
    <row r="193" spans="1:62" x14ac:dyDescent="0.3">
      <c r="A193" s="3" t="s">
        <v>847</v>
      </c>
      <c r="B193" s="3" t="s">
        <v>48</v>
      </c>
      <c r="C193" s="3">
        <v>240</v>
      </c>
      <c r="D193" s="3"/>
      <c r="E193" s="3"/>
      <c r="F193" s="3">
        <v>200</v>
      </c>
      <c r="G193" s="3"/>
      <c r="H193" s="3"/>
      <c r="I193" s="3">
        <v>210</v>
      </c>
      <c r="J193" s="3"/>
      <c r="K193" s="3"/>
      <c r="L193" s="3">
        <v>220</v>
      </c>
      <c r="M193" s="3"/>
      <c r="N193" s="3"/>
      <c r="O193" s="3">
        <v>205</v>
      </c>
      <c r="P193" s="3"/>
      <c r="Q193" s="3"/>
      <c r="R193" s="3">
        <v>220</v>
      </c>
      <c r="S193" s="3"/>
      <c r="T193" s="3"/>
      <c r="U193" s="3">
        <v>230</v>
      </c>
      <c r="V193" s="3"/>
      <c r="W193" s="3"/>
      <c r="X193" s="3">
        <v>245</v>
      </c>
      <c r="Y193" s="3"/>
      <c r="Z193" s="3"/>
      <c r="AA193" s="3">
        <v>215</v>
      </c>
      <c r="AB193" s="3"/>
      <c r="AC193" s="3"/>
      <c r="AD193" s="3">
        <v>220</v>
      </c>
      <c r="AE193" s="3"/>
      <c r="AF193" s="3"/>
      <c r="AG193" s="3">
        <v>230</v>
      </c>
      <c r="AH193" s="3"/>
      <c r="AI193" s="3"/>
      <c r="AJ193" s="3">
        <v>250</v>
      </c>
      <c r="AK193" s="3"/>
      <c r="AL193" s="3"/>
      <c r="AM193" s="3">
        <v>220</v>
      </c>
      <c r="AN193" s="3"/>
      <c r="AO193" s="3"/>
      <c r="AP193" s="3">
        <v>220</v>
      </c>
      <c r="AQ193" s="3"/>
      <c r="AR193" s="3"/>
      <c r="AS193" s="3">
        <v>230</v>
      </c>
      <c r="AT193" s="3"/>
      <c r="AU193" s="3"/>
      <c r="AV193" s="3">
        <v>250</v>
      </c>
      <c r="AW193" s="3"/>
      <c r="AX193" s="3"/>
      <c r="AY193" s="3">
        <v>210</v>
      </c>
      <c r="AZ193" s="3"/>
      <c r="BA193" s="3"/>
      <c r="BB193" s="3">
        <v>210</v>
      </c>
      <c r="BC193" s="3"/>
      <c r="BD193" s="3"/>
      <c r="BE193" s="3">
        <v>220</v>
      </c>
      <c r="BF193" s="3"/>
      <c r="BG193" s="3"/>
      <c r="BH193" s="3">
        <v>225</v>
      </c>
      <c r="BI193" s="3"/>
      <c r="BJ193" s="3"/>
    </row>
    <row r="194" spans="1:62" x14ac:dyDescent="0.3">
      <c r="A194" s="3" t="s">
        <v>388</v>
      </c>
      <c r="B194" s="3"/>
      <c r="C194" s="3">
        <v>0</v>
      </c>
      <c r="D194" s="3"/>
      <c r="E194" s="3"/>
      <c r="F194" s="3">
        <v>0</v>
      </c>
      <c r="G194" s="3"/>
      <c r="H194" s="3"/>
      <c r="I194" s="3">
        <v>0</v>
      </c>
      <c r="J194" s="3"/>
      <c r="K194" s="3"/>
      <c r="L194" s="3">
        <v>0</v>
      </c>
      <c r="M194" s="3"/>
      <c r="N194" s="3"/>
      <c r="O194" s="3">
        <v>0</v>
      </c>
      <c r="P194" s="3"/>
      <c r="Q194" s="3"/>
      <c r="R194" s="3">
        <v>0</v>
      </c>
      <c r="S194" s="3"/>
      <c r="T194" s="3"/>
      <c r="U194" s="3">
        <v>0</v>
      </c>
      <c r="V194" s="3"/>
      <c r="W194" s="3"/>
      <c r="X194" s="3">
        <v>0</v>
      </c>
      <c r="Y194" s="3"/>
      <c r="Z194" s="3"/>
      <c r="AA194" s="3">
        <v>0</v>
      </c>
      <c r="AB194" s="3"/>
      <c r="AC194" s="3"/>
      <c r="AD194" s="3">
        <v>0</v>
      </c>
      <c r="AE194" s="3"/>
      <c r="AF194" s="3"/>
      <c r="AG194" s="3">
        <v>0</v>
      </c>
      <c r="AH194" s="3"/>
      <c r="AI194" s="3"/>
      <c r="AJ194" s="3">
        <v>0</v>
      </c>
      <c r="AK194" s="3"/>
      <c r="AL194" s="3"/>
      <c r="AM194" s="3">
        <v>0</v>
      </c>
      <c r="AN194" s="3"/>
      <c r="AO194" s="3"/>
      <c r="AP194" s="3">
        <v>0</v>
      </c>
      <c r="AQ194" s="3"/>
      <c r="AR194" s="3"/>
      <c r="AS194" s="3">
        <v>0</v>
      </c>
      <c r="AT194" s="3"/>
      <c r="AU194" s="3"/>
      <c r="AV194" s="3">
        <v>0</v>
      </c>
      <c r="AW194" s="3"/>
      <c r="AX194" s="3"/>
      <c r="AY194" s="3">
        <v>0</v>
      </c>
      <c r="AZ194" s="3"/>
      <c r="BA194" s="3"/>
      <c r="BB194" s="3">
        <v>0</v>
      </c>
      <c r="BC194" s="3"/>
      <c r="BD194" s="3"/>
      <c r="BE194" s="3">
        <v>0</v>
      </c>
      <c r="BF194" s="3"/>
      <c r="BG194" s="3"/>
      <c r="BH194" s="3">
        <v>0</v>
      </c>
      <c r="BI194" s="3"/>
      <c r="BJ194" s="3"/>
    </row>
    <row r="195" spans="1:62" x14ac:dyDescent="0.3">
      <c r="A195" s="3" t="s">
        <v>387</v>
      </c>
      <c r="B195" s="3"/>
      <c r="C195" s="3">
        <v>0</v>
      </c>
      <c r="D195" s="3"/>
      <c r="E195" s="3"/>
      <c r="F195" s="3">
        <v>0</v>
      </c>
      <c r="G195" s="3"/>
      <c r="H195" s="3"/>
      <c r="I195" s="3">
        <v>0</v>
      </c>
      <c r="J195" s="3"/>
      <c r="K195" s="3"/>
      <c r="L195" s="3">
        <v>0</v>
      </c>
      <c r="M195" s="3"/>
      <c r="N195" s="3"/>
      <c r="O195" s="3">
        <v>0</v>
      </c>
      <c r="P195" s="3"/>
      <c r="Q195" s="3"/>
      <c r="R195" s="3">
        <v>0</v>
      </c>
      <c r="S195" s="3"/>
      <c r="T195" s="3"/>
      <c r="U195" s="3">
        <v>0</v>
      </c>
      <c r="V195" s="3"/>
      <c r="W195" s="3"/>
      <c r="X195" s="3">
        <v>0</v>
      </c>
      <c r="Y195" s="3"/>
      <c r="Z195" s="3"/>
      <c r="AA195" s="3">
        <v>0</v>
      </c>
      <c r="AB195" s="3"/>
      <c r="AC195" s="3"/>
      <c r="AD195" s="3">
        <v>0</v>
      </c>
      <c r="AE195" s="3"/>
      <c r="AF195" s="3"/>
      <c r="AG195" s="3">
        <v>0</v>
      </c>
      <c r="AH195" s="3"/>
      <c r="AI195" s="3"/>
      <c r="AJ195" s="3">
        <v>0</v>
      </c>
      <c r="AK195" s="3"/>
      <c r="AL195" s="3"/>
      <c r="AM195" s="3">
        <v>0</v>
      </c>
      <c r="AN195" s="3"/>
      <c r="AO195" s="3"/>
      <c r="AP195" s="3">
        <v>0</v>
      </c>
      <c r="AQ195" s="3"/>
      <c r="AR195" s="3"/>
      <c r="AS195" s="3">
        <v>0</v>
      </c>
      <c r="AT195" s="3"/>
      <c r="AU195" s="3"/>
      <c r="AV195" s="3">
        <v>0</v>
      </c>
      <c r="AW195" s="3"/>
      <c r="AX195" s="3"/>
      <c r="AY195" s="3">
        <v>0</v>
      </c>
      <c r="AZ195" s="3"/>
      <c r="BA195" s="3"/>
      <c r="BB195" s="3">
        <v>0</v>
      </c>
      <c r="BC195" s="3"/>
      <c r="BD195" s="3"/>
      <c r="BE195" s="3">
        <v>0</v>
      </c>
      <c r="BF195" s="3"/>
      <c r="BG195" s="3"/>
      <c r="BH195" s="3">
        <v>0</v>
      </c>
      <c r="BI195" s="3"/>
      <c r="BJ195" s="3"/>
    </row>
    <row r="196" spans="1:62" x14ac:dyDescent="0.3">
      <c r="A196" s="3" t="s">
        <v>284</v>
      </c>
      <c r="B196" s="3" t="s">
        <v>183</v>
      </c>
      <c r="C196" s="3">
        <v>10</v>
      </c>
      <c r="D196" s="3"/>
      <c r="E196" s="3"/>
      <c r="F196" s="3">
        <v>10</v>
      </c>
      <c r="G196" s="3"/>
      <c r="H196" s="3"/>
      <c r="I196" s="3">
        <v>10</v>
      </c>
      <c r="J196" s="3"/>
      <c r="K196" s="3"/>
      <c r="L196" s="3">
        <v>10</v>
      </c>
      <c r="M196" s="3"/>
      <c r="N196" s="3"/>
      <c r="O196" s="3">
        <v>10</v>
      </c>
      <c r="P196" s="3"/>
      <c r="Q196" s="3"/>
      <c r="R196" s="3">
        <v>10</v>
      </c>
      <c r="S196" s="3"/>
      <c r="T196" s="3"/>
      <c r="U196" s="3">
        <v>10</v>
      </c>
      <c r="V196" s="3"/>
      <c r="W196" s="3"/>
      <c r="X196" s="3">
        <v>10</v>
      </c>
      <c r="Y196" s="3"/>
      <c r="Z196" s="3"/>
      <c r="AA196" s="3">
        <v>10</v>
      </c>
      <c r="AB196" s="3"/>
      <c r="AC196" s="3"/>
      <c r="AD196" s="3">
        <v>10</v>
      </c>
      <c r="AE196" s="3"/>
      <c r="AF196" s="3"/>
      <c r="AG196" s="3">
        <v>10</v>
      </c>
      <c r="AH196" s="3"/>
      <c r="AI196" s="3"/>
      <c r="AJ196" s="3">
        <v>10</v>
      </c>
      <c r="AK196" s="3"/>
      <c r="AL196" s="3"/>
      <c r="AM196" s="3">
        <v>10</v>
      </c>
      <c r="AN196" s="3"/>
      <c r="AO196" s="3"/>
      <c r="AP196" s="3">
        <v>10</v>
      </c>
      <c r="AQ196" s="3"/>
      <c r="AR196" s="3"/>
      <c r="AS196" s="3">
        <v>10</v>
      </c>
      <c r="AT196" s="3"/>
      <c r="AU196" s="3"/>
      <c r="AV196" s="3">
        <v>10</v>
      </c>
      <c r="AW196" s="3"/>
      <c r="AX196" s="3"/>
      <c r="AY196" s="3">
        <v>10</v>
      </c>
      <c r="AZ196" s="3"/>
      <c r="BA196" s="3"/>
      <c r="BB196" s="3">
        <v>10</v>
      </c>
      <c r="BC196" s="3"/>
      <c r="BD196" s="3"/>
      <c r="BE196" s="3">
        <v>10</v>
      </c>
      <c r="BF196" s="3"/>
      <c r="BG196" s="3"/>
      <c r="BH196" s="3">
        <v>10</v>
      </c>
      <c r="BI196" s="3"/>
      <c r="BJ196" s="3"/>
    </row>
    <row r="197" spans="1:62" x14ac:dyDescent="0.3">
      <c r="A197" s="3" t="s">
        <v>283</v>
      </c>
      <c r="B197" s="3" t="s">
        <v>183</v>
      </c>
      <c r="C197" s="3">
        <v>1933</v>
      </c>
      <c r="D197" s="3"/>
      <c r="E197" s="3"/>
      <c r="F197" s="3">
        <v>1935</v>
      </c>
      <c r="G197" s="3"/>
      <c r="H197" s="3"/>
      <c r="I197" s="3">
        <v>1937</v>
      </c>
      <c r="J197" s="3"/>
      <c r="K197" s="3"/>
      <c r="L197" s="3">
        <v>1939</v>
      </c>
      <c r="M197" s="3"/>
      <c r="N197" s="3"/>
      <c r="O197" s="3">
        <v>1941</v>
      </c>
      <c r="P197" s="3"/>
      <c r="Q197" s="3"/>
      <c r="R197" s="3">
        <v>1943</v>
      </c>
      <c r="S197" s="3"/>
      <c r="T197" s="3"/>
      <c r="U197" s="3">
        <v>1945</v>
      </c>
      <c r="V197" s="3"/>
      <c r="W197" s="3"/>
      <c r="X197" s="3">
        <v>1947</v>
      </c>
      <c r="Y197" s="3"/>
      <c r="Z197" s="3"/>
      <c r="AA197" s="3">
        <v>1949</v>
      </c>
      <c r="AB197" s="3"/>
      <c r="AC197" s="3"/>
      <c r="AD197" s="3">
        <v>1951</v>
      </c>
      <c r="AE197" s="3"/>
      <c r="AF197" s="3"/>
      <c r="AG197" s="3">
        <v>1953</v>
      </c>
      <c r="AH197" s="3"/>
      <c r="AI197" s="3"/>
      <c r="AJ197" s="3">
        <v>1955</v>
      </c>
      <c r="AK197" s="3"/>
      <c r="AL197" s="3"/>
      <c r="AM197" s="3">
        <v>1957</v>
      </c>
      <c r="AN197" s="3"/>
      <c r="AO197" s="3"/>
      <c r="AP197" s="3">
        <v>1959</v>
      </c>
      <c r="AQ197" s="3"/>
      <c r="AR197" s="3"/>
      <c r="AS197" s="3">
        <v>1961</v>
      </c>
      <c r="AT197" s="3"/>
      <c r="AU197" s="3"/>
      <c r="AV197" s="3">
        <v>1963</v>
      </c>
      <c r="AW197" s="3"/>
      <c r="AX197" s="3"/>
      <c r="AY197" s="3">
        <v>1965</v>
      </c>
      <c r="AZ197" s="3"/>
      <c r="BA197" s="3"/>
      <c r="BB197" s="3">
        <v>1967</v>
      </c>
      <c r="BC197" s="3"/>
      <c r="BD197" s="3"/>
      <c r="BE197" s="3">
        <v>1969</v>
      </c>
      <c r="BF197" s="3"/>
      <c r="BG197" s="3"/>
      <c r="BH197" s="3">
        <v>1971</v>
      </c>
      <c r="BI197" s="3"/>
      <c r="BJ197" s="3"/>
    </row>
    <row r="198" spans="1:62" x14ac:dyDescent="0.3">
      <c r="A198" s="3" t="s">
        <v>148</v>
      </c>
      <c r="B198" s="3" t="s">
        <v>48</v>
      </c>
      <c r="C198" s="3">
        <v>0</v>
      </c>
      <c r="D198" s="3"/>
      <c r="E198" s="3"/>
      <c r="F198" s="3">
        <v>0</v>
      </c>
      <c r="G198" s="3"/>
      <c r="H198" s="3"/>
      <c r="I198" s="3">
        <v>0</v>
      </c>
      <c r="J198" s="3"/>
      <c r="K198" s="3"/>
      <c r="L198" s="3">
        <v>0</v>
      </c>
      <c r="M198" s="3"/>
      <c r="N198" s="3"/>
      <c r="O198" s="3">
        <v>0</v>
      </c>
      <c r="P198" s="3"/>
      <c r="Q198" s="3"/>
      <c r="R198" s="3">
        <v>0</v>
      </c>
      <c r="S198" s="3"/>
      <c r="T198" s="3"/>
      <c r="U198" s="3">
        <v>0</v>
      </c>
      <c r="V198" s="3"/>
      <c r="W198" s="3"/>
      <c r="X198" s="3">
        <v>0</v>
      </c>
      <c r="Y198" s="3"/>
      <c r="Z198" s="3"/>
      <c r="AA198" s="3">
        <v>0</v>
      </c>
      <c r="AB198" s="3"/>
      <c r="AC198" s="3"/>
      <c r="AD198" s="3">
        <v>0</v>
      </c>
      <c r="AE198" s="3"/>
      <c r="AF198" s="3"/>
      <c r="AG198" s="3">
        <v>0</v>
      </c>
      <c r="AH198" s="3"/>
      <c r="AI198" s="3"/>
      <c r="AJ198" s="3">
        <v>0</v>
      </c>
      <c r="AK198" s="3"/>
      <c r="AL198" s="3"/>
      <c r="AM198" s="3">
        <v>0</v>
      </c>
      <c r="AN198" s="3"/>
      <c r="AO198" s="3"/>
      <c r="AP198" s="3">
        <v>0</v>
      </c>
      <c r="AQ198" s="3"/>
      <c r="AR198" s="3"/>
      <c r="AS198" s="3">
        <v>0</v>
      </c>
      <c r="AT198" s="3"/>
      <c r="AU198" s="3"/>
      <c r="AV198" s="3">
        <v>0</v>
      </c>
      <c r="AW198" s="3"/>
      <c r="AX198" s="3"/>
      <c r="AY198" s="3">
        <v>0</v>
      </c>
      <c r="AZ198" s="3"/>
      <c r="BA198" s="3"/>
      <c r="BB198" s="3">
        <v>0</v>
      </c>
      <c r="BC198" s="3"/>
      <c r="BD198" s="3"/>
      <c r="BE198" s="3">
        <v>0</v>
      </c>
      <c r="BF198" s="3"/>
      <c r="BG198" s="3"/>
      <c r="BH198" s="3">
        <v>0</v>
      </c>
      <c r="BI198" s="3"/>
      <c r="BJ198" s="3"/>
    </row>
    <row r="199" spans="1:62" x14ac:dyDescent="0.3">
      <c r="A199" s="3" t="s">
        <v>82</v>
      </c>
      <c r="B199" s="3" t="s">
        <v>48</v>
      </c>
      <c r="C199" s="3">
        <v>7</v>
      </c>
      <c r="D199" s="3"/>
      <c r="E199" s="3"/>
      <c r="F199" s="3">
        <v>7</v>
      </c>
      <c r="G199" s="3"/>
      <c r="H199" s="3"/>
      <c r="I199" s="3">
        <v>7</v>
      </c>
      <c r="J199" s="3"/>
      <c r="K199" s="3"/>
      <c r="L199" s="3">
        <v>7</v>
      </c>
      <c r="M199" s="3"/>
      <c r="N199" s="3"/>
      <c r="O199" s="3">
        <v>7</v>
      </c>
      <c r="P199" s="3"/>
      <c r="Q199" s="3"/>
      <c r="R199" s="3">
        <v>7</v>
      </c>
      <c r="S199" s="3"/>
      <c r="T199" s="3"/>
      <c r="U199" s="3">
        <v>7</v>
      </c>
      <c r="V199" s="3"/>
      <c r="W199" s="3"/>
      <c r="X199" s="3">
        <v>7</v>
      </c>
      <c r="Y199" s="3"/>
      <c r="Z199" s="3"/>
      <c r="AA199" s="3">
        <v>7</v>
      </c>
      <c r="AB199" s="3"/>
      <c r="AC199" s="3"/>
      <c r="AD199" s="3">
        <v>7</v>
      </c>
      <c r="AE199" s="3"/>
      <c r="AF199" s="3"/>
      <c r="AG199" s="3">
        <v>7</v>
      </c>
      <c r="AH199" s="3"/>
      <c r="AI199" s="3"/>
      <c r="AJ199" s="3">
        <v>7</v>
      </c>
      <c r="AK199" s="3"/>
      <c r="AL199" s="3"/>
      <c r="AM199" s="3">
        <v>7</v>
      </c>
      <c r="AN199" s="3"/>
      <c r="AO199" s="3"/>
      <c r="AP199" s="3">
        <v>7</v>
      </c>
      <c r="AQ199" s="3"/>
      <c r="AR199" s="3"/>
      <c r="AS199" s="3">
        <v>7</v>
      </c>
      <c r="AT199" s="3"/>
      <c r="AU199" s="3"/>
      <c r="AV199" s="3">
        <v>7</v>
      </c>
      <c r="AW199" s="3"/>
      <c r="AX199" s="3"/>
      <c r="AY199" s="3">
        <v>7</v>
      </c>
      <c r="AZ199" s="3"/>
      <c r="BA199" s="3"/>
      <c r="BB199" s="3">
        <v>7</v>
      </c>
      <c r="BC199" s="3"/>
      <c r="BD199" s="3"/>
      <c r="BE199" s="3">
        <v>7</v>
      </c>
      <c r="BF199" s="3"/>
      <c r="BG199" s="3"/>
      <c r="BH199" s="3">
        <v>7</v>
      </c>
      <c r="BI199" s="3"/>
      <c r="BJ199" s="3"/>
    </row>
    <row r="200" spans="1:62" x14ac:dyDescent="0.3">
      <c r="A200" s="3" t="s">
        <v>81</v>
      </c>
      <c r="B200" s="3" t="s">
        <v>48</v>
      </c>
      <c r="C200" s="3">
        <v>20180716</v>
      </c>
      <c r="D200" s="3"/>
      <c r="E200" s="3"/>
      <c r="F200" s="3">
        <v>20180716</v>
      </c>
      <c r="G200" s="3"/>
      <c r="H200" s="3"/>
      <c r="I200" s="3">
        <v>20180716</v>
      </c>
      <c r="J200" s="3"/>
      <c r="K200" s="3"/>
      <c r="L200" s="3">
        <v>20180716</v>
      </c>
      <c r="M200" s="3"/>
      <c r="N200" s="3"/>
      <c r="O200" s="3">
        <v>20180716</v>
      </c>
      <c r="P200" s="3"/>
      <c r="Q200" s="3"/>
      <c r="R200" s="3">
        <v>20180716</v>
      </c>
      <c r="S200" s="3"/>
      <c r="T200" s="3"/>
      <c r="U200" s="3">
        <v>20180716</v>
      </c>
      <c r="V200" s="3"/>
      <c r="W200" s="3"/>
      <c r="X200" s="3">
        <v>20180716</v>
      </c>
      <c r="Y200" s="3"/>
      <c r="Z200" s="3"/>
      <c r="AA200" s="3">
        <v>20180716</v>
      </c>
      <c r="AB200" s="3"/>
      <c r="AC200" s="3"/>
      <c r="AD200" s="3">
        <v>20180716</v>
      </c>
      <c r="AE200" s="3"/>
      <c r="AF200" s="3"/>
      <c r="AG200" s="3">
        <v>20180716</v>
      </c>
      <c r="AH200" s="3"/>
      <c r="AI200" s="3"/>
      <c r="AJ200" s="3">
        <v>20180716</v>
      </c>
      <c r="AK200" s="3"/>
      <c r="AL200" s="3"/>
      <c r="AM200" s="3">
        <v>20180716</v>
      </c>
      <c r="AN200" s="3"/>
      <c r="AO200" s="3"/>
      <c r="AP200" s="3">
        <v>20180716</v>
      </c>
      <c r="AQ200" s="3"/>
      <c r="AR200" s="3"/>
      <c r="AS200" s="3">
        <v>20180716</v>
      </c>
      <c r="AT200" s="3"/>
      <c r="AU200" s="3"/>
      <c r="AV200" s="3">
        <v>20180716</v>
      </c>
      <c r="AW200" s="3"/>
      <c r="AX200" s="3"/>
      <c r="AY200" s="3">
        <v>20180716</v>
      </c>
      <c r="AZ200" s="3"/>
      <c r="BA200" s="3"/>
      <c r="BB200" s="3">
        <v>20180716</v>
      </c>
      <c r="BC200" s="3"/>
      <c r="BD200" s="3"/>
      <c r="BE200" s="3">
        <v>20180716</v>
      </c>
      <c r="BF200" s="3"/>
      <c r="BG200" s="3"/>
      <c r="BH200" s="3">
        <v>20180716</v>
      </c>
      <c r="BI200" s="3"/>
      <c r="BJ200" s="3"/>
    </row>
    <row r="201" spans="1:62" x14ac:dyDescent="0.3">
      <c r="A201" s="3" t="s">
        <v>78</v>
      </c>
      <c r="B201" s="3"/>
      <c r="C201" s="3">
        <v>0</v>
      </c>
      <c r="D201" s="3"/>
      <c r="E201" s="3"/>
      <c r="F201" s="3">
        <v>0</v>
      </c>
      <c r="G201" s="3"/>
      <c r="H201" s="3"/>
      <c r="I201" s="3">
        <v>0</v>
      </c>
      <c r="J201" s="3"/>
      <c r="K201" s="3"/>
      <c r="L201" s="3">
        <v>0</v>
      </c>
      <c r="M201" s="3"/>
      <c r="N201" s="3"/>
      <c r="O201" s="3">
        <v>0</v>
      </c>
      <c r="P201" s="3"/>
      <c r="Q201" s="3"/>
      <c r="R201" s="3">
        <v>0</v>
      </c>
      <c r="S201" s="3"/>
      <c r="T201" s="3"/>
      <c r="U201" s="3">
        <v>0</v>
      </c>
      <c r="V201" s="3"/>
      <c r="W201" s="3"/>
      <c r="X201" s="3">
        <v>0</v>
      </c>
      <c r="Y201" s="3"/>
      <c r="Z201" s="3"/>
      <c r="AA201" s="3">
        <v>0</v>
      </c>
      <c r="AB201" s="3"/>
      <c r="AC201" s="3"/>
      <c r="AD201" s="3">
        <v>0</v>
      </c>
      <c r="AE201" s="3"/>
      <c r="AF201" s="3"/>
      <c r="AG201" s="3">
        <v>0</v>
      </c>
      <c r="AH201" s="3"/>
      <c r="AI201" s="3"/>
      <c r="AJ201" s="3">
        <v>0</v>
      </c>
      <c r="AK201" s="3"/>
      <c r="AL201" s="3"/>
      <c r="AM201" s="3">
        <v>0</v>
      </c>
      <c r="AN201" s="3"/>
      <c r="AO201" s="3"/>
      <c r="AP201" s="3">
        <v>0</v>
      </c>
      <c r="AQ201" s="3"/>
      <c r="AR201" s="3"/>
      <c r="AS201" s="3">
        <v>0</v>
      </c>
      <c r="AT201" s="3"/>
      <c r="AU201" s="3"/>
      <c r="AV201" s="3">
        <v>0</v>
      </c>
      <c r="AW201" s="3"/>
      <c r="AX201" s="3"/>
      <c r="AY201" s="3">
        <v>0</v>
      </c>
      <c r="AZ201" s="3"/>
      <c r="BA201" s="3"/>
      <c r="BB201" s="3">
        <v>0</v>
      </c>
      <c r="BC201" s="3"/>
      <c r="BD201" s="3"/>
      <c r="BE201" s="3">
        <v>0</v>
      </c>
      <c r="BF201" s="3"/>
      <c r="BG201" s="3"/>
      <c r="BH201" s="3">
        <v>0</v>
      </c>
      <c r="BI201" s="3"/>
      <c r="BJ201" s="3"/>
    </row>
    <row r="202" spans="1:62" x14ac:dyDescent="0.3">
      <c r="A202" s="3" t="s">
        <v>77</v>
      </c>
      <c r="B202" s="3"/>
      <c r="C202" s="3">
        <v>0</v>
      </c>
      <c r="D202" s="3"/>
      <c r="E202" s="3"/>
      <c r="F202" s="3">
        <v>0</v>
      </c>
      <c r="G202" s="3"/>
      <c r="H202" s="3"/>
      <c r="I202" s="3">
        <v>0</v>
      </c>
      <c r="J202" s="3"/>
      <c r="K202" s="3"/>
      <c r="L202" s="3">
        <v>0</v>
      </c>
      <c r="M202" s="3"/>
      <c r="N202" s="3"/>
      <c r="O202" s="3">
        <v>0</v>
      </c>
      <c r="P202" s="3"/>
      <c r="Q202" s="3"/>
      <c r="R202" s="3">
        <v>0</v>
      </c>
      <c r="S202" s="3"/>
      <c r="T202" s="3"/>
      <c r="U202" s="3">
        <v>0</v>
      </c>
      <c r="V202" s="3"/>
      <c r="W202" s="3"/>
      <c r="X202" s="3">
        <v>0</v>
      </c>
      <c r="Y202" s="3"/>
      <c r="Z202" s="3"/>
      <c r="AA202" s="3">
        <v>0</v>
      </c>
      <c r="AB202" s="3"/>
      <c r="AC202" s="3"/>
      <c r="AD202" s="3">
        <v>0</v>
      </c>
      <c r="AE202" s="3"/>
      <c r="AF202" s="3"/>
      <c r="AG202" s="3">
        <v>0</v>
      </c>
      <c r="AH202" s="3"/>
      <c r="AI202" s="3"/>
      <c r="AJ202" s="3">
        <v>0</v>
      </c>
      <c r="AK202" s="3"/>
      <c r="AL202" s="3"/>
      <c r="AM202" s="3">
        <v>0</v>
      </c>
      <c r="AN202" s="3"/>
      <c r="AO202" s="3"/>
      <c r="AP202" s="3">
        <v>0</v>
      </c>
      <c r="AQ202" s="3"/>
      <c r="AR202" s="3"/>
      <c r="AS202" s="3">
        <v>0</v>
      </c>
      <c r="AT202" s="3"/>
      <c r="AU202" s="3"/>
      <c r="AV202" s="3">
        <v>0</v>
      </c>
      <c r="AW202" s="3"/>
      <c r="AX202" s="3"/>
      <c r="AY202" s="3">
        <v>0</v>
      </c>
      <c r="AZ202" s="3"/>
      <c r="BA202" s="3"/>
      <c r="BB202" s="3">
        <v>0</v>
      </c>
      <c r="BC202" s="3"/>
      <c r="BD202" s="3"/>
      <c r="BE202" s="3">
        <v>0</v>
      </c>
      <c r="BF202" s="3"/>
      <c r="BG202" s="3"/>
      <c r="BH202" s="3">
        <v>0</v>
      </c>
      <c r="BI202" s="3"/>
      <c r="BJ202" s="3"/>
    </row>
    <row r="203" spans="1:62" x14ac:dyDescent="0.3">
      <c r="A203" s="3" t="s">
        <v>65</v>
      </c>
      <c r="B203" s="3"/>
      <c r="C203" s="3">
        <v>1</v>
      </c>
      <c r="D203" s="3"/>
      <c r="E203" s="3"/>
      <c r="F203" s="3">
        <v>1</v>
      </c>
      <c r="G203" s="3"/>
      <c r="H203" s="3"/>
      <c r="I203" s="3">
        <v>1</v>
      </c>
      <c r="J203" s="3"/>
      <c r="K203" s="3"/>
      <c r="L203" s="3">
        <v>1</v>
      </c>
      <c r="M203" s="3"/>
      <c r="N203" s="3"/>
      <c r="O203" s="3">
        <v>1</v>
      </c>
      <c r="P203" s="3"/>
      <c r="Q203" s="3"/>
      <c r="R203" s="3">
        <v>1</v>
      </c>
      <c r="S203" s="3"/>
      <c r="T203" s="3"/>
      <c r="U203" s="3">
        <v>1</v>
      </c>
      <c r="V203" s="3"/>
      <c r="W203" s="3"/>
      <c r="X203" s="3">
        <v>1</v>
      </c>
      <c r="Y203" s="3"/>
      <c r="Z203" s="3"/>
      <c r="AA203" s="3">
        <v>1</v>
      </c>
      <c r="AB203" s="3"/>
      <c r="AC203" s="3"/>
      <c r="AD203" s="3">
        <v>1</v>
      </c>
      <c r="AE203" s="3"/>
      <c r="AF203" s="3"/>
      <c r="AG203" s="3">
        <v>1</v>
      </c>
      <c r="AH203" s="3"/>
      <c r="AI203" s="3"/>
      <c r="AJ203" s="3">
        <v>1</v>
      </c>
      <c r="AK203" s="3"/>
      <c r="AL203" s="3"/>
      <c r="AM203" s="3">
        <v>1</v>
      </c>
      <c r="AN203" s="3"/>
      <c r="AO203" s="3"/>
      <c r="AP203" s="3">
        <v>1</v>
      </c>
      <c r="AQ203" s="3"/>
      <c r="AR203" s="3"/>
      <c r="AS203" s="3">
        <v>1</v>
      </c>
      <c r="AT203" s="3"/>
      <c r="AU203" s="3"/>
      <c r="AV203" s="3">
        <v>1</v>
      </c>
      <c r="AW203" s="3"/>
      <c r="AX203" s="3"/>
      <c r="AY203" s="3">
        <v>1</v>
      </c>
      <c r="AZ203" s="3"/>
      <c r="BA203" s="3"/>
      <c r="BB203" s="3">
        <v>1</v>
      </c>
      <c r="BC203" s="3"/>
      <c r="BD203" s="3"/>
      <c r="BE203" s="3">
        <v>1</v>
      </c>
      <c r="BF203" s="3"/>
      <c r="BG203" s="3"/>
      <c r="BH203" s="3">
        <v>1</v>
      </c>
      <c r="BI203" s="3"/>
      <c r="BJ203" s="3"/>
    </row>
    <row r="204" spans="1:62" x14ac:dyDescent="0.3">
      <c r="A204" s="3" t="s">
        <v>64</v>
      </c>
      <c r="B204" s="3"/>
      <c r="C204" s="3">
        <v>1</v>
      </c>
      <c r="D204" s="3"/>
      <c r="E204" s="3"/>
      <c r="F204" s="3">
        <v>1</v>
      </c>
      <c r="G204" s="3"/>
      <c r="H204" s="3"/>
      <c r="I204" s="3">
        <v>1</v>
      </c>
      <c r="J204" s="3"/>
      <c r="K204" s="3"/>
      <c r="L204" s="3">
        <v>1</v>
      </c>
      <c r="M204" s="3"/>
      <c r="N204" s="3"/>
      <c r="O204" s="3">
        <v>1</v>
      </c>
      <c r="P204" s="3"/>
      <c r="Q204" s="3"/>
      <c r="R204" s="3">
        <v>1</v>
      </c>
      <c r="S204" s="3"/>
      <c r="T204" s="3"/>
      <c r="U204" s="3">
        <v>1</v>
      </c>
      <c r="V204" s="3"/>
      <c r="W204" s="3"/>
      <c r="X204" s="3">
        <v>1</v>
      </c>
      <c r="Y204" s="3"/>
      <c r="Z204" s="3"/>
      <c r="AA204" s="3">
        <v>1</v>
      </c>
      <c r="AB204" s="3"/>
      <c r="AC204" s="3"/>
      <c r="AD204" s="3">
        <v>1</v>
      </c>
      <c r="AE204" s="3"/>
      <c r="AF204" s="3"/>
      <c r="AG204" s="3">
        <v>1</v>
      </c>
      <c r="AH204" s="3"/>
      <c r="AI204" s="3"/>
      <c r="AJ204" s="3">
        <v>1</v>
      </c>
      <c r="AK204" s="3"/>
      <c r="AL204" s="3"/>
      <c r="AM204" s="3">
        <v>1</v>
      </c>
      <c r="AN204" s="3"/>
      <c r="AO204" s="3"/>
      <c r="AP204" s="3">
        <v>1</v>
      </c>
      <c r="AQ204" s="3"/>
      <c r="AR204" s="3"/>
      <c r="AS204" s="3">
        <v>1</v>
      </c>
      <c r="AT204" s="3"/>
      <c r="AU204" s="3"/>
      <c r="AV204" s="3">
        <v>1</v>
      </c>
      <c r="AW204" s="3"/>
      <c r="AX204" s="3"/>
      <c r="AY204" s="3">
        <v>1</v>
      </c>
      <c r="AZ204" s="3"/>
      <c r="BA204" s="3"/>
      <c r="BB204" s="3">
        <v>1</v>
      </c>
      <c r="BC204" s="3"/>
      <c r="BD204" s="3"/>
      <c r="BE204" s="3">
        <v>1</v>
      </c>
      <c r="BF204" s="3"/>
      <c r="BG204" s="3"/>
      <c r="BH204" s="3">
        <v>1</v>
      </c>
      <c r="BI204" s="3"/>
      <c r="BJ204" s="3"/>
    </row>
    <row r="205" spans="1:62" x14ac:dyDescent="0.3">
      <c r="A205" s="3" t="s">
        <v>63</v>
      </c>
      <c r="B205" s="3"/>
      <c r="C205" s="3">
        <v>1</v>
      </c>
      <c r="D205" s="3"/>
      <c r="E205" s="3"/>
      <c r="F205" s="3">
        <v>1</v>
      </c>
      <c r="G205" s="3"/>
      <c r="H205" s="3"/>
      <c r="I205" s="3">
        <v>1</v>
      </c>
      <c r="J205" s="3"/>
      <c r="K205" s="3"/>
      <c r="L205" s="3">
        <v>1</v>
      </c>
      <c r="M205" s="3"/>
      <c r="N205" s="3"/>
      <c r="O205" s="3">
        <v>1</v>
      </c>
      <c r="P205" s="3"/>
      <c r="Q205" s="3"/>
      <c r="R205" s="3">
        <v>1</v>
      </c>
      <c r="S205" s="3"/>
      <c r="T205" s="3"/>
      <c r="U205" s="3">
        <v>1</v>
      </c>
      <c r="V205" s="3"/>
      <c r="W205" s="3"/>
      <c r="X205" s="3">
        <v>1</v>
      </c>
      <c r="Y205" s="3"/>
      <c r="Z205" s="3"/>
      <c r="AA205" s="3">
        <v>1</v>
      </c>
      <c r="AB205" s="3"/>
      <c r="AC205" s="3"/>
      <c r="AD205" s="3">
        <v>1</v>
      </c>
      <c r="AE205" s="3"/>
      <c r="AF205" s="3"/>
      <c r="AG205" s="3">
        <v>1</v>
      </c>
      <c r="AH205" s="3"/>
      <c r="AI205" s="3"/>
      <c r="AJ205" s="3">
        <v>1</v>
      </c>
      <c r="AK205" s="3"/>
      <c r="AL205" s="3"/>
      <c r="AM205" s="3">
        <v>1</v>
      </c>
      <c r="AN205" s="3"/>
      <c r="AO205" s="3"/>
      <c r="AP205" s="3">
        <v>1</v>
      </c>
      <c r="AQ205" s="3"/>
      <c r="AR205" s="3"/>
      <c r="AS205" s="3">
        <v>1</v>
      </c>
      <c r="AT205" s="3"/>
      <c r="AU205" s="3"/>
      <c r="AV205" s="3">
        <v>1</v>
      </c>
      <c r="AW205" s="3"/>
      <c r="AX205" s="3"/>
      <c r="AY205" s="3">
        <v>1</v>
      </c>
      <c r="AZ205" s="3"/>
      <c r="BA205" s="3"/>
      <c r="BB205" s="3">
        <v>1</v>
      </c>
      <c r="BC205" s="3"/>
      <c r="BD205" s="3"/>
      <c r="BE205" s="3">
        <v>1</v>
      </c>
      <c r="BF205" s="3"/>
      <c r="BG205" s="3"/>
      <c r="BH205" s="3">
        <v>1</v>
      </c>
      <c r="BI205" s="3"/>
      <c r="BJ205" s="3"/>
    </row>
    <row r="206" spans="1:62" x14ac:dyDescent="0.3">
      <c r="A206" s="3" t="s">
        <v>67</v>
      </c>
      <c r="B206" s="3"/>
      <c r="C206" s="3">
        <v>1</v>
      </c>
      <c r="D206" s="3"/>
      <c r="E206" s="3"/>
      <c r="F206" s="3">
        <v>1</v>
      </c>
      <c r="G206" s="3"/>
      <c r="H206" s="3"/>
      <c r="I206" s="3">
        <v>1</v>
      </c>
      <c r="J206" s="3"/>
      <c r="K206" s="3"/>
      <c r="L206" s="3">
        <v>1</v>
      </c>
      <c r="M206" s="3"/>
      <c r="N206" s="3"/>
      <c r="O206" s="3">
        <v>1</v>
      </c>
      <c r="P206" s="3"/>
      <c r="Q206" s="3"/>
      <c r="R206" s="3">
        <v>1</v>
      </c>
      <c r="S206" s="3"/>
      <c r="T206" s="3"/>
      <c r="U206" s="3">
        <v>1</v>
      </c>
      <c r="V206" s="3"/>
      <c r="W206" s="3"/>
      <c r="X206" s="3">
        <v>1</v>
      </c>
      <c r="Y206" s="3"/>
      <c r="Z206" s="3"/>
      <c r="AA206" s="3">
        <v>1</v>
      </c>
      <c r="AB206" s="3"/>
      <c r="AC206" s="3"/>
      <c r="AD206" s="3">
        <v>1</v>
      </c>
      <c r="AE206" s="3"/>
      <c r="AF206" s="3"/>
      <c r="AG206" s="3">
        <v>1</v>
      </c>
      <c r="AH206" s="3"/>
      <c r="AI206" s="3"/>
      <c r="AJ206" s="3">
        <v>1</v>
      </c>
      <c r="AK206" s="3"/>
      <c r="AL206" s="3"/>
      <c r="AM206" s="3">
        <v>1</v>
      </c>
      <c r="AN206" s="3"/>
      <c r="AO206" s="3"/>
      <c r="AP206" s="3">
        <v>1</v>
      </c>
      <c r="AQ206" s="3"/>
      <c r="AR206" s="3"/>
      <c r="AS206" s="3">
        <v>1</v>
      </c>
      <c r="AT206" s="3"/>
      <c r="AU206" s="3"/>
      <c r="AV206" s="3">
        <v>1</v>
      </c>
      <c r="AW206" s="3"/>
      <c r="AX206" s="3"/>
      <c r="AY206" s="3">
        <v>1</v>
      </c>
      <c r="AZ206" s="3"/>
      <c r="BA206" s="3"/>
      <c r="BB206" s="3">
        <v>1</v>
      </c>
      <c r="BC206" s="3"/>
      <c r="BD206" s="3"/>
      <c r="BE206" s="3">
        <v>1</v>
      </c>
      <c r="BF206" s="3"/>
      <c r="BG206" s="3"/>
      <c r="BH206" s="3">
        <v>1</v>
      </c>
      <c r="BI206" s="3"/>
      <c r="BJ206" s="3"/>
    </row>
    <row r="207" spans="1:62" x14ac:dyDescent="0.3">
      <c r="A207" s="3" t="s">
        <v>55</v>
      </c>
      <c r="B207" s="3"/>
      <c r="C207" s="3">
        <v>1</v>
      </c>
      <c r="D207" s="3"/>
      <c r="E207" s="3"/>
      <c r="F207" s="3">
        <v>1</v>
      </c>
      <c r="G207" s="3"/>
      <c r="H207" s="3"/>
      <c r="I207" s="3">
        <v>1</v>
      </c>
      <c r="J207" s="3"/>
      <c r="K207" s="3"/>
      <c r="L207" s="3">
        <v>1</v>
      </c>
      <c r="M207" s="3"/>
      <c r="N207" s="3"/>
      <c r="O207" s="3">
        <v>1</v>
      </c>
      <c r="P207" s="3"/>
      <c r="Q207" s="3"/>
      <c r="R207" s="3">
        <v>1</v>
      </c>
      <c r="S207" s="3"/>
      <c r="T207" s="3"/>
      <c r="U207" s="3">
        <v>1</v>
      </c>
      <c r="V207" s="3"/>
      <c r="W207" s="3"/>
      <c r="X207" s="3">
        <v>1</v>
      </c>
      <c r="Y207" s="3"/>
      <c r="Z207" s="3"/>
      <c r="AA207" s="3">
        <v>1</v>
      </c>
      <c r="AB207" s="3"/>
      <c r="AC207" s="3"/>
      <c r="AD207" s="3">
        <v>1</v>
      </c>
      <c r="AE207" s="3"/>
      <c r="AF207" s="3"/>
      <c r="AG207" s="3">
        <v>1</v>
      </c>
      <c r="AH207" s="3"/>
      <c r="AI207" s="3"/>
      <c r="AJ207" s="3">
        <v>1</v>
      </c>
      <c r="AK207" s="3"/>
      <c r="AL207" s="3"/>
      <c r="AM207" s="3">
        <v>1</v>
      </c>
      <c r="AN207" s="3"/>
      <c r="AO207" s="3"/>
      <c r="AP207" s="3">
        <v>1</v>
      </c>
      <c r="AQ207" s="3"/>
      <c r="AR207" s="3"/>
      <c r="AS207" s="3">
        <v>1</v>
      </c>
      <c r="AT207" s="3"/>
      <c r="AU207" s="3"/>
      <c r="AV207" s="3">
        <v>1</v>
      </c>
      <c r="AW207" s="3"/>
      <c r="AX207" s="3"/>
      <c r="AY207" s="3">
        <v>1</v>
      </c>
      <c r="AZ207" s="3"/>
      <c r="BA207" s="3"/>
      <c r="BB207" s="3">
        <v>1</v>
      </c>
      <c r="BC207" s="3"/>
      <c r="BD207" s="3"/>
      <c r="BE207" s="3">
        <v>1</v>
      </c>
      <c r="BF207" s="3"/>
      <c r="BG207" s="3"/>
      <c r="BH207" s="3">
        <v>1</v>
      </c>
      <c r="BI207" s="3"/>
      <c r="BJ207" s="3"/>
    </row>
    <row r="208" spans="1:62" x14ac:dyDescent="0.3">
      <c r="A208" s="3" t="s">
        <v>54</v>
      </c>
      <c r="B208" s="3"/>
      <c r="C208" s="3">
        <v>1</v>
      </c>
      <c r="D208" s="3"/>
      <c r="E208" s="3"/>
      <c r="F208" s="3">
        <v>1</v>
      </c>
      <c r="G208" s="3"/>
      <c r="H208" s="3"/>
      <c r="I208" s="3">
        <v>1</v>
      </c>
      <c r="J208" s="3"/>
      <c r="K208" s="3"/>
      <c r="L208" s="3">
        <v>1</v>
      </c>
      <c r="M208" s="3"/>
      <c r="N208" s="3"/>
      <c r="O208" s="3">
        <v>1</v>
      </c>
      <c r="P208" s="3"/>
      <c r="Q208" s="3"/>
      <c r="R208" s="3">
        <v>1</v>
      </c>
      <c r="S208" s="3"/>
      <c r="T208" s="3"/>
      <c r="U208" s="3">
        <v>1</v>
      </c>
      <c r="V208" s="3"/>
      <c r="W208" s="3"/>
      <c r="X208" s="3">
        <v>1</v>
      </c>
      <c r="Y208" s="3"/>
      <c r="Z208" s="3"/>
      <c r="AA208" s="3">
        <v>1</v>
      </c>
      <c r="AB208" s="3"/>
      <c r="AC208" s="3"/>
      <c r="AD208" s="3">
        <v>1</v>
      </c>
      <c r="AE208" s="3"/>
      <c r="AF208" s="3"/>
      <c r="AG208" s="3">
        <v>1</v>
      </c>
      <c r="AH208" s="3"/>
      <c r="AI208" s="3"/>
      <c r="AJ208" s="3">
        <v>1</v>
      </c>
      <c r="AK208" s="3"/>
      <c r="AL208" s="3"/>
      <c r="AM208" s="3">
        <v>1</v>
      </c>
      <c r="AN208" s="3"/>
      <c r="AO208" s="3"/>
      <c r="AP208" s="3">
        <v>1</v>
      </c>
      <c r="AQ208" s="3"/>
      <c r="AR208" s="3"/>
      <c r="AS208" s="3">
        <v>1</v>
      </c>
      <c r="AT208" s="3"/>
      <c r="AU208" s="3"/>
      <c r="AV208" s="3">
        <v>1</v>
      </c>
      <c r="AW208" s="3"/>
      <c r="AX208" s="3"/>
      <c r="AY208" s="3">
        <v>1</v>
      </c>
      <c r="AZ208" s="3"/>
      <c r="BA208" s="3"/>
      <c r="BB208" s="3">
        <v>1</v>
      </c>
      <c r="BC208" s="3"/>
      <c r="BD208" s="3"/>
      <c r="BE208" s="3">
        <v>1</v>
      </c>
      <c r="BF208" s="3"/>
      <c r="BG208" s="3"/>
      <c r="BH208" s="3">
        <v>1</v>
      </c>
      <c r="BI208" s="3"/>
      <c r="BJ208" s="3"/>
    </row>
    <row r="209" spans="1:62" x14ac:dyDescent="0.3">
      <c r="A209" s="3" t="s">
        <v>53</v>
      </c>
      <c r="B209" s="3"/>
      <c r="C209" s="3">
        <v>0</v>
      </c>
      <c r="D209" s="3"/>
      <c r="E209" s="3"/>
      <c r="F209" s="3">
        <v>0</v>
      </c>
      <c r="G209" s="3"/>
      <c r="H209" s="3"/>
      <c r="I209" s="3">
        <v>0</v>
      </c>
      <c r="J209" s="3"/>
      <c r="K209" s="3"/>
      <c r="L209" s="3">
        <v>0</v>
      </c>
      <c r="M209" s="3"/>
      <c r="N209" s="3"/>
      <c r="O209" s="3">
        <v>0</v>
      </c>
      <c r="P209" s="3"/>
      <c r="Q209" s="3"/>
      <c r="R209" s="3">
        <v>0</v>
      </c>
      <c r="S209" s="3"/>
      <c r="T209" s="3"/>
      <c r="U209" s="3">
        <v>0</v>
      </c>
      <c r="V209" s="3"/>
      <c r="W209" s="3"/>
      <c r="X209" s="3">
        <v>0</v>
      </c>
      <c r="Y209" s="3"/>
      <c r="Z209" s="3"/>
      <c r="AA209" s="3">
        <v>0</v>
      </c>
      <c r="AB209" s="3"/>
      <c r="AC209" s="3"/>
      <c r="AD209" s="3">
        <v>0</v>
      </c>
      <c r="AE209" s="3"/>
      <c r="AF209" s="3"/>
      <c r="AG209" s="3">
        <v>0</v>
      </c>
      <c r="AH209" s="3"/>
      <c r="AI209" s="3"/>
      <c r="AJ209" s="3">
        <v>0</v>
      </c>
      <c r="AK209" s="3"/>
      <c r="AL209" s="3"/>
      <c r="AM209" s="3">
        <v>0</v>
      </c>
      <c r="AN209" s="3"/>
      <c r="AO209" s="3"/>
      <c r="AP209" s="3">
        <v>0</v>
      </c>
      <c r="AQ209" s="3"/>
      <c r="AR209" s="3"/>
      <c r="AS209" s="3">
        <v>0</v>
      </c>
      <c r="AT209" s="3"/>
      <c r="AU209" s="3"/>
      <c r="AV209" s="3">
        <v>0</v>
      </c>
      <c r="AW209" s="3"/>
      <c r="AX209" s="3"/>
      <c r="AY209" s="3">
        <v>0</v>
      </c>
      <c r="AZ209" s="3"/>
      <c r="BA209" s="3"/>
      <c r="BB209" s="3">
        <v>0</v>
      </c>
      <c r="BC209" s="3"/>
      <c r="BD209" s="3"/>
      <c r="BE209" s="3">
        <v>0</v>
      </c>
      <c r="BF209" s="3"/>
      <c r="BG209" s="3"/>
      <c r="BH209" s="3">
        <v>0</v>
      </c>
      <c r="BI209" s="3"/>
      <c r="BJ209" s="3"/>
    </row>
    <row r="210" spans="1:62" x14ac:dyDescent="0.3">
      <c r="A210" s="3" t="s">
        <v>52</v>
      </c>
      <c r="B210" s="3"/>
      <c r="C210" s="3">
        <v>0</v>
      </c>
      <c r="D210" s="3"/>
      <c r="E210" s="3"/>
      <c r="F210" s="3">
        <v>0</v>
      </c>
      <c r="G210" s="3"/>
      <c r="H210" s="3"/>
      <c r="I210" s="3">
        <v>0</v>
      </c>
      <c r="J210" s="3"/>
      <c r="K210" s="3"/>
      <c r="L210" s="3">
        <v>0</v>
      </c>
      <c r="M210" s="3"/>
      <c r="N210" s="3"/>
      <c r="O210" s="3">
        <v>0</v>
      </c>
      <c r="P210" s="3"/>
      <c r="Q210" s="3"/>
      <c r="R210" s="3">
        <v>0</v>
      </c>
      <c r="S210" s="3"/>
      <c r="T210" s="3"/>
      <c r="U210" s="3">
        <v>0</v>
      </c>
      <c r="V210" s="3"/>
      <c r="W210" s="3"/>
      <c r="X210" s="3">
        <v>0</v>
      </c>
      <c r="Y210" s="3"/>
      <c r="Z210" s="3"/>
      <c r="AA210" s="3">
        <v>0</v>
      </c>
      <c r="AB210" s="3"/>
      <c r="AC210" s="3"/>
      <c r="AD210" s="3">
        <v>0</v>
      </c>
      <c r="AE210" s="3"/>
      <c r="AF210" s="3"/>
      <c r="AG210" s="3">
        <v>0</v>
      </c>
      <c r="AH210" s="3"/>
      <c r="AI210" s="3"/>
      <c r="AJ210" s="3">
        <v>0</v>
      </c>
      <c r="AK210" s="3"/>
      <c r="AL210" s="3"/>
      <c r="AM210" s="3">
        <v>0</v>
      </c>
      <c r="AN210" s="3"/>
      <c r="AO210" s="3"/>
      <c r="AP210" s="3">
        <v>0</v>
      </c>
      <c r="AQ210" s="3"/>
      <c r="AR210" s="3"/>
      <c r="AS210" s="3">
        <v>0</v>
      </c>
      <c r="AT210" s="3"/>
      <c r="AU210" s="3"/>
      <c r="AV210" s="3">
        <v>0</v>
      </c>
      <c r="AW210" s="3"/>
      <c r="AX210" s="3"/>
      <c r="AY210" s="3">
        <v>0</v>
      </c>
      <c r="AZ210" s="3"/>
      <c r="BA210" s="3"/>
      <c r="BB210" s="3">
        <v>0</v>
      </c>
      <c r="BC210" s="3"/>
      <c r="BD210" s="3"/>
      <c r="BE210" s="3">
        <v>0</v>
      </c>
      <c r="BF210" s="3"/>
      <c r="BG210" s="3"/>
      <c r="BH210" s="3">
        <v>0</v>
      </c>
      <c r="BI210" s="3"/>
      <c r="BJ210" s="3"/>
    </row>
    <row r="211" spans="1:62" x14ac:dyDescent="0.3">
      <c r="A211" s="3" t="s">
        <v>411</v>
      </c>
      <c r="B211" s="3" t="s">
        <v>409</v>
      </c>
      <c r="C211" s="3">
        <v>0</v>
      </c>
      <c r="D211" s="3"/>
      <c r="E211" s="3"/>
      <c r="F211" s="3">
        <v>0</v>
      </c>
      <c r="G211" s="3"/>
      <c r="H211" s="3"/>
      <c r="I211" s="3">
        <v>0</v>
      </c>
      <c r="J211" s="3"/>
      <c r="K211" s="3"/>
      <c r="L211" s="3">
        <v>0</v>
      </c>
      <c r="M211" s="3"/>
      <c r="N211" s="3"/>
      <c r="O211" s="3">
        <v>0</v>
      </c>
      <c r="P211" s="3"/>
      <c r="Q211" s="3"/>
      <c r="R211" s="3">
        <v>0</v>
      </c>
      <c r="S211" s="3"/>
      <c r="T211" s="3"/>
      <c r="U211" s="3">
        <v>0</v>
      </c>
      <c r="V211" s="3"/>
      <c r="W211" s="3"/>
      <c r="X211" s="3">
        <v>0</v>
      </c>
      <c r="Y211" s="3"/>
      <c r="Z211" s="3"/>
      <c r="AA211" s="3">
        <v>0</v>
      </c>
      <c r="AB211" s="3"/>
      <c r="AC211" s="3"/>
      <c r="AD211" s="3">
        <v>0</v>
      </c>
      <c r="AE211" s="3"/>
      <c r="AF211" s="3"/>
      <c r="AG211" s="3">
        <v>0</v>
      </c>
      <c r="AH211" s="3"/>
      <c r="AI211" s="3"/>
      <c r="AJ211" s="3">
        <v>0</v>
      </c>
      <c r="AK211" s="3"/>
      <c r="AL211" s="3"/>
      <c r="AM211" s="3">
        <v>0</v>
      </c>
      <c r="AN211" s="3"/>
      <c r="AO211" s="3"/>
      <c r="AP211" s="3">
        <v>0</v>
      </c>
      <c r="AQ211" s="3"/>
      <c r="AR211" s="3"/>
      <c r="AS211" s="3">
        <v>0</v>
      </c>
      <c r="AT211" s="3"/>
      <c r="AU211" s="3"/>
      <c r="AV211" s="3">
        <v>0</v>
      </c>
      <c r="AW211" s="3"/>
      <c r="AX211" s="3"/>
      <c r="AY211" s="3">
        <v>0</v>
      </c>
      <c r="AZ211" s="3"/>
      <c r="BA211" s="3"/>
      <c r="BB211" s="3">
        <v>0</v>
      </c>
      <c r="BC211" s="3"/>
      <c r="BD211" s="3"/>
      <c r="BE211" s="3">
        <v>0</v>
      </c>
      <c r="BF211" s="3"/>
      <c r="BG211" s="3"/>
      <c r="BH211" s="3">
        <v>0</v>
      </c>
      <c r="BI211" s="3"/>
      <c r="BJ211" s="3"/>
    </row>
    <row r="212" spans="1:62" x14ac:dyDescent="0.3">
      <c r="A212" s="3" t="s">
        <v>412</v>
      </c>
      <c r="B212" s="3" t="s">
        <v>409</v>
      </c>
      <c r="C212" s="3">
        <v>0</v>
      </c>
      <c r="D212" s="3"/>
      <c r="E212" s="3"/>
      <c r="F212" s="3">
        <v>0</v>
      </c>
      <c r="G212" s="3"/>
      <c r="H212" s="3"/>
      <c r="I212" s="3">
        <v>0</v>
      </c>
      <c r="J212" s="3"/>
      <c r="K212" s="3"/>
      <c r="L212" s="3">
        <v>0</v>
      </c>
      <c r="M212" s="3"/>
      <c r="N212" s="3"/>
      <c r="O212" s="3">
        <v>0</v>
      </c>
      <c r="P212" s="3"/>
      <c r="Q212" s="3"/>
      <c r="R212" s="3">
        <v>0</v>
      </c>
      <c r="S212" s="3"/>
      <c r="T212" s="3"/>
      <c r="U212" s="3">
        <v>0</v>
      </c>
      <c r="V212" s="3"/>
      <c r="W212" s="3"/>
      <c r="X212" s="3">
        <v>0</v>
      </c>
      <c r="Y212" s="3"/>
      <c r="Z212" s="3"/>
      <c r="AA212" s="3">
        <v>0</v>
      </c>
      <c r="AB212" s="3"/>
      <c r="AC212" s="3"/>
      <c r="AD212" s="3">
        <v>0</v>
      </c>
      <c r="AE212" s="3"/>
      <c r="AF212" s="3"/>
      <c r="AG212" s="3">
        <v>0</v>
      </c>
      <c r="AH212" s="3"/>
      <c r="AI212" s="3"/>
      <c r="AJ212" s="3">
        <v>0</v>
      </c>
      <c r="AK212" s="3"/>
      <c r="AL212" s="3"/>
      <c r="AM212" s="3">
        <v>0</v>
      </c>
      <c r="AN212" s="3"/>
      <c r="AO212" s="3"/>
      <c r="AP212" s="3">
        <v>0</v>
      </c>
      <c r="AQ212" s="3"/>
      <c r="AR212" s="3"/>
      <c r="AS212" s="3">
        <v>0</v>
      </c>
      <c r="AT212" s="3"/>
      <c r="AU212" s="3"/>
      <c r="AV212" s="3">
        <v>0</v>
      </c>
      <c r="AW212" s="3"/>
      <c r="AX212" s="3"/>
      <c r="AY212" s="3">
        <v>0</v>
      </c>
      <c r="AZ212" s="3"/>
      <c r="BA212" s="3"/>
      <c r="BB212" s="3">
        <v>0</v>
      </c>
      <c r="BC212" s="3"/>
      <c r="BD212" s="3"/>
      <c r="BE212" s="3">
        <v>0</v>
      </c>
      <c r="BF212" s="3"/>
      <c r="BG212" s="3"/>
      <c r="BH212" s="3">
        <v>0</v>
      </c>
      <c r="BI212" s="3"/>
      <c r="BJ212" s="3"/>
    </row>
    <row r="213" spans="1:62" x14ac:dyDescent="0.3">
      <c r="A213" s="3" t="s">
        <v>413</v>
      </c>
      <c r="B213" s="3" t="s">
        <v>409</v>
      </c>
      <c r="C213" s="3">
        <v>0</v>
      </c>
      <c r="D213" s="3"/>
      <c r="E213" s="3"/>
      <c r="F213" s="3">
        <v>0</v>
      </c>
      <c r="G213" s="3"/>
      <c r="H213" s="3"/>
      <c r="I213" s="3">
        <v>0</v>
      </c>
      <c r="J213" s="3"/>
      <c r="K213" s="3"/>
      <c r="L213" s="3">
        <v>0</v>
      </c>
      <c r="M213" s="3"/>
      <c r="N213" s="3"/>
      <c r="O213" s="3">
        <v>0</v>
      </c>
      <c r="P213" s="3"/>
      <c r="Q213" s="3"/>
      <c r="R213" s="3">
        <v>0</v>
      </c>
      <c r="S213" s="3"/>
      <c r="T213" s="3"/>
      <c r="U213" s="3">
        <v>0</v>
      </c>
      <c r="V213" s="3"/>
      <c r="W213" s="3"/>
      <c r="X213" s="3">
        <v>0</v>
      </c>
      <c r="Y213" s="3"/>
      <c r="Z213" s="3"/>
      <c r="AA213" s="3">
        <v>0</v>
      </c>
      <c r="AB213" s="3"/>
      <c r="AC213" s="3"/>
      <c r="AD213" s="3">
        <v>0</v>
      </c>
      <c r="AE213" s="3"/>
      <c r="AF213" s="3"/>
      <c r="AG213" s="3">
        <v>0</v>
      </c>
      <c r="AH213" s="3"/>
      <c r="AI213" s="3"/>
      <c r="AJ213" s="3">
        <v>0</v>
      </c>
      <c r="AK213" s="3"/>
      <c r="AL213" s="3"/>
      <c r="AM213" s="3">
        <v>0</v>
      </c>
      <c r="AN213" s="3"/>
      <c r="AO213" s="3"/>
      <c r="AP213" s="3">
        <v>0</v>
      </c>
      <c r="AQ213" s="3"/>
      <c r="AR213" s="3"/>
      <c r="AS213" s="3">
        <v>0</v>
      </c>
      <c r="AT213" s="3"/>
      <c r="AU213" s="3"/>
      <c r="AV213" s="3">
        <v>0</v>
      </c>
      <c r="AW213" s="3"/>
      <c r="AX213" s="3"/>
      <c r="AY213" s="3">
        <v>0</v>
      </c>
      <c r="AZ213" s="3"/>
      <c r="BA213" s="3"/>
      <c r="BB213" s="3">
        <v>0</v>
      </c>
      <c r="BC213" s="3"/>
      <c r="BD213" s="3"/>
      <c r="BE213" s="3">
        <v>0</v>
      </c>
      <c r="BF213" s="3"/>
      <c r="BG213" s="3"/>
      <c r="BH213" s="3">
        <v>0</v>
      </c>
      <c r="BI213" s="3"/>
      <c r="BJ213" s="3"/>
    </row>
    <row r="214" spans="1:62" x14ac:dyDescent="0.3">
      <c r="A214" s="3" t="s">
        <v>414</v>
      </c>
      <c r="B214" s="3" t="s">
        <v>409</v>
      </c>
      <c r="C214" s="3">
        <v>0</v>
      </c>
      <c r="D214" s="3"/>
      <c r="E214" s="3"/>
      <c r="F214" s="3">
        <v>0</v>
      </c>
      <c r="G214" s="3"/>
      <c r="H214" s="3"/>
      <c r="I214" s="3">
        <v>0</v>
      </c>
      <c r="J214" s="3"/>
      <c r="K214" s="3"/>
      <c r="L214" s="3">
        <v>0</v>
      </c>
      <c r="M214" s="3"/>
      <c r="N214" s="3"/>
      <c r="O214" s="3">
        <v>0</v>
      </c>
      <c r="P214" s="3"/>
      <c r="Q214" s="3"/>
      <c r="R214" s="3">
        <v>0</v>
      </c>
      <c r="S214" s="3"/>
      <c r="T214" s="3"/>
      <c r="U214" s="3">
        <v>0</v>
      </c>
      <c r="V214" s="3"/>
      <c r="W214" s="3"/>
      <c r="X214" s="3">
        <v>0</v>
      </c>
      <c r="Y214" s="3"/>
      <c r="Z214" s="3"/>
      <c r="AA214" s="3">
        <v>0</v>
      </c>
      <c r="AB214" s="3"/>
      <c r="AC214" s="3"/>
      <c r="AD214" s="3">
        <v>0</v>
      </c>
      <c r="AE214" s="3"/>
      <c r="AF214" s="3"/>
      <c r="AG214" s="3">
        <v>0</v>
      </c>
      <c r="AH214" s="3"/>
      <c r="AI214" s="3"/>
      <c r="AJ214" s="3">
        <v>0</v>
      </c>
      <c r="AK214" s="3"/>
      <c r="AL214" s="3"/>
      <c r="AM214" s="3">
        <v>0</v>
      </c>
      <c r="AN214" s="3"/>
      <c r="AO214" s="3"/>
      <c r="AP214" s="3">
        <v>0</v>
      </c>
      <c r="AQ214" s="3"/>
      <c r="AR214" s="3"/>
      <c r="AS214" s="3">
        <v>0</v>
      </c>
      <c r="AT214" s="3"/>
      <c r="AU214" s="3"/>
      <c r="AV214" s="3">
        <v>0</v>
      </c>
      <c r="AW214" s="3"/>
      <c r="AX214" s="3"/>
      <c r="AY214" s="3">
        <v>0</v>
      </c>
      <c r="AZ214" s="3"/>
      <c r="BA214" s="3"/>
      <c r="BB214" s="3">
        <v>0</v>
      </c>
      <c r="BC214" s="3"/>
      <c r="BD214" s="3"/>
      <c r="BE214" s="3">
        <v>0</v>
      </c>
      <c r="BF214" s="3"/>
      <c r="BG214" s="3"/>
      <c r="BH214" s="3">
        <v>0</v>
      </c>
      <c r="BI214" s="3"/>
      <c r="BJ214" s="3"/>
    </row>
    <row r="215" spans="1:62" x14ac:dyDescent="0.3">
      <c r="A215" s="3" t="s">
        <v>521</v>
      </c>
      <c r="B215" s="3" t="s">
        <v>409</v>
      </c>
      <c r="C215" s="3">
        <v>21.566677093505898</v>
      </c>
      <c r="D215" s="3"/>
      <c r="E215" s="3"/>
      <c r="F215" s="3">
        <v>21.6999397277832</v>
      </c>
      <c r="G215" s="3"/>
      <c r="H215" s="3"/>
      <c r="I215" s="3">
        <v>21.966558456420898</v>
      </c>
      <c r="J215" s="3"/>
      <c r="K215" s="3"/>
      <c r="L215" s="3">
        <v>21.852066040039102</v>
      </c>
      <c r="M215" s="3"/>
      <c r="N215" s="3"/>
      <c r="O215" s="3">
        <v>22.8137321472168</v>
      </c>
      <c r="P215" s="3"/>
      <c r="Q215" s="3"/>
      <c r="R215" s="3">
        <v>22.966464996337901</v>
      </c>
      <c r="S215" s="3"/>
      <c r="T215" s="3"/>
      <c r="U215" s="3">
        <v>22.983293533325199</v>
      </c>
      <c r="V215" s="3"/>
      <c r="W215" s="3"/>
      <c r="X215" s="3">
        <v>23.315799713134801</v>
      </c>
      <c r="Y215" s="3"/>
      <c r="Z215" s="3"/>
      <c r="AA215" s="3">
        <v>23.749498367309599</v>
      </c>
      <c r="AB215" s="3"/>
      <c r="AC215" s="3"/>
      <c r="AD215" s="3">
        <v>24.065589904785199</v>
      </c>
      <c r="AE215" s="3"/>
      <c r="AF215" s="3"/>
      <c r="AG215" s="3">
        <v>24.216394424438501</v>
      </c>
      <c r="AH215" s="3"/>
      <c r="AI215" s="3"/>
      <c r="AJ215" s="3">
        <v>24.333103179931602</v>
      </c>
      <c r="AK215" s="3"/>
      <c r="AL215" s="3"/>
      <c r="AM215" s="3">
        <v>24.233514785766602</v>
      </c>
      <c r="AN215" s="3"/>
      <c r="AO215" s="3"/>
      <c r="AP215" s="3">
        <v>24.632087707519499</v>
      </c>
      <c r="AQ215" s="3"/>
      <c r="AR215" s="3"/>
      <c r="AS215" s="3">
        <v>24.5335502624512</v>
      </c>
      <c r="AT215" s="3"/>
      <c r="AU215" s="3"/>
      <c r="AV215" s="3">
        <v>25.082027435302699</v>
      </c>
      <c r="AW215" s="3"/>
      <c r="AX215" s="3"/>
      <c r="AY215" s="3">
        <v>24.917140960693398</v>
      </c>
      <c r="AZ215" s="3"/>
      <c r="BA215" s="3"/>
      <c r="BB215" s="3">
        <v>25.531867980956999</v>
      </c>
      <c r="BC215" s="3"/>
      <c r="BD215" s="3"/>
      <c r="BE215" s="3">
        <v>25.516706466674801</v>
      </c>
      <c r="BF215" s="3"/>
      <c r="BG215" s="3"/>
      <c r="BH215" s="3">
        <v>26.3646450042725</v>
      </c>
      <c r="BI215" s="3"/>
      <c r="BJ215" s="3"/>
    </row>
    <row r="216" spans="1:62" x14ac:dyDescent="0.3">
      <c r="A216" s="3" t="s">
        <v>522</v>
      </c>
      <c r="B216" s="3" t="s">
        <v>409</v>
      </c>
      <c r="C216" s="3">
        <v>21.566677093505898</v>
      </c>
      <c r="D216" s="3"/>
      <c r="E216" s="3"/>
      <c r="F216" s="3">
        <v>21.6999397277832</v>
      </c>
      <c r="G216" s="3"/>
      <c r="H216" s="3"/>
      <c r="I216" s="3">
        <v>21.966558456420898</v>
      </c>
      <c r="J216" s="3"/>
      <c r="K216" s="3"/>
      <c r="L216" s="3">
        <v>21.852066040039102</v>
      </c>
      <c r="M216" s="3"/>
      <c r="N216" s="3"/>
      <c r="O216" s="3">
        <v>22.8137321472168</v>
      </c>
      <c r="P216" s="3"/>
      <c r="Q216" s="3"/>
      <c r="R216" s="3">
        <v>22.966464996337901</v>
      </c>
      <c r="S216" s="3"/>
      <c r="T216" s="3"/>
      <c r="U216" s="3">
        <v>22.983293533325199</v>
      </c>
      <c r="V216" s="3"/>
      <c r="W216" s="3"/>
      <c r="X216" s="3">
        <v>23.315799713134801</v>
      </c>
      <c r="Y216" s="3"/>
      <c r="Z216" s="3"/>
      <c r="AA216" s="3">
        <v>23.749498367309599</v>
      </c>
      <c r="AB216" s="3"/>
      <c r="AC216" s="3"/>
      <c r="AD216" s="3">
        <v>24.065589904785199</v>
      </c>
      <c r="AE216" s="3"/>
      <c r="AF216" s="3"/>
      <c r="AG216" s="3">
        <v>24.216394424438501</v>
      </c>
      <c r="AH216" s="3"/>
      <c r="AI216" s="3"/>
      <c r="AJ216" s="3">
        <v>24.333103179931602</v>
      </c>
      <c r="AK216" s="3"/>
      <c r="AL216" s="3"/>
      <c r="AM216" s="3">
        <v>24.233514785766602</v>
      </c>
      <c r="AN216" s="3"/>
      <c r="AO216" s="3"/>
      <c r="AP216" s="3">
        <v>24.632087707519499</v>
      </c>
      <c r="AQ216" s="3"/>
      <c r="AR216" s="3"/>
      <c r="AS216" s="3">
        <v>24.5335502624512</v>
      </c>
      <c r="AT216" s="3"/>
      <c r="AU216" s="3"/>
      <c r="AV216" s="3">
        <v>25.082027435302699</v>
      </c>
      <c r="AW216" s="3"/>
      <c r="AX216" s="3"/>
      <c r="AY216" s="3">
        <v>24.917140960693398</v>
      </c>
      <c r="AZ216" s="3"/>
      <c r="BA216" s="3"/>
      <c r="BB216" s="3">
        <v>25.531867980956999</v>
      </c>
      <c r="BC216" s="3"/>
      <c r="BD216" s="3"/>
      <c r="BE216" s="3">
        <v>25.516706466674801</v>
      </c>
      <c r="BF216" s="3"/>
      <c r="BG216" s="3"/>
      <c r="BH216" s="3">
        <v>26.3646450042725</v>
      </c>
      <c r="BI216" s="3"/>
      <c r="BJ216" s="3"/>
    </row>
    <row r="217" spans="1:62" x14ac:dyDescent="0.3">
      <c r="A217" s="3" t="s">
        <v>523</v>
      </c>
      <c r="B217" s="3" t="s">
        <v>409</v>
      </c>
      <c r="C217" s="3">
        <v>21.566677093505898</v>
      </c>
      <c r="D217" s="3"/>
      <c r="E217" s="3"/>
      <c r="F217" s="3">
        <v>21.6999397277832</v>
      </c>
      <c r="G217" s="3"/>
      <c r="H217" s="3"/>
      <c r="I217" s="3">
        <v>21.966558456420898</v>
      </c>
      <c r="J217" s="3"/>
      <c r="K217" s="3"/>
      <c r="L217" s="3">
        <v>21.852066040039102</v>
      </c>
      <c r="M217" s="3"/>
      <c r="N217" s="3"/>
      <c r="O217" s="3">
        <v>22.8137321472168</v>
      </c>
      <c r="P217" s="3"/>
      <c r="Q217" s="3"/>
      <c r="R217" s="3">
        <v>22.966464996337901</v>
      </c>
      <c r="S217" s="3"/>
      <c r="T217" s="3"/>
      <c r="U217" s="3">
        <v>22.983293533325199</v>
      </c>
      <c r="V217" s="3"/>
      <c r="W217" s="3"/>
      <c r="X217" s="3">
        <v>23.315799713134801</v>
      </c>
      <c r="Y217" s="3"/>
      <c r="Z217" s="3"/>
      <c r="AA217" s="3">
        <v>23.749498367309599</v>
      </c>
      <c r="AB217" s="3"/>
      <c r="AC217" s="3"/>
      <c r="AD217" s="3">
        <v>24.065589904785199</v>
      </c>
      <c r="AE217" s="3"/>
      <c r="AF217" s="3"/>
      <c r="AG217" s="3">
        <v>24.216394424438501</v>
      </c>
      <c r="AH217" s="3"/>
      <c r="AI217" s="3"/>
      <c r="AJ217" s="3">
        <v>24.333103179931602</v>
      </c>
      <c r="AK217" s="3"/>
      <c r="AL217" s="3"/>
      <c r="AM217" s="3">
        <v>24.233514785766602</v>
      </c>
      <c r="AN217" s="3"/>
      <c r="AO217" s="3"/>
      <c r="AP217" s="3">
        <v>24.632087707519499</v>
      </c>
      <c r="AQ217" s="3"/>
      <c r="AR217" s="3"/>
      <c r="AS217" s="3">
        <v>24.5335502624512</v>
      </c>
      <c r="AT217" s="3"/>
      <c r="AU217" s="3"/>
      <c r="AV217" s="3">
        <v>25.082027435302699</v>
      </c>
      <c r="AW217" s="3"/>
      <c r="AX217" s="3"/>
      <c r="AY217" s="3">
        <v>24.917140960693398</v>
      </c>
      <c r="AZ217" s="3"/>
      <c r="BA217" s="3"/>
      <c r="BB217" s="3">
        <v>25.531867980956999</v>
      </c>
      <c r="BC217" s="3"/>
      <c r="BD217" s="3"/>
      <c r="BE217" s="3">
        <v>25.516706466674801</v>
      </c>
      <c r="BF217" s="3"/>
      <c r="BG217" s="3"/>
      <c r="BH217" s="3">
        <v>26.3646450042725</v>
      </c>
      <c r="BI217" s="3"/>
      <c r="BJ217" s="3"/>
    </row>
    <row r="218" spans="1:62" x14ac:dyDescent="0.3">
      <c r="A218" s="3" t="s">
        <v>524</v>
      </c>
      <c r="B218" s="3" t="s">
        <v>409</v>
      </c>
      <c r="C218" s="3">
        <v>21.566677093505898</v>
      </c>
      <c r="D218" s="3"/>
      <c r="E218" s="3"/>
      <c r="F218" s="3">
        <v>21.6999397277832</v>
      </c>
      <c r="G218" s="3"/>
      <c r="H218" s="3"/>
      <c r="I218" s="3">
        <v>21.966558456420898</v>
      </c>
      <c r="J218" s="3"/>
      <c r="K218" s="3"/>
      <c r="L218" s="3">
        <v>21.852066040039102</v>
      </c>
      <c r="M218" s="3"/>
      <c r="N218" s="3"/>
      <c r="O218" s="3">
        <v>22.8137321472168</v>
      </c>
      <c r="P218" s="3"/>
      <c r="Q218" s="3"/>
      <c r="R218" s="3">
        <v>22.966464996337901</v>
      </c>
      <c r="S218" s="3"/>
      <c r="T218" s="3"/>
      <c r="U218" s="3">
        <v>22.983293533325199</v>
      </c>
      <c r="V218" s="3"/>
      <c r="W218" s="3"/>
      <c r="X218" s="3">
        <v>23.315799713134801</v>
      </c>
      <c r="Y218" s="3"/>
      <c r="Z218" s="3"/>
      <c r="AA218" s="3">
        <v>23.749498367309599</v>
      </c>
      <c r="AB218" s="3"/>
      <c r="AC218" s="3"/>
      <c r="AD218" s="3">
        <v>24.065589904785199</v>
      </c>
      <c r="AE218" s="3"/>
      <c r="AF218" s="3"/>
      <c r="AG218" s="3">
        <v>24.216394424438501</v>
      </c>
      <c r="AH218" s="3"/>
      <c r="AI218" s="3"/>
      <c r="AJ218" s="3">
        <v>24.333103179931602</v>
      </c>
      <c r="AK218" s="3"/>
      <c r="AL218" s="3"/>
      <c r="AM218" s="3">
        <v>24.233514785766602</v>
      </c>
      <c r="AN218" s="3"/>
      <c r="AO218" s="3"/>
      <c r="AP218" s="3">
        <v>24.632087707519499</v>
      </c>
      <c r="AQ218" s="3"/>
      <c r="AR218" s="3"/>
      <c r="AS218" s="3">
        <v>24.5335502624512</v>
      </c>
      <c r="AT218" s="3"/>
      <c r="AU218" s="3"/>
      <c r="AV218" s="3">
        <v>25.082027435302699</v>
      </c>
      <c r="AW218" s="3"/>
      <c r="AX218" s="3"/>
      <c r="AY218" s="3">
        <v>24.917140960693398</v>
      </c>
      <c r="AZ218" s="3"/>
      <c r="BA218" s="3"/>
      <c r="BB218" s="3">
        <v>25.531867980956999</v>
      </c>
      <c r="BC218" s="3"/>
      <c r="BD218" s="3"/>
      <c r="BE218" s="3">
        <v>25.516706466674801</v>
      </c>
      <c r="BF218" s="3"/>
      <c r="BG218" s="3"/>
      <c r="BH218" s="3">
        <v>26.3646450042725</v>
      </c>
      <c r="BI218" s="3"/>
      <c r="BJ218" s="3"/>
    </row>
    <row r="219" spans="1:62" x14ac:dyDescent="0.3">
      <c r="A219" s="3" t="s">
        <v>525</v>
      </c>
      <c r="B219" s="3" t="s">
        <v>409</v>
      </c>
      <c r="C219" s="3">
        <v>21.566677093505898</v>
      </c>
      <c r="D219" s="3"/>
      <c r="E219" s="3"/>
      <c r="F219" s="3">
        <v>21.6999397277832</v>
      </c>
      <c r="G219" s="3"/>
      <c r="H219" s="3"/>
      <c r="I219" s="3">
        <v>21.966558456420898</v>
      </c>
      <c r="J219" s="3"/>
      <c r="K219" s="3"/>
      <c r="L219" s="3">
        <v>21.852066040039102</v>
      </c>
      <c r="M219" s="3"/>
      <c r="N219" s="3"/>
      <c r="O219" s="3">
        <v>22.8137321472168</v>
      </c>
      <c r="P219" s="3"/>
      <c r="Q219" s="3"/>
      <c r="R219" s="3">
        <v>22.966464996337901</v>
      </c>
      <c r="S219" s="3"/>
      <c r="T219" s="3"/>
      <c r="U219" s="3">
        <v>22.983293533325199</v>
      </c>
      <c r="V219" s="3"/>
      <c r="W219" s="3"/>
      <c r="X219" s="3">
        <v>23.315799713134801</v>
      </c>
      <c r="Y219" s="3"/>
      <c r="Z219" s="3"/>
      <c r="AA219" s="3">
        <v>23.749498367309599</v>
      </c>
      <c r="AB219" s="3"/>
      <c r="AC219" s="3"/>
      <c r="AD219" s="3">
        <v>24.065589904785199</v>
      </c>
      <c r="AE219" s="3"/>
      <c r="AF219" s="3"/>
      <c r="AG219" s="3">
        <v>24.216394424438501</v>
      </c>
      <c r="AH219" s="3"/>
      <c r="AI219" s="3"/>
      <c r="AJ219" s="3">
        <v>24.333103179931602</v>
      </c>
      <c r="AK219" s="3"/>
      <c r="AL219" s="3"/>
      <c r="AM219" s="3">
        <v>24.233514785766602</v>
      </c>
      <c r="AN219" s="3"/>
      <c r="AO219" s="3"/>
      <c r="AP219" s="3">
        <v>24.632087707519499</v>
      </c>
      <c r="AQ219" s="3"/>
      <c r="AR219" s="3"/>
      <c r="AS219" s="3">
        <v>24.5335502624512</v>
      </c>
      <c r="AT219" s="3"/>
      <c r="AU219" s="3"/>
      <c r="AV219" s="3">
        <v>25.082027435302699</v>
      </c>
      <c r="AW219" s="3"/>
      <c r="AX219" s="3"/>
      <c r="AY219" s="3">
        <v>24.917140960693398</v>
      </c>
      <c r="AZ219" s="3"/>
      <c r="BA219" s="3"/>
      <c r="BB219" s="3">
        <v>25.531867980956999</v>
      </c>
      <c r="BC219" s="3"/>
      <c r="BD219" s="3"/>
      <c r="BE219" s="3">
        <v>25.516706466674801</v>
      </c>
      <c r="BF219" s="3"/>
      <c r="BG219" s="3"/>
      <c r="BH219" s="3">
        <v>26.3646450042725</v>
      </c>
      <c r="BI219" s="3"/>
      <c r="BJ219" s="3"/>
    </row>
    <row r="220" spans="1:62" x14ac:dyDescent="0.3">
      <c r="A220" s="3" t="s">
        <v>289</v>
      </c>
      <c r="B220" s="3" t="s">
        <v>288</v>
      </c>
      <c r="C220" s="3">
        <v>0</v>
      </c>
      <c r="D220" s="3"/>
      <c r="E220" s="3"/>
      <c r="F220" s="3">
        <v>0</v>
      </c>
      <c r="G220" s="3"/>
      <c r="H220" s="3"/>
      <c r="I220" s="3">
        <v>0</v>
      </c>
      <c r="J220" s="3"/>
      <c r="K220" s="3"/>
      <c r="L220" s="3">
        <v>0</v>
      </c>
      <c r="M220" s="3"/>
      <c r="N220" s="3"/>
      <c r="O220" s="3">
        <v>0</v>
      </c>
      <c r="P220" s="3"/>
      <c r="Q220" s="3"/>
      <c r="R220" s="3">
        <v>0</v>
      </c>
      <c r="S220" s="3"/>
      <c r="T220" s="3"/>
      <c r="U220" s="3">
        <v>0</v>
      </c>
      <c r="V220" s="3"/>
      <c r="W220" s="3"/>
      <c r="X220" s="3">
        <v>0</v>
      </c>
      <c r="Y220" s="3"/>
      <c r="Z220" s="3"/>
      <c r="AA220" s="3">
        <v>0</v>
      </c>
      <c r="AB220" s="3"/>
      <c r="AC220" s="3"/>
      <c r="AD220" s="3">
        <v>0</v>
      </c>
      <c r="AE220" s="3"/>
      <c r="AF220" s="3"/>
      <c r="AG220" s="3">
        <v>0</v>
      </c>
      <c r="AH220" s="3"/>
      <c r="AI220" s="3"/>
      <c r="AJ220" s="3">
        <v>0</v>
      </c>
      <c r="AK220" s="3"/>
      <c r="AL220" s="3"/>
      <c r="AM220" s="3">
        <v>0</v>
      </c>
      <c r="AN220" s="3"/>
      <c r="AO220" s="3"/>
      <c r="AP220" s="3">
        <v>0</v>
      </c>
      <c r="AQ220" s="3"/>
      <c r="AR220" s="3"/>
      <c r="AS220" s="3">
        <v>0</v>
      </c>
      <c r="AT220" s="3"/>
      <c r="AU220" s="3"/>
      <c r="AV220" s="3">
        <v>0</v>
      </c>
      <c r="AW220" s="3"/>
      <c r="AX220" s="3"/>
      <c r="AY220" s="3">
        <v>0</v>
      </c>
      <c r="AZ220" s="3"/>
      <c r="BA220" s="3"/>
      <c r="BB220" s="3">
        <v>0</v>
      </c>
      <c r="BC220" s="3"/>
      <c r="BD220" s="3"/>
      <c r="BE220" s="3">
        <v>0</v>
      </c>
      <c r="BF220" s="3"/>
      <c r="BG220" s="3"/>
      <c r="BH220" s="3">
        <v>0</v>
      </c>
      <c r="BI220" s="3"/>
      <c r="BJ220" s="3"/>
    </row>
    <row r="221" spans="1:62" x14ac:dyDescent="0.3">
      <c r="A221" s="3" t="s">
        <v>290</v>
      </c>
      <c r="B221" s="3" t="s">
        <v>288</v>
      </c>
      <c r="C221" s="3">
        <v>0</v>
      </c>
      <c r="D221" s="3"/>
      <c r="E221" s="3"/>
      <c r="F221" s="3">
        <v>0</v>
      </c>
      <c r="G221" s="3"/>
      <c r="H221" s="3"/>
      <c r="I221" s="3">
        <v>0</v>
      </c>
      <c r="J221" s="3"/>
      <c r="K221" s="3"/>
      <c r="L221" s="3">
        <v>0</v>
      </c>
      <c r="M221" s="3"/>
      <c r="N221" s="3"/>
      <c r="O221" s="3">
        <v>0</v>
      </c>
      <c r="P221" s="3"/>
      <c r="Q221" s="3"/>
      <c r="R221" s="3">
        <v>0</v>
      </c>
      <c r="S221" s="3"/>
      <c r="T221" s="3"/>
      <c r="U221" s="3">
        <v>0</v>
      </c>
      <c r="V221" s="3"/>
      <c r="W221" s="3"/>
      <c r="X221" s="3">
        <v>0</v>
      </c>
      <c r="Y221" s="3"/>
      <c r="Z221" s="3"/>
      <c r="AA221" s="3">
        <v>0</v>
      </c>
      <c r="AB221" s="3"/>
      <c r="AC221" s="3"/>
      <c r="AD221" s="3">
        <v>0</v>
      </c>
      <c r="AE221" s="3"/>
      <c r="AF221" s="3"/>
      <c r="AG221" s="3">
        <v>0</v>
      </c>
      <c r="AH221" s="3"/>
      <c r="AI221" s="3"/>
      <c r="AJ221" s="3">
        <v>0</v>
      </c>
      <c r="AK221" s="3"/>
      <c r="AL221" s="3"/>
      <c r="AM221" s="3">
        <v>0</v>
      </c>
      <c r="AN221" s="3"/>
      <c r="AO221" s="3"/>
      <c r="AP221" s="3">
        <v>0</v>
      </c>
      <c r="AQ221" s="3"/>
      <c r="AR221" s="3"/>
      <c r="AS221" s="3">
        <v>0</v>
      </c>
      <c r="AT221" s="3"/>
      <c r="AU221" s="3"/>
      <c r="AV221" s="3">
        <v>0</v>
      </c>
      <c r="AW221" s="3"/>
      <c r="AX221" s="3"/>
      <c r="AY221" s="3">
        <v>0</v>
      </c>
      <c r="AZ221" s="3"/>
      <c r="BA221" s="3"/>
      <c r="BB221" s="3">
        <v>0</v>
      </c>
      <c r="BC221" s="3"/>
      <c r="BD221" s="3"/>
      <c r="BE221" s="3">
        <v>0</v>
      </c>
      <c r="BF221" s="3"/>
      <c r="BG221" s="3"/>
      <c r="BH221" s="3">
        <v>0</v>
      </c>
      <c r="BI221" s="3"/>
      <c r="BJ221" s="3"/>
    </row>
    <row r="222" spans="1:62" x14ac:dyDescent="0.3">
      <c r="A222" s="3" t="s">
        <v>291</v>
      </c>
      <c r="B222" s="3" t="s">
        <v>288</v>
      </c>
      <c r="C222" s="3">
        <v>0</v>
      </c>
      <c r="D222" s="3"/>
      <c r="E222" s="3"/>
      <c r="F222" s="3">
        <v>0</v>
      </c>
      <c r="G222" s="3"/>
      <c r="H222" s="3"/>
      <c r="I222" s="3">
        <v>0</v>
      </c>
      <c r="J222" s="3"/>
      <c r="K222" s="3"/>
      <c r="L222" s="3">
        <v>0</v>
      </c>
      <c r="M222" s="3"/>
      <c r="N222" s="3"/>
      <c r="O222" s="3">
        <v>0</v>
      </c>
      <c r="P222" s="3"/>
      <c r="Q222" s="3"/>
      <c r="R222" s="3">
        <v>0</v>
      </c>
      <c r="S222" s="3"/>
      <c r="T222" s="3"/>
      <c r="U222" s="3">
        <v>0</v>
      </c>
      <c r="V222" s="3"/>
      <c r="W222" s="3"/>
      <c r="X222" s="3">
        <v>0</v>
      </c>
      <c r="Y222" s="3"/>
      <c r="Z222" s="3"/>
      <c r="AA222" s="3">
        <v>0</v>
      </c>
      <c r="AB222" s="3"/>
      <c r="AC222" s="3"/>
      <c r="AD222" s="3">
        <v>0</v>
      </c>
      <c r="AE222" s="3"/>
      <c r="AF222" s="3"/>
      <c r="AG222" s="3">
        <v>0</v>
      </c>
      <c r="AH222" s="3"/>
      <c r="AI222" s="3"/>
      <c r="AJ222" s="3">
        <v>0</v>
      </c>
      <c r="AK222" s="3"/>
      <c r="AL222" s="3"/>
      <c r="AM222" s="3">
        <v>0</v>
      </c>
      <c r="AN222" s="3"/>
      <c r="AO222" s="3"/>
      <c r="AP222" s="3">
        <v>0</v>
      </c>
      <c r="AQ222" s="3"/>
      <c r="AR222" s="3"/>
      <c r="AS222" s="3">
        <v>0</v>
      </c>
      <c r="AT222" s="3"/>
      <c r="AU222" s="3"/>
      <c r="AV222" s="3">
        <v>0</v>
      </c>
      <c r="AW222" s="3"/>
      <c r="AX222" s="3"/>
      <c r="AY222" s="3">
        <v>0</v>
      </c>
      <c r="AZ222" s="3"/>
      <c r="BA222" s="3"/>
      <c r="BB222" s="3">
        <v>0</v>
      </c>
      <c r="BC222" s="3"/>
      <c r="BD222" s="3"/>
      <c r="BE222" s="3">
        <v>0</v>
      </c>
      <c r="BF222" s="3"/>
      <c r="BG222" s="3"/>
      <c r="BH222" s="3">
        <v>0</v>
      </c>
      <c r="BI222" s="3"/>
      <c r="BJ222" s="3"/>
    </row>
    <row r="223" spans="1:62" x14ac:dyDescent="0.3">
      <c r="A223" s="3" t="s">
        <v>292</v>
      </c>
      <c r="B223" s="3" t="s">
        <v>288</v>
      </c>
      <c r="C223" s="3">
        <v>0</v>
      </c>
      <c r="D223" s="3"/>
      <c r="E223" s="3"/>
      <c r="F223" s="3">
        <v>0</v>
      </c>
      <c r="G223" s="3"/>
      <c r="H223" s="3"/>
      <c r="I223" s="3">
        <v>0</v>
      </c>
      <c r="J223" s="3"/>
      <c r="K223" s="3"/>
      <c r="L223" s="3">
        <v>0</v>
      </c>
      <c r="M223" s="3"/>
      <c r="N223" s="3"/>
      <c r="O223" s="3">
        <v>0</v>
      </c>
      <c r="P223" s="3"/>
      <c r="Q223" s="3"/>
      <c r="R223" s="3">
        <v>0</v>
      </c>
      <c r="S223" s="3"/>
      <c r="T223" s="3"/>
      <c r="U223" s="3">
        <v>0</v>
      </c>
      <c r="V223" s="3"/>
      <c r="W223" s="3"/>
      <c r="X223" s="3">
        <v>0</v>
      </c>
      <c r="Y223" s="3"/>
      <c r="Z223" s="3"/>
      <c r="AA223" s="3">
        <v>0</v>
      </c>
      <c r="AB223" s="3"/>
      <c r="AC223" s="3"/>
      <c r="AD223" s="3">
        <v>0</v>
      </c>
      <c r="AE223" s="3"/>
      <c r="AF223" s="3"/>
      <c r="AG223" s="3">
        <v>0</v>
      </c>
      <c r="AH223" s="3"/>
      <c r="AI223" s="3"/>
      <c r="AJ223" s="3">
        <v>0</v>
      </c>
      <c r="AK223" s="3"/>
      <c r="AL223" s="3"/>
      <c r="AM223" s="3">
        <v>0</v>
      </c>
      <c r="AN223" s="3"/>
      <c r="AO223" s="3"/>
      <c r="AP223" s="3">
        <v>0</v>
      </c>
      <c r="AQ223" s="3"/>
      <c r="AR223" s="3"/>
      <c r="AS223" s="3">
        <v>0</v>
      </c>
      <c r="AT223" s="3"/>
      <c r="AU223" s="3"/>
      <c r="AV223" s="3">
        <v>0</v>
      </c>
      <c r="AW223" s="3"/>
      <c r="AX223" s="3"/>
      <c r="AY223" s="3">
        <v>0</v>
      </c>
      <c r="AZ223" s="3"/>
      <c r="BA223" s="3"/>
      <c r="BB223" s="3">
        <v>0</v>
      </c>
      <c r="BC223" s="3"/>
      <c r="BD223" s="3"/>
      <c r="BE223" s="3">
        <v>0</v>
      </c>
      <c r="BF223" s="3"/>
      <c r="BG223" s="3"/>
      <c r="BH223" s="3">
        <v>0</v>
      </c>
      <c r="BI223" s="3"/>
      <c r="BJ223" s="3"/>
    </row>
    <row r="224" spans="1:62" x14ac:dyDescent="0.3">
      <c r="A224" s="3" t="s">
        <v>381</v>
      </c>
      <c r="B224" s="3" t="s">
        <v>288</v>
      </c>
      <c r="C224" s="3">
        <v>0.96245002746581998</v>
      </c>
      <c r="D224" s="3"/>
      <c r="E224" s="3"/>
      <c r="F224" s="3">
        <v>0.96245002746581998</v>
      </c>
      <c r="G224" s="3"/>
      <c r="H224" s="3"/>
      <c r="I224" s="3">
        <v>0.96245002746581998</v>
      </c>
      <c r="J224" s="3"/>
      <c r="K224" s="3"/>
      <c r="L224" s="3">
        <v>0.96245002746581998</v>
      </c>
      <c r="M224" s="3"/>
      <c r="N224" s="3"/>
      <c r="O224" s="3">
        <v>0.96245002746581998</v>
      </c>
      <c r="P224" s="3"/>
      <c r="Q224" s="3"/>
      <c r="R224" s="3">
        <v>0.96245002746581998</v>
      </c>
      <c r="S224" s="3"/>
      <c r="T224" s="3"/>
      <c r="U224" s="3">
        <v>0.96245002746581998</v>
      </c>
      <c r="V224" s="3"/>
      <c r="W224" s="3"/>
      <c r="X224" s="3">
        <v>0.96245002746581998</v>
      </c>
      <c r="Y224" s="3"/>
      <c r="Z224" s="3"/>
      <c r="AA224" s="3">
        <v>0.96245002746581998</v>
      </c>
      <c r="AB224" s="3"/>
      <c r="AC224" s="3"/>
      <c r="AD224" s="3">
        <v>0.96245002746581998</v>
      </c>
      <c r="AE224" s="3"/>
      <c r="AF224" s="3"/>
      <c r="AG224" s="3">
        <v>0.96245002746581998</v>
      </c>
      <c r="AH224" s="3"/>
      <c r="AI224" s="3"/>
      <c r="AJ224" s="3">
        <v>0.96245002746581998</v>
      </c>
      <c r="AK224" s="3"/>
      <c r="AL224" s="3"/>
      <c r="AM224" s="3">
        <v>0.96245002746581998</v>
      </c>
      <c r="AN224" s="3"/>
      <c r="AO224" s="3"/>
      <c r="AP224" s="3">
        <v>0.96245002746581998</v>
      </c>
      <c r="AQ224" s="3"/>
      <c r="AR224" s="3"/>
      <c r="AS224" s="3">
        <v>0.96245002746581998</v>
      </c>
      <c r="AT224" s="3"/>
      <c r="AU224" s="3"/>
      <c r="AV224" s="3">
        <v>0.96245002746581998</v>
      </c>
      <c r="AW224" s="3"/>
      <c r="AX224" s="3"/>
      <c r="AY224" s="3">
        <v>0.96245002746581998</v>
      </c>
      <c r="AZ224" s="3"/>
      <c r="BA224" s="3"/>
      <c r="BB224" s="3">
        <v>0.96245002746581998</v>
      </c>
      <c r="BC224" s="3"/>
      <c r="BD224" s="3"/>
      <c r="BE224" s="3">
        <v>0.96245002746581998</v>
      </c>
      <c r="BF224" s="3"/>
      <c r="BG224" s="3"/>
      <c r="BH224" s="3">
        <v>0.96245002746581998</v>
      </c>
      <c r="BI224" s="3"/>
      <c r="BJ224" s="3"/>
    </row>
    <row r="225" spans="1:62" x14ac:dyDescent="0.3">
      <c r="A225" s="3" t="s">
        <v>382</v>
      </c>
      <c r="B225" s="3" t="s">
        <v>288</v>
      </c>
      <c r="C225" s="3">
        <v>0.96245002746581998</v>
      </c>
      <c r="D225" s="3"/>
      <c r="E225" s="3"/>
      <c r="F225" s="3">
        <v>0.96245002746581998</v>
      </c>
      <c r="G225" s="3"/>
      <c r="H225" s="3"/>
      <c r="I225" s="3">
        <v>0.96245002746581998</v>
      </c>
      <c r="J225" s="3"/>
      <c r="K225" s="3"/>
      <c r="L225" s="3">
        <v>0.96245002746581998</v>
      </c>
      <c r="M225" s="3"/>
      <c r="N225" s="3"/>
      <c r="O225" s="3">
        <v>0.96245002746581998</v>
      </c>
      <c r="P225" s="3"/>
      <c r="Q225" s="3"/>
      <c r="R225" s="3">
        <v>0.96245002746581998</v>
      </c>
      <c r="S225" s="3"/>
      <c r="T225" s="3"/>
      <c r="U225" s="3">
        <v>0.96245002746581998</v>
      </c>
      <c r="V225" s="3"/>
      <c r="W225" s="3"/>
      <c r="X225" s="3">
        <v>0.96245002746581998</v>
      </c>
      <c r="Y225" s="3"/>
      <c r="Z225" s="3"/>
      <c r="AA225" s="3">
        <v>0.96245002746581998</v>
      </c>
      <c r="AB225" s="3"/>
      <c r="AC225" s="3"/>
      <c r="AD225" s="3">
        <v>0.96245002746581998</v>
      </c>
      <c r="AE225" s="3"/>
      <c r="AF225" s="3"/>
      <c r="AG225" s="3">
        <v>0.96245002746581998</v>
      </c>
      <c r="AH225" s="3"/>
      <c r="AI225" s="3"/>
      <c r="AJ225" s="3">
        <v>0.96245002746581998</v>
      </c>
      <c r="AK225" s="3"/>
      <c r="AL225" s="3"/>
      <c r="AM225" s="3">
        <v>0.96245002746581998</v>
      </c>
      <c r="AN225" s="3"/>
      <c r="AO225" s="3"/>
      <c r="AP225" s="3">
        <v>0.96245002746581998</v>
      </c>
      <c r="AQ225" s="3"/>
      <c r="AR225" s="3"/>
      <c r="AS225" s="3">
        <v>0.96245002746581998</v>
      </c>
      <c r="AT225" s="3"/>
      <c r="AU225" s="3"/>
      <c r="AV225" s="3">
        <v>0.96245002746581998</v>
      </c>
      <c r="AW225" s="3"/>
      <c r="AX225" s="3"/>
      <c r="AY225" s="3">
        <v>0.96245002746581998</v>
      </c>
      <c r="AZ225" s="3"/>
      <c r="BA225" s="3"/>
      <c r="BB225" s="3">
        <v>0.96245002746581998</v>
      </c>
      <c r="BC225" s="3"/>
      <c r="BD225" s="3"/>
      <c r="BE225" s="3">
        <v>0.96245002746581998</v>
      </c>
      <c r="BF225" s="3"/>
      <c r="BG225" s="3"/>
      <c r="BH225" s="3">
        <v>0.96245002746581998</v>
      </c>
      <c r="BI225" s="3"/>
      <c r="BJ225" s="3"/>
    </row>
    <row r="226" spans="1:62" x14ac:dyDescent="0.3">
      <c r="A226" s="3" t="s">
        <v>383</v>
      </c>
      <c r="B226" s="3" t="s">
        <v>288</v>
      </c>
      <c r="C226" s="3">
        <v>0.96245002746581998</v>
      </c>
      <c r="D226" s="3"/>
      <c r="E226" s="3"/>
      <c r="F226" s="3">
        <v>0.96245002746581998</v>
      </c>
      <c r="G226" s="3"/>
      <c r="H226" s="3"/>
      <c r="I226" s="3">
        <v>0.96245002746581998</v>
      </c>
      <c r="J226" s="3"/>
      <c r="K226" s="3"/>
      <c r="L226" s="3">
        <v>0.96245002746581998</v>
      </c>
      <c r="M226" s="3"/>
      <c r="N226" s="3"/>
      <c r="O226" s="3">
        <v>0.96245002746581998</v>
      </c>
      <c r="P226" s="3"/>
      <c r="Q226" s="3"/>
      <c r="R226" s="3">
        <v>0.96245002746581998</v>
      </c>
      <c r="S226" s="3"/>
      <c r="T226" s="3"/>
      <c r="U226" s="3">
        <v>0.96245002746581998</v>
      </c>
      <c r="V226" s="3"/>
      <c r="W226" s="3"/>
      <c r="X226" s="3">
        <v>0.96245002746581998</v>
      </c>
      <c r="Y226" s="3"/>
      <c r="Z226" s="3"/>
      <c r="AA226" s="3">
        <v>0.96245002746581998</v>
      </c>
      <c r="AB226" s="3"/>
      <c r="AC226" s="3"/>
      <c r="AD226" s="3">
        <v>0.96245002746581998</v>
      </c>
      <c r="AE226" s="3"/>
      <c r="AF226" s="3"/>
      <c r="AG226" s="3">
        <v>0.96245002746581998</v>
      </c>
      <c r="AH226" s="3"/>
      <c r="AI226" s="3"/>
      <c r="AJ226" s="3">
        <v>0.96245002746581998</v>
      </c>
      <c r="AK226" s="3"/>
      <c r="AL226" s="3"/>
      <c r="AM226" s="3">
        <v>0.96245002746581998</v>
      </c>
      <c r="AN226" s="3"/>
      <c r="AO226" s="3"/>
      <c r="AP226" s="3">
        <v>0.96245002746581998</v>
      </c>
      <c r="AQ226" s="3"/>
      <c r="AR226" s="3"/>
      <c r="AS226" s="3">
        <v>0.96245002746581998</v>
      </c>
      <c r="AT226" s="3"/>
      <c r="AU226" s="3"/>
      <c r="AV226" s="3">
        <v>0.96245002746581998</v>
      </c>
      <c r="AW226" s="3"/>
      <c r="AX226" s="3"/>
      <c r="AY226" s="3">
        <v>0.96245002746581998</v>
      </c>
      <c r="AZ226" s="3"/>
      <c r="BA226" s="3"/>
      <c r="BB226" s="3">
        <v>0.96245002746581998</v>
      </c>
      <c r="BC226" s="3"/>
      <c r="BD226" s="3"/>
      <c r="BE226" s="3">
        <v>0.96245002746581998</v>
      </c>
      <c r="BF226" s="3"/>
      <c r="BG226" s="3"/>
      <c r="BH226" s="3">
        <v>0.96245002746581998</v>
      </c>
      <c r="BI226" s="3"/>
      <c r="BJ226" s="3"/>
    </row>
    <row r="227" spans="1:62" x14ac:dyDescent="0.3">
      <c r="A227" s="3" t="s">
        <v>848</v>
      </c>
      <c r="B227" s="3" t="s">
        <v>288</v>
      </c>
      <c r="C227" s="3">
        <v>0.96245002746581998</v>
      </c>
      <c r="D227" s="3"/>
      <c r="E227" s="3"/>
      <c r="F227" s="3">
        <v>0.96245002746581998</v>
      </c>
      <c r="G227" s="3"/>
      <c r="H227" s="3"/>
      <c r="I227" s="3">
        <v>0.96245002746581998</v>
      </c>
      <c r="J227" s="3"/>
      <c r="K227" s="3"/>
      <c r="L227" s="3">
        <v>0.96245002746581998</v>
      </c>
      <c r="M227" s="3"/>
      <c r="N227" s="3"/>
      <c r="O227" s="3">
        <v>0.96245002746581998</v>
      </c>
      <c r="P227" s="3"/>
      <c r="Q227" s="3"/>
      <c r="R227" s="3">
        <v>0.96245002746581998</v>
      </c>
      <c r="S227" s="3"/>
      <c r="T227" s="3"/>
      <c r="U227" s="3">
        <v>0.96245002746581998</v>
      </c>
      <c r="V227" s="3"/>
      <c r="W227" s="3"/>
      <c r="X227" s="3">
        <v>0.96245002746581998</v>
      </c>
      <c r="Y227" s="3"/>
      <c r="Z227" s="3"/>
      <c r="AA227" s="3">
        <v>0.96245002746581998</v>
      </c>
      <c r="AB227" s="3"/>
      <c r="AC227" s="3"/>
      <c r="AD227" s="3">
        <v>0.96245002746581998</v>
      </c>
      <c r="AE227" s="3"/>
      <c r="AF227" s="3"/>
      <c r="AG227" s="3">
        <v>0.96245002746581998</v>
      </c>
      <c r="AH227" s="3"/>
      <c r="AI227" s="3"/>
      <c r="AJ227" s="3">
        <v>0.96245002746581998</v>
      </c>
      <c r="AK227" s="3"/>
      <c r="AL227" s="3"/>
      <c r="AM227" s="3">
        <v>0.96245002746581998</v>
      </c>
      <c r="AN227" s="3"/>
      <c r="AO227" s="3"/>
      <c r="AP227" s="3">
        <v>0.96245002746581998</v>
      </c>
      <c r="AQ227" s="3"/>
      <c r="AR227" s="3"/>
      <c r="AS227" s="3">
        <v>0.96245002746581998</v>
      </c>
      <c r="AT227" s="3"/>
      <c r="AU227" s="3"/>
      <c r="AV227" s="3">
        <v>0.96245002746581998</v>
      </c>
      <c r="AW227" s="3"/>
      <c r="AX227" s="3"/>
      <c r="AY227" s="3">
        <v>0.96245002746581998</v>
      </c>
      <c r="AZ227" s="3"/>
      <c r="BA227" s="3"/>
      <c r="BB227" s="3">
        <v>0.96245002746581998</v>
      </c>
      <c r="BC227" s="3"/>
      <c r="BD227" s="3"/>
      <c r="BE227" s="3">
        <v>0.96245002746581998</v>
      </c>
      <c r="BF227" s="3"/>
      <c r="BG227" s="3"/>
      <c r="BH227" s="3">
        <v>0.96245002746581998</v>
      </c>
      <c r="BI227" s="3"/>
      <c r="BJ227" s="3"/>
    </row>
    <row r="228" spans="1:62" x14ac:dyDescent="0.3">
      <c r="A228" s="3" t="s">
        <v>849</v>
      </c>
      <c r="B228" s="3" t="s">
        <v>288</v>
      </c>
      <c r="C228" s="3">
        <v>0</v>
      </c>
      <c r="D228" s="3"/>
      <c r="E228" s="3"/>
      <c r="F228" s="3">
        <v>0</v>
      </c>
      <c r="G228" s="3"/>
      <c r="H228" s="3"/>
      <c r="I228" s="3">
        <v>0</v>
      </c>
      <c r="J228" s="3"/>
      <c r="K228" s="3"/>
      <c r="L228" s="3">
        <v>0</v>
      </c>
      <c r="M228" s="3"/>
      <c r="N228" s="3"/>
      <c r="O228" s="3">
        <v>0</v>
      </c>
      <c r="P228" s="3"/>
      <c r="Q228" s="3"/>
      <c r="R228" s="3">
        <v>0</v>
      </c>
      <c r="S228" s="3"/>
      <c r="T228" s="3"/>
      <c r="U228" s="3">
        <v>0</v>
      </c>
      <c r="V228" s="3"/>
      <c r="W228" s="3"/>
      <c r="X228" s="3">
        <v>0</v>
      </c>
      <c r="Y228" s="3"/>
      <c r="Z228" s="3"/>
      <c r="AA228" s="3">
        <v>0</v>
      </c>
      <c r="AB228" s="3"/>
      <c r="AC228" s="3"/>
      <c r="AD228" s="3">
        <v>0</v>
      </c>
      <c r="AE228" s="3"/>
      <c r="AF228" s="3"/>
      <c r="AG228" s="3">
        <v>0</v>
      </c>
      <c r="AH228" s="3"/>
      <c r="AI228" s="3"/>
      <c r="AJ228" s="3">
        <v>0</v>
      </c>
      <c r="AK228" s="3"/>
      <c r="AL228" s="3"/>
      <c r="AM228" s="3">
        <v>0</v>
      </c>
      <c r="AN228" s="3"/>
      <c r="AO228" s="3"/>
      <c r="AP228" s="3">
        <v>0</v>
      </c>
      <c r="AQ228" s="3"/>
      <c r="AR228" s="3"/>
      <c r="AS228" s="3">
        <v>0</v>
      </c>
      <c r="AT228" s="3"/>
      <c r="AU228" s="3"/>
      <c r="AV228" s="3">
        <v>0</v>
      </c>
      <c r="AW228" s="3"/>
      <c r="AX228" s="3"/>
      <c r="AY228" s="3">
        <v>0</v>
      </c>
      <c r="AZ228" s="3"/>
      <c r="BA228" s="3"/>
      <c r="BB228" s="3">
        <v>0</v>
      </c>
      <c r="BC228" s="3"/>
      <c r="BD228" s="3"/>
      <c r="BE228" s="3">
        <v>0</v>
      </c>
      <c r="BF228" s="3"/>
      <c r="BG228" s="3"/>
      <c r="BH228" s="3">
        <v>0</v>
      </c>
      <c r="BI228" s="3"/>
      <c r="BJ228" s="3"/>
    </row>
    <row r="229" spans="1:62" x14ac:dyDescent="0.3">
      <c r="A229" s="3" t="s">
        <v>850</v>
      </c>
      <c r="B229" s="3" t="s">
        <v>288</v>
      </c>
      <c r="C229" s="3">
        <v>0</v>
      </c>
      <c r="D229" s="3"/>
      <c r="E229" s="3"/>
      <c r="F229" s="3">
        <v>0</v>
      </c>
      <c r="G229" s="3"/>
      <c r="H229" s="3"/>
      <c r="I229" s="3">
        <v>0</v>
      </c>
      <c r="J229" s="3"/>
      <c r="K229" s="3"/>
      <c r="L229" s="3">
        <v>0</v>
      </c>
      <c r="M229" s="3"/>
      <c r="N229" s="3"/>
      <c r="O229" s="3">
        <v>0</v>
      </c>
      <c r="P229" s="3"/>
      <c r="Q229" s="3"/>
      <c r="R229" s="3">
        <v>0</v>
      </c>
      <c r="S229" s="3"/>
      <c r="T229" s="3"/>
      <c r="U229" s="3">
        <v>0</v>
      </c>
      <c r="V229" s="3"/>
      <c r="W229" s="3"/>
      <c r="X229" s="3">
        <v>0</v>
      </c>
      <c r="Y229" s="3"/>
      <c r="Z229" s="3"/>
      <c r="AA229" s="3">
        <v>0</v>
      </c>
      <c r="AB229" s="3"/>
      <c r="AC229" s="3"/>
      <c r="AD229" s="3">
        <v>0</v>
      </c>
      <c r="AE229" s="3"/>
      <c r="AF229" s="3"/>
      <c r="AG229" s="3">
        <v>0</v>
      </c>
      <c r="AH229" s="3"/>
      <c r="AI229" s="3"/>
      <c r="AJ229" s="3">
        <v>0</v>
      </c>
      <c r="AK229" s="3"/>
      <c r="AL229" s="3"/>
      <c r="AM229" s="3">
        <v>0</v>
      </c>
      <c r="AN229" s="3"/>
      <c r="AO229" s="3"/>
      <c r="AP229" s="3">
        <v>0</v>
      </c>
      <c r="AQ229" s="3"/>
      <c r="AR229" s="3"/>
      <c r="AS229" s="3">
        <v>0</v>
      </c>
      <c r="AT229" s="3"/>
      <c r="AU229" s="3"/>
      <c r="AV229" s="3">
        <v>0</v>
      </c>
      <c r="AW229" s="3"/>
      <c r="AX229" s="3"/>
      <c r="AY229" s="3">
        <v>0</v>
      </c>
      <c r="AZ229" s="3"/>
      <c r="BA229" s="3"/>
      <c r="BB229" s="3">
        <v>0</v>
      </c>
      <c r="BC229" s="3"/>
      <c r="BD229" s="3"/>
      <c r="BE229" s="3">
        <v>0</v>
      </c>
      <c r="BF229" s="3"/>
      <c r="BG229" s="3"/>
      <c r="BH229" s="3">
        <v>0</v>
      </c>
      <c r="BI229" s="3"/>
      <c r="BJ229" s="3"/>
    </row>
    <row r="230" spans="1:62" x14ac:dyDescent="0.3">
      <c r="A230" s="3" t="s">
        <v>851</v>
      </c>
      <c r="B230" s="3" t="s">
        <v>288</v>
      </c>
      <c r="C230" s="3">
        <v>0</v>
      </c>
      <c r="D230" s="3"/>
      <c r="E230" s="3"/>
      <c r="F230" s="3">
        <v>0</v>
      </c>
      <c r="G230" s="3"/>
      <c r="H230" s="3"/>
      <c r="I230" s="3">
        <v>0</v>
      </c>
      <c r="J230" s="3"/>
      <c r="K230" s="3"/>
      <c r="L230" s="3">
        <v>0</v>
      </c>
      <c r="M230" s="3"/>
      <c r="N230" s="3"/>
      <c r="O230" s="3">
        <v>0</v>
      </c>
      <c r="P230" s="3"/>
      <c r="Q230" s="3"/>
      <c r="R230" s="3">
        <v>0</v>
      </c>
      <c r="S230" s="3"/>
      <c r="T230" s="3"/>
      <c r="U230" s="3">
        <v>0</v>
      </c>
      <c r="V230" s="3"/>
      <c r="W230" s="3"/>
      <c r="X230" s="3">
        <v>0</v>
      </c>
      <c r="Y230" s="3"/>
      <c r="Z230" s="3"/>
      <c r="AA230" s="3">
        <v>0</v>
      </c>
      <c r="AB230" s="3"/>
      <c r="AC230" s="3"/>
      <c r="AD230" s="3">
        <v>0</v>
      </c>
      <c r="AE230" s="3"/>
      <c r="AF230" s="3"/>
      <c r="AG230" s="3">
        <v>0</v>
      </c>
      <c r="AH230" s="3"/>
      <c r="AI230" s="3"/>
      <c r="AJ230" s="3">
        <v>0</v>
      </c>
      <c r="AK230" s="3"/>
      <c r="AL230" s="3"/>
      <c r="AM230" s="3">
        <v>0</v>
      </c>
      <c r="AN230" s="3"/>
      <c r="AO230" s="3"/>
      <c r="AP230" s="3">
        <v>0</v>
      </c>
      <c r="AQ230" s="3"/>
      <c r="AR230" s="3"/>
      <c r="AS230" s="3">
        <v>0</v>
      </c>
      <c r="AT230" s="3"/>
      <c r="AU230" s="3"/>
      <c r="AV230" s="3">
        <v>0</v>
      </c>
      <c r="AW230" s="3"/>
      <c r="AX230" s="3"/>
      <c r="AY230" s="3">
        <v>0</v>
      </c>
      <c r="AZ230" s="3"/>
      <c r="BA230" s="3"/>
      <c r="BB230" s="3">
        <v>0</v>
      </c>
      <c r="BC230" s="3"/>
      <c r="BD230" s="3"/>
      <c r="BE230" s="3">
        <v>0</v>
      </c>
      <c r="BF230" s="3"/>
      <c r="BG230" s="3"/>
      <c r="BH230" s="3">
        <v>0</v>
      </c>
      <c r="BI230" s="3"/>
      <c r="BJ230" s="3"/>
    </row>
    <row r="231" spans="1:62" x14ac:dyDescent="0.3">
      <c r="A231" s="3" t="s">
        <v>852</v>
      </c>
      <c r="B231" s="3" t="s">
        <v>125</v>
      </c>
      <c r="C231" s="3">
        <v>1192.1005859375</v>
      </c>
      <c r="D231" s="3"/>
      <c r="E231" s="3"/>
      <c r="F231" s="3">
        <v>1202.78259277344</v>
      </c>
      <c r="G231" s="3"/>
      <c r="H231" s="3"/>
      <c r="I231" s="3">
        <v>1178.73583984375</v>
      </c>
      <c r="J231" s="3"/>
      <c r="K231" s="3"/>
      <c r="L231" s="3">
        <v>1153.51062011719</v>
      </c>
      <c r="M231" s="3"/>
      <c r="N231" s="3"/>
      <c r="O231" s="3">
        <v>1428.35705566406</v>
      </c>
      <c r="P231" s="3"/>
      <c r="Q231" s="3"/>
      <c r="R231" s="3">
        <v>1452.53735351563</v>
      </c>
      <c r="S231" s="3"/>
      <c r="T231" s="3"/>
      <c r="U231" s="3">
        <v>1416.67736816406</v>
      </c>
      <c r="V231" s="3"/>
      <c r="W231" s="3"/>
      <c r="X231" s="3">
        <v>1782.80322265625</v>
      </c>
      <c r="Y231" s="3"/>
      <c r="Z231" s="3"/>
      <c r="AA231" s="3">
        <v>1768.66455078125</v>
      </c>
      <c r="AB231" s="3"/>
      <c r="AC231" s="3"/>
      <c r="AD231" s="3">
        <v>1765.13842773438</v>
      </c>
      <c r="AE231" s="3"/>
      <c r="AF231" s="3"/>
      <c r="AG231" s="3">
        <v>1744.32214355469</v>
      </c>
      <c r="AH231" s="3"/>
      <c r="AI231" s="3"/>
      <c r="AJ231" s="3">
        <v>1973.62280273437</v>
      </c>
      <c r="AK231" s="3"/>
      <c r="AL231" s="3"/>
      <c r="AM231" s="3">
        <v>1989.31640625</v>
      </c>
      <c r="AN231" s="3"/>
      <c r="AO231" s="3"/>
      <c r="AP231" s="3">
        <v>1959.03686523438</v>
      </c>
      <c r="AQ231" s="3"/>
      <c r="AR231" s="3"/>
      <c r="AS231" s="3">
        <v>1944.89733886719</v>
      </c>
      <c r="AT231" s="3"/>
      <c r="AU231" s="3"/>
      <c r="AV231" s="3">
        <v>2310.27880859375</v>
      </c>
      <c r="AW231" s="3"/>
      <c r="AX231" s="3"/>
      <c r="AY231" s="3">
        <v>2311.5146484375</v>
      </c>
      <c r="AZ231" s="3"/>
      <c r="BA231" s="3"/>
      <c r="BB231" s="3">
        <v>2318.9423828125</v>
      </c>
      <c r="BC231" s="3"/>
      <c r="BD231" s="3"/>
      <c r="BE231" s="3">
        <v>2298.65698242188</v>
      </c>
      <c r="BF231" s="3"/>
      <c r="BG231" s="3"/>
      <c r="BH231" s="3">
        <v>2274.38598632813</v>
      </c>
      <c r="BI231" s="3"/>
      <c r="BJ231" s="3"/>
    </row>
    <row r="232" spans="1:62" x14ac:dyDescent="0.3">
      <c r="A232" s="3" t="s">
        <v>853</v>
      </c>
      <c r="B232" s="3" t="s">
        <v>125</v>
      </c>
      <c r="C232" s="3">
        <v>0</v>
      </c>
      <c r="D232" s="3"/>
      <c r="E232" s="3"/>
      <c r="F232" s="3">
        <v>0</v>
      </c>
      <c r="G232" s="3"/>
      <c r="H232" s="3"/>
      <c r="I232" s="3">
        <v>0</v>
      </c>
      <c r="J232" s="3"/>
      <c r="K232" s="3"/>
      <c r="L232" s="3">
        <v>0</v>
      </c>
      <c r="M232" s="3"/>
      <c r="N232" s="3"/>
      <c r="O232" s="3">
        <v>0</v>
      </c>
      <c r="P232" s="3"/>
      <c r="Q232" s="3"/>
      <c r="R232" s="3">
        <v>0</v>
      </c>
      <c r="S232" s="3"/>
      <c r="T232" s="3"/>
      <c r="U232" s="3">
        <v>0</v>
      </c>
      <c r="V232" s="3"/>
      <c r="W232" s="3"/>
      <c r="X232" s="3">
        <v>0</v>
      </c>
      <c r="Y232" s="3"/>
      <c r="Z232" s="3"/>
      <c r="AA232" s="3">
        <v>0</v>
      </c>
      <c r="AB232" s="3"/>
      <c r="AC232" s="3"/>
      <c r="AD232" s="3">
        <v>0</v>
      </c>
      <c r="AE232" s="3"/>
      <c r="AF232" s="3"/>
      <c r="AG232" s="3">
        <v>0</v>
      </c>
      <c r="AH232" s="3"/>
      <c r="AI232" s="3"/>
      <c r="AJ232" s="3">
        <v>0</v>
      </c>
      <c r="AK232" s="3"/>
      <c r="AL232" s="3"/>
      <c r="AM232" s="3">
        <v>0</v>
      </c>
      <c r="AN232" s="3"/>
      <c r="AO232" s="3"/>
      <c r="AP232" s="3">
        <v>0</v>
      </c>
      <c r="AQ232" s="3"/>
      <c r="AR232" s="3"/>
      <c r="AS232" s="3">
        <v>0</v>
      </c>
      <c r="AT232" s="3"/>
      <c r="AU232" s="3"/>
      <c r="AV232" s="3">
        <v>0</v>
      </c>
      <c r="AW232" s="3"/>
      <c r="AX232" s="3"/>
      <c r="AY232" s="3">
        <v>0</v>
      </c>
      <c r="AZ232" s="3"/>
      <c r="BA232" s="3"/>
      <c r="BB232" s="3">
        <v>0</v>
      </c>
      <c r="BC232" s="3"/>
      <c r="BD232" s="3"/>
      <c r="BE232" s="3">
        <v>0</v>
      </c>
      <c r="BF232" s="3"/>
      <c r="BG232" s="3"/>
      <c r="BH232" s="3">
        <v>0</v>
      </c>
      <c r="BI232" s="3"/>
      <c r="BJ232" s="3"/>
    </row>
    <row r="233" spans="1:62" x14ac:dyDescent="0.3">
      <c r="A233" s="3" t="s">
        <v>854</v>
      </c>
      <c r="B233" s="3" t="s">
        <v>125</v>
      </c>
      <c r="C233" s="3">
        <v>0</v>
      </c>
      <c r="D233" s="3"/>
      <c r="E233" s="3"/>
      <c r="F233" s="3">
        <v>0</v>
      </c>
      <c r="G233" s="3"/>
      <c r="H233" s="3"/>
      <c r="I233" s="3">
        <v>0</v>
      </c>
      <c r="J233" s="3"/>
      <c r="K233" s="3"/>
      <c r="L233" s="3">
        <v>0</v>
      </c>
      <c r="M233" s="3"/>
      <c r="N233" s="3"/>
      <c r="O233" s="3">
        <v>0</v>
      </c>
      <c r="P233" s="3"/>
      <c r="Q233" s="3"/>
      <c r="R233" s="3">
        <v>0</v>
      </c>
      <c r="S233" s="3"/>
      <c r="T233" s="3"/>
      <c r="U233" s="3">
        <v>0</v>
      </c>
      <c r="V233" s="3"/>
      <c r="W233" s="3"/>
      <c r="X233" s="3">
        <v>0</v>
      </c>
      <c r="Y233" s="3"/>
      <c r="Z233" s="3"/>
      <c r="AA233" s="3">
        <v>0</v>
      </c>
      <c r="AB233" s="3"/>
      <c r="AC233" s="3"/>
      <c r="AD233" s="3">
        <v>0</v>
      </c>
      <c r="AE233" s="3"/>
      <c r="AF233" s="3"/>
      <c r="AG233" s="3">
        <v>0</v>
      </c>
      <c r="AH233" s="3"/>
      <c r="AI233" s="3"/>
      <c r="AJ233" s="3">
        <v>0</v>
      </c>
      <c r="AK233" s="3"/>
      <c r="AL233" s="3"/>
      <c r="AM233" s="3">
        <v>0</v>
      </c>
      <c r="AN233" s="3"/>
      <c r="AO233" s="3"/>
      <c r="AP233" s="3">
        <v>0</v>
      </c>
      <c r="AQ233" s="3"/>
      <c r="AR233" s="3"/>
      <c r="AS233" s="3">
        <v>0</v>
      </c>
      <c r="AT233" s="3"/>
      <c r="AU233" s="3"/>
      <c r="AV233" s="3">
        <v>0</v>
      </c>
      <c r="AW233" s="3"/>
      <c r="AX233" s="3"/>
      <c r="AY233" s="3">
        <v>0</v>
      </c>
      <c r="AZ233" s="3"/>
      <c r="BA233" s="3"/>
      <c r="BB233" s="3">
        <v>0</v>
      </c>
      <c r="BC233" s="3"/>
      <c r="BD233" s="3"/>
      <c r="BE233" s="3">
        <v>0</v>
      </c>
      <c r="BF233" s="3"/>
      <c r="BG233" s="3"/>
      <c r="BH233" s="3">
        <v>0</v>
      </c>
      <c r="BI233" s="3"/>
      <c r="BJ233" s="3"/>
    </row>
    <row r="234" spans="1:62" x14ac:dyDescent="0.3">
      <c r="A234" s="3" t="s">
        <v>855</v>
      </c>
      <c r="B234" s="3" t="s">
        <v>125</v>
      </c>
      <c r="C234" s="3">
        <v>0</v>
      </c>
      <c r="D234" s="3"/>
      <c r="E234" s="3"/>
      <c r="F234" s="3">
        <v>0</v>
      </c>
      <c r="G234" s="3"/>
      <c r="H234" s="3"/>
      <c r="I234" s="3">
        <v>0</v>
      </c>
      <c r="J234" s="3"/>
      <c r="K234" s="3"/>
      <c r="L234" s="3">
        <v>0</v>
      </c>
      <c r="M234" s="3"/>
      <c r="N234" s="3"/>
      <c r="O234" s="3">
        <v>0</v>
      </c>
      <c r="P234" s="3"/>
      <c r="Q234" s="3"/>
      <c r="R234" s="3">
        <v>0</v>
      </c>
      <c r="S234" s="3"/>
      <c r="T234" s="3"/>
      <c r="U234" s="3">
        <v>0</v>
      </c>
      <c r="V234" s="3"/>
      <c r="W234" s="3"/>
      <c r="X234" s="3">
        <v>0</v>
      </c>
      <c r="Y234" s="3"/>
      <c r="Z234" s="3"/>
      <c r="AA234" s="3">
        <v>0</v>
      </c>
      <c r="AB234" s="3"/>
      <c r="AC234" s="3"/>
      <c r="AD234" s="3">
        <v>0</v>
      </c>
      <c r="AE234" s="3"/>
      <c r="AF234" s="3"/>
      <c r="AG234" s="3">
        <v>0</v>
      </c>
      <c r="AH234" s="3"/>
      <c r="AI234" s="3"/>
      <c r="AJ234" s="3">
        <v>0</v>
      </c>
      <c r="AK234" s="3"/>
      <c r="AL234" s="3"/>
      <c r="AM234" s="3">
        <v>0</v>
      </c>
      <c r="AN234" s="3"/>
      <c r="AO234" s="3"/>
      <c r="AP234" s="3">
        <v>0</v>
      </c>
      <c r="AQ234" s="3"/>
      <c r="AR234" s="3"/>
      <c r="AS234" s="3">
        <v>0</v>
      </c>
      <c r="AT234" s="3"/>
      <c r="AU234" s="3"/>
      <c r="AV234" s="3">
        <v>0</v>
      </c>
      <c r="AW234" s="3"/>
      <c r="AX234" s="3"/>
      <c r="AY234" s="3">
        <v>0</v>
      </c>
      <c r="AZ234" s="3"/>
      <c r="BA234" s="3"/>
      <c r="BB234" s="3">
        <v>0</v>
      </c>
      <c r="BC234" s="3"/>
      <c r="BD234" s="3"/>
      <c r="BE234" s="3">
        <v>0</v>
      </c>
      <c r="BF234" s="3"/>
      <c r="BG234" s="3"/>
      <c r="BH234" s="3">
        <v>0</v>
      </c>
      <c r="BI234" s="3"/>
      <c r="BJ234" s="3"/>
    </row>
    <row r="235" spans="1:62" x14ac:dyDescent="0.3">
      <c r="A235" s="3" t="s">
        <v>143</v>
      </c>
      <c r="B235" s="3" t="s">
        <v>125</v>
      </c>
      <c r="C235" s="3">
        <v>0</v>
      </c>
      <c r="D235" s="3"/>
      <c r="E235" s="3"/>
      <c r="F235" s="3">
        <v>0</v>
      </c>
      <c r="G235" s="3"/>
      <c r="H235" s="3"/>
      <c r="I235" s="3">
        <v>0</v>
      </c>
      <c r="J235" s="3"/>
      <c r="K235" s="3"/>
      <c r="L235" s="3">
        <v>0</v>
      </c>
      <c r="M235" s="3"/>
      <c r="N235" s="3"/>
      <c r="O235" s="3">
        <v>0</v>
      </c>
      <c r="P235" s="3"/>
      <c r="Q235" s="3"/>
      <c r="R235" s="3">
        <v>0</v>
      </c>
      <c r="S235" s="3"/>
      <c r="T235" s="3"/>
      <c r="U235" s="3">
        <v>0</v>
      </c>
      <c r="V235" s="3"/>
      <c r="W235" s="3"/>
      <c r="X235" s="3">
        <v>0</v>
      </c>
      <c r="Y235" s="3"/>
      <c r="Z235" s="3"/>
      <c r="AA235" s="3">
        <v>0</v>
      </c>
      <c r="AB235" s="3"/>
      <c r="AC235" s="3"/>
      <c r="AD235" s="3">
        <v>0</v>
      </c>
      <c r="AE235" s="3"/>
      <c r="AF235" s="3"/>
      <c r="AG235" s="3">
        <v>0</v>
      </c>
      <c r="AH235" s="3"/>
      <c r="AI235" s="3"/>
      <c r="AJ235" s="3">
        <v>0</v>
      </c>
      <c r="AK235" s="3"/>
      <c r="AL235" s="3"/>
      <c r="AM235" s="3">
        <v>0</v>
      </c>
      <c r="AN235" s="3"/>
      <c r="AO235" s="3"/>
      <c r="AP235" s="3">
        <v>0</v>
      </c>
      <c r="AQ235" s="3"/>
      <c r="AR235" s="3"/>
      <c r="AS235" s="3">
        <v>0</v>
      </c>
      <c r="AT235" s="3"/>
      <c r="AU235" s="3"/>
      <c r="AV235" s="3">
        <v>0</v>
      </c>
      <c r="AW235" s="3"/>
      <c r="AX235" s="3"/>
      <c r="AY235" s="3">
        <v>0</v>
      </c>
      <c r="AZ235" s="3"/>
      <c r="BA235" s="3"/>
      <c r="BB235" s="3">
        <v>0</v>
      </c>
      <c r="BC235" s="3"/>
      <c r="BD235" s="3"/>
      <c r="BE235" s="3">
        <v>0</v>
      </c>
      <c r="BF235" s="3"/>
      <c r="BG235" s="3"/>
      <c r="BH235" s="3">
        <v>0</v>
      </c>
      <c r="BI235" s="3"/>
      <c r="BJ235" s="3"/>
    </row>
    <row r="236" spans="1:62" x14ac:dyDescent="0.3">
      <c r="A236" s="3" t="s">
        <v>144</v>
      </c>
      <c r="B236" s="3" t="s">
        <v>125</v>
      </c>
      <c r="C236" s="3">
        <v>181.69999694824199</v>
      </c>
      <c r="D236" s="3"/>
      <c r="E236" s="3"/>
      <c r="F236" s="3">
        <v>180.69999694824199</v>
      </c>
      <c r="G236" s="3"/>
      <c r="H236" s="3"/>
      <c r="I236" s="3">
        <v>179.89999389648401</v>
      </c>
      <c r="J236" s="3"/>
      <c r="K236" s="3"/>
      <c r="L236" s="3">
        <v>180.10000610351599</v>
      </c>
      <c r="M236" s="3"/>
      <c r="N236" s="3"/>
      <c r="O236" s="3">
        <v>181.30000305175801</v>
      </c>
      <c r="P236" s="3"/>
      <c r="Q236" s="3"/>
      <c r="R236" s="3">
        <v>180.19999694824199</v>
      </c>
      <c r="S236" s="3"/>
      <c r="T236" s="3"/>
      <c r="U236" s="3">
        <v>179.39999389648401</v>
      </c>
      <c r="V236" s="3"/>
      <c r="W236" s="3"/>
      <c r="X236" s="3">
        <v>181.60000610351599</v>
      </c>
      <c r="Y236" s="3"/>
      <c r="Z236" s="3"/>
      <c r="AA236" s="3">
        <v>180.19999694824199</v>
      </c>
      <c r="AB236" s="3"/>
      <c r="AC236" s="3"/>
      <c r="AD236" s="3">
        <v>179.19999694824199</v>
      </c>
      <c r="AE236" s="3"/>
      <c r="AF236" s="3"/>
      <c r="AG236" s="3">
        <v>178.89999389648401</v>
      </c>
      <c r="AH236" s="3"/>
      <c r="AI236" s="3"/>
      <c r="AJ236" s="3">
        <v>180.69999694824199</v>
      </c>
      <c r="AK236" s="3"/>
      <c r="AL236" s="3"/>
      <c r="AM236" s="3">
        <v>179.89999389648401</v>
      </c>
      <c r="AN236" s="3"/>
      <c r="AO236" s="3"/>
      <c r="AP236" s="3">
        <v>179.30000305175801</v>
      </c>
      <c r="AQ236" s="3"/>
      <c r="AR236" s="3"/>
      <c r="AS236" s="3">
        <v>179.5</v>
      </c>
      <c r="AT236" s="3"/>
      <c r="AU236" s="3"/>
      <c r="AV236" s="3">
        <v>180.69999694824199</v>
      </c>
      <c r="AW236" s="3"/>
      <c r="AX236" s="3"/>
      <c r="AY236" s="3">
        <v>180.19999694824199</v>
      </c>
      <c r="AZ236" s="3"/>
      <c r="BA236" s="3"/>
      <c r="BB236" s="3">
        <v>178.69999694824199</v>
      </c>
      <c r="BC236" s="3"/>
      <c r="BD236" s="3"/>
      <c r="BE236" s="3">
        <v>178.60000610351599</v>
      </c>
      <c r="BF236" s="3"/>
      <c r="BG236" s="3"/>
      <c r="BH236" s="3">
        <v>178.80000305175801</v>
      </c>
      <c r="BI236" s="3"/>
      <c r="BJ236" s="3"/>
    </row>
    <row r="237" spans="1:62" x14ac:dyDescent="0.3">
      <c r="A237" s="3" t="s">
        <v>145</v>
      </c>
      <c r="B237" s="3" t="s">
        <v>125</v>
      </c>
      <c r="C237" s="3">
        <v>233.5</v>
      </c>
      <c r="D237" s="3"/>
      <c r="E237" s="3"/>
      <c r="F237" s="3">
        <v>232.60000610351599</v>
      </c>
      <c r="G237" s="3"/>
      <c r="H237" s="3"/>
      <c r="I237" s="3">
        <v>231.60000610351599</v>
      </c>
      <c r="J237" s="3"/>
      <c r="K237" s="3"/>
      <c r="L237" s="3">
        <v>231.60000610351599</v>
      </c>
      <c r="M237" s="3"/>
      <c r="N237" s="3"/>
      <c r="O237" s="3">
        <v>233.30000305175801</v>
      </c>
      <c r="P237" s="3"/>
      <c r="Q237" s="3"/>
      <c r="R237" s="3">
        <v>232</v>
      </c>
      <c r="S237" s="3"/>
      <c r="T237" s="3"/>
      <c r="U237" s="3">
        <v>230.5</v>
      </c>
      <c r="V237" s="3"/>
      <c r="W237" s="3"/>
      <c r="X237" s="3">
        <v>232.80000305175801</v>
      </c>
      <c r="Y237" s="3"/>
      <c r="Z237" s="3"/>
      <c r="AA237" s="3">
        <v>231.69999694824199</v>
      </c>
      <c r="AB237" s="3"/>
      <c r="AC237" s="3"/>
      <c r="AD237" s="3">
        <v>230.39999389648401</v>
      </c>
      <c r="AE237" s="3"/>
      <c r="AF237" s="3"/>
      <c r="AG237" s="3">
        <v>229.5</v>
      </c>
      <c r="AH237" s="3"/>
      <c r="AI237" s="3"/>
      <c r="AJ237" s="3">
        <v>231.60000610351599</v>
      </c>
      <c r="AK237" s="3"/>
      <c r="AL237" s="3"/>
      <c r="AM237" s="3">
        <v>230.5</v>
      </c>
      <c r="AN237" s="3"/>
      <c r="AO237" s="3"/>
      <c r="AP237" s="3">
        <v>229.10000610351599</v>
      </c>
      <c r="AQ237" s="3"/>
      <c r="AR237" s="3"/>
      <c r="AS237" s="3">
        <v>228.80000305175801</v>
      </c>
      <c r="AT237" s="3"/>
      <c r="AU237" s="3"/>
      <c r="AV237" s="3">
        <v>230.5</v>
      </c>
      <c r="AW237" s="3"/>
      <c r="AX237" s="3"/>
      <c r="AY237" s="3">
        <v>230.19999694824199</v>
      </c>
      <c r="AZ237" s="3"/>
      <c r="BA237" s="3"/>
      <c r="BB237" s="3">
        <v>228.5</v>
      </c>
      <c r="BC237" s="3"/>
      <c r="BD237" s="3"/>
      <c r="BE237" s="3">
        <v>228.10000610351599</v>
      </c>
      <c r="BF237" s="3"/>
      <c r="BG237" s="3"/>
      <c r="BH237" s="3">
        <v>227.80000305175801</v>
      </c>
      <c r="BI237" s="3"/>
      <c r="BJ237" s="3"/>
    </row>
    <row r="238" spans="1:62" x14ac:dyDescent="0.3">
      <c r="A238" s="3" t="s">
        <v>146</v>
      </c>
      <c r="B238" s="3" t="s">
        <v>125</v>
      </c>
      <c r="C238" s="3">
        <v>49.900001525878899</v>
      </c>
      <c r="D238" s="3"/>
      <c r="E238" s="3"/>
      <c r="F238" s="3">
        <v>49.700000762939503</v>
      </c>
      <c r="G238" s="3"/>
      <c r="H238" s="3"/>
      <c r="I238" s="3">
        <v>49.400001525878899</v>
      </c>
      <c r="J238" s="3"/>
      <c r="K238" s="3"/>
      <c r="L238" s="3">
        <v>49.400001525878899</v>
      </c>
      <c r="M238" s="3"/>
      <c r="N238" s="3"/>
      <c r="O238" s="3">
        <v>49.5</v>
      </c>
      <c r="P238" s="3"/>
      <c r="Q238" s="3"/>
      <c r="R238" s="3">
        <v>49.200000762939503</v>
      </c>
      <c r="S238" s="3"/>
      <c r="T238" s="3"/>
      <c r="U238" s="3">
        <v>49</v>
      </c>
      <c r="V238" s="3"/>
      <c r="W238" s="3"/>
      <c r="X238" s="3">
        <v>49.400001525878899</v>
      </c>
      <c r="Y238" s="3"/>
      <c r="Z238" s="3"/>
      <c r="AA238" s="3">
        <v>49.200000762939503</v>
      </c>
      <c r="AB238" s="3"/>
      <c r="AC238" s="3"/>
      <c r="AD238" s="3">
        <v>48.900001525878899</v>
      </c>
      <c r="AE238" s="3"/>
      <c r="AF238" s="3"/>
      <c r="AG238" s="3">
        <v>48.799999237060497</v>
      </c>
      <c r="AH238" s="3"/>
      <c r="AI238" s="3"/>
      <c r="AJ238" s="3">
        <v>49.099998474121101</v>
      </c>
      <c r="AK238" s="3"/>
      <c r="AL238" s="3"/>
      <c r="AM238" s="3">
        <v>48.900001525878899</v>
      </c>
      <c r="AN238" s="3"/>
      <c r="AO238" s="3"/>
      <c r="AP238" s="3">
        <v>48.599998474121101</v>
      </c>
      <c r="AQ238" s="3"/>
      <c r="AR238" s="3"/>
      <c r="AS238" s="3">
        <v>48.5</v>
      </c>
      <c r="AT238" s="3"/>
      <c r="AU238" s="3"/>
      <c r="AV238" s="3">
        <v>48.799999237060497</v>
      </c>
      <c r="AW238" s="3"/>
      <c r="AX238" s="3"/>
      <c r="AY238" s="3">
        <v>48.700000762939503</v>
      </c>
      <c r="AZ238" s="3"/>
      <c r="BA238" s="3"/>
      <c r="BB238" s="3">
        <v>48.400001525878899</v>
      </c>
      <c r="BC238" s="3"/>
      <c r="BD238" s="3"/>
      <c r="BE238" s="3">
        <v>48.299999237060497</v>
      </c>
      <c r="BF238" s="3"/>
      <c r="BG238" s="3"/>
      <c r="BH238" s="3">
        <v>48.200000762939503</v>
      </c>
      <c r="BI238" s="3"/>
      <c r="BJ238" s="3"/>
    </row>
    <row r="239" spans="1:62" x14ac:dyDescent="0.3">
      <c r="A239" s="3" t="s">
        <v>856</v>
      </c>
      <c r="B239" s="3" t="s">
        <v>125</v>
      </c>
      <c r="C239" s="3">
        <v>0</v>
      </c>
      <c r="D239" s="3"/>
      <c r="E239" s="3"/>
      <c r="F239" s="3">
        <v>0</v>
      </c>
      <c r="G239" s="3"/>
      <c r="H239" s="3"/>
      <c r="I239" s="3">
        <v>0</v>
      </c>
      <c r="J239" s="3"/>
      <c r="K239" s="3"/>
      <c r="L239" s="3">
        <v>0</v>
      </c>
      <c r="M239" s="3"/>
      <c r="N239" s="3"/>
      <c r="O239" s="3">
        <v>0</v>
      </c>
      <c r="P239" s="3"/>
      <c r="Q239" s="3"/>
      <c r="R239" s="3">
        <v>0</v>
      </c>
      <c r="S239" s="3"/>
      <c r="T239" s="3"/>
      <c r="U239" s="3">
        <v>0</v>
      </c>
      <c r="V239" s="3"/>
      <c r="W239" s="3"/>
      <c r="X239" s="3">
        <v>0</v>
      </c>
      <c r="Y239" s="3"/>
      <c r="Z239" s="3"/>
      <c r="AA239" s="3">
        <v>0</v>
      </c>
      <c r="AB239" s="3"/>
      <c r="AC239" s="3"/>
      <c r="AD239" s="3">
        <v>0</v>
      </c>
      <c r="AE239" s="3"/>
      <c r="AF239" s="3"/>
      <c r="AG239" s="3">
        <v>0</v>
      </c>
      <c r="AH239" s="3"/>
      <c r="AI239" s="3"/>
      <c r="AJ239" s="3">
        <v>0</v>
      </c>
      <c r="AK239" s="3"/>
      <c r="AL239" s="3"/>
      <c r="AM239" s="3">
        <v>0</v>
      </c>
      <c r="AN239" s="3"/>
      <c r="AO239" s="3"/>
      <c r="AP239" s="3">
        <v>0</v>
      </c>
      <c r="AQ239" s="3"/>
      <c r="AR239" s="3"/>
      <c r="AS239" s="3">
        <v>0</v>
      </c>
      <c r="AT239" s="3"/>
      <c r="AU239" s="3"/>
      <c r="AV239" s="3">
        <v>0</v>
      </c>
      <c r="AW239" s="3"/>
      <c r="AX239" s="3"/>
      <c r="AY239" s="3">
        <v>0</v>
      </c>
      <c r="AZ239" s="3"/>
      <c r="BA239" s="3"/>
      <c r="BB239" s="3">
        <v>0</v>
      </c>
      <c r="BC239" s="3"/>
      <c r="BD239" s="3"/>
      <c r="BE239" s="3">
        <v>0</v>
      </c>
      <c r="BF239" s="3"/>
      <c r="BG239" s="3"/>
      <c r="BH239" s="3">
        <v>0</v>
      </c>
      <c r="BI239" s="3"/>
      <c r="BJ239" s="3"/>
    </row>
    <row r="240" spans="1:62" x14ac:dyDescent="0.3">
      <c r="A240" s="3" t="s">
        <v>857</v>
      </c>
      <c r="B240" s="3" t="s">
        <v>125</v>
      </c>
      <c r="C240" s="3">
        <v>0</v>
      </c>
      <c r="D240" s="3"/>
      <c r="E240" s="3"/>
      <c r="F240" s="3">
        <v>0</v>
      </c>
      <c r="G240" s="3"/>
      <c r="H240" s="3"/>
      <c r="I240" s="3">
        <v>0</v>
      </c>
      <c r="J240" s="3"/>
      <c r="K240" s="3"/>
      <c r="L240" s="3">
        <v>0</v>
      </c>
      <c r="M240" s="3"/>
      <c r="N240" s="3"/>
      <c r="O240" s="3">
        <v>0</v>
      </c>
      <c r="P240" s="3"/>
      <c r="Q240" s="3"/>
      <c r="R240" s="3">
        <v>0</v>
      </c>
      <c r="S240" s="3"/>
      <c r="T240" s="3"/>
      <c r="U240" s="3">
        <v>0</v>
      </c>
      <c r="V240" s="3"/>
      <c r="W240" s="3"/>
      <c r="X240" s="3">
        <v>0</v>
      </c>
      <c r="Y240" s="3"/>
      <c r="Z240" s="3"/>
      <c r="AA240" s="3">
        <v>0</v>
      </c>
      <c r="AB240" s="3"/>
      <c r="AC240" s="3"/>
      <c r="AD240" s="3">
        <v>0</v>
      </c>
      <c r="AE240" s="3"/>
      <c r="AF240" s="3"/>
      <c r="AG240" s="3">
        <v>0</v>
      </c>
      <c r="AH240" s="3"/>
      <c r="AI240" s="3"/>
      <c r="AJ240" s="3">
        <v>0</v>
      </c>
      <c r="AK240" s="3"/>
      <c r="AL240" s="3"/>
      <c r="AM240" s="3">
        <v>0</v>
      </c>
      <c r="AN240" s="3"/>
      <c r="AO240" s="3"/>
      <c r="AP240" s="3">
        <v>0</v>
      </c>
      <c r="AQ240" s="3"/>
      <c r="AR240" s="3"/>
      <c r="AS240" s="3">
        <v>0</v>
      </c>
      <c r="AT240" s="3"/>
      <c r="AU240" s="3"/>
      <c r="AV240" s="3">
        <v>0</v>
      </c>
      <c r="AW240" s="3"/>
      <c r="AX240" s="3"/>
      <c r="AY240" s="3">
        <v>0</v>
      </c>
      <c r="AZ240" s="3"/>
      <c r="BA240" s="3"/>
      <c r="BB240" s="3">
        <v>0</v>
      </c>
      <c r="BC240" s="3"/>
      <c r="BD240" s="3"/>
      <c r="BE240" s="3">
        <v>0</v>
      </c>
      <c r="BF240" s="3"/>
      <c r="BG240" s="3"/>
      <c r="BH240" s="3">
        <v>0</v>
      </c>
      <c r="BI240" s="3"/>
      <c r="BJ240" s="3"/>
    </row>
    <row r="241" spans="1:62" x14ac:dyDescent="0.3">
      <c r="A241" s="3" t="s">
        <v>858</v>
      </c>
      <c r="B241" s="3" t="s">
        <v>125</v>
      </c>
      <c r="C241" s="3">
        <v>0</v>
      </c>
      <c r="D241" s="3"/>
      <c r="E241" s="3"/>
      <c r="F241" s="3">
        <v>0</v>
      </c>
      <c r="G241" s="3"/>
      <c r="H241" s="3"/>
      <c r="I241" s="3">
        <v>0</v>
      </c>
      <c r="J241" s="3"/>
      <c r="K241" s="3"/>
      <c r="L241" s="3">
        <v>0</v>
      </c>
      <c r="M241" s="3"/>
      <c r="N241" s="3"/>
      <c r="O241" s="3">
        <v>0</v>
      </c>
      <c r="P241" s="3"/>
      <c r="Q241" s="3"/>
      <c r="R241" s="3">
        <v>0</v>
      </c>
      <c r="S241" s="3"/>
      <c r="T241" s="3"/>
      <c r="U241" s="3">
        <v>0</v>
      </c>
      <c r="V241" s="3"/>
      <c r="W241" s="3"/>
      <c r="X241" s="3">
        <v>0</v>
      </c>
      <c r="Y241" s="3"/>
      <c r="Z241" s="3"/>
      <c r="AA241" s="3">
        <v>0</v>
      </c>
      <c r="AB241" s="3"/>
      <c r="AC241" s="3"/>
      <c r="AD241" s="3">
        <v>0</v>
      </c>
      <c r="AE241" s="3"/>
      <c r="AF241" s="3"/>
      <c r="AG241" s="3">
        <v>0</v>
      </c>
      <c r="AH241" s="3"/>
      <c r="AI241" s="3"/>
      <c r="AJ241" s="3">
        <v>0</v>
      </c>
      <c r="AK241" s="3"/>
      <c r="AL241" s="3"/>
      <c r="AM241" s="3">
        <v>0</v>
      </c>
      <c r="AN241" s="3"/>
      <c r="AO241" s="3"/>
      <c r="AP241" s="3">
        <v>0</v>
      </c>
      <c r="AQ241" s="3"/>
      <c r="AR241" s="3"/>
      <c r="AS241" s="3">
        <v>0</v>
      </c>
      <c r="AT241" s="3"/>
      <c r="AU241" s="3"/>
      <c r="AV241" s="3">
        <v>0</v>
      </c>
      <c r="AW241" s="3"/>
      <c r="AX241" s="3"/>
      <c r="AY241" s="3">
        <v>0</v>
      </c>
      <c r="AZ241" s="3"/>
      <c r="BA241" s="3"/>
      <c r="BB241" s="3">
        <v>0</v>
      </c>
      <c r="BC241" s="3"/>
      <c r="BD241" s="3"/>
      <c r="BE241" s="3">
        <v>0</v>
      </c>
      <c r="BF241" s="3"/>
      <c r="BG241" s="3"/>
      <c r="BH241" s="3">
        <v>0</v>
      </c>
      <c r="BI241" s="3"/>
      <c r="BJ241" s="3"/>
    </row>
    <row r="242" spans="1:62" x14ac:dyDescent="0.3">
      <c r="A242" s="3" t="s">
        <v>859</v>
      </c>
      <c r="B242" s="3" t="s">
        <v>125</v>
      </c>
      <c r="C242" s="3">
        <v>0</v>
      </c>
      <c r="D242" s="3"/>
      <c r="E242" s="3"/>
      <c r="F242" s="3">
        <v>0</v>
      </c>
      <c r="G242" s="3"/>
      <c r="H242" s="3"/>
      <c r="I242" s="3">
        <v>0</v>
      </c>
      <c r="J242" s="3"/>
      <c r="K242" s="3"/>
      <c r="L242" s="3">
        <v>0</v>
      </c>
      <c r="M242" s="3"/>
      <c r="N242" s="3"/>
      <c r="O242" s="3">
        <v>0</v>
      </c>
      <c r="P242" s="3"/>
      <c r="Q242" s="3"/>
      <c r="R242" s="3">
        <v>0</v>
      </c>
      <c r="S242" s="3"/>
      <c r="T242" s="3"/>
      <c r="U242" s="3">
        <v>0</v>
      </c>
      <c r="V242" s="3"/>
      <c r="W242" s="3"/>
      <c r="X242" s="3">
        <v>0</v>
      </c>
      <c r="Y242" s="3"/>
      <c r="Z242" s="3"/>
      <c r="AA242" s="3">
        <v>0</v>
      </c>
      <c r="AB242" s="3"/>
      <c r="AC242" s="3"/>
      <c r="AD242" s="3">
        <v>0</v>
      </c>
      <c r="AE242" s="3"/>
      <c r="AF242" s="3"/>
      <c r="AG242" s="3">
        <v>0</v>
      </c>
      <c r="AH242" s="3"/>
      <c r="AI242" s="3"/>
      <c r="AJ242" s="3">
        <v>0</v>
      </c>
      <c r="AK242" s="3"/>
      <c r="AL242" s="3"/>
      <c r="AM242" s="3">
        <v>0</v>
      </c>
      <c r="AN242" s="3"/>
      <c r="AO242" s="3"/>
      <c r="AP242" s="3">
        <v>0</v>
      </c>
      <c r="AQ242" s="3"/>
      <c r="AR242" s="3"/>
      <c r="AS242" s="3">
        <v>0</v>
      </c>
      <c r="AT242" s="3"/>
      <c r="AU242" s="3"/>
      <c r="AV242" s="3">
        <v>0</v>
      </c>
      <c r="AW242" s="3"/>
      <c r="AX242" s="3"/>
      <c r="AY242" s="3">
        <v>0</v>
      </c>
      <c r="AZ242" s="3"/>
      <c r="BA242" s="3"/>
      <c r="BB242" s="3">
        <v>0</v>
      </c>
      <c r="BC242" s="3"/>
      <c r="BD242" s="3"/>
      <c r="BE242" s="3">
        <v>0</v>
      </c>
      <c r="BF242" s="3"/>
      <c r="BG242" s="3"/>
      <c r="BH242" s="3">
        <v>0</v>
      </c>
      <c r="BI242" s="3"/>
      <c r="BJ242" s="3"/>
    </row>
    <row r="243" spans="1:62" x14ac:dyDescent="0.3">
      <c r="A243" s="3" t="s">
        <v>860</v>
      </c>
      <c r="B243" s="3" t="s">
        <v>409</v>
      </c>
      <c r="C243" s="3">
        <v>0</v>
      </c>
      <c r="D243" s="3"/>
      <c r="E243" s="3"/>
      <c r="F243" s="3">
        <v>0</v>
      </c>
      <c r="G243" s="3"/>
      <c r="H243" s="3"/>
      <c r="I243" s="3">
        <v>0</v>
      </c>
      <c r="J243" s="3"/>
      <c r="K243" s="3"/>
      <c r="L243" s="3">
        <v>0</v>
      </c>
      <c r="M243" s="3"/>
      <c r="N243" s="3"/>
      <c r="O243" s="3">
        <v>0</v>
      </c>
      <c r="P243" s="3"/>
      <c r="Q243" s="3"/>
      <c r="R243" s="3">
        <v>0</v>
      </c>
      <c r="S243" s="3"/>
      <c r="T243" s="3"/>
      <c r="U243" s="3">
        <v>0</v>
      </c>
      <c r="V243" s="3"/>
      <c r="W243" s="3"/>
      <c r="X243" s="3">
        <v>0</v>
      </c>
      <c r="Y243" s="3"/>
      <c r="Z243" s="3"/>
      <c r="AA243" s="3">
        <v>0</v>
      </c>
      <c r="AB243" s="3"/>
      <c r="AC243" s="3"/>
      <c r="AD243" s="3">
        <v>0</v>
      </c>
      <c r="AE243" s="3"/>
      <c r="AF243" s="3"/>
      <c r="AG243" s="3">
        <v>0</v>
      </c>
      <c r="AH243" s="3"/>
      <c r="AI243" s="3"/>
      <c r="AJ243" s="3">
        <v>0</v>
      </c>
      <c r="AK243" s="3"/>
      <c r="AL243" s="3"/>
      <c r="AM243" s="3">
        <v>0</v>
      </c>
      <c r="AN243" s="3"/>
      <c r="AO243" s="3"/>
      <c r="AP243" s="3">
        <v>0</v>
      </c>
      <c r="AQ243" s="3"/>
      <c r="AR243" s="3"/>
      <c r="AS243" s="3">
        <v>0</v>
      </c>
      <c r="AT243" s="3"/>
      <c r="AU243" s="3"/>
      <c r="AV243" s="3">
        <v>0</v>
      </c>
      <c r="AW243" s="3"/>
      <c r="AX243" s="3"/>
      <c r="AY243" s="3">
        <v>0</v>
      </c>
      <c r="AZ243" s="3"/>
      <c r="BA243" s="3"/>
      <c r="BB243" s="3">
        <v>0</v>
      </c>
      <c r="BC243" s="3"/>
      <c r="BD243" s="3"/>
      <c r="BE243" s="3">
        <v>0</v>
      </c>
      <c r="BF243" s="3"/>
      <c r="BG243" s="3"/>
      <c r="BH243" s="3">
        <v>0</v>
      </c>
      <c r="BI243" s="3"/>
      <c r="BJ243" s="3"/>
    </row>
    <row r="244" spans="1:62" x14ac:dyDescent="0.3">
      <c r="A244" s="3" t="s">
        <v>861</v>
      </c>
      <c r="B244" s="3" t="s">
        <v>409</v>
      </c>
      <c r="C244" s="3">
        <v>0</v>
      </c>
      <c r="D244" s="3"/>
      <c r="E244" s="3"/>
      <c r="F244" s="3">
        <v>0</v>
      </c>
      <c r="G244" s="3"/>
      <c r="H244" s="3"/>
      <c r="I244" s="3">
        <v>0</v>
      </c>
      <c r="J244" s="3"/>
      <c r="K244" s="3"/>
      <c r="L244" s="3">
        <v>0</v>
      </c>
      <c r="M244" s="3"/>
      <c r="N244" s="3"/>
      <c r="O244" s="3">
        <v>0</v>
      </c>
      <c r="P244" s="3"/>
      <c r="Q244" s="3"/>
      <c r="R244" s="3">
        <v>0</v>
      </c>
      <c r="S244" s="3"/>
      <c r="T244" s="3"/>
      <c r="U244" s="3">
        <v>0</v>
      </c>
      <c r="V244" s="3"/>
      <c r="W244" s="3"/>
      <c r="X244" s="3">
        <v>0</v>
      </c>
      <c r="Y244" s="3"/>
      <c r="Z244" s="3"/>
      <c r="AA244" s="3">
        <v>0</v>
      </c>
      <c r="AB244" s="3"/>
      <c r="AC244" s="3"/>
      <c r="AD244" s="3">
        <v>0</v>
      </c>
      <c r="AE244" s="3"/>
      <c r="AF244" s="3"/>
      <c r="AG244" s="3">
        <v>0</v>
      </c>
      <c r="AH244" s="3"/>
      <c r="AI244" s="3"/>
      <c r="AJ244" s="3">
        <v>0</v>
      </c>
      <c r="AK244" s="3"/>
      <c r="AL244" s="3"/>
      <c r="AM244" s="3">
        <v>0</v>
      </c>
      <c r="AN244" s="3"/>
      <c r="AO244" s="3"/>
      <c r="AP244" s="3">
        <v>0</v>
      </c>
      <c r="AQ244" s="3"/>
      <c r="AR244" s="3"/>
      <c r="AS244" s="3">
        <v>0</v>
      </c>
      <c r="AT244" s="3"/>
      <c r="AU244" s="3"/>
      <c r="AV244" s="3">
        <v>0</v>
      </c>
      <c r="AW244" s="3"/>
      <c r="AX244" s="3"/>
      <c r="AY244" s="3">
        <v>0</v>
      </c>
      <c r="AZ244" s="3"/>
      <c r="BA244" s="3"/>
      <c r="BB244" s="3">
        <v>0</v>
      </c>
      <c r="BC244" s="3"/>
      <c r="BD244" s="3"/>
      <c r="BE244" s="3">
        <v>0</v>
      </c>
      <c r="BF244" s="3"/>
      <c r="BG244" s="3"/>
      <c r="BH244" s="3">
        <v>0</v>
      </c>
      <c r="BI244" s="3"/>
      <c r="BJ244" s="3"/>
    </row>
    <row r="245" spans="1:62" x14ac:dyDescent="0.3">
      <c r="A245" s="3" t="s">
        <v>862</v>
      </c>
      <c r="B245" s="3" t="s">
        <v>409</v>
      </c>
      <c r="C245" s="3">
        <v>0</v>
      </c>
      <c r="D245" s="3"/>
      <c r="E245" s="3"/>
      <c r="F245" s="3">
        <v>0</v>
      </c>
      <c r="G245" s="3"/>
      <c r="H245" s="3"/>
      <c r="I245" s="3">
        <v>0</v>
      </c>
      <c r="J245" s="3"/>
      <c r="K245" s="3"/>
      <c r="L245" s="3">
        <v>0</v>
      </c>
      <c r="M245" s="3"/>
      <c r="N245" s="3"/>
      <c r="O245" s="3">
        <v>0</v>
      </c>
      <c r="P245" s="3"/>
      <c r="Q245" s="3"/>
      <c r="R245" s="3">
        <v>0</v>
      </c>
      <c r="S245" s="3"/>
      <c r="T245" s="3"/>
      <c r="U245" s="3">
        <v>0</v>
      </c>
      <c r="V245" s="3"/>
      <c r="W245" s="3"/>
      <c r="X245" s="3">
        <v>0</v>
      </c>
      <c r="Y245" s="3"/>
      <c r="Z245" s="3"/>
      <c r="AA245" s="3">
        <v>0</v>
      </c>
      <c r="AB245" s="3"/>
      <c r="AC245" s="3"/>
      <c r="AD245" s="3">
        <v>0</v>
      </c>
      <c r="AE245" s="3"/>
      <c r="AF245" s="3"/>
      <c r="AG245" s="3">
        <v>0</v>
      </c>
      <c r="AH245" s="3"/>
      <c r="AI245" s="3"/>
      <c r="AJ245" s="3">
        <v>0</v>
      </c>
      <c r="AK245" s="3"/>
      <c r="AL245" s="3"/>
      <c r="AM245" s="3">
        <v>0</v>
      </c>
      <c r="AN245" s="3"/>
      <c r="AO245" s="3"/>
      <c r="AP245" s="3">
        <v>0</v>
      </c>
      <c r="AQ245" s="3"/>
      <c r="AR245" s="3"/>
      <c r="AS245" s="3">
        <v>0</v>
      </c>
      <c r="AT245" s="3"/>
      <c r="AU245" s="3"/>
      <c r="AV245" s="3">
        <v>0</v>
      </c>
      <c r="AW245" s="3"/>
      <c r="AX245" s="3"/>
      <c r="AY245" s="3">
        <v>0</v>
      </c>
      <c r="AZ245" s="3"/>
      <c r="BA245" s="3"/>
      <c r="BB245" s="3">
        <v>0</v>
      </c>
      <c r="BC245" s="3"/>
      <c r="BD245" s="3"/>
      <c r="BE245" s="3">
        <v>0</v>
      </c>
      <c r="BF245" s="3"/>
      <c r="BG245" s="3"/>
      <c r="BH245" s="3">
        <v>0</v>
      </c>
      <c r="BI245" s="3"/>
      <c r="BJ245" s="3"/>
    </row>
    <row r="246" spans="1:62" x14ac:dyDescent="0.3">
      <c r="A246" s="3" t="s">
        <v>863</v>
      </c>
      <c r="B246" s="3" t="s">
        <v>409</v>
      </c>
      <c r="C246" s="3">
        <v>0</v>
      </c>
      <c r="D246" s="3"/>
      <c r="E246" s="3"/>
      <c r="F246" s="3">
        <v>0</v>
      </c>
      <c r="G246" s="3"/>
      <c r="H246" s="3"/>
      <c r="I246" s="3">
        <v>0</v>
      </c>
      <c r="J246" s="3"/>
      <c r="K246" s="3"/>
      <c r="L246" s="3">
        <v>0</v>
      </c>
      <c r="M246" s="3"/>
      <c r="N246" s="3"/>
      <c r="O246" s="3">
        <v>0</v>
      </c>
      <c r="P246" s="3"/>
      <c r="Q246" s="3"/>
      <c r="R246" s="3">
        <v>0</v>
      </c>
      <c r="S246" s="3"/>
      <c r="T246" s="3"/>
      <c r="U246" s="3">
        <v>0</v>
      </c>
      <c r="V246" s="3"/>
      <c r="W246" s="3"/>
      <c r="X246" s="3">
        <v>0</v>
      </c>
      <c r="Y246" s="3"/>
      <c r="Z246" s="3"/>
      <c r="AA246" s="3">
        <v>0</v>
      </c>
      <c r="AB246" s="3"/>
      <c r="AC246" s="3"/>
      <c r="AD246" s="3">
        <v>0</v>
      </c>
      <c r="AE246" s="3"/>
      <c r="AF246" s="3"/>
      <c r="AG246" s="3">
        <v>0</v>
      </c>
      <c r="AH246" s="3"/>
      <c r="AI246" s="3"/>
      <c r="AJ246" s="3">
        <v>0</v>
      </c>
      <c r="AK246" s="3"/>
      <c r="AL246" s="3"/>
      <c r="AM246" s="3">
        <v>0</v>
      </c>
      <c r="AN246" s="3"/>
      <c r="AO246" s="3"/>
      <c r="AP246" s="3">
        <v>0</v>
      </c>
      <c r="AQ246" s="3"/>
      <c r="AR246" s="3"/>
      <c r="AS246" s="3">
        <v>0</v>
      </c>
      <c r="AT246" s="3"/>
      <c r="AU246" s="3"/>
      <c r="AV246" s="3">
        <v>0</v>
      </c>
      <c r="AW246" s="3"/>
      <c r="AX246" s="3"/>
      <c r="AY246" s="3">
        <v>0</v>
      </c>
      <c r="AZ246" s="3"/>
      <c r="BA246" s="3"/>
      <c r="BB246" s="3">
        <v>0</v>
      </c>
      <c r="BC246" s="3"/>
      <c r="BD246" s="3"/>
      <c r="BE246" s="3">
        <v>0</v>
      </c>
      <c r="BF246" s="3"/>
      <c r="BG246" s="3"/>
      <c r="BH246" s="3">
        <v>0</v>
      </c>
      <c r="BI246" s="3"/>
      <c r="BJ246" s="3"/>
    </row>
    <row r="247" spans="1:62" x14ac:dyDescent="0.3">
      <c r="A247" s="3" t="s">
        <v>864</v>
      </c>
      <c r="B247" s="3" t="s">
        <v>409</v>
      </c>
      <c r="C247" s="3">
        <v>0</v>
      </c>
      <c r="D247" s="3"/>
      <c r="E247" s="3"/>
      <c r="F247" s="3">
        <v>0</v>
      </c>
      <c r="G247" s="3"/>
      <c r="H247" s="3"/>
      <c r="I247" s="3">
        <v>0</v>
      </c>
      <c r="J247" s="3"/>
      <c r="K247" s="3"/>
      <c r="L247" s="3">
        <v>0</v>
      </c>
      <c r="M247" s="3"/>
      <c r="N247" s="3"/>
      <c r="O247" s="3">
        <v>0</v>
      </c>
      <c r="P247" s="3"/>
      <c r="Q247" s="3"/>
      <c r="R247" s="3">
        <v>0</v>
      </c>
      <c r="S247" s="3"/>
      <c r="T247" s="3"/>
      <c r="U247" s="3">
        <v>0</v>
      </c>
      <c r="V247" s="3"/>
      <c r="W247" s="3"/>
      <c r="X247" s="3">
        <v>0</v>
      </c>
      <c r="Y247" s="3"/>
      <c r="Z247" s="3"/>
      <c r="AA247" s="3">
        <v>0</v>
      </c>
      <c r="AB247" s="3"/>
      <c r="AC247" s="3"/>
      <c r="AD247" s="3">
        <v>0</v>
      </c>
      <c r="AE247" s="3"/>
      <c r="AF247" s="3"/>
      <c r="AG247" s="3">
        <v>0</v>
      </c>
      <c r="AH247" s="3"/>
      <c r="AI247" s="3"/>
      <c r="AJ247" s="3">
        <v>0</v>
      </c>
      <c r="AK247" s="3"/>
      <c r="AL247" s="3"/>
      <c r="AM247" s="3">
        <v>0</v>
      </c>
      <c r="AN247" s="3"/>
      <c r="AO247" s="3"/>
      <c r="AP247" s="3">
        <v>0</v>
      </c>
      <c r="AQ247" s="3"/>
      <c r="AR247" s="3"/>
      <c r="AS247" s="3">
        <v>0</v>
      </c>
      <c r="AT247" s="3"/>
      <c r="AU247" s="3"/>
      <c r="AV247" s="3">
        <v>0</v>
      </c>
      <c r="AW247" s="3"/>
      <c r="AX247" s="3"/>
      <c r="AY247" s="3">
        <v>0</v>
      </c>
      <c r="AZ247" s="3"/>
      <c r="BA247" s="3"/>
      <c r="BB247" s="3">
        <v>0</v>
      </c>
      <c r="BC247" s="3"/>
      <c r="BD247" s="3"/>
      <c r="BE247" s="3">
        <v>0</v>
      </c>
      <c r="BF247" s="3"/>
      <c r="BG247" s="3"/>
      <c r="BH247" s="3">
        <v>0</v>
      </c>
      <c r="BI247" s="3"/>
      <c r="BJ247" s="3"/>
    </row>
    <row r="248" spans="1:62" x14ac:dyDescent="0.3">
      <c r="A248" s="3" t="s">
        <v>865</v>
      </c>
      <c r="B248" s="3" t="s">
        <v>409</v>
      </c>
      <c r="C248" s="3">
        <v>0</v>
      </c>
      <c r="D248" s="3"/>
      <c r="E248" s="3"/>
      <c r="F248" s="3">
        <v>0</v>
      </c>
      <c r="G248" s="3"/>
      <c r="H248" s="3"/>
      <c r="I248" s="3">
        <v>0</v>
      </c>
      <c r="J248" s="3"/>
      <c r="K248" s="3"/>
      <c r="L248" s="3">
        <v>0</v>
      </c>
      <c r="M248" s="3"/>
      <c r="N248" s="3"/>
      <c r="O248" s="3">
        <v>0</v>
      </c>
      <c r="P248" s="3"/>
      <c r="Q248" s="3"/>
      <c r="R248" s="3">
        <v>0</v>
      </c>
      <c r="S248" s="3"/>
      <c r="T248" s="3"/>
      <c r="U248" s="3">
        <v>0</v>
      </c>
      <c r="V248" s="3"/>
      <c r="W248" s="3"/>
      <c r="X248" s="3">
        <v>0</v>
      </c>
      <c r="Y248" s="3"/>
      <c r="Z248" s="3"/>
      <c r="AA248" s="3">
        <v>0</v>
      </c>
      <c r="AB248" s="3"/>
      <c r="AC248" s="3"/>
      <c r="AD248" s="3">
        <v>0</v>
      </c>
      <c r="AE248" s="3"/>
      <c r="AF248" s="3"/>
      <c r="AG248" s="3">
        <v>0</v>
      </c>
      <c r="AH248" s="3"/>
      <c r="AI248" s="3"/>
      <c r="AJ248" s="3">
        <v>0</v>
      </c>
      <c r="AK248" s="3"/>
      <c r="AL248" s="3"/>
      <c r="AM248" s="3">
        <v>0</v>
      </c>
      <c r="AN248" s="3"/>
      <c r="AO248" s="3"/>
      <c r="AP248" s="3">
        <v>0</v>
      </c>
      <c r="AQ248" s="3"/>
      <c r="AR248" s="3"/>
      <c r="AS248" s="3">
        <v>0</v>
      </c>
      <c r="AT248" s="3"/>
      <c r="AU248" s="3"/>
      <c r="AV248" s="3">
        <v>0</v>
      </c>
      <c r="AW248" s="3"/>
      <c r="AX248" s="3"/>
      <c r="AY248" s="3">
        <v>0</v>
      </c>
      <c r="AZ248" s="3"/>
      <c r="BA248" s="3"/>
      <c r="BB248" s="3">
        <v>0</v>
      </c>
      <c r="BC248" s="3"/>
      <c r="BD248" s="3"/>
      <c r="BE248" s="3">
        <v>0</v>
      </c>
      <c r="BF248" s="3"/>
      <c r="BG248" s="3"/>
      <c r="BH248" s="3">
        <v>0</v>
      </c>
      <c r="BI248" s="3"/>
      <c r="BJ248" s="3"/>
    </row>
    <row r="249" spans="1:62" x14ac:dyDescent="0.3">
      <c r="A249" s="3" t="s">
        <v>866</v>
      </c>
      <c r="B249" s="3" t="s">
        <v>409</v>
      </c>
      <c r="C249" s="3">
        <v>0</v>
      </c>
      <c r="D249" s="3"/>
      <c r="E249" s="3"/>
      <c r="F249" s="3">
        <v>0</v>
      </c>
      <c r="G249" s="3"/>
      <c r="H249" s="3"/>
      <c r="I249" s="3">
        <v>0</v>
      </c>
      <c r="J249" s="3"/>
      <c r="K249" s="3"/>
      <c r="L249" s="3">
        <v>0</v>
      </c>
      <c r="M249" s="3"/>
      <c r="N249" s="3"/>
      <c r="O249" s="3">
        <v>0</v>
      </c>
      <c r="P249" s="3"/>
      <c r="Q249" s="3"/>
      <c r="R249" s="3">
        <v>0</v>
      </c>
      <c r="S249" s="3"/>
      <c r="T249" s="3"/>
      <c r="U249" s="3">
        <v>0</v>
      </c>
      <c r="V249" s="3"/>
      <c r="W249" s="3"/>
      <c r="X249" s="3">
        <v>0</v>
      </c>
      <c r="Y249" s="3"/>
      <c r="Z249" s="3"/>
      <c r="AA249" s="3">
        <v>0</v>
      </c>
      <c r="AB249" s="3"/>
      <c r="AC249" s="3"/>
      <c r="AD249" s="3">
        <v>0</v>
      </c>
      <c r="AE249" s="3"/>
      <c r="AF249" s="3"/>
      <c r="AG249" s="3">
        <v>0</v>
      </c>
      <c r="AH249" s="3"/>
      <c r="AI249" s="3"/>
      <c r="AJ249" s="3">
        <v>0</v>
      </c>
      <c r="AK249" s="3"/>
      <c r="AL249" s="3"/>
      <c r="AM249" s="3">
        <v>0</v>
      </c>
      <c r="AN249" s="3"/>
      <c r="AO249" s="3"/>
      <c r="AP249" s="3">
        <v>0</v>
      </c>
      <c r="AQ249" s="3"/>
      <c r="AR249" s="3"/>
      <c r="AS249" s="3">
        <v>0</v>
      </c>
      <c r="AT249" s="3"/>
      <c r="AU249" s="3"/>
      <c r="AV249" s="3">
        <v>0</v>
      </c>
      <c r="AW249" s="3"/>
      <c r="AX249" s="3"/>
      <c r="AY249" s="3">
        <v>0</v>
      </c>
      <c r="AZ249" s="3"/>
      <c r="BA249" s="3"/>
      <c r="BB249" s="3">
        <v>0</v>
      </c>
      <c r="BC249" s="3"/>
      <c r="BD249" s="3"/>
      <c r="BE249" s="3">
        <v>0</v>
      </c>
      <c r="BF249" s="3"/>
      <c r="BG249" s="3"/>
      <c r="BH249" s="3">
        <v>0</v>
      </c>
      <c r="BI249" s="3"/>
      <c r="BJ249" s="3"/>
    </row>
    <row r="250" spans="1:62" x14ac:dyDescent="0.3">
      <c r="A250" s="3" t="s">
        <v>867</v>
      </c>
      <c r="B250" s="3" t="s">
        <v>409</v>
      </c>
      <c r="C250" s="3">
        <v>0</v>
      </c>
      <c r="D250" s="3"/>
      <c r="E250" s="3"/>
      <c r="F250" s="3">
        <v>0</v>
      </c>
      <c r="G250" s="3"/>
      <c r="H250" s="3"/>
      <c r="I250" s="3">
        <v>0</v>
      </c>
      <c r="J250" s="3"/>
      <c r="K250" s="3"/>
      <c r="L250" s="3">
        <v>0</v>
      </c>
      <c r="M250" s="3"/>
      <c r="N250" s="3"/>
      <c r="O250" s="3">
        <v>0</v>
      </c>
      <c r="P250" s="3"/>
      <c r="Q250" s="3"/>
      <c r="R250" s="3">
        <v>0</v>
      </c>
      <c r="S250" s="3"/>
      <c r="T250" s="3"/>
      <c r="U250" s="3">
        <v>0</v>
      </c>
      <c r="V250" s="3"/>
      <c r="W250" s="3"/>
      <c r="X250" s="3">
        <v>0</v>
      </c>
      <c r="Y250" s="3"/>
      <c r="Z250" s="3"/>
      <c r="AA250" s="3">
        <v>0</v>
      </c>
      <c r="AB250" s="3"/>
      <c r="AC250" s="3"/>
      <c r="AD250" s="3">
        <v>0</v>
      </c>
      <c r="AE250" s="3"/>
      <c r="AF250" s="3"/>
      <c r="AG250" s="3">
        <v>0</v>
      </c>
      <c r="AH250" s="3"/>
      <c r="AI250" s="3"/>
      <c r="AJ250" s="3">
        <v>0</v>
      </c>
      <c r="AK250" s="3"/>
      <c r="AL250" s="3"/>
      <c r="AM250" s="3">
        <v>0</v>
      </c>
      <c r="AN250" s="3"/>
      <c r="AO250" s="3"/>
      <c r="AP250" s="3">
        <v>0</v>
      </c>
      <c r="AQ250" s="3"/>
      <c r="AR250" s="3"/>
      <c r="AS250" s="3">
        <v>0</v>
      </c>
      <c r="AT250" s="3"/>
      <c r="AU250" s="3"/>
      <c r="AV250" s="3">
        <v>0</v>
      </c>
      <c r="AW250" s="3"/>
      <c r="AX250" s="3"/>
      <c r="AY250" s="3">
        <v>0</v>
      </c>
      <c r="AZ250" s="3"/>
      <c r="BA250" s="3"/>
      <c r="BB250" s="3">
        <v>0</v>
      </c>
      <c r="BC250" s="3"/>
      <c r="BD250" s="3"/>
      <c r="BE250" s="3">
        <v>0</v>
      </c>
      <c r="BF250" s="3"/>
      <c r="BG250" s="3"/>
      <c r="BH250" s="3">
        <v>0</v>
      </c>
      <c r="BI250" s="3"/>
      <c r="BJ250" s="3"/>
    </row>
    <row r="251" spans="1:62" x14ac:dyDescent="0.3">
      <c r="A251" s="3" t="s">
        <v>868</v>
      </c>
      <c r="B251" s="3" t="s">
        <v>409</v>
      </c>
      <c r="C251" s="3">
        <v>0</v>
      </c>
      <c r="D251" s="3"/>
      <c r="E251" s="3"/>
      <c r="F251" s="3">
        <v>0</v>
      </c>
      <c r="G251" s="3"/>
      <c r="H251" s="3"/>
      <c r="I251" s="3">
        <v>0</v>
      </c>
      <c r="J251" s="3"/>
      <c r="K251" s="3"/>
      <c r="L251" s="3">
        <v>0</v>
      </c>
      <c r="M251" s="3"/>
      <c r="N251" s="3"/>
      <c r="O251" s="3">
        <v>0</v>
      </c>
      <c r="P251" s="3"/>
      <c r="Q251" s="3"/>
      <c r="R251" s="3">
        <v>0</v>
      </c>
      <c r="S251" s="3"/>
      <c r="T251" s="3"/>
      <c r="U251" s="3">
        <v>0</v>
      </c>
      <c r="V251" s="3"/>
      <c r="W251" s="3"/>
      <c r="X251" s="3">
        <v>0</v>
      </c>
      <c r="Y251" s="3"/>
      <c r="Z251" s="3"/>
      <c r="AA251" s="3">
        <v>0</v>
      </c>
      <c r="AB251" s="3"/>
      <c r="AC251" s="3"/>
      <c r="AD251" s="3">
        <v>0</v>
      </c>
      <c r="AE251" s="3"/>
      <c r="AF251" s="3"/>
      <c r="AG251" s="3">
        <v>0</v>
      </c>
      <c r="AH251" s="3"/>
      <c r="AI251" s="3"/>
      <c r="AJ251" s="3">
        <v>0</v>
      </c>
      <c r="AK251" s="3"/>
      <c r="AL251" s="3"/>
      <c r="AM251" s="3">
        <v>0</v>
      </c>
      <c r="AN251" s="3"/>
      <c r="AO251" s="3"/>
      <c r="AP251" s="3">
        <v>0</v>
      </c>
      <c r="AQ251" s="3"/>
      <c r="AR251" s="3"/>
      <c r="AS251" s="3">
        <v>0</v>
      </c>
      <c r="AT251" s="3"/>
      <c r="AU251" s="3"/>
      <c r="AV251" s="3">
        <v>0</v>
      </c>
      <c r="AW251" s="3"/>
      <c r="AX251" s="3"/>
      <c r="AY251" s="3">
        <v>0</v>
      </c>
      <c r="AZ251" s="3"/>
      <c r="BA251" s="3"/>
      <c r="BB251" s="3">
        <v>0</v>
      </c>
      <c r="BC251" s="3"/>
      <c r="BD251" s="3"/>
      <c r="BE251" s="3">
        <v>0</v>
      </c>
      <c r="BF251" s="3"/>
      <c r="BG251" s="3"/>
      <c r="BH251" s="3">
        <v>0</v>
      </c>
      <c r="BI251" s="3"/>
      <c r="BJ251" s="3"/>
    </row>
    <row r="252" spans="1:62" x14ac:dyDescent="0.3">
      <c r="A252" s="3" t="s">
        <v>869</v>
      </c>
      <c r="B252" s="3" t="s">
        <v>409</v>
      </c>
      <c r="C252" s="3">
        <v>0</v>
      </c>
      <c r="D252" s="3"/>
      <c r="E252" s="3"/>
      <c r="F252" s="3">
        <v>0</v>
      </c>
      <c r="G252" s="3"/>
      <c r="H252" s="3"/>
      <c r="I252" s="3">
        <v>0</v>
      </c>
      <c r="J252" s="3"/>
      <c r="K252" s="3"/>
      <c r="L252" s="3">
        <v>0</v>
      </c>
      <c r="M252" s="3"/>
      <c r="N252" s="3"/>
      <c r="O252" s="3">
        <v>0</v>
      </c>
      <c r="P252" s="3"/>
      <c r="Q252" s="3"/>
      <c r="R252" s="3">
        <v>0</v>
      </c>
      <c r="S252" s="3"/>
      <c r="T252" s="3"/>
      <c r="U252" s="3">
        <v>0</v>
      </c>
      <c r="V252" s="3"/>
      <c r="W252" s="3"/>
      <c r="X252" s="3">
        <v>0</v>
      </c>
      <c r="Y252" s="3"/>
      <c r="Z252" s="3"/>
      <c r="AA252" s="3">
        <v>0</v>
      </c>
      <c r="AB252" s="3"/>
      <c r="AC252" s="3"/>
      <c r="AD252" s="3">
        <v>0</v>
      </c>
      <c r="AE252" s="3"/>
      <c r="AF252" s="3"/>
      <c r="AG252" s="3">
        <v>0</v>
      </c>
      <c r="AH252" s="3"/>
      <c r="AI252" s="3"/>
      <c r="AJ252" s="3">
        <v>0</v>
      </c>
      <c r="AK252" s="3"/>
      <c r="AL252" s="3"/>
      <c r="AM252" s="3">
        <v>0</v>
      </c>
      <c r="AN252" s="3"/>
      <c r="AO252" s="3"/>
      <c r="AP252" s="3">
        <v>0</v>
      </c>
      <c r="AQ252" s="3"/>
      <c r="AR252" s="3"/>
      <c r="AS252" s="3">
        <v>0</v>
      </c>
      <c r="AT252" s="3"/>
      <c r="AU252" s="3"/>
      <c r="AV252" s="3">
        <v>0</v>
      </c>
      <c r="AW252" s="3"/>
      <c r="AX252" s="3"/>
      <c r="AY252" s="3">
        <v>0</v>
      </c>
      <c r="AZ252" s="3"/>
      <c r="BA252" s="3"/>
      <c r="BB252" s="3">
        <v>0</v>
      </c>
      <c r="BC252" s="3"/>
      <c r="BD252" s="3"/>
      <c r="BE252" s="3">
        <v>0</v>
      </c>
      <c r="BF252" s="3"/>
      <c r="BG252" s="3"/>
      <c r="BH252" s="3">
        <v>0</v>
      </c>
      <c r="BI252" s="3"/>
      <c r="BJ252" s="3"/>
    </row>
    <row r="253" spans="1:62" x14ac:dyDescent="0.3">
      <c r="A253" s="3" t="s">
        <v>870</v>
      </c>
      <c r="B253" s="3" t="s">
        <v>409</v>
      </c>
      <c r="C253" s="3">
        <v>0</v>
      </c>
      <c r="D253" s="3"/>
      <c r="E253" s="3"/>
      <c r="F253" s="3">
        <v>0</v>
      </c>
      <c r="G253" s="3"/>
      <c r="H253" s="3"/>
      <c r="I253" s="3">
        <v>0</v>
      </c>
      <c r="J253" s="3"/>
      <c r="K253" s="3"/>
      <c r="L253" s="3">
        <v>0</v>
      </c>
      <c r="M253" s="3"/>
      <c r="N253" s="3"/>
      <c r="O253" s="3">
        <v>0</v>
      </c>
      <c r="P253" s="3"/>
      <c r="Q253" s="3"/>
      <c r="R253" s="3">
        <v>0</v>
      </c>
      <c r="S253" s="3"/>
      <c r="T253" s="3"/>
      <c r="U253" s="3">
        <v>0</v>
      </c>
      <c r="V253" s="3"/>
      <c r="W253" s="3"/>
      <c r="X253" s="3">
        <v>0</v>
      </c>
      <c r="Y253" s="3"/>
      <c r="Z253" s="3"/>
      <c r="AA253" s="3">
        <v>0</v>
      </c>
      <c r="AB253" s="3"/>
      <c r="AC253" s="3"/>
      <c r="AD253" s="3">
        <v>0</v>
      </c>
      <c r="AE253" s="3"/>
      <c r="AF253" s="3"/>
      <c r="AG253" s="3">
        <v>0</v>
      </c>
      <c r="AH253" s="3"/>
      <c r="AI253" s="3"/>
      <c r="AJ253" s="3">
        <v>0</v>
      </c>
      <c r="AK253" s="3"/>
      <c r="AL253" s="3"/>
      <c r="AM253" s="3">
        <v>0</v>
      </c>
      <c r="AN253" s="3"/>
      <c r="AO253" s="3"/>
      <c r="AP253" s="3">
        <v>0</v>
      </c>
      <c r="AQ253" s="3"/>
      <c r="AR253" s="3"/>
      <c r="AS253" s="3">
        <v>0</v>
      </c>
      <c r="AT253" s="3"/>
      <c r="AU253" s="3"/>
      <c r="AV253" s="3">
        <v>0</v>
      </c>
      <c r="AW253" s="3"/>
      <c r="AX253" s="3"/>
      <c r="AY253" s="3">
        <v>0</v>
      </c>
      <c r="AZ253" s="3"/>
      <c r="BA253" s="3"/>
      <c r="BB253" s="3">
        <v>0</v>
      </c>
      <c r="BC253" s="3"/>
      <c r="BD253" s="3"/>
      <c r="BE253" s="3">
        <v>0</v>
      </c>
      <c r="BF253" s="3"/>
      <c r="BG253" s="3"/>
      <c r="BH253" s="3">
        <v>0</v>
      </c>
      <c r="BI253" s="3"/>
      <c r="BJ253" s="3"/>
    </row>
    <row r="254" spans="1:62" x14ac:dyDescent="0.3">
      <c r="A254" s="3" t="s">
        <v>871</v>
      </c>
      <c r="B254" s="3" t="s">
        <v>409</v>
      </c>
      <c r="C254" s="3">
        <v>0</v>
      </c>
      <c r="D254" s="3"/>
      <c r="E254" s="3"/>
      <c r="F254" s="3">
        <v>0</v>
      </c>
      <c r="G254" s="3"/>
      <c r="H254" s="3"/>
      <c r="I254" s="3">
        <v>0</v>
      </c>
      <c r="J254" s="3"/>
      <c r="K254" s="3"/>
      <c r="L254" s="3">
        <v>0</v>
      </c>
      <c r="M254" s="3"/>
      <c r="N254" s="3"/>
      <c r="O254" s="3">
        <v>0</v>
      </c>
      <c r="P254" s="3"/>
      <c r="Q254" s="3"/>
      <c r="R254" s="3">
        <v>0</v>
      </c>
      <c r="S254" s="3"/>
      <c r="T254" s="3"/>
      <c r="U254" s="3">
        <v>0</v>
      </c>
      <c r="V254" s="3"/>
      <c r="W254" s="3"/>
      <c r="X254" s="3">
        <v>0</v>
      </c>
      <c r="Y254" s="3"/>
      <c r="Z254" s="3"/>
      <c r="AA254" s="3">
        <v>0</v>
      </c>
      <c r="AB254" s="3"/>
      <c r="AC254" s="3"/>
      <c r="AD254" s="3">
        <v>0</v>
      </c>
      <c r="AE254" s="3"/>
      <c r="AF254" s="3"/>
      <c r="AG254" s="3">
        <v>0</v>
      </c>
      <c r="AH254" s="3"/>
      <c r="AI254" s="3"/>
      <c r="AJ254" s="3">
        <v>0</v>
      </c>
      <c r="AK254" s="3"/>
      <c r="AL254" s="3"/>
      <c r="AM254" s="3">
        <v>0</v>
      </c>
      <c r="AN254" s="3"/>
      <c r="AO254" s="3"/>
      <c r="AP254" s="3">
        <v>0</v>
      </c>
      <c r="AQ254" s="3"/>
      <c r="AR254" s="3"/>
      <c r="AS254" s="3">
        <v>0</v>
      </c>
      <c r="AT254" s="3"/>
      <c r="AU254" s="3"/>
      <c r="AV254" s="3">
        <v>0</v>
      </c>
      <c r="AW254" s="3"/>
      <c r="AX254" s="3"/>
      <c r="AY254" s="3">
        <v>0</v>
      </c>
      <c r="AZ254" s="3"/>
      <c r="BA254" s="3"/>
      <c r="BB254" s="3">
        <v>0</v>
      </c>
      <c r="BC254" s="3"/>
      <c r="BD254" s="3"/>
      <c r="BE254" s="3">
        <v>0</v>
      </c>
      <c r="BF254" s="3"/>
      <c r="BG254" s="3"/>
      <c r="BH254" s="3">
        <v>0</v>
      </c>
      <c r="BI254" s="3"/>
      <c r="BJ254" s="3"/>
    </row>
    <row r="255" spans="1:62" x14ac:dyDescent="0.3">
      <c r="A255" s="3" t="s">
        <v>872</v>
      </c>
      <c r="B255" s="3" t="s">
        <v>409</v>
      </c>
      <c r="C255" s="3">
        <v>0</v>
      </c>
      <c r="D255" s="3"/>
      <c r="E255" s="3"/>
      <c r="F255" s="3">
        <v>0</v>
      </c>
      <c r="G255" s="3"/>
      <c r="H255" s="3"/>
      <c r="I255" s="3">
        <v>0</v>
      </c>
      <c r="J255" s="3"/>
      <c r="K255" s="3"/>
      <c r="L255" s="3">
        <v>0</v>
      </c>
      <c r="M255" s="3"/>
      <c r="N255" s="3"/>
      <c r="O255" s="3">
        <v>0</v>
      </c>
      <c r="P255" s="3"/>
      <c r="Q255" s="3"/>
      <c r="R255" s="3">
        <v>0</v>
      </c>
      <c r="S255" s="3"/>
      <c r="T255" s="3"/>
      <c r="U255" s="3">
        <v>0</v>
      </c>
      <c r="V255" s="3"/>
      <c r="W255" s="3"/>
      <c r="X255" s="3">
        <v>0</v>
      </c>
      <c r="Y255" s="3"/>
      <c r="Z255" s="3"/>
      <c r="AA255" s="3">
        <v>0</v>
      </c>
      <c r="AB255" s="3"/>
      <c r="AC255" s="3"/>
      <c r="AD255" s="3">
        <v>0</v>
      </c>
      <c r="AE255" s="3"/>
      <c r="AF255" s="3"/>
      <c r="AG255" s="3">
        <v>0</v>
      </c>
      <c r="AH255" s="3"/>
      <c r="AI255" s="3"/>
      <c r="AJ255" s="3">
        <v>0</v>
      </c>
      <c r="AK255" s="3"/>
      <c r="AL255" s="3"/>
      <c r="AM255" s="3">
        <v>0</v>
      </c>
      <c r="AN255" s="3"/>
      <c r="AO255" s="3"/>
      <c r="AP255" s="3">
        <v>0</v>
      </c>
      <c r="AQ255" s="3"/>
      <c r="AR255" s="3"/>
      <c r="AS255" s="3">
        <v>0</v>
      </c>
      <c r="AT255" s="3"/>
      <c r="AU255" s="3"/>
      <c r="AV255" s="3">
        <v>0</v>
      </c>
      <c r="AW255" s="3"/>
      <c r="AX255" s="3"/>
      <c r="AY255" s="3">
        <v>0</v>
      </c>
      <c r="AZ255" s="3"/>
      <c r="BA255" s="3"/>
      <c r="BB255" s="3">
        <v>0</v>
      </c>
      <c r="BC255" s="3"/>
      <c r="BD255" s="3"/>
      <c r="BE255" s="3">
        <v>0</v>
      </c>
      <c r="BF255" s="3"/>
      <c r="BG255" s="3"/>
      <c r="BH255" s="3">
        <v>0</v>
      </c>
      <c r="BI255" s="3"/>
      <c r="BJ255" s="3"/>
    </row>
    <row r="256" spans="1:62" x14ac:dyDescent="0.3">
      <c r="A256" s="3" t="s">
        <v>873</v>
      </c>
      <c r="B256" s="3" t="s">
        <v>104</v>
      </c>
      <c r="C256" s="3">
        <v>0</v>
      </c>
      <c r="D256" s="3"/>
      <c r="E256" s="3"/>
      <c r="F256" s="3">
        <v>0</v>
      </c>
      <c r="G256" s="3"/>
      <c r="H256" s="3"/>
      <c r="I256" s="3">
        <v>0</v>
      </c>
      <c r="J256" s="3"/>
      <c r="K256" s="3"/>
      <c r="L256" s="3">
        <v>0</v>
      </c>
      <c r="M256" s="3"/>
      <c r="N256" s="3"/>
      <c r="O256" s="3">
        <v>0</v>
      </c>
      <c r="P256" s="3"/>
      <c r="Q256" s="3"/>
      <c r="R256" s="3">
        <v>0</v>
      </c>
      <c r="S256" s="3"/>
      <c r="T256" s="3"/>
      <c r="U256" s="3">
        <v>0</v>
      </c>
      <c r="V256" s="3"/>
      <c r="W256" s="3"/>
      <c r="X256" s="3">
        <v>0</v>
      </c>
      <c r="Y256" s="3"/>
      <c r="Z256" s="3"/>
      <c r="AA256" s="3">
        <v>0</v>
      </c>
      <c r="AB256" s="3"/>
      <c r="AC256" s="3"/>
      <c r="AD256" s="3">
        <v>0</v>
      </c>
      <c r="AE256" s="3"/>
      <c r="AF256" s="3"/>
      <c r="AG256" s="3">
        <v>0</v>
      </c>
      <c r="AH256" s="3"/>
      <c r="AI256" s="3"/>
      <c r="AJ256" s="3">
        <v>0</v>
      </c>
      <c r="AK256" s="3"/>
      <c r="AL256" s="3"/>
      <c r="AM256" s="3">
        <v>0</v>
      </c>
      <c r="AN256" s="3"/>
      <c r="AO256" s="3"/>
      <c r="AP256" s="3">
        <v>0</v>
      </c>
      <c r="AQ256" s="3"/>
      <c r="AR256" s="3"/>
      <c r="AS256" s="3">
        <v>0</v>
      </c>
      <c r="AT256" s="3"/>
      <c r="AU256" s="3"/>
      <c r="AV256" s="3">
        <v>0</v>
      </c>
      <c r="AW256" s="3"/>
      <c r="AX256" s="3"/>
      <c r="AY256" s="3">
        <v>0</v>
      </c>
      <c r="AZ256" s="3"/>
      <c r="BA256" s="3"/>
      <c r="BB256" s="3">
        <v>0</v>
      </c>
      <c r="BC256" s="3"/>
      <c r="BD256" s="3"/>
      <c r="BE256" s="3">
        <v>0</v>
      </c>
      <c r="BF256" s="3"/>
      <c r="BG256" s="3"/>
      <c r="BH256" s="3">
        <v>0</v>
      </c>
      <c r="BI256" s="3"/>
      <c r="BJ256" s="3"/>
    </row>
    <row r="257" spans="1:62" x14ac:dyDescent="0.3">
      <c r="A257" s="3" t="s">
        <v>874</v>
      </c>
      <c r="B257" s="3" t="s">
        <v>288</v>
      </c>
      <c r="C257" s="3">
        <v>0</v>
      </c>
      <c r="D257" s="3"/>
      <c r="E257" s="3"/>
      <c r="F257" s="3">
        <v>0</v>
      </c>
      <c r="G257" s="3"/>
      <c r="H257" s="3"/>
      <c r="I257" s="3">
        <v>0</v>
      </c>
      <c r="J257" s="3"/>
      <c r="K257" s="3"/>
      <c r="L257" s="3">
        <v>0</v>
      </c>
      <c r="M257" s="3"/>
      <c r="N257" s="3"/>
      <c r="O257" s="3">
        <v>0</v>
      </c>
      <c r="P257" s="3"/>
      <c r="Q257" s="3"/>
      <c r="R257" s="3">
        <v>0</v>
      </c>
      <c r="S257" s="3"/>
      <c r="T257" s="3"/>
      <c r="U257" s="3">
        <v>0</v>
      </c>
      <c r="V257" s="3"/>
      <c r="W257" s="3"/>
      <c r="X257" s="3">
        <v>0</v>
      </c>
      <c r="Y257" s="3"/>
      <c r="Z257" s="3"/>
      <c r="AA257" s="3">
        <v>0</v>
      </c>
      <c r="AB257" s="3"/>
      <c r="AC257" s="3"/>
      <c r="AD257" s="3">
        <v>0</v>
      </c>
      <c r="AE257" s="3"/>
      <c r="AF257" s="3"/>
      <c r="AG257" s="3">
        <v>0</v>
      </c>
      <c r="AH257" s="3"/>
      <c r="AI257" s="3"/>
      <c r="AJ257" s="3">
        <v>0</v>
      </c>
      <c r="AK257" s="3"/>
      <c r="AL257" s="3"/>
      <c r="AM257" s="3">
        <v>0</v>
      </c>
      <c r="AN257" s="3"/>
      <c r="AO257" s="3"/>
      <c r="AP257" s="3">
        <v>0</v>
      </c>
      <c r="AQ257" s="3"/>
      <c r="AR257" s="3"/>
      <c r="AS257" s="3">
        <v>0</v>
      </c>
      <c r="AT257" s="3"/>
      <c r="AU257" s="3"/>
      <c r="AV257" s="3">
        <v>0</v>
      </c>
      <c r="AW257" s="3"/>
      <c r="AX257" s="3"/>
      <c r="AY257" s="3">
        <v>0</v>
      </c>
      <c r="AZ257" s="3"/>
      <c r="BA257" s="3"/>
      <c r="BB257" s="3">
        <v>0</v>
      </c>
      <c r="BC257" s="3"/>
      <c r="BD257" s="3"/>
      <c r="BE257" s="3">
        <v>0</v>
      </c>
      <c r="BF257" s="3"/>
      <c r="BG257" s="3"/>
      <c r="BH257" s="3">
        <v>0</v>
      </c>
      <c r="BI257" s="3"/>
      <c r="BJ257" s="3"/>
    </row>
    <row r="258" spans="1:62" x14ac:dyDescent="0.3">
      <c r="A258" s="3" t="s">
        <v>325</v>
      </c>
      <c r="B258" s="3" t="s">
        <v>288</v>
      </c>
      <c r="C258" s="3">
        <v>-1.37999999523163</v>
      </c>
      <c r="D258" s="3"/>
      <c r="E258" s="3"/>
      <c r="F258" s="3">
        <v>-1.37999999523163</v>
      </c>
      <c r="G258" s="3"/>
      <c r="H258" s="3"/>
      <c r="I258" s="3">
        <v>-1.37999999523163</v>
      </c>
      <c r="J258" s="3"/>
      <c r="K258" s="3"/>
      <c r="L258" s="3">
        <v>-1.3899999856948899</v>
      </c>
      <c r="M258" s="3"/>
      <c r="N258" s="3"/>
      <c r="O258" s="3">
        <v>-1.62000000476837</v>
      </c>
      <c r="P258" s="3"/>
      <c r="Q258" s="3"/>
      <c r="R258" s="3">
        <v>-1.62999999523163</v>
      </c>
      <c r="S258" s="3"/>
      <c r="T258" s="3"/>
      <c r="U258" s="3">
        <v>-1.62999999523163</v>
      </c>
      <c r="V258" s="3"/>
      <c r="W258" s="3"/>
      <c r="X258" s="3">
        <v>-1.96000003814697</v>
      </c>
      <c r="Y258" s="3"/>
      <c r="Z258" s="3"/>
      <c r="AA258" s="3">
        <v>-1.9800000190734901</v>
      </c>
      <c r="AB258" s="3"/>
      <c r="AC258" s="3"/>
      <c r="AD258" s="3">
        <v>-1.9700000286102299</v>
      </c>
      <c r="AE258" s="3"/>
      <c r="AF258" s="3"/>
      <c r="AG258" s="3">
        <v>-1.96000003814697</v>
      </c>
      <c r="AH258" s="3"/>
      <c r="AI258" s="3"/>
      <c r="AJ258" s="3">
        <v>-2.2000000476837198</v>
      </c>
      <c r="AK258" s="3"/>
      <c r="AL258" s="3"/>
      <c r="AM258" s="3">
        <v>-2.1900000572204599</v>
      </c>
      <c r="AN258" s="3"/>
      <c r="AO258" s="3"/>
      <c r="AP258" s="3">
        <v>-2.1600000858306898</v>
      </c>
      <c r="AQ258" s="3"/>
      <c r="AR258" s="3"/>
      <c r="AS258" s="3">
        <v>-2.2200000286102299</v>
      </c>
      <c r="AT258" s="3"/>
      <c r="AU258" s="3"/>
      <c r="AV258" s="3">
        <v>-2.5599999427795401</v>
      </c>
      <c r="AW258" s="3"/>
      <c r="AX258" s="3"/>
      <c r="AY258" s="3">
        <v>-2.5499999523162802</v>
      </c>
      <c r="AZ258" s="3"/>
      <c r="BA258" s="3"/>
      <c r="BB258" s="3">
        <v>-2.5299999713897701</v>
      </c>
      <c r="BC258" s="3"/>
      <c r="BD258" s="3"/>
      <c r="BE258" s="3">
        <v>-2.5299999713897701</v>
      </c>
      <c r="BF258" s="3"/>
      <c r="BG258" s="3"/>
      <c r="BH258" s="3">
        <v>-2.5499999523162802</v>
      </c>
      <c r="BI258" s="3"/>
      <c r="BJ258" s="3"/>
    </row>
    <row r="259" spans="1:62" x14ac:dyDescent="0.3">
      <c r="A259" s="3" t="s">
        <v>875</v>
      </c>
      <c r="B259" s="3" t="s">
        <v>299</v>
      </c>
      <c r="C259" s="3">
        <v>0</v>
      </c>
      <c r="D259" s="3"/>
      <c r="E259" s="3"/>
      <c r="F259" s="3">
        <v>0</v>
      </c>
      <c r="G259" s="3"/>
      <c r="H259" s="3"/>
      <c r="I259" s="3">
        <v>0</v>
      </c>
      <c r="J259" s="3"/>
      <c r="K259" s="3"/>
      <c r="L259" s="3">
        <v>0</v>
      </c>
      <c r="M259" s="3"/>
      <c r="N259" s="3"/>
      <c r="O259" s="3">
        <v>0</v>
      </c>
      <c r="P259" s="3"/>
      <c r="Q259" s="3"/>
      <c r="R259" s="3">
        <v>0</v>
      </c>
      <c r="S259" s="3"/>
      <c r="T259" s="3"/>
      <c r="U259" s="3">
        <v>0</v>
      </c>
      <c r="V259" s="3"/>
      <c r="W259" s="3"/>
      <c r="X259" s="3">
        <v>0</v>
      </c>
      <c r="Y259" s="3"/>
      <c r="Z259" s="3"/>
      <c r="AA259" s="3">
        <v>0</v>
      </c>
      <c r="AB259" s="3"/>
      <c r="AC259" s="3"/>
      <c r="AD259" s="3">
        <v>0</v>
      </c>
      <c r="AE259" s="3"/>
      <c r="AF259" s="3"/>
      <c r="AG259" s="3">
        <v>0</v>
      </c>
      <c r="AH259" s="3"/>
      <c r="AI259" s="3"/>
      <c r="AJ259" s="3">
        <v>0</v>
      </c>
      <c r="AK259" s="3"/>
      <c r="AL259" s="3"/>
      <c r="AM259" s="3">
        <v>0</v>
      </c>
      <c r="AN259" s="3"/>
      <c r="AO259" s="3"/>
      <c r="AP259" s="3">
        <v>0</v>
      </c>
      <c r="AQ259" s="3"/>
      <c r="AR259" s="3"/>
      <c r="AS259" s="3">
        <v>0</v>
      </c>
      <c r="AT259" s="3"/>
      <c r="AU259" s="3"/>
      <c r="AV259" s="3">
        <v>0</v>
      </c>
      <c r="AW259" s="3"/>
      <c r="AX259" s="3"/>
      <c r="AY259" s="3">
        <v>0</v>
      </c>
      <c r="AZ259" s="3"/>
      <c r="BA259" s="3"/>
      <c r="BB259" s="3">
        <v>0</v>
      </c>
      <c r="BC259" s="3"/>
      <c r="BD259" s="3"/>
      <c r="BE259" s="3">
        <v>0</v>
      </c>
      <c r="BF259" s="3"/>
      <c r="BG259" s="3"/>
      <c r="BH259" s="3">
        <v>0</v>
      </c>
      <c r="BI259" s="3"/>
      <c r="BJ259" s="3"/>
    </row>
    <row r="260" spans="1:62" x14ac:dyDescent="0.3">
      <c r="A260" s="3" t="s">
        <v>876</v>
      </c>
      <c r="B260" s="3" t="s">
        <v>288</v>
      </c>
      <c r="C260" s="3">
        <v>24.5577907562256</v>
      </c>
      <c r="D260" s="3"/>
      <c r="E260" s="3"/>
      <c r="F260" s="3">
        <v>24.544021606445298</v>
      </c>
      <c r="G260" s="3"/>
      <c r="H260" s="3"/>
      <c r="I260" s="3">
        <v>24.555385589599599</v>
      </c>
      <c r="J260" s="3"/>
      <c r="K260" s="3"/>
      <c r="L260" s="3">
        <v>24.575445175170898</v>
      </c>
      <c r="M260" s="3"/>
      <c r="N260" s="3"/>
      <c r="O260" s="3">
        <v>24.4791450500488</v>
      </c>
      <c r="P260" s="3"/>
      <c r="Q260" s="3"/>
      <c r="R260" s="3">
        <v>24.465049743652301</v>
      </c>
      <c r="S260" s="3"/>
      <c r="T260" s="3"/>
      <c r="U260" s="3">
        <v>24.4785041809082</v>
      </c>
      <c r="V260" s="3"/>
      <c r="W260" s="3"/>
      <c r="X260" s="3">
        <v>24.336990356445298</v>
      </c>
      <c r="Y260" s="3"/>
      <c r="Z260" s="3"/>
      <c r="AA260" s="3">
        <v>24.341781616210898</v>
      </c>
      <c r="AB260" s="3"/>
      <c r="AC260" s="3"/>
      <c r="AD260" s="3">
        <v>24.342689514160199</v>
      </c>
      <c r="AE260" s="3"/>
      <c r="AF260" s="3"/>
      <c r="AG260" s="3">
        <v>24.3623943328857</v>
      </c>
      <c r="AH260" s="3"/>
      <c r="AI260" s="3"/>
      <c r="AJ260" s="3">
        <v>24.201942443847699</v>
      </c>
      <c r="AK260" s="3"/>
      <c r="AL260" s="3"/>
      <c r="AM260" s="3">
        <v>24.197021484375</v>
      </c>
      <c r="AN260" s="3"/>
      <c r="AO260" s="3"/>
      <c r="AP260" s="3">
        <v>24.210861206054702</v>
      </c>
      <c r="AQ260" s="3"/>
      <c r="AR260" s="3"/>
      <c r="AS260" s="3">
        <v>24.219841003418001</v>
      </c>
      <c r="AT260" s="3"/>
      <c r="AU260" s="3"/>
      <c r="AV260" s="3">
        <v>24.055461883544901</v>
      </c>
      <c r="AW260" s="3"/>
      <c r="AX260" s="3"/>
      <c r="AY260" s="3">
        <v>24.047258377075199</v>
      </c>
      <c r="AZ260" s="3"/>
      <c r="BA260" s="3"/>
      <c r="BB260" s="3">
        <v>24.0451145172119</v>
      </c>
      <c r="BC260" s="3"/>
      <c r="BD260" s="3"/>
      <c r="BE260" s="3">
        <v>24.0627765655518</v>
      </c>
      <c r="BF260" s="3"/>
      <c r="BG260" s="3"/>
      <c r="BH260" s="3">
        <v>24.080080032348601</v>
      </c>
      <c r="BI260" s="3"/>
      <c r="BJ260" s="3"/>
    </row>
    <row r="261" spans="1:62" x14ac:dyDescent="0.3">
      <c r="A261" s="3" t="s">
        <v>877</v>
      </c>
      <c r="B261" s="3" t="s">
        <v>288</v>
      </c>
      <c r="C261" s="3">
        <v>0</v>
      </c>
      <c r="D261" s="3"/>
      <c r="E261" s="3"/>
      <c r="F261" s="3">
        <v>0</v>
      </c>
      <c r="G261" s="3"/>
      <c r="H261" s="3"/>
      <c r="I261" s="3">
        <v>0</v>
      </c>
      <c r="J261" s="3"/>
      <c r="K261" s="3"/>
      <c r="L261" s="3">
        <v>0</v>
      </c>
      <c r="M261" s="3"/>
      <c r="N261" s="3"/>
      <c r="O261" s="3">
        <v>0</v>
      </c>
      <c r="P261" s="3"/>
      <c r="Q261" s="3"/>
      <c r="R261" s="3">
        <v>0</v>
      </c>
      <c r="S261" s="3"/>
      <c r="T261" s="3"/>
      <c r="U261" s="3">
        <v>0</v>
      </c>
      <c r="V261" s="3"/>
      <c r="W261" s="3"/>
      <c r="X261" s="3">
        <v>0</v>
      </c>
      <c r="Y261" s="3"/>
      <c r="Z261" s="3"/>
      <c r="AA261" s="3">
        <v>0</v>
      </c>
      <c r="AB261" s="3"/>
      <c r="AC261" s="3"/>
      <c r="AD261" s="3">
        <v>0</v>
      </c>
      <c r="AE261" s="3"/>
      <c r="AF261" s="3"/>
      <c r="AG261" s="3">
        <v>0</v>
      </c>
      <c r="AH261" s="3"/>
      <c r="AI261" s="3"/>
      <c r="AJ261" s="3">
        <v>0</v>
      </c>
      <c r="AK261" s="3"/>
      <c r="AL261" s="3"/>
      <c r="AM261" s="3">
        <v>0</v>
      </c>
      <c r="AN261" s="3"/>
      <c r="AO261" s="3"/>
      <c r="AP261" s="3">
        <v>0</v>
      </c>
      <c r="AQ261" s="3"/>
      <c r="AR261" s="3"/>
      <c r="AS261" s="3">
        <v>0</v>
      </c>
      <c r="AT261" s="3"/>
      <c r="AU261" s="3"/>
      <c r="AV261" s="3">
        <v>0</v>
      </c>
      <c r="AW261" s="3"/>
      <c r="AX261" s="3"/>
      <c r="AY261" s="3">
        <v>0</v>
      </c>
      <c r="AZ261" s="3"/>
      <c r="BA261" s="3"/>
      <c r="BB261" s="3">
        <v>0</v>
      </c>
      <c r="BC261" s="3"/>
      <c r="BD261" s="3"/>
      <c r="BE261" s="3">
        <v>0</v>
      </c>
      <c r="BF261" s="3"/>
      <c r="BG261" s="3"/>
      <c r="BH261" s="3">
        <v>0</v>
      </c>
      <c r="BI261" s="3"/>
      <c r="BJ261" s="3"/>
    </row>
    <row r="262" spans="1:62" x14ac:dyDescent="0.3">
      <c r="A262" s="3" t="s">
        <v>878</v>
      </c>
      <c r="B262" s="3" t="s">
        <v>288</v>
      </c>
      <c r="C262" s="3">
        <v>0</v>
      </c>
      <c r="D262" s="3"/>
      <c r="E262" s="3"/>
      <c r="F262" s="3">
        <v>0</v>
      </c>
      <c r="G262" s="3"/>
      <c r="H262" s="3"/>
      <c r="I262" s="3">
        <v>0</v>
      </c>
      <c r="J262" s="3"/>
      <c r="K262" s="3"/>
      <c r="L262" s="3">
        <v>0</v>
      </c>
      <c r="M262" s="3"/>
      <c r="N262" s="3"/>
      <c r="O262" s="3">
        <v>0</v>
      </c>
      <c r="P262" s="3"/>
      <c r="Q262" s="3"/>
      <c r="R262" s="3">
        <v>0</v>
      </c>
      <c r="S262" s="3"/>
      <c r="T262" s="3"/>
      <c r="U262" s="3">
        <v>0</v>
      </c>
      <c r="V262" s="3"/>
      <c r="W262" s="3"/>
      <c r="X262" s="3">
        <v>0</v>
      </c>
      <c r="Y262" s="3"/>
      <c r="Z262" s="3"/>
      <c r="AA262" s="3">
        <v>0</v>
      </c>
      <c r="AB262" s="3"/>
      <c r="AC262" s="3"/>
      <c r="AD262" s="3">
        <v>0</v>
      </c>
      <c r="AE262" s="3"/>
      <c r="AF262" s="3"/>
      <c r="AG262" s="3">
        <v>0</v>
      </c>
      <c r="AH262" s="3"/>
      <c r="AI262" s="3"/>
      <c r="AJ262" s="3">
        <v>0</v>
      </c>
      <c r="AK262" s="3"/>
      <c r="AL262" s="3"/>
      <c r="AM262" s="3">
        <v>0</v>
      </c>
      <c r="AN262" s="3"/>
      <c r="AO262" s="3"/>
      <c r="AP262" s="3">
        <v>0</v>
      </c>
      <c r="AQ262" s="3"/>
      <c r="AR262" s="3"/>
      <c r="AS262" s="3">
        <v>0</v>
      </c>
      <c r="AT262" s="3"/>
      <c r="AU262" s="3"/>
      <c r="AV262" s="3">
        <v>0</v>
      </c>
      <c r="AW262" s="3"/>
      <c r="AX262" s="3"/>
      <c r="AY262" s="3">
        <v>0</v>
      </c>
      <c r="AZ262" s="3"/>
      <c r="BA262" s="3"/>
      <c r="BB262" s="3">
        <v>0</v>
      </c>
      <c r="BC262" s="3"/>
      <c r="BD262" s="3"/>
      <c r="BE262" s="3">
        <v>0</v>
      </c>
      <c r="BF262" s="3"/>
      <c r="BG262" s="3"/>
      <c r="BH262" s="3">
        <v>0</v>
      </c>
      <c r="BI262" s="3"/>
      <c r="BJ262" s="3"/>
    </row>
    <row r="263" spans="1:62" x14ac:dyDescent="0.3">
      <c r="A263" s="3" t="s">
        <v>879</v>
      </c>
      <c r="B263" s="3" t="s">
        <v>288</v>
      </c>
      <c r="C263" s="3">
        <v>0</v>
      </c>
      <c r="D263" s="3"/>
      <c r="E263" s="3"/>
      <c r="F263" s="3">
        <v>0</v>
      </c>
      <c r="G263" s="3"/>
      <c r="H263" s="3"/>
      <c r="I263" s="3">
        <v>0</v>
      </c>
      <c r="J263" s="3"/>
      <c r="K263" s="3"/>
      <c r="L263" s="3">
        <v>0</v>
      </c>
      <c r="M263" s="3"/>
      <c r="N263" s="3"/>
      <c r="O263" s="3">
        <v>0</v>
      </c>
      <c r="P263" s="3"/>
      <c r="Q263" s="3"/>
      <c r="R263" s="3">
        <v>0</v>
      </c>
      <c r="S263" s="3"/>
      <c r="T263" s="3"/>
      <c r="U263" s="3">
        <v>0</v>
      </c>
      <c r="V263" s="3"/>
      <c r="W263" s="3"/>
      <c r="X263" s="3">
        <v>0</v>
      </c>
      <c r="Y263" s="3"/>
      <c r="Z263" s="3"/>
      <c r="AA263" s="3">
        <v>0</v>
      </c>
      <c r="AB263" s="3"/>
      <c r="AC263" s="3"/>
      <c r="AD263" s="3">
        <v>0</v>
      </c>
      <c r="AE263" s="3"/>
      <c r="AF263" s="3"/>
      <c r="AG263" s="3">
        <v>0</v>
      </c>
      <c r="AH263" s="3"/>
      <c r="AI263" s="3"/>
      <c r="AJ263" s="3">
        <v>0</v>
      </c>
      <c r="AK263" s="3"/>
      <c r="AL263" s="3"/>
      <c r="AM263" s="3">
        <v>0</v>
      </c>
      <c r="AN263" s="3"/>
      <c r="AO263" s="3"/>
      <c r="AP263" s="3">
        <v>0</v>
      </c>
      <c r="AQ263" s="3"/>
      <c r="AR263" s="3"/>
      <c r="AS263" s="3">
        <v>0</v>
      </c>
      <c r="AT263" s="3"/>
      <c r="AU263" s="3"/>
      <c r="AV263" s="3">
        <v>0</v>
      </c>
      <c r="AW263" s="3"/>
      <c r="AX263" s="3"/>
      <c r="AY263" s="3">
        <v>0</v>
      </c>
      <c r="AZ263" s="3"/>
      <c r="BA263" s="3"/>
      <c r="BB263" s="3">
        <v>0</v>
      </c>
      <c r="BC263" s="3"/>
      <c r="BD263" s="3"/>
      <c r="BE263" s="3">
        <v>0</v>
      </c>
      <c r="BF263" s="3"/>
      <c r="BG263" s="3"/>
      <c r="BH263" s="3">
        <v>0</v>
      </c>
      <c r="BI263" s="3"/>
      <c r="BJ263" s="3"/>
    </row>
    <row r="264" spans="1:62" x14ac:dyDescent="0.3">
      <c r="A264" s="3" t="s">
        <v>880</v>
      </c>
      <c r="B264" s="3" t="s">
        <v>288</v>
      </c>
      <c r="C264" s="3">
        <v>0</v>
      </c>
      <c r="D264" s="3"/>
      <c r="E264" s="3"/>
      <c r="F264" s="3">
        <v>0</v>
      </c>
      <c r="G264" s="3"/>
      <c r="H264" s="3"/>
      <c r="I264" s="3">
        <v>0</v>
      </c>
      <c r="J264" s="3"/>
      <c r="K264" s="3"/>
      <c r="L264" s="3">
        <v>0</v>
      </c>
      <c r="M264" s="3"/>
      <c r="N264" s="3"/>
      <c r="O264" s="3">
        <v>0</v>
      </c>
      <c r="P264" s="3"/>
      <c r="Q264" s="3"/>
      <c r="R264" s="3">
        <v>0</v>
      </c>
      <c r="S264" s="3"/>
      <c r="T264" s="3"/>
      <c r="U264" s="3">
        <v>0</v>
      </c>
      <c r="V264" s="3"/>
      <c r="W264" s="3"/>
      <c r="X264" s="3">
        <v>0</v>
      </c>
      <c r="Y264" s="3"/>
      <c r="Z264" s="3"/>
      <c r="AA264" s="3">
        <v>0</v>
      </c>
      <c r="AB264" s="3"/>
      <c r="AC264" s="3"/>
      <c r="AD264" s="3">
        <v>0</v>
      </c>
      <c r="AE264" s="3"/>
      <c r="AF264" s="3"/>
      <c r="AG264" s="3">
        <v>0</v>
      </c>
      <c r="AH264" s="3"/>
      <c r="AI264" s="3"/>
      <c r="AJ264" s="3">
        <v>0</v>
      </c>
      <c r="AK264" s="3"/>
      <c r="AL264" s="3"/>
      <c r="AM264" s="3">
        <v>0</v>
      </c>
      <c r="AN264" s="3"/>
      <c r="AO264" s="3"/>
      <c r="AP264" s="3">
        <v>0</v>
      </c>
      <c r="AQ264" s="3"/>
      <c r="AR264" s="3"/>
      <c r="AS264" s="3">
        <v>0</v>
      </c>
      <c r="AT264" s="3"/>
      <c r="AU264" s="3"/>
      <c r="AV264" s="3">
        <v>0</v>
      </c>
      <c r="AW264" s="3"/>
      <c r="AX264" s="3"/>
      <c r="AY264" s="3">
        <v>0</v>
      </c>
      <c r="AZ264" s="3"/>
      <c r="BA264" s="3"/>
      <c r="BB264" s="3">
        <v>0</v>
      </c>
      <c r="BC264" s="3"/>
      <c r="BD264" s="3"/>
      <c r="BE264" s="3">
        <v>0</v>
      </c>
      <c r="BF264" s="3"/>
      <c r="BG264" s="3"/>
      <c r="BH264" s="3">
        <v>0</v>
      </c>
      <c r="BI264" s="3"/>
      <c r="BJ264" s="3"/>
    </row>
    <row r="265" spans="1:62" x14ac:dyDescent="0.3">
      <c r="A265" s="3" t="s">
        <v>881</v>
      </c>
      <c r="B265" s="3" t="s">
        <v>288</v>
      </c>
      <c r="C265" s="3">
        <v>0</v>
      </c>
      <c r="D265" s="3"/>
      <c r="E265" s="3"/>
      <c r="F265" s="3">
        <v>0</v>
      </c>
      <c r="G265" s="3"/>
      <c r="H265" s="3"/>
      <c r="I265" s="3">
        <v>0</v>
      </c>
      <c r="J265" s="3"/>
      <c r="K265" s="3"/>
      <c r="L265" s="3">
        <v>0</v>
      </c>
      <c r="M265" s="3"/>
      <c r="N265" s="3"/>
      <c r="O265" s="3">
        <v>0</v>
      </c>
      <c r="P265" s="3"/>
      <c r="Q265" s="3"/>
      <c r="R265" s="3">
        <v>0</v>
      </c>
      <c r="S265" s="3"/>
      <c r="T265" s="3"/>
      <c r="U265" s="3">
        <v>0</v>
      </c>
      <c r="V265" s="3"/>
      <c r="W265" s="3"/>
      <c r="X265" s="3">
        <v>0</v>
      </c>
      <c r="Y265" s="3"/>
      <c r="Z265" s="3"/>
      <c r="AA265" s="3">
        <v>0</v>
      </c>
      <c r="AB265" s="3"/>
      <c r="AC265" s="3"/>
      <c r="AD265" s="3">
        <v>0</v>
      </c>
      <c r="AE265" s="3"/>
      <c r="AF265" s="3"/>
      <c r="AG265" s="3">
        <v>0</v>
      </c>
      <c r="AH265" s="3"/>
      <c r="AI265" s="3"/>
      <c r="AJ265" s="3">
        <v>0</v>
      </c>
      <c r="AK265" s="3"/>
      <c r="AL265" s="3"/>
      <c r="AM265" s="3">
        <v>0</v>
      </c>
      <c r="AN265" s="3"/>
      <c r="AO265" s="3"/>
      <c r="AP265" s="3">
        <v>0</v>
      </c>
      <c r="AQ265" s="3"/>
      <c r="AR265" s="3"/>
      <c r="AS265" s="3">
        <v>0</v>
      </c>
      <c r="AT265" s="3"/>
      <c r="AU265" s="3"/>
      <c r="AV265" s="3">
        <v>0</v>
      </c>
      <c r="AW265" s="3"/>
      <c r="AX265" s="3"/>
      <c r="AY265" s="3">
        <v>0</v>
      </c>
      <c r="AZ265" s="3"/>
      <c r="BA265" s="3"/>
      <c r="BB265" s="3">
        <v>0</v>
      </c>
      <c r="BC265" s="3"/>
      <c r="BD265" s="3"/>
      <c r="BE265" s="3">
        <v>0</v>
      </c>
      <c r="BF265" s="3"/>
      <c r="BG265" s="3"/>
      <c r="BH265" s="3">
        <v>0</v>
      </c>
      <c r="BI265" s="3"/>
      <c r="BJ265" s="3"/>
    </row>
    <row r="266" spans="1:62" x14ac:dyDescent="0.3">
      <c r="A266" s="3" t="s">
        <v>882</v>
      </c>
      <c r="B266" s="3" t="s">
        <v>288</v>
      </c>
      <c r="C266" s="3">
        <v>0</v>
      </c>
      <c r="D266" s="3"/>
      <c r="E266" s="3"/>
      <c r="F266" s="3">
        <v>0</v>
      </c>
      <c r="G266" s="3"/>
      <c r="H266" s="3"/>
      <c r="I266" s="3">
        <v>0</v>
      </c>
      <c r="J266" s="3"/>
      <c r="K266" s="3"/>
      <c r="L266" s="3">
        <v>0</v>
      </c>
      <c r="M266" s="3"/>
      <c r="N266" s="3"/>
      <c r="O266" s="3">
        <v>0</v>
      </c>
      <c r="P266" s="3"/>
      <c r="Q266" s="3"/>
      <c r="R266" s="3">
        <v>0</v>
      </c>
      <c r="S266" s="3"/>
      <c r="T266" s="3"/>
      <c r="U266" s="3">
        <v>0</v>
      </c>
      <c r="V266" s="3"/>
      <c r="W266" s="3"/>
      <c r="X266" s="3">
        <v>0</v>
      </c>
      <c r="Y266" s="3"/>
      <c r="Z266" s="3"/>
      <c r="AA266" s="3">
        <v>0</v>
      </c>
      <c r="AB266" s="3"/>
      <c r="AC266" s="3"/>
      <c r="AD266" s="3">
        <v>0</v>
      </c>
      <c r="AE266" s="3"/>
      <c r="AF266" s="3"/>
      <c r="AG266" s="3">
        <v>0</v>
      </c>
      <c r="AH266" s="3"/>
      <c r="AI266" s="3"/>
      <c r="AJ266" s="3">
        <v>0</v>
      </c>
      <c r="AK266" s="3"/>
      <c r="AL266" s="3"/>
      <c r="AM266" s="3">
        <v>0</v>
      </c>
      <c r="AN266" s="3"/>
      <c r="AO266" s="3"/>
      <c r="AP266" s="3">
        <v>0</v>
      </c>
      <c r="AQ266" s="3"/>
      <c r="AR266" s="3"/>
      <c r="AS266" s="3">
        <v>0</v>
      </c>
      <c r="AT266" s="3"/>
      <c r="AU266" s="3"/>
      <c r="AV266" s="3">
        <v>0</v>
      </c>
      <c r="AW266" s="3"/>
      <c r="AX266" s="3"/>
      <c r="AY266" s="3">
        <v>0</v>
      </c>
      <c r="AZ266" s="3"/>
      <c r="BA266" s="3"/>
      <c r="BB266" s="3">
        <v>0</v>
      </c>
      <c r="BC266" s="3"/>
      <c r="BD266" s="3"/>
      <c r="BE266" s="3">
        <v>0</v>
      </c>
      <c r="BF266" s="3"/>
      <c r="BG266" s="3"/>
      <c r="BH266" s="3">
        <v>0</v>
      </c>
      <c r="BI266" s="3"/>
      <c r="BJ266" s="3"/>
    </row>
    <row r="267" spans="1:62" x14ac:dyDescent="0.3">
      <c r="A267" s="3" t="s">
        <v>377</v>
      </c>
      <c r="B267" s="3" t="s">
        <v>288</v>
      </c>
      <c r="C267" s="3">
        <v>0</v>
      </c>
      <c r="D267" s="3"/>
      <c r="E267" s="3"/>
      <c r="F267" s="3">
        <v>0</v>
      </c>
      <c r="G267" s="3"/>
      <c r="H267" s="3"/>
      <c r="I267" s="3">
        <v>0</v>
      </c>
      <c r="J267" s="3"/>
      <c r="K267" s="3"/>
      <c r="L267" s="3">
        <v>0</v>
      </c>
      <c r="M267" s="3"/>
      <c r="N267" s="3"/>
      <c r="O267" s="3">
        <v>0</v>
      </c>
      <c r="P267" s="3"/>
      <c r="Q267" s="3"/>
      <c r="R267" s="3">
        <v>0</v>
      </c>
      <c r="S267" s="3"/>
      <c r="T267" s="3"/>
      <c r="U267" s="3">
        <v>0</v>
      </c>
      <c r="V267" s="3"/>
      <c r="W267" s="3"/>
      <c r="X267" s="3">
        <v>0</v>
      </c>
      <c r="Y267" s="3"/>
      <c r="Z267" s="3"/>
      <c r="AA267" s="3">
        <v>0</v>
      </c>
      <c r="AB267" s="3"/>
      <c r="AC267" s="3"/>
      <c r="AD267" s="3">
        <v>0</v>
      </c>
      <c r="AE267" s="3"/>
      <c r="AF267" s="3"/>
      <c r="AG267" s="3">
        <v>0</v>
      </c>
      <c r="AH267" s="3"/>
      <c r="AI267" s="3"/>
      <c r="AJ267" s="3">
        <v>0</v>
      </c>
      <c r="AK267" s="3"/>
      <c r="AL267" s="3"/>
      <c r="AM267" s="3">
        <v>0</v>
      </c>
      <c r="AN267" s="3"/>
      <c r="AO267" s="3"/>
      <c r="AP267" s="3">
        <v>0</v>
      </c>
      <c r="AQ267" s="3"/>
      <c r="AR267" s="3"/>
      <c r="AS267" s="3">
        <v>0</v>
      </c>
      <c r="AT267" s="3"/>
      <c r="AU267" s="3"/>
      <c r="AV267" s="3">
        <v>0</v>
      </c>
      <c r="AW267" s="3"/>
      <c r="AX267" s="3"/>
      <c r="AY267" s="3">
        <v>0</v>
      </c>
      <c r="AZ267" s="3"/>
      <c r="BA267" s="3"/>
      <c r="BB267" s="3">
        <v>0</v>
      </c>
      <c r="BC267" s="3"/>
      <c r="BD267" s="3"/>
      <c r="BE267" s="3">
        <v>0</v>
      </c>
      <c r="BF267" s="3"/>
      <c r="BG267" s="3"/>
      <c r="BH267" s="3">
        <v>0</v>
      </c>
      <c r="BI267" s="3"/>
      <c r="BJ267" s="3"/>
    </row>
    <row r="268" spans="1:62" x14ac:dyDescent="0.3">
      <c r="A268" s="3" t="s">
        <v>378</v>
      </c>
      <c r="B268" s="3" t="s">
        <v>288</v>
      </c>
      <c r="C268" s="3">
        <v>2.0497999191284202</v>
      </c>
      <c r="D268" s="3"/>
      <c r="E268" s="3"/>
      <c r="F268" s="3">
        <v>2.0301001071929901</v>
      </c>
      <c r="G268" s="3"/>
      <c r="H268" s="3"/>
      <c r="I268" s="3">
        <v>2.00069999694824</v>
      </c>
      <c r="J268" s="3"/>
      <c r="K268" s="3"/>
      <c r="L268" s="3">
        <v>1.99039995670319</v>
      </c>
      <c r="M268" s="3"/>
      <c r="N268" s="3"/>
      <c r="O268" s="3">
        <v>2.0144000053405802</v>
      </c>
      <c r="P268" s="3"/>
      <c r="Q268" s="3"/>
      <c r="R268" s="3">
        <v>1.99460005760193</v>
      </c>
      <c r="S268" s="3"/>
      <c r="T268" s="3"/>
      <c r="U268" s="3">
        <v>1.96899998188019</v>
      </c>
      <c r="V268" s="3"/>
      <c r="W268" s="3"/>
      <c r="X268" s="3">
        <v>2.0202000141143799</v>
      </c>
      <c r="Y268" s="3"/>
      <c r="Z268" s="3"/>
      <c r="AA268" s="3">
        <v>2.0032000541686998</v>
      </c>
      <c r="AB268" s="3"/>
      <c r="AC268" s="3"/>
      <c r="AD268" s="3">
        <v>1.98249995708466</v>
      </c>
      <c r="AE268" s="3"/>
      <c r="AF268" s="3"/>
      <c r="AG268" s="3">
        <v>1.9622999429702801</v>
      </c>
      <c r="AH268" s="3"/>
      <c r="AI268" s="3"/>
      <c r="AJ268" s="3">
        <v>1.99010002613068</v>
      </c>
      <c r="AK268" s="3"/>
      <c r="AL268" s="3"/>
      <c r="AM268" s="3">
        <v>1.9716000556945801</v>
      </c>
      <c r="AN268" s="3"/>
      <c r="AO268" s="3"/>
      <c r="AP268" s="3">
        <v>1.9449000358581501</v>
      </c>
      <c r="AQ268" s="3"/>
      <c r="AR268" s="3"/>
      <c r="AS268" s="3">
        <v>1.9326000213623</v>
      </c>
      <c r="AT268" s="3"/>
      <c r="AU268" s="3"/>
      <c r="AV268" s="3">
        <v>1.9701000452041599</v>
      </c>
      <c r="AW268" s="3"/>
      <c r="AX268" s="3"/>
      <c r="AY268" s="3">
        <v>1.9665999412536599</v>
      </c>
      <c r="AZ268" s="3"/>
      <c r="BA268" s="3"/>
      <c r="BB268" s="3">
        <v>1.9456000328064</v>
      </c>
      <c r="BC268" s="3"/>
      <c r="BD268" s="3"/>
      <c r="BE268" s="3">
        <v>1.93700003623962</v>
      </c>
      <c r="BF268" s="3"/>
      <c r="BG268" s="3"/>
      <c r="BH268" s="3">
        <v>1.9256000518798799</v>
      </c>
      <c r="BI268" s="3"/>
      <c r="BJ268" s="3"/>
    </row>
    <row r="269" spans="1:62" x14ac:dyDescent="0.3">
      <c r="A269" s="3" t="s">
        <v>379</v>
      </c>
      <c r="B269" s="3" t="s">
        <v>288</v>
      </c>
      <c r="C269" s="3">
        <v>2.3329000473022501</v>
      </c>
      <c r="D269" s="3"/>
      <c r="E269" s="3"/>
      <c r="F269" s="3">
        <v>2.30830001831055</v>
      </c>
      <c r="G269" s="3"/>
      <c r="H269" s="3"/>
      <c r="I269" s="3">
        <v>2.2695000171661399</v>
      </c>
      <c r="J269" s="3"/>
      <c r="K269" s="3"/>
      <c r="L269" s="3">
        <v>2.25349998474121</v>
      </c>
      <c r="M269" s="3"/>
      <c r="N269" s="3"/>
      <c r="O269" s="3">
        <v>2.27589988708496</v>
      </c>
      <c r="P269" s="3"/>
      <c r="Q269" s="3"/>
      <c r="R269" s="3">
        <v>2.2532000541686998</v>
      </c>
      <c r="S269" s="3"/>
      <c r="T269" s="3"/>
      <c r="U269" s="3">
        <v>2.2239000797271702</v>
      </c>
      <c r="V269" s="3"/>
      <c r="W269" s="3"/>
      <c r="X269" s="3">
        <v>2.2843000888824498</v>
      </c>
      <c r="Y269" s="3"/>
      <c r="Z269" s="3"/>
      <c r="AA269" s="3">
        <v>2.2625000476837198</v>
      </c>
      <c r="AB269" s="3"/>
      <c r="AC269" s="3"/>
      <c r="AD269" s="3">
        <v>2.2395000457763699</v>
      </c>
      <c r="AE269" s="3"/>
      <c r="AF269" s="3"/>
      <c r="AG269" s="3">
        <v>2.2174999713897701</v>
      </c>
      <c r="AH269" s="3"/>
      <c r="AI269" s="3"/>
      <c r="AJ269" s="3">
        <v>2.2430000305175799</v>
      </c>
      <c r="AK269" s="3"/>
      <c r="AL269" s="3"/>
      <c r="AM269" s="3">
        <v>2.2211000919342001</v>
      </c>
      <c r="AN269" s="3"/>
      <c r="AO269" s="3"/>
      <c r="AP269" s="3">
        <v>2.1905000209808301</v>
      </c>
      <c r="AQ269" s="3"/>
      <c r="AR269" s="3"/>
      <c r="AS269" s="3">
        <v>2.1768000125885001</v>
      </c>
      <c r="AT269" s="3"/>
      <c r="AU269" s="3"/>
      <c r="AV269" s="3">
        <v>2.2167000770568799</v>
      </c>
      <c r="AW269" s="3"/>
      <c r="AX269" s="3"/>
      <c r="AY269" s="3">
        <v>2.2132000923156698</v>
      </c>
      <c r="AZ269" s="3"/>
      <c r="BA269" s="3"/>
      <c r="BB269" s="3">
        <v>2.1907999515533398</v>
      </c>
      <c r="BC269" s="3"/>
      <c r="BD269" s="3"/>
      <c r="BE269" s="3">
        <v>2.1824998855590798</v>
      </c>
      <c r="BF269" s="3"/>
      <c r="BG269" s="3"/>
      <c r="BH269" s="3">
        <v>2.1686999797821001</v>
      </c>
      <c r="BI269" s="3"/>
      <c r="BJ269" s="3"/>
    </row>
    <row r="270" spans="1:62" x14ac:dyDescent="0.3">
      <c r="A270" s="3" t="s">
        <v>380</v>
      </c>
      <c r="B270" s="3" t="s">
        <v>288</v>
      </c>
      <c r="C270" s="3">
        <v>2.1271998882293701</v>
      </c>
      <c r="D270" s="3"/>
      <c r="E270" s="3"/>
      <c r="F270" s="3">
        <v>2.10660004615784</v>
      </c>
      <c r="G270" s="3"/>
      <c r="H270" s="3"/>
      <c r="I270" s="3">
        <v>2.0803999900817902</v>
      </c>
      <c r="J270" s="3"/>
      <c r="K270" s="3"/>
      <c r="L270" s="3">
        <v>2.0717999935150102</v>
      </c>
      <c r="M270" s="3"/>
      <c r="N270" s="3"/>
      <c r="O270" s="3">
        <v>2.1091001033782999</v>
      </c>
      <c r="P270" s="3"/>
      <c r="Q270" s="3"/>
      <c r="R270" s="3">
        <v>2.08829998970032</v>
      </c>
      <c r="S270" s="3"/>
      <c r="T270" s="3"/>
      <c r="U270" s="3">
        <v>2.0643000602722199</v>
      </c>
      <c r="V270" s="3"/>
      <c r="W270" s="3"/>
      <c r="X270" s="3">
        <v>2.1180000305175799</v>
      </c>
      <c r="Y270" s="3"/>
      <c r="Z270" s="3"/>
      <c r="AA270" s="3">
        <v>2.1013000011444101</v>
      </c>
      <c r="AB270" s="3"/>
      <c r="AC270" s="3"/>
      <c r="AD270" s="3">
        <v>2.08430004119873</v>
      </c>
      <c r="AE270" s="3"/>
      <c r="AF270" s="3"/>
      <c r="AG270" s="3">
        <v>2.0669999122619598</v>
      </c>
      <c r="AH270" s="3"/>
      <c r="AI270" s="3"/>
      <c r="AJ270" s="3">
        <v>2.1050000190734899</v>
      </c>
      <c r="AK270" s="3"/>
      <c r="AL270" s="3"/>
      <c r="AM270" s="3">
        <v>2.0878000259399401</v>
      </c>
      <c r="AN270" s="3"/>
      <c r="AO270" s="3"/>
      <c r="AP270" s="3">
        <v>2.0643000602722199</v>
      </c>
      <c r="AQ270" s="3"/>
      <c r="AR270" s="3"/>
      <c r="AS270" s="3">
        <v>2.0539000034332302</v>
      </c>
      <c r="AT270" s="3"/>
      <c r="AU270" s="3"/>
      <c r="AV270" s="3">
        <v>2.0871000289917001</v>
      </c>
      <c r="AW270" s="3"/>
      <c r="AX270" s="3"/>
      <c r="AY270" s="3">
        <v>2.0811998844146702</v>
      </c>
      <c r="AZ270" s="3"/>
      <c r="BA270" s="3"/>
      <c r="BB270" s="3">
        <v>2.0599000453949001</v>
      </c>
      <c r="BC270" s="3"/>
      <c r="BD270" s="3"/>
      <c r="BE270" s="3">
        <v>2.0553998947143599</v>
      </c>
      <c r="BF270" s="3"/>
      <c r="BG270" s="3"/>
      <c r="BH270" s="3">
        <v>2.0501000881195099</v>
      </c>
      <c r="BI270" s="3"/>
      <c r="BJ270" s="3"/>
    </row>
    <row r="271" spans="1:62" x14ac:dyDescent="0.3">
      <c r="A271" s="3" t="s">
        <v>883</v>
      </c>
      <c r="B271" s="3" t="s">
        <v>288</v>
      </c>
      <c r="C271" s="3">
        <v>0</v>
      </c>
      <c r="D271" s="3"/>
      <c r="E271" s="3"/>
      <c r="F271" s="3">
        <v>0</v>
      </c>
      <c r="G271" s="3"/>
      <c r="H271" s="3"/>
      <c r="I271" s="3">
        <v>0</v>
      </c>
      <c r="J271" s="3"/>
      <c r="K271" s="3"/>
      <c r="L271" s="3">
        <v>0</v>
      </c>
      <c r="M271" s="3"/>
      <c r="N271" s="3"/>
      <c r="O271" s="3">
        <v>0</v>
      </c>
      <c r="P271" s="3"/>
      <c r="Q271" s="3"/>
      <c r="R271" s="3">
        <v>0</v>
      </c>
      <c r="S271" s="3"/>
      <c r="T271" s="3"/>
      <c r="U271" s="3">
        <v>0</v>
      </c>
      <c r="V271" s="3"/>
      <c r="W271" s="3"/>
      <c r="X271" s="3">
        <v>0</v>
      </c>
      <c r="Y271" s="3"/>
      <c r="Z271" s="3"/>
      <c r="AA271" s="3">
        <v>0</v>
      </c>
      <c r="AB271" s="3"/>
      <c r="AC271" s="3"/>
      <c r="AD271" s="3">
        <v>0</v>
      </c>
      <c r="AE271" s="3"/>
      <c r="AF271" s="3"/>
      <c r="AG271" s="3">
        <v>0</v>
      </c>
      <c r="AH271" s="3"/>
      <c r="AI271" s="3"/>
      <c r="AJ271" s="3">
        <v>0</v>
      </c>
      <c r="AK271" s="3"/>
      <c r="AL271" s="3"/>
      <c r="AM271" s="3">
        <v>0</v>
      </c>
      <c r="AN271" s="3"/>
      <c r="AO271" s="3"/>
      <c r="AP271" s="3">
        <v>0</v>
      </c>
      <c r="AQ271" s="3"/>
      <c r="AR271" s="3"/>
      <c r="AS271" s="3">
        <v>0</v>
      </c>
      <c r="AT271" s="3"/>
      <c r="AU271" s="3"/>
      <c r="AV271" s="3">
        <v>0</v>
      </c>
      <c r="AW271" s="3"/>
      <c r="AX271" s="3"/>
      <c r="AY271" s="3">
        <v>0</v>
      </c>
      <c r="AZ271" s="3"/>
      <c r="BA271" s="3"/>
      <c r="BB271" s="3">
        <v>0</v>
      </c>
      <c r="BC271" s="3"/>
      <c r="BD271" s="3"/>
      <c r="BE271" s="3">
        <v>0</v>
      </c>
      <c r="BF271" s="3"/>
      <c r="BG271" s="3"/>
      <c r="BH271" s="3">
        <v>0</v>
      </c>
      <c r="BI271" s="3"/>
      <c r="BJ271" s="3"/>
    </row>
    <row r="272" spans="1:62" x14ac:dyDescent="0.3">
      <c r="A272" s="3" t="s">
        <v>884</v>
      </c>
      <c r="B272" s="3" t="s">
        <v>288</v>
      </c>
      <c r="C272" s="3">
        <v>0</v>
      </c>
      <c r="D272" s="3"/>
      <c r="E272" s="3"/>
      <c r="F272" s="3">
        <v>0</v>
      </c>
      <c r="G272" s="3"/>
      <c r="H272" s="3"/>
      <c r="I272" s="3">
        <v>0</v>
      </c>
      <c r="J272" s="3"/>
      <c r="K272" s="3"/>
      <c r="L272" s="3">
        <v>0</v>
      </c>
      <c r="M272" s="3"/>
      <c r="N272" s="3"/>
      <c r="O272" s="3">
        <v>0</v>
      </c>
      <c r="P272" s="3"/>
      <c r="Q272" s="3"/>
      <c r="R272" s="3">
        <v>0</v>
      </c>
      <c r="S272" s="3"/>
      <c r="T272" s="3"/>
      <c r="U272" s="3">
        <v>0</v>
      </c>
      <c r="V272" s="3"/>
      <c r="W272" s="3"/>
      <c r="X272" s="3">
        <v>0</v>
      </c>
      <c r="Y272" s="3"/>
      <c r="Z272" s="3"/>
      <c r="AA272" s="3">
        <v>0</v>
      </c>
      <c r="AB272" s="3"/>
      <c r="AC272" s="3"/>
      <c r="AD272" s="3">
        <v>0</v>
      </c>
      <c r="AE272" s="3"/>
      <c r="AF272" s="3"/>
      <c r="AG272" s="3">
        <v>0</v>
      </c>
      <c r="AH272" s="3"/>
      <c r="AI272" s="3"/>
      <c r="AJ272" s="3">
        <v>0</v>
      </c>
      <c r="AK272" s="3"/>
      <c r="AL272" s="3"/>
      <c r="AM272" s="3">
        <v>0</v>
      </c>
      <c r="AN272" s="3"/>
      <c r="AO272" s="3"/>
      <c r="AP272" s="3">
        <v>0</v>
      </c>
      <c r="AQ272" s="3"/>
      <c r="AR272" s="3"/>
      <c r="AS272" s="3">
        <v>0</v>
      </c>
      <c r="AT272" s="3"/>
      <c r="AU272" s="3"/>
      <c r="AV272" s="3">
        <v>0</v>
      </c>
      <c r="AW272" s="3"/>
      <c r="AX272" s="3"/>
      <c r="AY272" s="3">
        <v>0</v>
      </c>
      <c r="AZ272" s="3"/>
      <c r="BA272" s="3"/>
      <c r="BB272" s="3">
        <v>0</v>
      </c>
      <c r="BC272" s="3"/>
      <c r="BD272" s="3"/>
      <c r="BE272" s="3">
        <v>0</v>
      </c>
      <c r="BF272" s="3"/>
      <c r="BG272" s="3"/>
      <c r="BH272" s="3">
        <v>0</v>
      </c>
      <c r="BI272" s="3"/>
      <c r="BJ272" s="3"/>
    </row>
    <row r="273" spans="1:62" x14ac:dyDescent="0.3">
      <c r="A273" s="3" t="s">
        <v>885</v>
      </c>
      <c r="B273" s="3" t="s">
        <v>288</v>
      </c>
      <c r="C273" s="3">
        <v>0</v>
      </c>
      <c r="D273" s="3"/>
      <c r="E273" s="3"/>
      <c r="F273" s="3">
        <v>0</v>
      </c>
      <c r="G273" s="3"/>
      <c r="H273" s="3"/>
      <c r="I273" s="3">
        <v>0</v>
      </c>
      <c r="J273" s="3"/>
      <c r="K273" s="3"/>
      <c r="L273" s="3">
        <v>0</v>
      </c>
      <c r="M273" s="3"/>
      <c r="N273" s="3"/>
      <c r="O273" s="3">
        <v>0</v>
      </c>
      <c r="P273" s="3"/>
      <c r="Q273" s="3"/>
      <c r="R273" s="3">
        <v>0</v>
      </c>
      <c r="S273" s="3"/>
      <c r="T273" s="3"/>
      <c r="U273" s="3">
        <v>0</v>
      </c>
      <c r="V273" s="3"/>
      <c r="W273" s="3"/>
      <c r="X273" s="3">
        <v>0</v>
      </c>
      <c r="Y273" s="3"/>
      <c r="Z273" s="3"/>
      <c r="AA273" s="3">
        <v>0</v>
      </c>
      <c r="AB273" s="3"/>
      <c r="AC273" s="3"/>
      <c r="AD273" s="3">
        <v>0</v>
      </c>
      <c r="AE273" s="3"/>
      <c r="AF273" s="3"/>
      <c r="AG273" s="3">
        <v>0</v>
      </c>
      <c r="AH273" s="3"/>
      <c r="AI273" s="3"/>
      <c r="AJ273" s="3">
        <v>0</v>
      </c>
      <c r="AK273" s="3"/>
      <c r="AL273" s="3"/>
      <c r="AM273" s="3">
        <v>0</v>
      </c>
      <c r="AN273" s="3"/>
      <c r="AO273" s="3"/>
      <c r="AP273" s="3">
        <v>0</v>
      </c>
      <c r="AQ273" s="3"/>
      <c r="AR273" s="3"/>
      <c r="AS273" s="3">
        <v>0</v>
      </c>
      <c r="AT273" s="3"/>
      <c r="AU273" s="3"/>
      <c r="AV273" s="3">
        <v>0</v>
      </c>
      <c r="AW273" s="3"/>
      <c r="AX273" s="3"/>
      <c r="AY273" s="3">
        <v>0</v>
      </c>
      <c r="AZ273" s="3"/>
      <c r="BA273" s="3"/>
      <c r="BB273" s="3">
        <v>0</v>
      </c>
      <c r="BC273" s="3"/>
      <c r="BD273" s="3"/>
      <c r="BE273" s="3">
        <v>0</v>
      </c>
      <c r="BF273" s="3"/>
      <c r="BG273" s="3"/>
      <c r="BH273" s="3">
        <v>0</v>
      </c>
      <c r="BI273" s="3"/>
      <c r="BJ273" s="3"/>
    </row>
    <row r="274" spans="1:62" x14ac:dyDescent="0.3">
      <c r="A274" s="3" t="s">
        <v>886</v>
      </c>
      <c r="B274" s="3" t="s">
        <v>288</v>
      </c>
      <c r="C274" s="3">
        <v>0</v>
      </c>
      <c r="D274" s="3"/>
      <c r="E274" s="3"/>
      <c r="F274" s="3">
        <v>0</v>
      </c>
      <c r="G274" s="3"/>
      <c r="H274" s="3"/>
      <c r="I274" s="3">
        <v>0</v>
      </c>
      <c r="J274" s="3"/>
      <c r="K274" s="3"/>
      <c r="L274" s="3">
        <v>0</v>
      </c>
      <c r="M274" s="3"/>
      <c r="N274" s="3"/>
      <c r="O274" s="3">
        <v>0</v>
      </c>
      <c r="P274" s="3"/>
      <c r="Q274" s="3"/>
      <c r="R274" s="3">
        <v>0</v>
      </c>
      <c r="S274" s="3"/>
      <c r="T274" s="3"/>
      <c r="U274" s="3">
        <v>0</v>
      </c>
      <c r="V274" s="3"/>
      <c r="W274" s="3"/>
      <c r="X274" s="3">
        <v>0</v>
      </c>
      <c r="Y274" s="3"/>
      <c r="Z274" s="3"/>
      <c r="AA274" s="3">
        <v>0</v>
      </c>
      <c r="AB274" s="3"/>
      <c r="AC274" s="3"/>
      <c r="AD274" s="3">
        <v>0</v>
      </c>
      <c r="AE274" s="3"/>
      <c r="AF274" s="3"/>
      <c r="AG274" s="3">
        <v>0</v>
      </c>
      <c r="AH274" s="3"/>
      <c r="AI274" s="3"/>
      <c r="AJ274" s="3">
        <v>0</v>
      </c>
      <c r="AK274" s="3"/>
      <c r="AL274" s="3"/>
      <c r="AM274" s="3">
        <v>0</v>
      </c>
      <c r="AN274" s="3"/>
      <c r="AO274" s="3"/>
      <c r="AP274" s="3">
        <v>0</v>
      </c>
      <c r="AQ274" s="3"/>
      <c r="AR274" s="3"/>
      <c r="AS274" s="3">
        <v>0</v>
      </c>
      <c r="AT274" s="3"/>
      <c r="AU274" s="3"/>
      <c r="AV274" s="3">
        <v>0</v>
      </c>
      <c r="AW274" s="3"/>
      <c r="AX274" s="3"/>
      <c r="AY274" s="3">
        <v>0</v>
      </c>
      <c r="AZ274" s="3"/>
      <c r="BA274" s="3"/>
      <c r="BB274" s="3">
        <v>0</v>
      </c>
      <c r="BC274" s="3"/>
      <c r="BD274" s="3"/>
      <c r="BE274" s="3">
        <v>0</v>
      </c>
      <c r="BF274" s="3"/>
      <c r="BG274" s="3"/>
      <c r="BH274" s="3">
        <v>0</v>
      </c>
      <c r="BI274" s="3"/>
      <c r="BJ274" s="3"/>
    </row>
    <row r="275" spans="1:62" x14ac:dyDescent="0.3">
      <c r="A275" s="3" t="s">
        <v>887</v>
      </c>
      <c r="B275" s="3" t="s">
        <v>288</v>
      </c>
      <c r="C275" s="3">
        <v>0</v>
      </c>
      <c r="D275" s="3"/>
      <c r="E275" s="3"/>
      <c r="F275" s="3">
        <v>0</v>
      </c>
      <c r="G275" s="3"/>
      <c r="H275" s="3"/>
      <c r="I275" s="3">
        <v>0</v>
      </c>
      <c r="J275" s="3"/>
      <c r="K275" s="3"/>
      <c r="L275" s="3">
        <v>0</v>
      </c>
      <c r="M275" s="3"/>
      <c r="N275" s="3"/>
      <c r="O275" s="3">
        <v>0</v>
      </c>
      <c r="P275" s="3"/>
      <c r="Q275" s="3"/>
      <c r="R275" s="3">
        <v>0</v>
      </c>
      <c r="S275" s="3"/>
      <c r="T275" s="3"/>
      <c r="U275" s="3">
        <v>0</v>
      </c>
      <c r="V275" s="3"/>
      <c r="W275" s="3"/>
      <c r="X275" s="3">
        <v>0</v>
      </c>
      <c r="Y275" s="3"/>
      <c r="Z275" s="3"/>
      <c r="AA275" s="3">
        <v>0</v>
      </c>
      <c r="AB275" s="3"/>
      <c r="AC275" s="3"/>
      <c r="AD275" s="3">
        <v>0</v>
      </c>
      <c r="AE275" s="3"/>
      <c r="AF275" s="3"/>
      <c r="AG275" s="3">
        <v>0</v>
      </c>
      <c r="AH275" s="3"/>
      <c r="AI275" s="3"/>
      <c r="AJ275" s="3">
        <v>0</v>
      </c>
      <c r="AK275" s="3"/>
      <c r="AL275" s="3"/>
      <c r="AM275" s="3">
        <v>0</v>
      </c>
      <c r="AN275" s="3"/>
      <c r="AO275" s="3"/>
      <c r="AP275" s="3">
        <v>0</v>
      </c>
      <c r="AQ275" s="3"/>
      <c r="AR275" s="3"/>
      <c r="AS275" s="3">
        <v>0</v>
      </c>
      <c r="AT275" s="3"/>
      <c r="AU275" s="3"/>
      <c r="AV275" s="3">
        <v>0</v>
      </c>
      <c r="AW275" s="3"/>
      <c r="AX275" s="3"/>
      <c r="AY275" s="3">
        <v>0</v>
      </c>
      <c r="AZ275" s="3"/>
      <c r="BA275" s="3"/>
      <c r="BB275" s="3">
        <v>0</v>
      </c>
      <c r="BC275" s="3"/>
      <c r="BD275" s="3"/>
      <c r="BE275" s="3">
        <v>0</v>
      </c>
      <c r="BF275" s="3"/>
      <c r="BG275" s="3"/>
      <c r="BH275" s="3">
        <v>0</v>
      </c>
      <c r="BI275" s="3"/>
      <c r="BJ275" s="3"/>
    </row>
    <row r="276" spans="1:62" x14ac:dyDescent="0.3">
      <c r="A276" s="3" t="s">
        <v>888</v>
      </c>
      <c r="B276" s="3" t="s">
        <v>288</v>
      </c>
      <c r="C276" s="3">
        <v>0</v>
      </c>
      <c r="D276" s="3"/>
      <c r="E276" s="3"/>
      <c r="F276" s="3">
        <v>0</v>
      </c>
      <c r="G276" s="3"/>
      <c r="H276" s="3"/>
      <c r="I276" s="3">
        <v>0</v>
      </c>
      <c r="J276" s="3"/>
      <c r="K276" s="3"/>
      <c r="L276" s="3">
        <v>0</v>
      </c>
      <c r="M276" s="3"/>
      <c r="N276" s="3"/>
      <c r="O276" s="3">
        <v>0</v>
      </c>
      <c r="P276" s="3"/>
      <c r="Q276" s="3"/>
      <c r="R276" s="3">
        <v>0</v>
      </c>
      <c r="S276" s="3"/>
      <c r="T276" s="3"/>
      <c r="U276" s="3">
        <v>0</v>
      </c>
      <c r="V276" s="3"/>
      <c r="W276" s="3"/>
      <c r="X276" s="3">
        <v>0</v>
      </c>
      <c r="Y276" s="3"/>
      <c r="Z276" s="3"/>
      <c r="AA276" s="3">
        <v>0</v>
      </c>
      <c r="AB276" s="3"/>
      <c r="AC276" s="3"/>
      <c r="AD276" s="3">
        <v>0</v>
      </c>
      <c r="AE276" s="3"/>
      <c r="AF276" s="3"/>
      <c r="AG276" s="3">
        <v>0</v>
      </c>
      <c r="AH276" s="3"/>
      <c r="AI276" s="3"/>
      <c r="AJ276" s="3">
        <v>0</v>
      </c>
      <c r="AK276" s="3"/>
      <c r="AL276" s="3"/>
      <c r="AM276" s="3">
        <v>0</v>
      </c>
      <c r="AN276" s="3"/>
      <c r="AO276" s="3"/>
      <c r="AP276" s="3">
        <v>0</v>
      </c>
      <c r="AQ276" s="3"/>
      <c r="AR276" s="3"/>
      <c r="AS276" s="3">
        <v>0</v>
      </c>
      <c r="AT276" s="3"/>
      <c r="AU276" s="3"/>
      <c r="AV276" s="3">
        <v>0</v>
      </c>
      <c r="AW276" s="3"/>
      <c r="AX276" s="3"/>
      <c r="AY276" s="3">
        <v>0</v>
      </c>
      <c r="AZ276" s="3"/>
      <c r="BA276" s="3"/>
      <c r="BB276" s="3">
        <v>0</v>
      </c>
      <c r="BC276" s="3"/>
      <c r="BD276" s="3"/>
      <c r="BE276" s="3">
        <v>0</v>
      </c>
      <c r="BF276" s="3"/>
      <c r="BG276" s="3"/>
      <c r="BH276" s="3">
        <v>0</v>
      </c>
      <c r="BI276" s="3"/>
      <c r="BJ276" s="3"/>
    </row>
    <row r="277" spans="1:62" x14ac:dyDescent="0.3">
      <c r="A277" s="3" t="s">
        <v>889</v>
      </c>
      <c r="B277" s="3" t="s">
        <v>288</v>
      </c>
      <c r="C277" s="3">
        <v>0</v>
      </c>
      <c r="D277" s="3"/>
      <c r="E277" s="3"/>
      <c r="F277" s="3">
        <v>0</v>
      </c>
      <c r="G277" s="3"/>
      <c r="H277" s="3"/>
      <c r="I277" s="3">
        <v>0</v>
      </c>
      <c r="J277" s="3"/>
      <c r="K277" s="3"/>
      <c r="L277" s="3">
        <v>0</v>
      </c>
      <c r="M277" s="3"/>
      <c r="N277" s="3"/>
      <c r="O277" s="3">
        <v>0</v>
      </c>
      <c r="P277" s="3"/>
      <c r="Q277" s="3"/>
      <c r="R277" s="3">
        <v>0</v>
      </c>
      <c r="S277" s="3"/>
      <c r="T277" s="3"/>
      <c r="U277" s="3">
        <v>0</v>
      </c>
      <c r="V277" s="3"/>
      <c r="W277" s="3"/>
      <c r="X277" s="3">
        <v>0</v>
      </c>
      <c r="Y277" s="3"/>
      <c r="Z277" s="3"/>
      <c r="AA277" s="3">
        <v>0</v>
      </c>
      <c r="AB277" s="3"/>
      <c r="AC277" s="3"/>
      <c r="AD277" s="3">
        <v>0</v>
      </c>
      <c r="AE277" s="3"/>
      <c r="AF277" s="3"/>
      <c r="AG277" s="3">
        <v>0</v>
      </c>
      <c r="AH277" s="3"/>
      <c r="AI277" s="3"/>
      <c r="AJ277" s="3">
        <v>0</v>
      </c>
      <c r="AK277" s="3"/>
      <c r="AL277" s="3"/>
      <c r="AM277" s="3">
        <v>0</v>
      </c>
      <c r="AN277" s="3"/>
      <c r="AO277" s="3"/>
      <c r="AP277" s="3">
        <v>0</v>
      </c>
      <c r="AQ277" s="3"/>
      <c r="AR277" s="3"/>
      <c r="AS277" s="3">
        <v>0</v>
      </c>
      <c r="AT277" s="3"/>
      <c r="AU277" s="3"/>
      <c r="AV277" s="3">
        <v>0</v>
      </c>
      <c r="AW277" s="3"/>
      <c r="AX277" s="3"/>
      <c r="AY277" s="3">
        <v>0</v>
      </c>
      <c r="AZ277" s="3"/>
      <c r="BA277" s="3"/>
      <c r="BB277" s="3">
        <v>0</v>
      </c>
      <c r="BC277" s="3"/>
      <c r="BD277" s="3"/>
      <c r="BE277" s="3">
        <v>0</v>
      </c>
      <c r="BF277" s="3"/>
      <c r="BG277" s="3"/>
      <c r="BH277" s="3">
        <v>0</v>
      </c>
      <c r="BI277" s="3"/>
      <c r="BJ277" s="3"/>
    </row>
    <row r="278" spans="1:62" x14ac:dyDescent="0.3">
      <c r="A278" s="3" t="s">
        <v>890</v>
      </c>
      <c r="B278" s="3" t="s">
        <v>288</v>
      </c>
      <c r="C278" s="3">
        <v>0</v>
      </c>
      <c r="D278" s="3"/>
      <c r="E278" s="3"/>
      <c r="F278" s="3">
        <v>0</v>
      </c>
      <c r="G278" s="3"/>
      <c r="H278" s="3"/>
      <c r="I278" s="3">
        <v>0</v>
      </c>
      <c r="J278" s="3"/>
      <c r="K278" s="3"/>
      <c r="L278" s="3">
        <v>0</v>
      </c>
      <c r="M278" s="3"/>
      <c r="N278" s="3"/>
      <c r="O278" s="3">
        <v>0</v>
      </c>
      <c r="P278" s="3"/>
      <c r="Q278" s="3"/>
      <c r="R278" s="3">
        <v>0</v>
      </c>
      <c r="S278" s="3"/>
      <c r="T278" s="3"/>
      <c r="U278" s="3">
        <v>0</v>
      </c>
      <c r="V278" s="3"/>
      <c r="W278" s="3"/>
      <c r="X278" s="3">
        <v>0</v>
      </c>
      <c r="Y278" s="3"/>
      <c r="Z278" s="3"/>
      <c r="AA278" s="3">
        <v>0</v>
      </c>
      <c r="AB278" s="3"/>
      <c r="AC278" s="3"/>
      <c r="AD278" s="3">
        <v>0</v>
      </c>
      <c r="AE278" s="3"/>
      <c r="AF278" s="3"/>
      <c r="AG278" s="3">
        <v>0</v>
      </c>
      <c r="AH278" s="3"/>
      <c r="AI278" s="3"/>
      <c r="AJ278" s="3">
        <v>0</v>
      </c>
      <c r="AK278" s="3"/>
      <c r="AL278" s="3"/>
      <c r="AM278" s="3">
        <v>0</v>
      </c>
      <c r="AN278" s="3"/>
      <c r="AO278" s="3"/>
      <c r="AP278" s="3">
        <v>0</v>
      </c>
      <c r="AQ278" s="3"/>
      <c r="AR278" s="3"/>
      <c r="AS278" s="3">
        <v>0</v>
      </c>
      <c r="AT278" s="3"/>
      <c r="AU278" s="3"/>
      <c r="AV278" s="3">
        <v>0</v>
      </c>
      <c r="AW278" s="3"/>
      <c r="AX278" s="3"/>
      <c r="AY278" s="3">
        <v>0</v>
      </c>
      <c r="AZ278" s="3"/>
      <c r="BA278" s="3"/>
      <c r="BB278" s="3">
        <v>0</v>
      </c>
      <c r="BC278" s="3"/>
      <c r="BD278" s="3"/>
      <c r="BE278" s="3">
        <v>0</v>
      </c>
      <c r="BF278" s="3"/>
      <c r="BG278" s="3"/>
      <c r="BH278" s="3">
        <v>0</v>
      </c>
      <c r="BI278" s="3"/>
      <c r="BJ278" s="3"/>
    </row>
    <row r="279" spans="1:62" x14ac:dyDescent="0.3">
      <c r="A279" s="3" t="s">
        <v>891</v>
      </c>
      <c r="B279" s="3" t="s">
        <v>288</v>
      </c>
      <c r="C279" s="3">
        <v>0</v>
      </c>
      <c r="D279" s="3"/>
      <c r="E279" s="3"/>
      <c r="F279" s="3">
        <v>0</v>
      </c>
      <c r="G279" s="3"/>
      <c r="H279" s="3"/>
      <c r="I279" s="3">
        <v>0</v>
      </c>
      <c r="J279" s="3"/>
      <c r="K279" s="3"/>
      <c r="L279" s="3">
        <v>0</v>
      </c>
      <c r="M279" s="3"/>
      <c r="N279" s="3"/>
      <c r="O279" s="3">
        <v>0</v>
      </c>
      <c r="P279" s="3"/>
      <c r="Q279" s="3"/>
      <c r="R279" s="3">
        <v>0</v>
      </c>
      <c r="S279" s="3"/>
      <c r="T279" s="3"/>
      <c r="U279" s="3">
        <v>0</v>
      </c>
      <c r="V279" s="3"/>
      <c r="W279" s="3"/>
      <c r="X279" s="3">
        <v>0</v>
      </c>
      <c r="Y279" s="3"/>
      <c r="Z279" s="3"/>
      <c r="AA279" s="3">
        <v>0</v>
      </c>
      <c r="AB279" s="3"/>
      <c r="AC279" s="3"/>
      <c r="AD279" s="3">
        <v>0</v>
      </c>
      <c r="AE279" s="3"/>
      <c r="AF279" s="3"/>
      <c r="AG279" s="3">
        <v>0</v>
      </c>
      <c r="AH279" s="3"/>
      <c r="AI279" s="3"/>
      <c r="AJ279" s="3">
        <v>0</v>
      </c>
      <c r="AK279" s="3"/>
      <c r="AL279" s="3"/>
      <c r="AM279" s="3">
        <v>0</v>
      </c>
      <c r="AN279" s="3"/>
      <c r="AO279" s="3"/>
      <c r="AP279" s="3">
        <v>0</v>
      </c>
      <c r="AQ279" s="3"/>
      <c r="AR279" s="3"/>
      <c r="AS279" s="3">
        <v>0</v>
      </c>
      <c r="AT279" s="3"/>
      <c r="AU279" s="3"/>
      <c r="AV279" s="3">
        <v>0</v>
      </c>
      <c r="AW279" s="3"/>
      <c r="AX279" s="3"/>
      <c r="AY279" s="3">
        <v>0</v>
      </c>
      <c r="AZ279" s="3"/>
      <c r="BA279" s="3"/>
      <c r="BB279" s="3">
        <v>0</v>
      </c>
      <c r="BC279" s="3"/>
      <c r="BD279" s="3"/>
      <c r="BE279" s="3">
        <v>0</v>
      </c>
      <c r="BF279" s="3"/>
      <c r="BG279" s="3"/>
      <c r="BH279" s="3">
        <v>0</v>
      </c>
      <c r="BI279" s="3"/>
      <c r="BJ279" s="3"/>
    </row>
    <row r="280" spans="1:62" x14ac:dyDescent="0.3">
      <c r="A280" s="3" t="s">
        <v>892</v>
      </c>
      <c r="B280" s="3" t="s">
        <v>288</v>
      </c>
      <c r="C280" s="3">
        <v>0</v>
      </c>
      <c r="D280" s="3"/>
      <c r="E280" s="3"/>
      <c r="F280" s="3">
        <v>0</v>
      </c>
      <c r="G280" s="3"/>
      <c r="H280" s="3"/>
      <c r="I280" s="3">
        <v>0</v>
      </c>
      <c r="J280" s="3"/>
      <c r="K280" s="3"/>
      <c r="L280" s="3">
        <v>0</v>
      </c>
      <c r="M280" s="3"/>
      <c r="N280" s="3"/>
      <c r="O280" s="3">
        <v>0</v>
      </c>
      <c r="P280" s="3"/>
      <c r="Q280" s="3"/>
      <c r="R280" s="3">
        <v>0</v>
      </c>
      <c r="S280" s="3"/>
      <c r="T280" s="3"/>
      <c r="U280" s="3">
        <v>0</v>
      </c>
      <c r="V280" s="3"/>
      <c r="W280" s="3"/>
      <c r="X280" s="3">
        <v>0</v>
      </c>
      <c r="Y280" s="3"/>
      <c r="Z280" s="3"/>
      <c r="AA280" s="3">
        <v>0</v>
      </c>
      <c r="AB280" s="3"/>
      <c r="AC280" s="3"/>
      <c r="AD280" s="3">
        <v>0</v>
      </c>
      <c r="AE280" s="3"/>
      <c r="AF280" s="3"/>
      <c r="AG280" s="3">
        <v>0</v>
      </c>
      <c r="AH280" s="3"/>
      <c r="AI280" s="3"/>
      <c r="AJ280" s="3">
        <v>0</v>
      </c>
      <c r="AK280" s="3"/>
      <c r="AL280" s="3"/>
      <c r="AM280" s="3">
        <v>0</v>
      </c>
      <c r="AN280" s="3"/>
      <c r="AO280" s="3"/>
      <c r="AP280" s="3">
        <v>0</v>
      </c>
      <c r="AQ280" s="3"/>
      <c r="AR280" s="3"/>
      <c r="AS280" s="3">
        <v>0</v>
      </c>
      <c r="AT280" s="3"/>
      <c r="AU280" s="3"/>
      <c r="AV280" s="3">
        <v>0</v>
      </c>
      <c r="AW280" s="3"/>
      <c r="AX280" s="3"/>
      <c r="AY280" s="3">
        <v>0</v>
      </c>
      <c r="AZ280" s="3"/>
      <c r="BA280" s="3"/>
      <c r="BB280" s="3">
        <v>0</v>
      </c>
      <c r="BC280" s="3"/>
      <c r="BD280" s="3"/>
      <c r="BE280" s="3">
        <v>0</v>
      </c>
      <c r="BF280" s="3"/>
      <c r="BG280" s="3"/>
      <c r="BH280" s="3">
        <v>0</v>
      </c>
      <c r="BI280" s="3"/>
      <c r="BJ280" s="3"/>
    </row>
    <row r="281" spans="1:62" x14ac:dyDescent="0.3">
      <c r="A281" s="3" t="s">
        <v>893</v>
      </c>
      <c r="B281" s="3" t="s">
        <v>409</v>
      </c>
      <c r="C281" s="3">
        <v>20.700010299682599</v>
      </c>
      <c r="D281" s="3"/>
      <c r="E281" s="3"/>
      <c r="F281" s="3">
        <v>20.799863815307599</v>
      </c>
      <c r="G281" s="3"/>
      <c r="H281" s="3"/>
      <c r="I281" s="3">
        <v>21.099634170532202</v>
      </c>
      <c r="J281" s="3"/>
      <c r="K281" s="3"/>
      <c r="L281" s="3">
        <v>21.196577072143601</v>
      </c>
      <c r="M281" s="3"/>
      <c r="N281" s="3"/>
      <c r="O281" s="3">
        <v>23.795852661132798</v>
      </c>
      <c r="P281" s="3"/>
      <c r="Q281" s="3"/>
      <c r="R281" s="3">
        <v>24.298213958740199</v>
      </c>
      <c r="S281" s="3"/>
      <c r="T281" s="3"/>
      <c r="U281" s="3">
        <v>25.094882965087901</v>
      </c>
      <c r="V281" s="3"/>
      <c r="W281" s="3"/>
      <c r="X281" s="3">
        <v>28.972698211669901</v>
      </c>
      <c r="Y281" s="3"/>
      <c r="Z281" s="3"/>
      <c r="AA281" s="3">
        <v>29.4984436035156</v>
      </c>
      <c r="AB281" s="3"/>
      <c r="AC281" s="3"/>
      <c r="AD281" s="3">
        <v>29.8963298797607</v>
      </c>
      <c r="AE281" s="3"/>
      <c r="AF281" s="3"/>
      <c r="AG281" s="3">
        <v>30.298046112060501</v>
      </c>
      <c r="AH281" s="3"/>
      <c r="AI281" s="3"/>
      <c r="AJ281" s="3">
        <v>32.090381622314503</v>
      </c>
      <c r="AK281" s="3"/>
      <c r="AL281" s="3"/>
      <c r="AM281" s="3">
        <v>32.398536682128899</v>
      </c>
      <c r="AN281" s="3"/>
      <c r="AO281" s="3"/>
      <c r="AP281" s="3">
        <v>32.598171234130902</v>
      </c>
      <c r="AQ281" s="3"/>
      <c r="AR281" s="3"/>
      <c r="AS281" s="3">
        <v>32.699413299560497</v>
      </c>
      <c r="AT281" s="3"/>
      <c r="AU281" s="3"/>
      <c r="AV281" s="3">
        <v>33.494880676269503</v>
      </c>
      <c r="AW281" s="3"/>
      <c r="AX281" s="3"/>
      <c r="AY281" s="3">
        <v>33.4999809265137</v>
      </c>
      <c r="AZ281" s="3"/>
      <c r="BA281" s="3"/>
      <c r="BB281" s="3">
        <v>33.599357604980497</v>
      </c>
      <c r="BC281" s="3"/>
      <c r="BD281" s="3"/>
      <c r="BE281" s="3">
        <v>33.6993598937988</v>
      </c>
      <c r="BF281" s="3"/>
      <c r="BG281" s="3"/>
      <c r="BH281" s="3">
        <v>33.799358367919901</v>
      </c>
      <c r="BI281" s="3"/>
      <c r="BJ281" s="3"/>
    </row>
    <row r="282" spans="1:62" x14ac:dyDescent="0.3">
      <c r="A282" s="3" t="s">
        <v>894</v>
      </c>
      <c r="B282" s="3" t="s">
        <v>409</v>
      </c>
      <c r="C282" s="3">
        <v>0</v>
      </c>
      <c r="D282" s="3"/>
      <c r="E282" s="3"/>
      <c r="F282" s="3">
        <v>0</v>
      </c>
      <c r="G282" s="3"/>
      <c r="H282" s="3"/>
      <c r="I282" s="3">
        <v>0</v>
      </c>
      <c r="J282" s="3"/>
      <c r="K282" s="3"/>
      <c r="L282" s="3">
        <v>0</v>
      </c>
      <c r="M282" s="3"/>
      <c r="N282" s="3"/>
      <c r="O282" s="3">
        <v>0</v>
      </c>
      <c r="P282" s="3"/>
      <c r="Q282" s="3"/>
      <c r="R282" s="3">
        <v>0</v>
      </c>
      <c r="S282" s="3"/>
      <c r="T282" s="3"/>
      <c r="U282" s="3">
        <v>0</v>
      </c>
      <c r="V282" s="3"/>
      <c r="W282" s="3"/>
      <c r="X282" s="3">
        <v>0</v>
      </c>
      <c r="Y282" s="3"/>
      <c r="Z282" s="3"/>
      <c r="AA282" s="3">
        <v>0</v>
      </c>
      <c r="AB282" s="3"/>
      <c r="AC282" s="3"/>
      <c r="AD282" s="3">
        <v>0</v>
      </c>
      <c r="AE282" s="3"/>
      <c r="AF282" s="3"/>
      <c r="AG282" s="3">
        <v>0</v>
      </c>
      <c r="AH282" s="3"/>
      <c r="AI282" s="3"/>
      <c r="AJ282" s="3">
        <v>0</v>
      </c>
      <c r="AK282" s="3"/>
      <c r="AL282" s="3"/>
      <c r="AM282" s="3">
        <v>0</v>
      </c>
      <c r="AN282" s="3"/>
      <c r="AO282" s="3"/>
      <c r="AP282" s="3">
        <v>0</v>
      </c>
      <c r="AQ282" s="3"/>
      <c r="AR282" s="3"/>
      <c r="AS282" s="3">
        <v>0</v>
      </c>
      <c r="AT282" s="3"/>
      <c r="AU282" s="3"/>
      <c r="AV282" s="3">
        <v>0</v>
      </c>
      <c r="AW282" s="3"/>
      <c r="AX282" s="3"/>
      <c r="AY282" s="3">
        <v>0</v>
      </c>
      <c r="AZ282" s="3"/>
      <c r="BA282" s="3"/>
      <c r="BB282" s="3">
        <v>0</v>
      </c>
      <c r="BC282" s="3"/>
      <c r="BD282" s="3"/>
      <c r="BE282" s="3">
        <v>0</v>
      </c>
      <c r="BF282" s="3"/>
      <c r="BG282" s="3"/>
      <c r="BH282" s="3">
        <v>0</v>
      </c>
      <c r="BI282" s="3"/>
      <c r="BJ282" s="3"/>
    </row>
    <row r="283" spans="1:62" x14ac:dyDescent="0.3">
      <c r="A283" s="3" t="s">
        <v>530</v>
      </c>
      <c r="B283" s="3" t="s">
        <v>409</v>
      </c>
      <c r="C283" s="3">
        <v>41.599998474121101</v>
      </c>
      <c r="D283" s="3"/>
      <c r="E283" s="3"/>
      <c r="F283" s="3">
        <v>42.099998474121101</v>
      </c>
      <c r="G283" s="3"/>
      <c r="H283" s="3"/>
      <c r="I283" s="3">
        <v>43.400001525878899</v>
      </c>
      <c r="J283" s="3"/>
      <c r="K283" s="3"/>
      <c r="L283" s="3">
        <v>44.5</v>
      </c>
      <c r="M283" s="3"/>
      <c r="N283" s="3"/>
      <c r="O283" s="3">
        <v>45.5</v>
      </c>
      <c r="P283" s="3"/>
      <c r="Q283" s="3"/>
      <c r="R283" s="3">
        <v>45.599998474121101</v>
      </c>
      <c r="S283" s="3"/>
      <c r="T283" s="3"/>
      <c r="U283" s="3">
        <v>46</v>
      </c>
      <c r="V283" s="3"/>
      <c r="W283" s="3"/>
      <c r="X283" s="3">
        <v>45.5</v>
      </c>
      <c r="Y283" s="3"/>
      <c r="Z283" s="3"/>
      <c r="AA283" s="3">
        <v>45.5</v>
      </c>
      <c r="AB283" s="3"/>
      <c r="AC283" s="3"/>
      <c r="AD283" s="3">
        <v>45.400001525878899</v>
      </c>
      <c r="AE283" s="3"/>
      <c r="AF283" s="3"/>
      <c r="AG283" s="3">
        <v>46</v>
      </c>
      <c r="AH283" s="3"/>
      <c r="AI283" s="3"/>
      <c r="AJ283" s="3">
        <v>47.700000762939503</v>
      </c>
      <c r="AK283" s="3"/>
      <c r="AL283" s="3"/>
      <c r="AM283" s="3">
        <v>48</v>
      </c>
      <c r="AN283" s="3"/>
      <c r="AO283" s="3"/>
      <c r="AP283" s="3">
        <v>48.700000762939503</v>
      </c>
      <c r="AQ283" s="3"/>
      <c r="AR283" s="3"/>
      <c r="AS283" s="3">
        <v>49.599998474121101</v>
      </c>
      <c r="AT283" s="3"/>
      <c r="AU283" s="3"/>
      <c r="AV283" s="3">
        <v>49.5</v>
      </c>
      <c r="AW283" s="3"/>
      <c r="AX283" s="3"/>
      <c r="AY283" s="3">
        <v>49.200000762939503</v>
      </c>
      <c r="AZ283" s="3"/>
      <c r="BA283" s="3"/>
      <c r="BB283" s="3">
        <v>48.5</v>
      </c>
      <c r="BC283" s="3"/>
      <c r="BD283" s="3"/>
      <c r="BE283" s="3">
        <v>48.5</v>
      </c>
      <c r="BF283" s="3"/>
      <c r="BG283" s="3"/>
      <c r="BH283" s="3">
        <v>49.5</v>
      </c>
      <c r="BI283" s="3"/>
      <c r="BJ283" s="3"/>
    </row>
    <row r="284" spans="1:62" x14ac:dyDescent="0.3">
      <c r="A284" s="3" t="s">
        <v>895</v>
      </c>
      <c r="B284" s="3" t="s">
        <v>409</v>
      </c>
      <c r="C284" s="3">
        <v>0</v>
      </c>
      <c r="D284" s="3"/>
      <c r="E284" s="3"/>
      <c r="F284" s="3">
        <v>0</v>
      </c>
      <c r="G284" s="3"/>
      <c r="H284" s="3"/>
      <c r="I284" s="3">
        <v>0</v>
      </c>
      <c r="J284" s="3"/>
      <c r="K284" s="3"/>
      <c r="L284" s="3">
        <v>0</v>
      </c>
      <c r="M284" s="3"/>
      <c r="N284" s="3"/>
      <c r="O284" s="3">
        <v>0</v>
      </c>
      <c r="P284" s="3"/>
      <c r="Q284" s="3"/>
      <c r="R284" s="3">
        <v>0</v>
      </c>
      <c r="S284" s="3"/>
      <c r="T284" s="3"/>
      <c r="U284" s="3">
        <v>0</v>
      </c>
      <c r="V284" s="3"/>
      <c r="W284" s="3"/>
      <c r="X284" s="3">
        <v>0</v>
      </c>
      <c r="Y284" s="3"/>
      <c r="Z284" s="3"/>
      <c r="AA284" s="3">
        <v>0</v>
      </c>
      <c r="AB284" s="3"/>
      <c r="AC284" s="3"/>
      <c r="AD284" s="3">
        <v>0</v>
      </c>
      <c r="AE284" s="3"/>
      <c r="AF284" s="3"/>
      <c r="AG284" s="3">
        <v>0</v>
      </c>
      <c r="AH284" s="3"/>
      <c r="AI284" s="3"/>
      <c r="AJ284" s="3">
        <v>0</v>
      </c>
      <c r="AK284" s="3"/>
      <c r="AL284" s="3"/>
      <c r="AM284" s="3">
        <v>0</v>
      </c>
      <c r="AN284" s="3"/>
      <c r="AO284" s="3"/>
      <c r="AP284" s="3">
        <v>0</v>
      </c>
      <c r="AQ284" s="3"/>
      <c r="AR284" s="3"/>
      <c r="AS284" s="3">
        <v>0</v>
      </c>
      <c r="AT284" s="3"/>
      <c r="AU284" s="3"/>
      <c r="AV284" s="3">
        <v>0</v>
      </c>
      <c r="AW284" s="3"/>
      <c r="AX284" s="3"/>
      <c r="AY284" s="3">
        <v>0</v>
      </c>
      <c r="AZ284" s="3"/>
      <c r="BA284" s="3"/>
      <c r="BB284" s="3">
        <v>0</v>
      </c>
      <c r="BC284" s="3"/>
      <c r="BD284" s="3"/>
      <c r="BE284" s="3">
        <v>0</v>
      </c>
      <c r="BF284" s="3"/>
      <c r="BG284" s="3"/>
      <c r="BH284" s="3">
        <v>0</v>
      </c>
      <c r="BI284" s="3"/>
      <c r="BJ284" s="3"/>
    </row>
    <row r="285" spans="1:62" x14ac:dyDescent="0.3">
      <c r="A285" s="3" t="s">
        <v>896</v>
      </c>
      <c r="B285" s="3" t="s">
        <v>409</v>
      </c>
      <c r="C285" s="3">
        <v>0</v>
      </c>
      <c r="D285" s="3"/>
      <c r="E285" s="3"/>
      <c r="F285" s="3">
        <v>0</v>
      </c>
      <c r="G285" s="3"/>
      <c r="H285" s="3"/>
      <c r="I285" s="3">
        <v>0</v>
      </c>
      <c r="J285" s="3"/>
      <c r="K285" s="3"/>
      <c r="L285" s="3">
        <v>0</v>
      </c>
      <c r="M285" s="3"/>
      <c r="N285" s="3"/>
      <c r="O285" s="3">
        <v>0</v>
      </c>
      <c r="P285" s="3"/>
      <c r="Q285" s="3"/>
      <c r="R285" s="3">
        <v>0</v>
      </c>
      <c r="S285" s="3"/>
      <c r="T285" s="3"/>
      <c r="U285" s="3">
        <v>0</v>
      </c>
      <c r="V285" s="3"/>
      <c r="W285" s="3"/>
      <c r="X285" s="3">
        <v>0</v>
      </c>
      <c r="Y285" s="3"/>
      <c r="Z285" s="3"/>
      <c r="AA285" s="3">
        <v>0</v>
      </c>
      <c r="AB285" s="3"/>
      <c r="AC285" s="3"/>
      <c r="AD285" s="3">
        <v>0</v>
      </c>
      <c r="AE285" s="3"/>
      <c r="AF285" s="3"/>
      <c r="AG285" s="3">
        <v>0</v>
      </c>
      <c r="AH285" s="3"/>
      <c r="AI285" s="3"/>
      <c r="AJ285" s="3">
        <v>0</v>
      </c>
      <c r="AK285" s="3"/>
      <c r="AL285" s="3"/>
      <c r="AM285" s="3">
        <v>0</v>
      </c>
      <c r="AN285" s="3"/>
      <c r="AO285" s="3"/>
      <c r="AP285" s="3">
        <v>0</v>
      </c>
      <c r="AQ285" s="3"/>
      <c r="AR285" s="3"/>
      <c r="AS285" s="3">
        <v>0</v>
      </c>
      <c r="AT285" s="3"/>
      <c r="AU285" s="3"/>
      <c r="AV285" s="3">
        <v>0</v>
      </c>
      <c r="AW285" s="3"/>
      <c r="AX285" s="3"/>
      <c r="AY285" s="3">
        <v>0</v>
      </c>
      <c r="AZ285" s="3"/>
      <c r="BA285" s="3"/>
      <c r="BB285" s="3">
        <v>0</v>
      </c>
      <c r="BC285" s="3"/>
      <c r="BD285" s="3"/>
      <c r="BE285" s="3">
        <v>0</v>
      </c>
      <c r="BF285" s="3"/>
      <c r="BG285" s="3"/>
      <c r="BH285" s="3">
        <v>0</v>
      </c>
      <c r="BI285" s="3"/>
      <c r="BJ285" s="3"/>
    </row>
    <row r="286" spans="1:62" x14ac:dyDescent="0.3">
      <c r="A286" s="3" t="s">
        <v>897</v>
      </c>
      <c r="B286" s="3" t="s">
        <v>409</v>
      </c>
      <c r="C286" s="3">
        <v>0</v>
      </c>
      <c r="D286" s="3"/>
      <c r="E286" s="3"/>
      <c r="F286" s="3">
        <v>0</v>
      </c>
      <c r="G286" s="3"/>
      <c r="H286" s="3"/>
      <c r="I286" s="3">
        <v>0</v>
      </c>
      <c r="J286" s="3"/>
      <c r="K286" s="3"/>
      <c r="L286" s="3">
        <v>0</v>
      </c>
      <c r="M286" s="3"/>
      <c r="N286" s="3"/>
      <c r="O286" s="3">
        <v>0</v>
      </c>
      <c r="P286" s="3"/>
      <c r="Q286" s="3"/>
      <c r="R286" s="3">
        <v>0</v>
      </c>
      <c r="S286" s="3"/>
      <c r="T286" s="3"/>
      <c r="U286" s="3">
        <v>0</v>
      </c>
      <c r="V286" s="3"/>
      <c r="W286" s="3"/>
      <c r="X286" s="3">
        <v>0</v>
      </c>
      <c r="Y286" s="3"/>
      <c r="Z286" s="3"/>
      <c r="AA286" s="3">
        <v>0</v>
      </c>
      <c r="AB286" s="3"/>
      <c r="AC286" s="3"/>
      <c r="AD286" s="3">
        <v>0</v>
      </c>
      <c r="AE286" s="3"/>
      <c r="AF286" s="3"/>
      <c r="AG286" s="3">
        <v>0</v>
      </c>
      <c r="AH286" s="3"/>
      <c r="AI286" s="3"/>
      <c r="AJ286" s="3">
        <v>0</v>
      </c>
      <c r="AK286" s="3"/>
      <c r="AL286" s="3"/>
      <c r="AM286" s="3">
        <v>0</v>
      </c>
      <c r="AN286" s="3"/>
      <c r="AO286" s="3"/>
      <c r="AP286" s="3">
        <v>0</v>
      </c>
      <c r="AQ286" s="3"/>
      <c r="AR286" s="3"/>
      <c r="AS286" s="3">
        <v>0</v>
      </c>
      <c r="AT286" s="3"/>
      <c r="AU286" s="3"/>
      <c r="AV286" s="3">
        <v>0</v>
      </c>
      <c r="AW286" s="3"/>
      <c r="AX286" s="3"/>
      <c r="AY286" s="3">
        <v>0</v>
      </c>
      <c r="AZ286" s="3"/>
      <c r="BA286" s="3"/>
      <c r="BB286" s="3">
        <v>0</v>
      </c>
      <c r="BC286" s="3"/>
      <c r="BD286" s="3"/>
      <c r="BE286" s="3">
        <v>0</v>
      </c>
      <c r="BF286" s="3"/>
      <c r="BG286" s="3"/>
      <c r="BH286" s="3">
        <v>0</v>
      </c>
      <c r="BI286" s="3"/>
      <c r="BJ286" s="3"/>
    </row>
    <row r="287" spans="1:62" x14ac:dyDescent="0.3">
      <c r="A287" s="3" t="s">
        <v>531</v>
      </c>
      <c r="B287" s="3" t="s">
        <v>409</v>
      </c>
      <c r="C287" s="3">
        <v>0</v>
      </c>
      <c r="D287" s="3"/>
      <c r="E287" s="3"/>
      <c r="F287" s="3">
        <v>0</v>
      </c>
      <c r="G287" s="3"/>
      <c r="H287" s="3"/>
      <c r="I287" s="3">
        <v>0</v>
      </c>
      <c r="J287" s="3"/>
      <c r="K287" s="3"/>
      <c r="L287" s="3">
        <v>0</v>
      </c>
      <c r="M287" s="3"/>
      <c r="N287" s="3"/>
      <c r="O287" s="3">
        <v>0</v>
      </c>
      <c r="P287" s="3"/>
      <c r="Q287" s="3"/>
      <c r="R287" s="3">
        <v>0</v>
      </c>
      <c r="S287" s="3"/>
      <c r="T287" s="3"/>
      <c r="U287" s="3">
        <v>0</v>
      </c>
      <c r="V287" s="3"/>
      <c r="W287" s="3"/>
      <c r="X287" s="3">
        <v>0</v>
      </c>
      <c r="Y287" s="3"/>
      <c r="Z287" s="3"/>
      <c r="AA287" s="3">
        <v>0</v>
      </c>
      <c r="AB287" s="3"/>
      <c r="AC287" s="3"/>
      <c r="AD287" s="3">
        <v>0</v>
      </c>
      <c r="AE287" s="3"/>
      <c r="AF287" s="3"/>
      <c r="AG287" s="3">
        <v>0</v>
      </c>
      <c r="AH287" s="3"/>
      <c r="AI287" s="3"/>
      <c r="AJ287" s="3">
        <v>0</v>
      </c>
      <c r="AK287" s="3"/>
      <c r="AL287" s="3"/>
      <c r="AM287" s="3">
        <v>0</v>
      </c>
      <c r="AN287" s="3"/>
      <c r="AO287" s="3"/>
      <c r="AP287" s="3">
        <v>0</v>
      </c>
      <c r="AQ287" s="3"/>
      <c r="AR287" s="3"/>
      <c r="AS287" s="3">
        <v>0</v>
      </c>
      <c r="AT287" s="3"/>
      <c r="AU287" s="3"/>
      <c r="AV287" s="3">
        <v>0</v>
      </c>
      <c r="AW287" s="3"/>
      <c r="AX287" s="3"/>
      <c r="AY287" s="3">
        <v>0</v>
      </c>
      <c r="AZ287" s="3"/>
      <c r="BA287" s="3"/>
      <c r="BB287" s="3">
        <v>0</v>
      </c>
      <c r="BC287" s="3"/>
      <c r="BD287" s="3"/>
      <c r="BE287" s="3">
        <v>0</v>
      </c>
      <c r="BF287" s="3"/>
      <c r="BG287" s="3"/>
      <c r="BH287" s="3">
        <v>0</v>
      </c>
      <c r="BI287" s="3"/>
      <c r="BJ287" s="3"/>
    </row>
    <row r="288" spans="1:62" x14ac:dyDescent="0.3">
      <c r="A288" s="3" t="s">
        <v>532</v>
      </c>
      <c r="B288" s="3" t="s">
        <v>409</v>
      </c>
      <c r="C288" s="3">
        <v>0</v>
      </c>
      <c r="D288" s="3"/>
      <c r="E288" s="3"/>
      <c r="F288" s="3">
        <v>0</v>
      </c>
      <c r="G288" s="3"/>
      <c r="H288" s="3"/>
      <c r="I288" s="3">
        <v>0</v>
      </c>
      <c r="J288" s="3"/>
      <c r="K288" s="3"/>
      <c r="L288" s="3">
        <v>0</v>
      </c>
      <c r="M288" s="3"/>
      <c r="N288" s="3"/>
      <c r="O288" s="3">
        <v>0</v>
      </c>
      <c r="P288" s="3"/>
      <c r="Q288" s="3"/>
      <c r="R288" s="3">
        <v>0</v>
      </c>
      <c r="S288" s="3"/>
      <c r="T288" s="3"/>
      <c r="U288" s="3">
        <v>0</v>
      </c>
      <c r="V288" s="3"/>
      <c r="W288" s="3"/>
      <c r="X288" s="3">
        <v>0</v>
      </c>
      <c r="Y288" s="3"/>
      <c r="Z288" s="3"/>
      <c r="AA288" s="3">
        <v>0</v>
      </c>
      <c r="AB288" s="3"/>
      <c r="AC288" s="3"/>
      <c r="AD288" s="3">
        <v>0</v>
      </c>
      <c r="AE288" s="3"/>
      <c r="AF288" s="3"/>
      <c r="AG288" s="3">
        <v>0</v>
      </c>
      <c r="AH288" s="3"/>
      <c r="AI288" s="3"/>
      <c r="AJ288" s="3">
        <v>0</v>
      </c>
      <c r="AK288" s="3"/>
      <c r="AL288" s="3"/>
      <c r="AM288" s="3">
        <v>0</v>
      </c>
      <c r="AN288" s="3"/>
      <c r="AO288" s="3"/>
      <c r="AP288" s="3">
        <v>0</v>
      </c>
      <c r="AQ288" s="3"/>
      <c r="AR288" s="3"/>
      <c r="AS288" s="3">
        <v>0</v>
      </c>
      <c r="AT288" s="3"/>
      <c r="AU288" s="3"/>
      <c r="AV288" s="3">
        <v>0</v>
      </c>
      <c r="AW288" s="3"/>
      <c r="AX288" s="3"/>
      <c r="AY288" s="3">
        <v>0</v>
      </c>
      <c r="AZ288" s="3"/>
      <c r="BA288" s="3"/>
      <c r="BB288" s="3">
        <v>0</v>
      </c>
      <c r="BC288" s="3"/>
      <c r="BD288" s="3"/>
      <c r="BE288" s="3">
        <v>0</v>
      </c>
      <c r="BF288" s="3"/>
      <c r="BG288" s="3"/>
      <c r="BH288" s="3">
        <v>0</v>
      </c>
      <c r="BI288" s="3"/>
      <c r="BJ288" s="3"/>
    </row>
    <row r="289" spans="1:62" x14ac:dyDescent="0.3">
      <c r="A289" s="3" t="s">
        <v>533</v>
      </c>
      <c r="B289" s="3" t="s">
        <v>409</v>
      </c>
      <c r="C289" s="3">
        <v>50.700000762939503</v>
      </c>
      <c r="D289" s="3"/>
      <c r="E289" s="3"/>
      <c r="F289" s="3">
        <v>51.200000762939503</v>
      </c>
      <c r="G289" s="3"/>
      <c r="H289" s="3"/>
      <c r="I289" s="3">
        <v>52.099998474121101</v>
      </c>
      <c r="J289" s="3"/>
      <c r="K289" s="3"/>
      <c r="L289" s="3">
        <v>53.099998474121101</v>
      </c>
      <c r="M289" s="3"/>
      <c r="N289" s="3"/>
      <c r="O289" s="3">
        <v>55.200000762939503</v>
      </c>
      <c r="P289" s="3"/>
      <c r="Q289" s="3"/>
      <c r="R289" s="3">
        <v>55.299999237060497</v>
      </c>
      <c r="S289" s="3"/>
      <c r="T289" s="3"/>
      <c r="U289" s="3">
        <v>56.5</v>
      </c>
      <c r="V289" s="3"/>
      <c r="W289" s="3"/>
      <c r="X289" s="3">
        <v>57.200000762939503</v>
      </c>
      <c r="Y289" s="3"/>
      <c r="Z289" s="3"/>
      <c r="AA289" s="3">
        <v>57.200000762939503</v>
      </c>
      <c r="AB289" s="3"/>
      <c r="AC289" s="3"/>
      <c r="AD289" s="3">
        <v>57.099998474121101</v>
      </c>
      <c r="AE289" s="3"/>
      <c r="AF289" s="3"/>
      <c r="AG289" s="3">
        <v>57.5</v>
      </c>
      <c r="AH289" s="3"/>
      <c r="AI289" s="3"/>
      <c r="AJ289" s="3">
        <v>59.299999237060497</v>
      </c>
      <c r="AK289" s="3"/>
      <c r="AL289" s="3"/>
      <c r="AM289" s="3">
        <v>59.599998474121101</v>
      </c>
      <c r="AN289" s="3"/>
      <c r="AO289" s="3"/>
      <c r="AP289" s="3">
        <v>60.200000762939503</v>
      </c>
      <c r="AQ289" s="3"/>
      <c r="AR289" s="3"/>
      <c r="AS289" s="3">
        <v>60.900001525878899</v>
      </c>
      <c r="AT289" s="3"/>
      <c r="AU289" s="3"/>
      <c r="AV289" s="3">
        <v>61.599998474121101</v>
      </c>
      <c r="AW289" s="3"/>
      <c r="AX289" s="3"/>
      <c r="AY289" s="3">
        <v>61.5</v>
      </c>
      <c r="AZ289" s="3"/>
      <c r="BA289" s="3"/>
      <c r="BB289" s="3">
        <v>61</v>
      </c>
      <c r="BC289" s="3"/>
      <c r="BD289" s="3"/>
      <c r="BE289" s="3">
        <v>61</v>
      </c>
      <c r="BF289" s="3"/>
      <c r="BG289" s="3"/>
      <c r="BH289" s="3">
        <v>61.599998474121101</v>
      </c>
      <c r="BI289" s="3"/>
      <c r="BJ289" s="3"/>
    </row>
    <row r="290" spans="1:62" x14ac:dyDescent="0.3">
      <c r="A290" s="3" t="s">
        <v>534</v>
      </c>
      <c r="B290" s="3" t="s">
        <v>409</v>
      </c>
      <c r="C290" s="3">
        <v>63</v>
      </c>
      <c r="D290" s="3"/>
      <c r="E290" s="3"/>
      <c r="F290" s="3">
        <v>63.799999237060497</v>
      </c>
      <c r="G290" s="3"/>
      <c r="H290" s="3"/>
      <c r="I290" s="3">
        <v>64.800003051757798</v>
      </c>
      <c r="J290" s="3"/>
      <c r="K290" s="3"/>
      <c r="L290" s="3">
        <v>65.800003051757798</v>
      </c>
      <c r="M290" s="3"/>
      <c r="N290" s="3"/>
      <c r="O290" s="3">
        <v>69.599998474121094</v>
      </c>
      <c r="P290" s="3"/>
      <c r="Q290" s="3"/>
      <c r="R290" s="3">
        <v>69.800003051757798</v>
      </c>
      <c r="S290" s="3"/>
      <c r="T290" s="3"/>
      <c r="U290" s="3">
        <v>70</v>
      </c>
      <c r="V290" s="3"/>
      <c r="W290" s="3"/>
      <c r="X290" s="3">
        <v>72.800003051757798</v>
      </c>
      <c r="Y290" s="3"/>
      <c r="Z290" s="3"/>
      <c r="AA290" s="3">
        <v>72.800003051757798</v>
      </c>
      <c r="AB290" s="3"/>
      <c r="AC290" s="3"/>
      <c r="AD290" s="3">
        <v>72.900001525878906</v>
      </c>
      <c r="AE290" s="3"/>
      <c r="AF290" s="3"/>
      <c r="AG290" s="3">
        <v>73.300003051757798</v>
      </c>
      <c r="AH290" s="3"/>
      <c r="AI290" s="3"/>
      <c r="AJ290" s="3">
        <v>76.699996948242202</v>
      </c>
      <c r="AK290" s="3"/>
      <c r="AL290" s="3"/>
      <c r="AM290" s="3">
        <v>77.099998474121094</v>
      </c>
      <c r="AN290" s="3"/>
      <c r="AO290" s="3"/>
      <c r="AP290" s="3">
        <v>77.5</v>
      </c>
      <c r="AQ290" s="3"/>
      <c r="AR290" s="3"/>
      <c r="AS290" s="3">
        <v>78.199996948242202</v>
      </c>
      <c r="AT290" s="3"/>
      <c r="AU290" s="3"/>
      <c r="AV290" s="3">
        <v>81.800003051757798</v>
      </c>
      <c r="AW290" s="3"/>
      <c r="AX290" s="3"/>
      <c r="AY290" s="3">
        <v>81.599998474121094</v>
      </c>
      <c r="AZ290" s="3"/>
      <c r="BA290" s="3"/>
      <c r="BB290" s="3">
        <v>81.300003051757798</v>
      </c>
      <c r="BC290" s="3"/>
      <c r="BD290" s="3"/>
      <c r="BE290" s="3">
        <v>81.199996948242202</v>
      </c>
      <c r="BF290" s="3"/>
      <c r="BG290" s="3"/>
      <c r="BH290" s="3">
        <v>81.800003051757798</v>
      </c>
      <c r="BI290" s="3"/>
      <c r="BJ290" s="3"/>
    </row>
    <row r="291" spans="1:62" x14ac:dyDescent="0.3">
      <c r="A291" s="3" t="s">
        <v>898</v>
      </c>
      <c r="B291" s="3" t="s">
        <v>409</v>
      </c>
      <c r="C291" s="3">
        <v>0</v>
      </c>
      <c r="D291" s="3"/>
      <c r="E291" s="3"/>
      <c r="F291" s="3">
        <v>0</v>
      </c>
      <c r="G291" s="3"/>
      <c r="H291" s="3"/>
      <c r="I291" s="3">
        <v>0</v>
      </c>
      <c r="J291" s="3"/>
      <c r="K291" s="3"/>
      <c r="L291" s="3">
        <v>0</v>
      </c>
      <c r="M291" s="3"/>
      <c r="N291" s="3"/>
      <c r="O291" s="3">
        <v>0</v>
      </c>
      <c r="P291" s="3"/>
      <c r="Q291" s="3"/>
      <c r="R291" s="3">
        <v>0</v>
      </c>
      <c r="S291" s="3"/>
      <c r="T291" s="3"/>
      <c r="U291" s="3">
        <v>0</v>
      </c>
      <c r="V291" s="3"/>
      <c r="W291" s="3"/>
      <c r="X291" s="3">
        <v>0</v>
      </c>
      <c r="Y291" s="3"/>
      <c r="Z291" s="3"/>
      <c r="AA291" s="3">
        <v>0</v>
      </c>
      <c r="AB291" s="3"/>
      <c r="AC291" s="3"/>
      <c r="AD291" s="3">
        <v>0</v>
      </c>
      <c r="AE291" s="3"/>
      <c r="AF291" s="3"/>
      <c r="AG291" s="3">
        <v>0</v>
      </c>
      <c r="AH291" s="3"/>
      <c r="AI291" s="3"/>
      <c r="AJ291" s="3">
        <v>0</v>
      </c>
      <c r="AK291" s="3"/>
      <c r="AL291" s="3"/>
      <c r="AM291" s="3">
        <v>0</v>
      </c>
      <c r="AN291" s="3"/>
      <c r="AO291" s="3"/>
      <c r="AP291" s="3">
        <v>0</v>
      </c>
      <c r="AQ291" s="3"/>
      <c r="AR291" s="3"/>
      <c r="AS291" s="3">
        <v>0</v>
      </c>
      <c r="AT291" s="3"/>
      <c r="AU291" s="3"/>
      <c r="AV291" s="3">
        <v>0</v>
      </c>
      <c r="AW291" s="3"/>
      <c r="AX291" s="3"/>
      <c r="AY291" s="3">
        <v>0</v>
      </c>
      <c r="AZ291" s="3"/>
      <c r="BA291" s="3"/>
      <c r="BB291" s="3">
        <v>0</v>
      </c>
      <c r="BC291" s="3"/>
      <c r="BD291" s="3"/>
      <c r="BE291" s="3">
        <v>0</v>
      </c>
      <c r="BF291" s="3"/>
      <c r="BG291" s="3"/>
      <c r="BH291" s="3">
        <v>0</v>
      </c>
      <c r="BI291" s="3"/>
      <c r="BJ291" s="3"/>
    </row>
    <row r="292" spans="1:62" x14ac:dyDescent="0.3">
      <c r="A292" s="3" t="s">
        <v>899</v>
      </c>
      <c r="B292" s="3" t="s">
        <v>409</v>
      </c>
      <c r="C292" s="3">
        <v>0</v>
      </c>
      <c r="D292" s="3"/>
      <c r="E292" s="3"/>
      <c r="F292" s="3">
        <v>0</v>
      </c>
      <c r="G292" s="3"/>
      <c r="H292" s="3"/>
      <c r="I292" s="3">
        <v>0</v>
      </c>
      <c r="J292" s="3"/>
      <c r="K292" s="3"/>
      <c r="L292" s="3">
        <v>0</v>
      </c>
      <c r="M292" s="3"/>
      <c r="N292" s="3"/>
      <c r="O292" s="3">
        <v>0</v>
      </c>
      <c r="P292" s="3"/>
      <c r="Q292" s="3"/>
      <c r="R292" s="3">
        <v>0</v>
      </c>
      <c r="S292" s="3"/>
      <c r="T292" s="3"/>
      <c r="U292" s="3">
        <v>0</v>
      </c>
      <c r="V292" s="3"/>
      <c r="W292" s="3"/>
      <c r="X292" s="3">
        <v>0</v>
      </c>
      <c r="Y292" s="3"/>
      <c r="Z292" s="3"/>
      <c r="AA292" s="3">
        <v>0</v>
      </c>
      <c r="AB292" s="3"/>
      <c r="AC292" s="3"/>
      <c r="AD292" s="3">
        <v>0</v>
      </c>
      <c r="AE292" s="3"/>
      <c r="AF292" s="3"/>
      <c r="AG292" s="3">
        <v>0</v>
      </c>
      <c r="AH292" s="3"/>
      <c r="AI292" s="3"/>
      <c r="AJ292" s="3">
        <v>0</v>
      </c>
      <c r="AK292" s="3"/>
      <c r="AL292" s="3"/>
      <c r="AM292" s="3">
        <v>0</v>
      </c>
      <c r="AN292" s="3"/>
      <c r="AO292" s="3"/>
      <c r="AP292" s="3">
        <v>0</v>
      </c>
      <c r="AQ292" s="3"/>
      <c r="AR292" s="3"/>
      <c r="AS292" s="3">
        <v>0</v>
      </c>
      <c r="AT292" s="3"/>
      <c r="AU292" s="3"/>
      <c r="AV292" s="3">
        <v>0</v>
      </c>
      <c r="AW292" s="3"/>
      <c r="AX292" s="3"/>
      <c r="AY292" s="3">
        <v>0</v>
      </c>
      <c r="AZ292" s="3"/>
      <c r="BA292" s="3"/>
      <c r="BB292" s="3">
        <v>0</v>
      </c>
      <c r="BC292" s="3"/>
      <c r="BD292" s="3"/>
      <c r="BE292" s="3">
        <v>0</v>
      </c>
      <c r="BF292" s="3"/>
      <c r="BG292" s="3"/>
      <c r="BH292" s="3">
        <v>0</v>
      </c>
      <c r="BI292" s="3"/>
      <c r="BJ292" s="3"/>
    </row>
    <row r="293" spans="1:62" x14ac:dyDescent="0.3">
      <c r="A293" s="3" t="s">
        <v>900</v>
      </c>
      <c r="B293" s="3" t="s">
        <v>409</v>
      </c>
      <c r="C293" s="3">
        <v>0</v>
      </c>
      <c r="D293" s="3"/>
      <c r="E293" s="3"/>
      <c r="F293" s="3">
        <v>0</v>
      </c>
      <c r="G293" s="3"/>
      <c r="H293" s="3"/>
      <c r="I293" s="3">
        <v>0</v>
      </c>
      <c r="J293" s="3"/>
      <c r="K293" s="3"/>
      <c r="L293" s="3">
        <v>0</v>
      </c>
      <c r="M293" s="3"/>
      <c r="N293" s="3"/>
      <c r="O293" s="3">
        <v>0</v>
      </c>
      <c r="P293" s="3"/>
      <c r="Q293" s="3"/>
      <c r="R293" s="3">
        <v>0</v>
      </c>
      <c r="S293" s="3"/>
      <c r="T293" s="3"/>
      <c r="U293" s="3">
        <v>0</v>
      </c>
      <c r="V293" s="3"/>
      <c r="W293" s="3"/>
      <c r="X293" s="3">
        <v>0</v>
      </c>
      <c r="Y293" s="3"/>
      <c r="Z293" s="3"/>
      <c r="AA293" s="3">
        <v>0</v>
      </c>
      <c r="AB293" s="3"/>
      <c r="AC293" s="3"/>
      <c r="AD293" s="3">
        <v>0</v>
      </c>
      <c r="AE293" s="3"/>
      <c r="AF293" s="3"/>
      <c r="AG293" s="3">
        <v>0</v>
      </c>
      <c r="AH293" s="3"/>
      <c r="AI293" s="3"/>
      <c r="AJ293" s="3">
        <v>0</v>
      </c>
      <c r="AK293" s="3"/>
      <c r="AL293" s="3"/>
      <c r="AM293" s="3">
        <v>0</v>
      </c>
      <c r="AN293" s="3"/>
      <c r="AO293" s="3"/>
      <c r="AP293" s="3">
        <v>0</v>
      </c>
      <c r="AQ293" s="3"/>
      <c r="AR293" s="3"/>
      <c r="AS293" s="3">
        <v>0</v>
      </c>
      <c r="AT293" s="3"/>
      <c r="AU293" s="3"/>
      <c r="AV293" s="3">
        <v>0</v>
      </c>
      <c r="AW293" s="3"/>
      <c r="AX293" s="3"/>
      <c r="AY293" s="3">
        <v>0</v>
      </c>
      <c r="AZ293" s="3"/>
      <c r="BA293" s="3"/>
      <c r="BB293" s="3">
        <v>0</v>
      </c>
      <c r="BC293" s="3"/>
      <c r="BD293" s="3"/>
      <c r="BE293" s="3">
        <v>0</v>
      </c>
      <c r="BF293" s="3"/>
      <c r="BG293" s="3"/>
      <c r="BH293" s="3">
        <v>0</v>
      </c>
      <c r="BI293" s="3"/>
      <c r="BJ293" s="3"/>
    </row>
    <row r="294" spans="1:62" x14ac:dyDescent="0.3">
      <c r="A294" s="3" t="s">
        <v>901</v>
      </c>
      <c r="B294" s="3" t="s">
        <v>409</v>
      </c>
      <c r="C294" s="3">
        <v>0</v>
      </c>
      <c r="D294" s="3"/>
      <c r="E294" s="3"/>
      <c r="F294" s="3">
        <v>0</v>
      </c>
      <c r="G294" s="3"/>
      <c r="H294" s="3"/>
      <c r="I294" s="3">
        <v>0</v>
      </c>
      <c r="J294" s="3"/>
      <c r="K294" s="3"/>
      <c r="L294" s="3">
        <v>0</v>
      </c>
      <c r="M294" s="3"/>
      <c r="N294" s="3"/>
      <c r="O294" s="3">
        <v>0</v>
      </c>
      <c r="P294" s="3"/>
      <c r="Q294" s="3"/>
      <c r="R294" s="3">
        <v>0</v>
      </c>
      <c r="S294" s="3"/>
      <c r="T294" s="3"/>
      <c r="U294" s="3">
        <v>0</v>
      </c>
      <c r="V294" s="3"/>
      <c r="W294" s="3"/>
      <c r="X294" s="3">
        <v>0</v>
      </c>
      <c r="Y294" s="3"/>
      <c r="Z294" s="3"/>
      <c r="AA294" s="3">
        <v>0</v>
      </c>
      <c r="AB294" s="3"/>
      <c r="AC294" s="3"/>
      <c r="AD294" s="3">
        <v>0</v>
      </c>
      <c r="AE294" s="3"/>
      <c r="AF294" s="3"/>
      <c r="AG294" s="3">
        <v>0</v>
      </c>
      <c r="AH294" s="3"/>
      <c r="AI294" s="3"/>
      <c r="AJ294" s="3">
        <v>0</v>
      </c>
      <c r="AK294" s="3"/>
      <c r="AL294" s="3"/>
      <c r="AM294" s="3">
        <v>0</v>
      </c>
      <c r="AN294" s="3"/>
      <c r="AO294" s="3"/>
      <c r="AP294" s="3">
        <v>0</v>
      </c>
      <c r="AQ294" s="3"/>
      <c r="AR294" s="3"/>
      <c r="AS294" s="3">
        <v>0</v>
      </c>
      <c r="AT294" s="3"/>
      <c r="AU294" s="3"/>
      <c r="AV294" s="3">
        <v>0</v>
      </c>
      <c r="AW294" s="3"/>
      <c r="AX294" s="3"/>
      <c r="AY294" s="3">
        <v>0</v>
      </c>
      <c r="AZ294" s="3"/>
      <c r="BA294" s="3"/>
      <c r="BB294" s="3">
        <v>0</v>
      </c>
      <c r="BC294" s="3"/>
      <c r="BD294" s="3"/>
      <c r="BE294" s="3">
        <v>0</v>
      </c>
      <c r="BF294" s="3"/>
      <c r="BG294" s="3"/>
      <c r="BH294" s="3">
        <v>0</v>
      </c>
      <c r="BI294" s="3"/>
      <c r="BJ294" s="3"/>
    </row>
    <row r="295" spans="1:62" x14ac:dyDescent="0.3">
      <c r="A295" s="3" t="s">
        <v>902</v>
      </c>
      <c r="B295" s="3" t="s">
        <v>409</v>
      </c>
      <c r="C295" s="3">
        <v>0</v>
      </c>
      <c r="D295" s="3"/>
      <c r="E295" s="3"/>
      <c r="F295" s="3">
        <v>0</v>
      </c>
      <c r="G295" s="3"/>
      <c r="H295" s="3"/>
      <c r="I295" s="3">
        <v>0</v>
      </c>
      <c r="J295" s="3"/>
      <c r="K295" s="3"/>
      <c r="L295" s="3">
        <v>0</v>
      </c>
      <c r="M295" s="3"/>
      <c r="N295" s="3"/>
      <c r="O295" s="3">
        <v>0</v>
      </c>
      <c r="P295" s="3"/>
      <c r="Q295" s="3"/>
      <c r="R295" s="3">
        <v>0</v>
      </c>
      <c r="S295" s="3"/>
      <c r="T295" s="3"/>
      <c r="U295" s="3">
        <v>0</v>
      </c>
      <c r="V295" s="3"/>
      <c r="W295" s="3"/>
      <c r="X295" s="3">
        <v>0</v>
      </c>
      <c r="Y295" s="3"/>
      <c r="Z295" s="3"/>
      <c r="AA295" s="3">
        <v>0</v>
      </c>
      <c r="AB295" s="3"/>
      <c r="AC295" s="3"/>
      <c r="AD295" s="3">
        <v>0</v>
      </c>
      <c r="AE295" s="3"/>
      <c r="AF295" s="3"/>
      <c r="AG295" s="3">
        <v>0</v>
      </c>
      <c r="AH295" s="3"/>
      <c r="AI295" s="3"/>
      <c r="AJ295" s="3">
        <v>0</v>
      </c>
      <c r="AK295" s="3"/>
      <c r="AL295" s="3"/>
      <c r="AM295" s="3">
        <v>0</v>
      </c>
      <c r="AN295" s="3"/>
      <c r="AO295" s="3"/>
      <c r="AP295" s="3">
        <v>0</v>
      </c>
      <c r="AQ295" s="3"/>
      <c r="AR295" s="3"/>
      <c r="AS295" s="3">
        <v>0</v>
      </c>
      <c r="AT295" s="3"/>
      <c r="AU295" s="3"/>
      <c r="AV295" s="3">
        <v>0</v>
      </c>
      <c r="AW295" s="3"/>
      <c r="AX295" s="3"/>
      <c r="AY295" s="3">
        <v>0</v>
      </c>
      <c r="AZ295" s="3"/>
      <c r="BA295" s="3"/>
      <c r="BB295" s="3">
        <v>0</v>
      </c>
      <c r="BC295" s="3"/>
      <c r="BD295" s="3"/>
      <c r="BE295" s="3">
        <v>0</v>
      </c>
      <c r="BF295" s="3"/>
      <c r="BG295" s="3"/>
      <c r="BH295" s="3">
        <v>0</v>
      </c>
      <c r="BI295" s="3"/>
      <c r="BJ295" s="3"/>
    </row>
    <row r="296" spans="1:62" x14ac:dyDescent="0.3">
      <c r="A296" s="3" t="s">
        <v>903</v>
      </c>
      <c r="B296" s="3" t="s">
        <v>409</v>
      </c>
      <c r="C296" s="3">
        <v>0</v>
      </c>
      <c r="D296" s="3"/>
      <c r="E296" s="3"/>
      <c r="F296" s="3">
        <v>0</v>
      </c>
      <c r="G296" s="3"/>
      <c r="H296" s="3"/>
      <c r="I296" s="3">
        <v>0</v>
      </c>
      <c r="J296" s="3"/>
      <c r="K296" s="3"/>
      <c r="L296" s="3">
        <v>0</v>
      </c>
      <c r="M296" s="3"/>
      <c r="N296" s="3"/>
      <c r="O296" s="3">
        <v>0</v>
      </c>
      <c r="P296" s="3"/>
      <c r="Q296" s="3"/>
      <c r="R296" s="3">
        <v>0</v>
      </c>
      <c r="S296" s="3"/>
      <c r="T296" s="3"/>
      <c r="U296" s="3">
        <v>0</v>
      </c>
      <c r="V296" s="3"/>
      <c r="W296" s="3"/>
      <c r="X296" s="3">
        <v>0</v>
      </c>
      <c r="Y296" s="3"/>
      <c r="Z296" s="3"/>
      <c r="AA296" s="3">
        <v>0</v>
      </c>
      <c r="AB296" s="3"/>
      <c r="AC296" s="3"/>
      <c r="AD296" s="3">
        <v>0</v>
      </c>
      <c r="AE296" s="3"/>
      <c r="AF296" s="3"/>
      <c r="AG296" s="3">
        <v>0</v>
      </c>
      <c r="AH296" s="3"/>
      <c r="AI296" s="3"/>
      <c r="AJ296" s="3">
        <v>0</v>
      </c>
      <c r="AK296" s="3"/>
      <c r="AL296" s="3"/>
      <c r="AM296" s="3">
        <v>0</v>
      </c>
      <c r="AN296" s="3"/>
      <c r="AO296" s="3"/>
      <c r="AP296" s="3">
        <v>0</v>
      </c>
      <c r="AQ296" s="3"/>
      <c r="AR296" s="3"/>
      <c r="AS296" s="3">
        <v>0</v>
      </c>
      <c r="AT296" s="3"/>
      <c r="AU296" s="3"/>
      <c r="AV296" s="3">
        <v>0</v>
      </c>
      <c r="AW296" s="3"/>
      <c r="AX296" s="3"/>
      <c r="AY296" s="3">
        <v>0</v>
      </c>
      <c r="AZ296" s="3"/>
      <c r="BA296" s="3"/>
      <c r="BB296" s="3">
        <v>0</v>
      </c>
      <c r="BC296" s="3"/>
      <c r="BD296" s="3"/>
      <c r="BE296" s="3">
        <v>0</v>
      </c>
      <c r="BF296" s="3"/>
      <c r="BG296" s="3"/>
      <c r="BH296" s="3">
        <v>0</v>
      </c>
      <c r="BI296" s="3"/>
      <c r="BJ296" s="3"/>
    </row>
    <row r="297" spans="1:62" x14ac:dyDescent="0.3">
      <c r="A297" s="3" t="s">
        <v>904</v>
      </c>
      <c r="B297" s="3" t="s">
        <v>409</v>
      </c>
      <c r="C297" s="3">
        <v>0</v>
      </c>
      <c r="D297" s="3"/>
      <c r="E297" s="3"/>
      <c r="F297" s="3">
        <v>0</v>
      </c>
      <c r="G297" s="3"/>
      <c r="H297" s="3"/>
      <c r="I297" s="3">
        <v>0</v>
      </c>
      <c r="J297" s="3"/>
      <c r="K297" s="3"/>
      <c r="L297" s="3">
        <v>0</v>
      </c>
      <c r="M297" s="3"/>
      <c r="N297" s="3"/>
      <c r="O297" s="3">
        <v>0</v>
      </c>
      <c r="P297" s="3"/>
      <c r="Q297" s="3"/>
      <c r="R297" s="3">
        <v>0</v>
      </c>
      <c r="S297" s="3"/>
      <c r="T297" s="3"/>
      <c r="U297" s="3">
        <v>0</v>
      </c>
      <c r="V297" s="3"/>
      <c r="W297" s="3"/>
      <c r="X297" s="3">
        <v>0</v>
      </c>
      <c r="Y297" s="3"/>
      <c r="Z297" s="3"/>
      <c r="AA297" s="3">
        <v>0</v>
      </c>
      <c r="AB297" s="3"/>
      <c r="AC297" s="3"/>
      <c r="AD297" s="3">
        <v>0</v>
      </c>
      <c r="AE297" s="3"/>
      <c r="AF297" s="3"/>
      <c r="AG297" s="3">
        <v>0</v>
      </c>
      <c r="AH297" s="3"/>
      <c r="AI297" s="3"/>
      <c r="AJ297" s="3">
        <v>0</v>
      </c>
      <c r="AK297" s="3"/>
      <c r="AL297" s="3"/>
      <c r="AM297" s="3">
        <v>0</v>
      </c>
      <c r="AN297" s="3"/>
      <c r="AO297" s="3"/>
      <c r="AP297" s="3">
        <v>0</v>
      </c>
      <c r="AQ297" s="3"/>
      <c r="AR297" s="3"/>
      <c r="AS297" s="3">
        <v>0</v>
      </c>
      <c r="AT297" s="3"/>
      <c r="AU297" s="3"/>
      <c r="AV297" s="3">
        <v>0</v>
      </c>
      <c r="AW297" s="3"/>
      <c r="AX297" s="3"/>
      <c r="AY297" s="3">
        <v>0</v>
      </c>
      <c r="AZ297" s="3"/>
      <c r="BA297" s="3"/>
      <c r="BB297" s="3">
        <v>0</v>
      </c>
      <c r="BC297" s="3"/>
      <c r="BD297" s="3"/>
      <c r="BE297" s="3">
        <v>0</v>
      </c>
      <c r="BF297" s="3"/>
      <c r="BG297" s="3"/>
      <c r="BH297" s="3">
        <v>0</v>
      </c>
      <c r="BI297" s="3"/>
      <c r="BJ297" s="3"/>
    </row>
    <row r="298" spans="1:62" x14ac:dyDescent="0.3">
      <c r="A298" s="3" t="s">
        <v>905</v>
      </c>
      <c r="B298" s="3" t="s">
        <v>409</v>
      </c>
      <c r="C298" s="3">
        <v>0</v>
      </c>
      <c r="D298" s="3"/>
      <c r="E298" s="3"/>
      <c r="F298" s="3">
        <v>0</v>
      </c>
      <c r="G298" s="3"/>
      <c r="H298" s="3"/>
      <c r="I298" s="3">
        <v>0</v>
      </c>
      <c r="J298" s="3"/>
      <c r="K298" s="3"/>
      <c r="L298" s="3">
        <v>0</v>
      </c>
      <c r="M298" s="3"/>
      <c r="N298" s="3"/>
      <c r="O298" s="3">
        <v>0</v>
      </c>
      <c r="P298" s="3"/>
      <c r="Q298" s="3"/>
      <c r="R298" s="3">
        <v>0</v>
      </c>
      <c r="S298" s="3"/>
      <c r="T298" s="3"/>
      <c r="U298" s="3">
        <v>0</v>
      </c>
      <c r="V298" s="3"/>
      <c r="W298" s="3"/>
      <c r="X298" s="3">
        <v>0</v>
      </c>
      <c r="Y298" s="3"/>
      <c r="Z298" s="3"/>
      <c r="AA298" s="3">
        <v>0</v>
      </c>
      <c r="AB298" s="3"/>
      <c r="AC298" s="3"/>
      <c r="AD298" s="3">
        <v>0</v>
      </c>
      <c r="AE298" s="3"/>
      <c r="AF298" s="3"/>
      <c r="AG298" s="3">
        <v>0</v>
      </c>
      <c r="AH298" s="3"/>
      <c r="AI298" s="3"/>
      <c r="AJ298" s="3">
        <v>0</v>
      </c>
      <c r="AK298" s="3"/>
      <c r="AL298" s="3"/>
      <c r="AM298" s="3">
        <v>0</v>
      </c>
      <c r="AN298" s="3"/>
      <c r="AO298" s="3"/>
      <c r="AP298" s="3">
        <v>0</v>
      </c>
      <c r="AQ298" s="3"/>
      <c r="AR298" s="3"/>
      <c r="AS298" s="3">
        <v>0</v>
      </c>
      <c r="AT298" s="3"/>
      <c r="AU298" s="3"/>
      <c r="AV298" s="3">
        <v>0</v>
      </c>
      <c r="AW298" s="3"/>
      <c r="AX298" s="3"/>
      <c r="AY298" s="3">
        <v>0</v>
      </c>
      <c r="AZ298" s="3"/>
      <c r="BA298" s="3"/>
      <c r="BB298" s="3">
        <v>0</v>
      </c>
      <c r="BC298" s="3"/>
      <c r="BD298" s="3"/>
      <c r="BE298" s="3">
        <v>0</v>
      </c>
      <c r="BF298" s="3"/>
      <c r="BG298" s="3"/>
      <c r="BH298" s="3">
        <v>0</v>
      </c>
      <c r="BI298" s="3"/>
      <c r="BJ298" s="3"/>
    </row>
    <row r="299" spans="1:62" x14ac:dyDescent="0.3">
      <c r="A299" s="3" t="s">
        <v>906</v>
      </c>
      <c r="B299" s="3" t="s">
        <v>409</v>
      </c>
      <c r="C299" s="3">
        <v>0</v>
      </c>
      <c r="D299" s="3"/>
      <c r="E299" s="3"/>
      <c r="F299" s="3">
        <v>0</v>
      </c>
      <c r="G299" s="3"/>
      <c r="H299" s="3"/>
      <c r="I299" s="3">
        <v>0</v>
      </c>
      <c r="J299" s="3"/>
      <c r="K299" s="3"/>
      <c r="L299" s="3">
        <v>0</v>
      </c>
      <c r="M299" s="3"/>
      <c r="N299" s="3"/>
      <c r="O299" s="3">
        <v>0</v>
      </c>
      <c r="P299" s="3"/>
      <c r="Q299" s="3"/>
      <c r="R299" s="3">
        <v>0</v>
      </c>
      <c r="S299" s="3"/>
      <c r="T299" s="3"/>
      <c r="U299" s="3">
        <v>0</v>
      </c>
      <c r="V299" s="3"/>
      <c r="W299" s="3"/>
      <c r="X299" s="3">
        <v>0</v>
      </c>
      <c r="Y299" s="3"/>
      <c r="Z299" s="3"/>
      <c r="AA299" s="3">
        <v>0</v>
      </c>
      <c r="AB299" s="3"/>
      <c r="AC299" s="3"/>
      <c r="AD299" s="3">
        <v>0</v>
      </c>
      <c r="AE299" s="3"/>
      <c r="AF299" s="3"/>
      <c r="AG299" s="3">
        <v>0</v>
      </c>
      <c r="AH299" s="3"/>
      <c r="AI299" s="3"/>
      <c r="AJ299" s="3">
        <v>0</v>
      </c>
      <c r="AK299" s="3"/>
      <c r="AL299" s="3"/>
      <c r="AM299" s="3">
        <v>0</v>
      </c>
      <c r="AN299" s="3"/>
      <c r="AO299" s="3"/>
      <c r="AP299" s="3">
        <v>0</v>
      </c>
      <c r="AQ299" s="3"/>
      <c r="AR299" s="3"/>
      <c r="AS299" s="3">
        <v>0</v>
      </c>
      <c r="AT299" s="3"/>
      <c r="AU299" s="3"/>
      <c r="AV299" s="3">
        <v>0</v>
      </c>
      <c r="AW299" s="3"/>
      <c r="AX299" s="3"/>
      <c r="AY299" s="3">
        <v>0</v>
      </c>
      <c r="AZ299" s="3"/>
      <c r="BA299" s="3"/>
      <c r="BB299" s="3">
        <v>0</v>
      </c>
      <c r="BC299" s="3"/>
      <c r="BD299" s="3"/>
      <c r="BE299" s="3">
        <v>0</v>
      </c>
      <c r="BF299" s="3"/>
      <c r="BG299" s="3"/>
      <c r="BH299" s="3">
        <v>0</v>
      </c>
      <c r="BI299" s="3"/>
      <c r="BJ299" s="3"/>
    </row>
    <row r="300" spans="1:62" x14ac:dyDescent="0.3">
      <c r="A300" s="3" t="s">
        <v>907</v>
      </c>
      <c r="B300" s="3" t="s">
        <v>908</v>
      </c>
      <c r="C300" s="3">
        <v>0</v>
      </c>
      <c r="D300" s="3"/>
      <c r="E300" s="3"/>
      <c r="F300" s="3">
        <v>0</v>
      </c>
      <c r="G300" s="3"/>
      <c r="H300" s="3"/>
      <c r="I300" s="3">
        <v>0</v>
      </c>
      <c r="J300" s="3"/>
      <c r="K300" s="3"/>
      <c r="L300" s="3">
        <v>0</v>
      </c>
      <c r="M300" s="3"/>
      <c r="N300" s="3"/>
      <c r="O300" s="3">
        <v>0</v>
      </c>
      <c r="P300" s="3"/>
      <c r="Q300" s="3"/>
      <c r="R300" s="3">
        <v>0</v>
      </c>
      <c r="S300" s="3"/>
      <c r="T300" s="3"/>
      <c r="U300" s="3">
        <v>0</v>
      </c>
      <c r="V300" s="3"/>
      <c r="W300" s="3"/>
      <c r="X300" s="3">
        <v>0</v>
      </c>
      <c r="Y300" s="3"/>
      <c r="Z300" s="3"/>
      <c r="AA300" s="3">
        <v>0</v>
      </c>
      <c r="AB300" s="3"/>
      <c r="AC300" s="3"/>
      <c r="AD300" s="3">
        <v>0</v>
      </c>
      <c r="AE300" s="3"/>
      <c r="AF300" s="3"/>
      <c r="AG300" s="3">
        <v>0</v>
      </c>
      <c r="AH300" s="3"/>
      <c r="AI300" s="3"/>
      <c r="AJ300" s="3">
        <v>0</v>
      </c>
      <c r="AK300" s="3"/>
      <c r="AL300" s="3"/>
      <c r="AM300" s="3">
        <v>0</v>
      </c>
      <c r="AN300" s="3"/>
      <c r="AO300" s="3"/>
      <c r="AP300" s="3">
        <v>0</v>
      </c>
      <c r="AQ300" s="3"/>
      <c r="AR300" s="3"/>
      <c r="AS300" s="3">
        <v>0</v>
      </c>
      <c r="AT300" s="3"/>
      <c r="AU300" s="3"/>
      <c r="AV300" s="3">
        <v>0</v>
      </c>
      <c r="AW300" s="3"/>
      <c r="AX300" s="3"/>
      <c r="AY300" s="3">
        <v>0</v>
      </c>
      <c r="AZ300" s="3"/>
      <c r="BA300" s="3"/>
      <c r="BB300" s="3">
        <v>0</v>
      </c>
      <c r="BC300" s="3"/>
      <c r="BD300" s="3"/>
      <c r="BE300" s="3">
        <v>0</v>
      </c>
      <c r="BF300" s="3"/>
      <c r="BG300" s="3"/>
      <c r="BH300" s="3">
        <v>0</v>
      </c>
      <c r="BI300" s="3"/>
      <c r="BJ300" s="3"/>
    </row>
    <row r="301" spans="1:62" x14ac:dyDescent="0.3">
      <c r="A301" s="3" t="s">
        <v>74</v>
      </c>
      <c r="B301" s="3" t="s">
        <v>104</v>
      </c>
      <c r="C301" s="3">
        <v>-88888</v>
      </c>
      <c r="D301" s="3"/>
      <c r="E301" s="3"/>
      <c r="F301" s="3">
        <v>-88888</v>
      </c>
      <c r="G301" s="3"/>
      <c r="H301" s="3"/>
      <c r="I301" s="3">
        <v>-88888</v>
      </c>
      <c r="J301" s="3"/>
      <c r="K301" s="3"/>
      <c r="L301" s="3">
        <v>-88888</v>
      </c>
      <c r="M301" s="3"/>
      <c r="N301" s="3"/>
      <c r="O301" s="3">
        <v>-88888</v>
      </c>
      <c r="P301" s="3"/>
      <c r="Q301" s="3"/>
      <c r="R301" s="3">
        <v>-88888</v>
      </c>
      <c r="S301" s="3"/>
      <c r="T301" s="3"/>
      <c r="U301" s="3">
        <v>-88888</v>
      </c>
      <c r="V301" s="3"/>
      <c r="W301" s="3"/>
      <c r="X301" s="3">
        <v>-88888</v>
      </c>
      <c r="Y301" s="3"/>
      <c r="Z301" s="3"/>
      <c r="AA301" s="3">
        <v>-88888</v>
      </c>
      <c r="AB301" s="3"/>
      <c r="AC301" s="3"/>
      <c r="AD301" s="3">
        <v>-88888</v>
      </c>
      <c r="AE301" s="3"/>
      <c r="AF301" s="3"/>
      <c r="AG301" s="3">
        <v>-88888</v>
      </c>
      <c r="AH301" s="3"/>
      <c r="AI301" s="3"/>
      <c r="AJ301" s="3">
        <v>-88888</v>
      </c>
      <c r="AK301" s="3"/>
      <c r="AL301" s="3"/>
      <c r="AM301" s="3">
        <v>-88888</v>
      </c>
      <c r="AN301" s="3"/>
      <c r="AO301" s="3"/>
      <c r="AP301" s="3">
        <v>-88888</v>
      </c>
      <c r="AQ301" s="3"/>
      <c r="AR301" s="3"/>
      <c r="AS301" s="3">
        <v>-88888</v>
      </c>
      <c r="AT301" s="3"/>
      <c r="AU301" s="3"/>
      <c r="AV301" s="3">
        <v>-88888</v>
      </c>
      <c r="AW301" s="3"/>
      <c r="AX301" s="3"/>
      <c r="AY301" s="3">
        <v>-88888</v>
      </c>
      <c r="AZ301" s="3"/>
      <c r="BA301" s="3"/>
      <c r="BB301" s="3">
        <v>-88888</v>
      </c>
      <c r="BC301" s="3"/>
      <c r="BD301" s="3"/>
      <c r="BE301" s="3">
        <v>-88888</v>
      </c>
      <c r="BF301" s="3"/>
      <c r="BG301" s="3"/>
      <c r="BH301" s="3">
        <v>-88888</v>
      </c>
      <c r="BI301" s="3"/>
      <c r="BJ301" s="3"/>
    </row>
    <row r="302" spans="1:62" x14ac:dyDescent="0.3">
      <c r="A302" s="3" t="s">
        <v>75</v>
      </c>
      <c r="B302" s="3" t="s">
        <v>104</v>
      </c>
      <c r="C302" s="3">
        <v>9.8865995407104492</v>
      </c>
      <c r="D302" s="3"/>
      <c r="E302" s="3"/>
      <c r="F302" s="3">
        <v>9.8865995407104492</v>
      </c>
      <c r="G302" s="3"/>
      <c r="H302" s="3"/>
      <c r="I302" s="3">
        <v>9.8865995407104492</v>
      </c>
      <c r="J302" s="3"/>
      <c r="K302" s="3"/>
      <c r="L302" s="3">
        <v>9.8865995407104492</v>
      </c>
      <c r="M302" s="3"/>
      <c r="N302" s="3"/>
      <c r="O302" s="3">
        <v>9.8865995407104492</v>
      </c>
      <c r="P302" s="3"/>
      <c r="Q302" s="3"/>
      <c r="R302" s="3">
        <v>9.8865995407104492</v>
      </c>
      <c r="S302" s="3"/>
      <c r="T302" s="3"/>
      <c r="U302" s="3">
        <v>9.8865995407104492</v>
      </c>
      <c r="V302" s="3"/>
      <c r="W302" s="3"/>
      <c r="X302" s="3">
        <v>9.8865995407104492</v>
      </c>
      <c r="Y302" s="3"/>
      <c r="Z302" s="3"/>
      <c r="AA302" s="3">
        <v>9.8865995407104492</v>
      </c>
      <c r="AB302" s="3"/>
      <c r="AC302" s="3"/>
      <c r="AD302" s="3">
        <v>9.8865995407104492</v>
      </c>
      <c r="AE302" s="3"/>
      <c r="AF302" s="3"/>
      <c r="AG302" s="3">
        <v>9.8865995407104492</v>
      </c>
      <c r="AH302" s="3"/>
      <c r="AI302" s="3"/>
      <c r="AJ302" s="3">
        <v>9.8865995407104492</v>
      </c>
      <c r="AK302" s="3"/>
      <c r="AL302" s="3"/>
      <c r="AM302" s="3">
        <v>9.8865995407104492</v>
      </c>
      <c r="AN302" s="3"/>
      <c r="AO302" s="3"/>
      <c r="AP302" s="3">
        <v>9.8865995407104492</v>
      </c>
      <c r="AQ302" s="3"/>
      <c r="AR302" s="3"/>
      <c r="AS302" s="3">
        <v>9.8865995407104492</v>
      </c>
      <c r="AT302" s="3"/>
      <c r="AU302" s="3"/>
      <c r="AV302" s="3">
        <v>9.8865995407104492</v>
      </c>
      <c r="AW302" s="3"/>
      <c r="AX302" s="3"/>
      <c r="AY302" s="3">
        <v>9.8865995407104492</v>
      </c>
      <c r="AZ302" s="3"/>
      <c r="BA302" s="3"/>
      <c r="BB302" s="3">
        <v>9.8865995407104492</v>
      </c>
      <c r="BC302" s="3"/>
      <c r="BD302" s="3"/>
      <c r="BE302" s="3">
        <v>9.8865995407104492</v>
      </c>
      <c r="BF302" s="3"/>
      <c r="BG302" s="3"/>
      <c r="BH302" s="3">
        <v>9.8865995407104492</v>
      </c>
      <c r="BI302" s="3"/>
      <c r="BJ302" s="3"/>
    </row>
    <row r="303" spans="1:62" x14ac:dyDescent="0.3">
      <c r="A303" s="3" t="s">
        <v>71</v>
      </c>
      <c r="B303" s="3" t="s">
        <v>104</v>
      </c>
      <c r="C303" s="3">
        <v>84.158401489257798</v>
      </c>
      <c r="D303" s="3"/>
      <c r="E303" s="3"/>
      <c r="F303" s="3">
        <v>84.158401489257798</v>
      </c>
      <c r="G303" s="3"/>
      <c r="H303" s="3"/>
      <c r="I303" s="3">
        <v>84.158401489257798</v>
      </c>
      <c r="J303" s="3"/>
      <c r="K303" s="3"/>
      <c r="L303" s="3">
        <v>84.158401489257798</v>
      </c>
      <c r="M303" s="3"/>
      <c r="N303" s="3"/>
      <c r="O303" s="3">
        <v>84.158401489257798</v>
      </c>
      <c r="P303" s="3"/>
      <c r="Q303" s="3"/>
      <c r="R303" s="3">
        <v>84.158401489257798</v>
      </c>
      <c r="S303" s="3"/>
      <c r="T303" s="3"/>
      <c r="U303" s="3">
        <v>84.158401489257798</v>
      </c>
      <c r="V303" s="3"/>
      <c r="W303" s="3"/>
      <c r="X303" s="3">
        <v>84.158401489257798</v>
      </c>
      <c r="Y303" s="3"/>
      <c r="Z303" s="3"/>
      <c r="AA303" s="3">
        <v>84.158401489257798</v>
      </c>
      <c r="AB303" s="3"/>
      <c r="AC303" s="3"/>
      <c r="AD303" s="3">
        <v>84.158401489257798</v>
      </c>
      <c r="AE303" s="3"/>
      <c r="AF303" s="3"/>
      <c r="AG303" s="3">
        <v>84.158401489257798</v>
      </c>
      <c r="AH303" s="3"/>
      <c r="AI303" s="3"/>
      <c r="AJ303" s="3">
        <v>84.158401489257798</v>
      </c>
      <c r="AK303" s="3"/>
      <c r="AL303" s="3"/>
      <c r="AM303" s="3">
        <v>84.158401489257798</v>
      </c>
      <c r="AN303" s="3"/>
      <c r="AO303" s="3"/>
      <c r="AP303" s="3">
        <v>84.158401489257798</v>
      </c>
      <c r="AQ303" s="3"/>
      <c r="AR303" s="3"/>
      <c r="AS303" s="3">
        <v>84.158401489257798</v>
      </c>
      <c r="AT303" s="3"/>
      <c r="AU303" s="3"/>
      <c r="AV303" s="3">
        <v>84.158401489257798</v>
      </c>
      <c r="AW303" s="3"/>
      <c r="AX303" s="3"/>
      <c r="AY303" s="3">
        <v>84.158401489257798</v>
      </c>
      <c r="AZ303" s="3"/>
      <c r="BA303" s="3"/>
      <c r="BB303" s="3">
        <v>84.158401489257798</v>
      </c>
      <c r="BC303" s="3"/>
      <c r="BD303" s="3"/>
      <c r="BE303" s="3">
        <v>84.158401489257798</v>
      </c>
      <c r="BF303" s="3"/>
      <c r="BG303" s="3"/>
      <c r="BH303" s="3">
        <v>84.158401489257798</v>
      </c>
      <c r="BI303" s="3"/>
      <c r="BJ303" s="3"/>
    </row>
    <row r="304" spans="1:62" x14ac:dyDescent="0.3">
      <c r="A304" s="3" t="s">
        <v>72</v>
      </c>
      <c r="B304" s="3" t="s">
        <v>104</v>
      </c>
      <c r="C304" s="3">
        <v>1.44739997386932</v>
      </c>
      <c r="D304" s="3"/>
      <c r="E304" s="3"/>
      <c r="F304" s="3">
        <v>1.44739997386932</v>
      </c>
      <c r="G304" s="3"/>
      <c r="H304" s="3"/>
      <c r="I304" s="3">
        <v>1.44739997386932</v>
      </c>
      <c r="J304" s="3"/>
      <c r="K304" s="3"/>
      <c r="L304" s="3">
        <v>1.44739997386932</v>
      </c>
      <c r="M304" s="3"/>
      <c r="N304" s="3"/>
      <c r="O304" s="3">
        <v>1.44739997386932</v>
      </c>
      <c r="P304" s="3"/>
      <c r="Q304" s="3"/>
      <c r="R304" s="3">
        <v>1.44739997386932</v>
      </c>
      <c r="S304" s="3"/>
      <c r="T304" s="3"/>
      <c r="U304" s="3">
        <v>1.44739997386932</v>
      </c>
      <c r="V304" s="3"/>
      <c r="W304" s="3"/>
      <c r="X304" s="3">
        <v>1.44739997386932</v>
      </c>
      <c r="Y304" s="3"/>
      <c r="Z304" s="3"/>
      <c r="AA304" s="3">
        <v>1.44739997386932</v>
      </c>
      <c r="AB304" s="3"/>
      <c r="AC304" s="3"/>
      <c r="AD304" s="3">
        <v>1.44739997386932</v>
      </c>
      <c r="AE304" s="3"/>
      <c r="AF304" s="3"/>
      <c r="AG304" s="3">
        <v>1.44739997386932</v>
      </c>
      <c r="AH304" s="3"/>
      <c r="AI304" s="3"/>
      <c r="AJ304" s="3">
        <v>1.44739997386932</v>
      </c>
      <c r="AK304" s="3"/>
      <c r="AL304" s="3"/>
      <c r="AM304" s="3">
        <v>1.44739997386932</v>
      </c>
      <c r="AN304" s="3"/>
      <c r="AO304" s="3"/>
      <c r="AP304" s="3">
        <v>1.44739997386932</v>
      </c>
      <c r="AQ304" s="3"/>
      <c r="AR304" s="3"/>
      <c r="AS304" s="3">
        <v>1.44739997386932</v>
      </c>
      <c r="AT304" s="3"/>
      <c r="AU304" s="3"/>
      <c r="AV304" s="3">
        <v>1.44739997386932</v>
      </c>
      <c r="AW304" s="3"/>
      <c r="AX304" s="3"/>
      <c r="AY304" s="3">
        <v>1.44739997386932</v>
      </c>
      <c r="AZ304" s="3"/>
      <c r="BA304" s="3"/>
      <c r="BB304" s="3">
        <v>1.44739997386932</v>
      </c>
      <c r="BC304" s="3"/>
      <c r="BD304" s="3"/>
      <c r="BE304" s="3">
        <v>1.44739997386932</v>
      </c>
      <c r="BF304" s="3"/>
      <c r="BG304" s="3"/>
      <c r="BH304" s="3">
        <v>1.44739997386932</v>
      </c>
      <c r="BI304" s="3"/>
      <c r="BJ304" s="3"/>
    </row>
    <row r="305" spans="1:62" x14ac:dyDescent="0.3">
      <c r="A305" s="3" t="s">
        <v>69</v>
      </c>
      <c r="B305" s="3" t="s">
        <v>104</v>
      </c>
      <c r="C305" s="3">
        <v>3.6496999263763401</v>
      </c>
      <c r="D305" s="3"/>
      <c r="E305" s="3"/>
      <c r="F305" s="3">
        <v>3.6496999263763401</v>
      </c>
      <c r="G305" s="3"/>
      <c r="H305" s="3"/>
      <c r="I305" s="3">
        <v>3.6496999263763401</v>
      </c>
      <c r="J305" s="3"/>
      <c r="K305" s="3"/>
      <c r="L305" s="3">
        <v>3.6496999263763401</v>
      </c>
      <c r="M305" s="3"/>
      <c r="N305" s="3"/>
      <c r="O305" s="3">
        <v>3.6496999263763401</v>
      </c>
      <c r="P305" s="3"/>
      <c r="Q305" s="3"/>
      <c r="R305" s="3">
        <v>3.6496999263763401</v>
      </c>
      <c r="S305" s="3"/>
      <c r="T305" s="3"/>
      <c r="U305" s="3">
        <v>3.6496999263763401</v>
      </c>
      <c r="V305" s="3"/>
      <c r="W305" s="3"/>
      <c r="X305" s="3">
        <v>3.6496999263763401</v>
      </c>
      <c r="Y305" s="3"/>
      <c r="Z305" s="3"/>
      <c r="AA305" s="3">
        <v>3.6496999263763401</v>
      </c>
      <c r="AB305" s="3"/>
      <c r="AC305" s="3"/>
      <c r="AD305" s="3">
        <v>3.6496999263763401</v>
      </c>
      <c r="AE305" s="3"/>
      <c r="AF305" s="3"/>
      <c r="AG305" s="3">
        <v>3.6496999263763401</v>
      </c>
      <c r="AH305" s="3"/>
      <c r="AI305" s="3"/>
      <c r="AJ305" s="3">
        <v>3.6496999263763401</v>
      </c>
      <c r="AK305" s="3"/>
      <c r="AL305" s="3"/>
      <c r="AM305" s="3">
        <v>3.6496999263763401</v>
      </c>
      <c r="AN305" s="3"/>
      <c r="AO305" s="3"/>
      <c r="AP305" s="3">
        <v>3.6496999263763401</v>
      </c>
      <c r="AQ305" s="3"/>
      <c r="AR305" s="3"/>
      <c r="AS305" s="3">
        <v>3.6496999263763401</v>
      </c>
      <c r="AT305" s="3"/>
      <c r="AU305" s="3"/>
      <c r="AV305" s="3">
        <v>3.6496999263763401</v>
      </c>
      <c r="AW305" s="3"/>
      <c r="AX305" s="3"/>
      <c r="AY305" s="3">
        <v>3.6496999263763401</v>
      </c>
      <c r="AZ305" s="3"/>
      <c r="BA305" s="3"/>
      <c r="BB305" s="3">
        <v>3.6496999263763401</v>
      </c>
      <c r="BC305" s="3"/>
      <c r="BD305" s="3"/>
      <c r="BE305" s="3">
        <v>3.6496999263763401</v>
      </c>
      <c r="BF305" s="3"/>
      <c r="BG305" s="3"/>
      <c r="BH305" s="3">
        <v>3.6496999263763401</v>
      </c>
      <c r="BI305" s="3"/>
      <c r="BJ305" s="3"/>
    </row>
    <row r="306" spans="1:62" x14ac:dyDescent="0.3">
      <c r="A306" s="3" t="s">
        <v>70</v>
      </c>
      <c r="B306" s="3" t="s">
        <v>104</v>
      </c>
      <c r="C306" s="3">
        <v>0.55059999227523804</v>
      </c>
      <c r="D306" s="3"/>
      <c r="E306" s="3"/>
      <c r="F306" s="3">
        <v>0.55059999227523804</v>
      </c>
      <c r="G306" s="3"/>
      <c r="H306" s="3"/>
      <c r="I306" s="3">
        <v>0.55059999227523804</v>
      </c>
      <c r="J306" s="3"/>
      <c r="K306" s="3"/>
      <c r="L306" s="3">
        <v>0.55059999227523804</v>
      </c>
      <c r="M306" s="3"/>
      <c r="N306" s="3"/>
      <c r="O306" s="3">
        <v>0.55059999227523804</v>
      </c>
      <c r="P306" s="3"/>
      <c r="Q306" s="3"/>
      <c r="R306" s="3">
        <v>0.55059999227523804</v>
      </c>
      <c r="S306" s="3"/>
      <c r="T306" s="3"/>
      <c r="U306" s="3">
        <v>0.55059999227523804</v>
      </c>
      <c r="V306" s="3"/>
      <c r="W306" s="3"/>
      <c r="X306" s="3">
        <v>0.55059999227523804</v>
      </c>
      <c r="Y306" s="3"/>
      <c r="Z306" s="3"/>
      <c r="AA306" s="3">
        <v>0.55059999227523804</v>
      </c>
      <c r="AB306" s="3"/>
      <c r="AC306" s="3"/>
      <c r="AD306" s="3">
        <v>0.55059999227523804</v>
      </c>
      <c r="AE306" s="3"/>
      <c r="AF306" s="3"/>
      <c r="AG306" s="3">
        <v>0.55059999227523804</v>
      </c>
      <c r="AH306" s="3"/>
      <c r="AI306" s="3"/>
      <c r="AJ306" s="3">
        <v>0.55059999227523804</v>
      </c>
      <c r="AK306" s="3"/>
      <c r="AL306" s="3"/>
      <c r="AM306" s="3">
        <v>0.55059999227523804</v>
      </c>
      <c r="AN306" s="3"/>
      <c r="AO306" s="3"/>
      <c r="AP306" s="3">
        <v>0.55059999227523804</v>
      </c>
      <c r="AQ306" s="3"/>
      <c r="AR306" s="3"/>
      <c r="AS306" s="3">
        <v>0.55059999227523804</v>
      </c>
      <c r="AT306" s="3"/>
      <c r="AU306" s="3"/>
      <c r="AV306" s="3">
        <v>0.55059999227523804</v>
      </c>
      <c r="AW306" s="3"/>
      <c r="AX306" s="3"/>
      <c r="AY306" s="3">
        <v>0.55059999227523804</v>
      </c>
      <c r="AZ306" s="3"/>
      <c r="BA306" s="3"/>
      <c r="BB306" s="3">
        <v>0.55059999227523804</v>
      </c>
      <c r="BC306" s="3"/>
      <c r="BD306" s="3"/>
      <c r="BE306" s="3">
        <v>0.55059999227523804</v>
      </c>
      <c r="BF306" s="3"/>
      <c r="BG306" s="3"/>
      <c r="BH306" s="3">
        <v>0.55059999227523804</v>
      </c>
      <c r="BI306" s="3"/>
      <c r="BJ306" s="3"/>
    </row>
    <row r="307" spans="1:62" x14ac:dyDescent="0.3">
      <c r="A307" s="3" t="s">
        <v>909</v>
      </c>
      <c r="B307" s="3" t="s">
        <v>104</v>
      </c>
      <c r="C307" s="3">
        <v>0.116099998354912</v>
      </c>
      <c r="D307" s="3"/>
      <c r="E307" s="3"/>
      <c r="F307" s="3">
        <v>0.116099998354912</v>
      </c>
      <c r="G307" s="3"/>
      <c r="H307" s="3"/>
      <c r="I307" s="3">
        <v>0.116099998354912</v>
      </c>
      <c r="J307" s="3"/>
      <c r="K307" s="3"/>
      <c r="L307" s="3">
        <v>0.116099998354912</v>
      </c>
      <c r="M307" s="3"/>
      <c r="N307" s="3"/>
      <c r="O307" s="3">
        <v>0.116099998354912</v>
      </c>
      <c r="P307" s="3"/>
      <c r="Q307" s="3"/>
      <c r="R307" s="3">
        <v>0.116099998354912</v>
      </c>
      <c r="S307" s="3"/>
      <c r="T307" s="3"/>
      <c r="U307" s="3">
        <v>0.116099998354912</v>
      </c>
      <c r="V307" s="3"/>
      <c r="W307" s="3"/>
      <c r="X307" s="3">
        <v>0.116099998354912</v>
      </c>
      <c r="Y307" s="3"/>
      <c r="Z307" s="3"/>
      <c r="AA307" s="3">
        <v>0.116099998354912</v>
      </c>
      <c r="AB307" s="3"/>
      <c r="AC307" s="3"/>
      <c r="AD307" s="3">
        <v>0.116099998354912</v>
      </c>
      <c r="AE307" s="3"/>
      <c r="AF307" s="3"/>
      <c r="AG307" s="3">
        <v>0.116099998354912</v>
      </c>
      <c r="AH307" s="3"/>
      <c r="AI307" s="3"/>
      <c r="AJ307" s="3">
        <v>0.116099998354912</v>
      </c>
      <c r="AK307" s="3"/>
      <c r="AL307" s="3"/>
      <c r="AM307" s="3">
        <v>0.116099998354912</v>
      </c>
      <c r="AN307" s="3"/>
      <c r="AO307" s="3"/>
      <c r="AP307" s="3">
        <v>0.116099998354912</v>
      </c>
      <c r="AQ307" s="3"/>
      <c r="AR307" s="3"/>
      <c r="AS307" s="3">
        <v>0.116099998354912</v>
      </c>
      <c r="AT307" s="3"/>
      <c r="AU307" s="3"/>
      <c r="AV307" s="3">
        <v>0.116099998354912</v>
      </c>
      <c r="AW307" s="3"/>
      <c r="AX307" s="3"/>
      <c r="AY307" s="3">
        <v>0.116099998354912</v>
      </c>
      <c r="AZ307" s="3"/>
      <c r="BA307" s="3"/>
      <c r="BB307" s="3">
        <v>0.116099998354912</v>
      </c>
      <c r="BC307" s="3"/>
      <c r="BD307" s="3"/>
      <c r="BE307" s="3">
        <v>0.116099998354912</v>
      </c>
      <c r="BF307" s="3"/>
      <c r="BG307" s="3"/>
      <c r="BH307" s="3">
        <v>0.116099998354912</v>
      </c>
      <c r="BI307" s="3"/>
      <c r="BJ307" s="3"/>
    </row>
    <row r="308" spans="1:62" x14ac:dyDescent="0.3">
      <c r="A308" s="3" t="s">
        <v>910</v>
      </c>
      <c r="B308" s="3" t="s">
        <v>104</v>
      </c>
      <c r="C308" s="3">
        <v>0.10090000182390201</v>
      </c>
      <c r="D308" s="3"/>
      <c r="E308" s="3"/>
      <c r="F308" s="3">
        <v>0.10090000182390201</v>
      </c>
      <c r="G308" s="3"/>
      <c r="H308" s="3"/>
      <c r="I308" s="3">
        <v>0.10090000182390201</v>
      </c>
      <c r="J308" s="3"/>
      <c r="K308" s="3"/>
      <c r="L308" s="3">
        <v>0.10090000182390201</v>
      </c>
      <c r="M308" s="3"/>
      <c r="N308" s="3"/>
      <c r="O308" s="3">
        <v>0.10090000182390201</v>
      </c>
      <c r="P308" s="3"/>
      <c r="Q308" s="3"/>
      <c r="R308" s="3">
        <v>0.10090000182390201</v>
      </c>
      <c r="S308" s="3"/>
      <c r="T308" s="3"/>
      <c r="U308" s="3">
        <v>0.10090000182390201</v>
      </c>
      <c r="V308" s="3"/>
      <c r="W308" s="3"/>
      <c r="X308" s="3">
        <v>0.10090000182390201</v>
      </c>
      <c r="Y308" s="3"/>
      <c r="Z308" s="3"/>
      <c r="AA308" s="3">
        <v>0.10090000182390201</v>
      </c>
      <c r="AB308" s="3"/>
      <c r="AC308" s="3"/>
      <c r="AD308" s="3">
        <v>0.10090000182390201</v>
      </c>
      <c r="AE308" s="3"/>
      <c r="AF308" s="3"/>
      <c r="AG308" s="3">
        <v>0.10090000182390201</v>
      </c>
      <c r="AH308" s="3"/>
      <c r="AI308" s="3"/>
      <c r="AJ308" s="3">
        <v>0.10090000182390201</v>
      </c>
      <c r="AK308" s="3"/>
      <c r="AL308" s="3"/>
      <c r="AM308" s="3">
        <v>0.10090000182390201</v>
      </c>
      <c r="AN308" s="3"/>
      <c r="AO308" s="3"/>
      <c r="AP308" s="3">
        <v>0.10090000182390201</v>
      </c>
      <c r="AQ308" s="3"/>
      <c r="AR308" s="3"/>
      <c r="AS308" s="3">
        <v>0.10090000182390201</v>
      </c>
      <c r="AT308" s="3"/>
      <c r="AU308" s="3"/>
      <c r="AV308" s="3">
        <v>0.10090000182390201</v>
      </c>
      <c r="AW308" s="3"/>
      <c r="AX308" s="3"/>
      <c r="AY308" s="3">
        <v>0.10090000182390201</v>
      </c>
      <c r="AZ308" s="3"/>
      <c r="BA308" s="3"/>
      <c r="BB308" s="3">
        <v>0.10090000182390201</v>
      </c>
      <c r="BC308" s="3"/>
      <c r="BD308" s="3"/>
      <c r="BE308" s="3">
        <v>0.10090000182390201</v>
      </c>
      <c r="BF308" s="3"/>
      <c r="BG308" s="3"/>
      <c r="BH308" s="3">
        <v>0.10090000182390201</v>
      </c>
      <c r="BI308" s="3"/>
      <c r="BJ308" s="3"/>
    </row>
    <row r="309" spans="1:62" x14ac:dyDescent="0.3">
      <c r="A309" s="3" t="s">
        <v>911</v>
      </c>
      <c r="B309" s="3" t="s">
        <v>104</v>
      </c>
      <c r="C309" s="3">
        <v>3.0899999663233799E-2</v>
      </c>
      <c r="D309" s="3"/>
      <c r="E309" s="3"/>
      <c r="F309" s="3">
        <v>3.0899999663233799E-2</v>
      </c>
      <c r="G309" s="3"/>
      <c r="H309" s="3"/>
      <c r="I309" s="3">
        <v>3.0899999663233799E-2</v>
      </c>
      <c r="J309" s="3"/>
      <c r="K309" s="3"/>
      <c r="L309" s="3">
        <v>3.0899999663233799E-2</v>
      </c>
      <c r="M309" s="3"/>
      <c r="N309" s="3"/>
      <c r="O309" s="3">
        <v>3.0899999663233799E-2</v>
      </c>
      <c r="P309" s="3"/>
      <c r="Q309" s="3"/>
      <c r="R309" s="3">
        <v>3.0899999663233799E-2</v>
      </c>
      <c r="S309" s="3"/>
      <c r="T309" s="3"/>
      <c r="U309" s="3">
        <v>3.0899999663233799E-2</v>
      </c>
      <c r="V309" s="3"/>
      <c r="W309" s="3"/>
      <c r="X309" s="3">
        <v>3.0899999663233799E-2</v>
      </c>
      <c r="Y309" s="3"/>
      <c r="Z309" s="3"/>
      <c r="AA309" s="3">
        <v>3.0899999663233799E-2</v>
      </c>
      <c r="AB309" s="3"/>
      <c r="AC309" s="3"/>
      <c r="AD309" s="3">
        <v>3.0899999663233799E-2</v>
      </c>
      <c r="AE309" s="3"/>
      <c r="AF309" s="3"/>
      <c r="AG309" s="3">
        <v>3.0899999663233799E-2</v>
      </c>
      <c r="AH309" s="3"/>
      <c r="AI309" s="3"/>
      <c r="AJ309" s="3">
        <v>3.0899999663233799E-2</v>
      </c>
      <c r="AK309" s="3"/>
      <c r="AL309" s="3"/>
      <c r="AM309" s="3">
        <v>3.0899999663233799E-2</v>
      </c>
      <c r="AN309" s="3"/>
      <c r="AO309" s="3"/>
      <c r="AP309" s="3">
        <v>3.0899999663233799E-2</v>
      </c>
      <c r="AQ309" s="3"/>
      <c r="AR309" s="3"/>
      <c r="AS309" s="3">
        <v>3.0899999663233799E-2</v>
      </c>
      <c r="AT309" s="3"/>
      <c r="AU309" s="3"/>
      <c r="AV309" s="3">
        <v>3.0899999663233799E-2</v>
      </c>
      <c r="AW309" s="3"/>
      <c r="AX309" s="3"/>
      <c r="AY309" s="3">
        <v>3.0899999663233799E-2</v>
      </c>
      <c r="AZ309" s="3"/>
      <c r="BA309" s="3"/>
      <c r="BB309" s="3">
        <v>3.0899999663233799E-2</v>
      </c>
      <c r="BC309" s="3"/>
      <c r="BD309" s="3"/>
      <c r="BE309" s="3">
        <v>3.0899999663233799E-2</v>
      </c>
      <c r="BF309" s="3"/>
      <c r="BG309" s="3"/>
      <c r="BH309" s="3">
        <v>3.0899999663233799E-2</v>
      </c>
      <c r="BI309" s="3"/>
      <c r="BJ309" s="3"/>
    </row>
    <row r="310" spans="1:62" x14ac:dyDescent="0.3">
      <c r="A310" s="3" t="s">
        <v>912</v>
      </c>
      <c r="B310" s="3" t="s">
        <v>104</v>
      </c>
      <c r="C310" s="3">
        <v>2.53999996930361E-2</v>
      </c>
      <c r="D310" s="3"/>
      <c r="E310" s="3"/>
      <c r="F310" s="3">
        <v>2.53999996930361E-2</v>
      </c>
      <c r="G310" s="3"/>
      <c r="H310" s="3"/>
      <c r="I310" s="3">
        <v>2.53999996930361E-2</v>
      </c>
      <c r="J310" s="3"/>
      <c r="K310" s="3"/>
      <c r="L310" s="3">
        <v>2.53999996930361E-2</v>
      </c>
      <c r="M310" s="3"/>
      <c r="N310" s="3"/>
      <c r="O310" s="3">
        <v>2.53999996930361E-2</v>
      </c>
      <c r="P310" s="3"/>
      <c r="Q310" s="3"/>
      <c r="R310" s="3">
        <v>2.53999996930361E-2</v>
      </c>
      <c r="S310" s="3"/>
      <c r="T310" s="3"/>
      <c r="U310" s="3">
        <v>2.53999996930361E-2</v>
      </c>
      <c r="V310" s="3"/>
      <c r="W310" s="3"/>
      <c r="X310" s="3">
        <v>2.53999996930361E-2</v>
      </c>
      <c r="Y310" s="3"/>
      <c r="Z310" s="3"/>
      <c r="AA310" s="3">
        <v>2.53999996930361E-2</v>
      </c>
      <c r="AB310" s="3"/>
      <c r="AC310" s="3"/>
      <c r="AD310" s="3">
        <v>2.53999996930361E-2</v>
      </c>
      <c r="AE310" s="3"/>
      <c r="AF310" s="3"/>
      <c r="AG310" s="3">
        <v>2.53999996930361E-2</v>
      </c>
      <c r="AH310" s="3"/>
      <c r="AI310" s="3"/>
      <c r="AJ310" s="3">
        <v>2.53999996930361E-2</v>
      </c>
      <c r="AK310" s="3"/>
      <c r="AL310" s="3"/>
      <c r="AM310" s="3">
        <v>2.53999996930361E-2</v>
      </c>
      <c r="AN310" s="3"/>
      <c r="AO310" s="3"/>
      <c r="AP310" s="3">
        <v>2.53999996930361E-2</v>
      </c>
      <c r="AQ310" s="3"/>
      <c r="AR310" s="3"/>
      <c r="AS310" s="3">
        <v>2.53999996930361E-2</v>
      </c>
      <c r="AT310" s="3"/>
      <c r="AU310" s="3"/>
      <c r="AV310" s="3">
        <v>2.53999996930361E-2</v>
      </c>
      <c r="AW310" s="3"/>
      <c r="AX310" s="3"/>
      <c r="AY310" s="3">
        <v>2.53999996930361E-2</v>
      </c>
      <c r="AZ310" s="3"/>
      <c r="BA310" s="3"/>
      <c r="BB310" s="3">
        <v>2.53999996930361E-2</v>
      </c>
      <c r="BC310" s="3"/>
      <c r="BD310" s="3"/>
      <c r="BE310" s="3">
        <v>2.53999996930361E-2</v>
      </c>
      <c r="BF310" s="3"/>
      <c r="BG310" s="3"/>
      <c r="BH310" s="3">
        <v>2.53999996930361E-2</v>
      </c>
      <c r="BI310" s="3"/>
      <c r="BJ310" s="3"/>
    </row>
    <row r="311" spans="1:62" x14ac:dyDescent="0.3">
      <c r="A311" s="3" t="s">
        <v>913</v>
      </c>
      <c r="B311" s="3" t="s">
        <v>104</v>
      </c>
      <c r="C311" s="3">
        <v>2.9899999499321001E-2</v>
      </c>
      <c r="D311" s="3"/>
      <c r="E311" s="3"/>
      <c r="F311" s="3">
        <v>2.9899999499321001E-2</v>
      </c>
      <c r="G311" s="3"/>
      <c r="H311" s="3"/>
      <c r="I311" s="3">
        <v>2.9899999499321001E-2</v>
      </c>
      <c r="J311" s="3"/>
      <c r="K311" s="3"/>
      <c r="L311" s="3">
        <v>2.9899999499321001E-2</v>
      </c>
      <c r="M311" s="3"/>
      <c r="N311" s="3"/>
      <c r="O311" s="3">
        <v>2.9899999499321001E-2</v>
      </c>
      <c r="P311" s="3"/>
      <c r="Q311" s="3"/>
      <c r="R311" s="3">
        <v>2.9899999499321001E-2</v>
      </c>
      <c r="S311" s="3"/>
      <c r="T311" s="3"/>
      <c r="U311" s="3">
        <v>2.9899999499321001E-2</v>
      </c>
      <c r="V311" s="3"/>
      <c r="W311" s="3"/>
      <c r="X311" s="3">
        <v>2.9899999499321001E-2</v>
      </c>
      <c r="Y311" s="3"/>
      <c r="Z311" s="3"/>
      <c r="AA311" s="3">
        <v>2.9899999499321001E-2</v>
      </c>
      <c r="AB311" s="3"/>
      <c r="AC311" s="3"/>
      <c r="AD311" s="3">
        <v>2.9899999499321001E-2</v>
      </c>
      <c r="AE311" s="3"/>
      <c r="AF311" s="3"/>
      <c r="AG311" s="3">
        <v>2.9899999499321001E-2</v>
      </c>
      <c r="AH311" s="3"/>
      <c r="AI311" s="3"/>
      <c r="AJ311" s="3">
        <v>2.9899999499321001E-2</v>
      </c>
      <c r="AK311" s="3"/>
      <c r="AL311" s="3"/>
      <c r="AM311" s="3">
        <v>2.9899999499321001E-2</v>
      </c>
      <c r="AN311" s="3"/>
      <c r="AO311" s="3"/>
      <c r="AP311" s="3">
        <v>2.9899999499321001E-2</v>
      </c>
      <c r="AQ311" s="3"/>
      <c r="AR311" s="3"/>
      <c r="AS311" s="3">
        <v>2.9899999499321001E-2</v>
      </c>
      <c r="AT311" s="3"/>
      <c r="AU311" s="3"/>
      <c r="AV311" s="3">
        <v>2.9899999499321001E-2</v>
      </c>
      <c r="AW311" s="3"/>
      <c r="AX311" s="3"/>
      <c r="AY311" s="3">
        <v>2.9899999499321001E-2</v>
      </c>
      <c r="AZ311" s="3"/>
      <c r="BA311" s="3"/>
      <c r="BB311" s="3">
        <v>2.9899999499321001E-2</v>
      </c>
      <c r="BC311" s="3"/>
      <c r="BD311" s="3"/>
      <c r="BE311" s="3">
        <v>2.9899999499321001E-2</v>
      </c>
      <c r="BF311" s="3"/>
      <c r="BG311" s="3"/>
      <c r="BH311" s="3">
        <v>2.9899999499321001E-2</v>
      </c>
      <c r="BI311" s="3"/>
      <c r="BJ311" s="3"/>
    </row>
    <row r="312" spans="1:62" x14ac:dyDescent="0.3">
      <c r="A312" s="3" t="s">
        <v>73</v>
      </c>
      <c r="B312" s="3" t="s">
        <v>156</v>
      </c>
      <c r="C312" s="3">
        <v>33.442901611328097</v>
      </c>
      <c r="D312" s="3"/>
      <c r="E312" s="3"/>
      <c r="F312" s="3">
        <v>33.442901611328097</v>
      </c>
      <c r="G312" s="3"/>
      <c r="H312" s="3"/>
      <c r="I312" s="3">
        <v>33.442901611328097</v>
      </c>
      <c r="J312" s="3"/>
      <c r="K312" s="3"/>
      <c r="L312" s="3">
        <v>33.442901611328097</v>
      </c>
      <c r="M312" s="3"/>
      <c r="N312" s="3"/>
      <c r="O312" s="3">
        <v>33.442901611328097</v>
      </c>
      <c r="P312" s="3"/>
      <c r="Q312" s="3"/>
      <c r="R312" s="3">
        <v>33.442901611328097</v>
      </c>
      <c r="S312" s="3"/>
      <c r="T312" s="3"/>
      <c r="U312" s="3">
        <v>33.442901611328097</v>
      </c>
      <c r="V312" s="3"/>
      <c r="W312" s="3"/>
      <c r="X312" s="3">
        <v>33.442901611328097</v>
      </c>
      <c r="Y312" s="3"/>
      <c r="Z312" s="3"/>
      <c r="AA312" s="3">
        <v>33.442901611328097</v>
      </c>
      <c r="AB312" s="3"/>
      <c r="AC312" s="3"/>
      <c r="AD312" s="3">
        <v>33.442901611328097</v>
      </c>
      <c r="AE312" s="3"/>
      <c r="AF312" s="3"/>
      <c r="AG312" s="3">
        <v>33.442901611328097</v>
      </c>
      <c r="AH312" s="3"/>
      <c r="AI312" s="3"/>
      <c r="AJ312" s="3">
        <v>33.442901611328097</v>
      </c>
      <c r="AK312" s="3"/>
      <c r="AL312" s="3"/>
      <c r="AM312" s="3">
        <v>33.442901611328097</v>
      </c>
      <c r="AN312" s="3"/>
      <c r="AO312" s="3"/>
      <c r="AP312" s="3">
        <v>33.442901611328097</v>
      </c>
      <c r="AQ312" s="3"/>
      <c r="AR312" s="3"/>
      <c r="AS312" s="3">
        <v>33.442901611328097</v>
      </c>
      <c r="AT312" s="3"/>
      <c r="AU312" s="3"/>
      <c r="AV312" s="3">
        <v>33.442901611328097</v>
      </c>
      <c r="AW312" s="3"/>
      <c r="AX312" s="3"/>
      <c r="AY312" s="3">
        <v>33.442901611328097</v>
      </c>
      <c r="AZ312" s="3"/>
      <c r="BA312" s="3"/>
      <c r="BB312" s="3">
        <v>33.442901611328097</v>
      </c>
      <c r="BC312" s="3"/>
      <c r="BD312" s="3"/>
      <c r="BE312" s="3">
        <v>33.442901611328097</v>
      </c>
      <c r="BF312" s="3"/>
      <c r="BG312" s="3"/>
      <c r="BH312" s="3">
        <v>33.442901611328097</v>
      </c>
      <c r="BI312" s="3"/>
      <c r="BJ312" s="3"/>
    </row>
    <row r="313" spans="1:62" x14ac:dyDescent="0.3">
      <c r="A313" s="3" t="s">
        <v>76</v>
      </c>
      <c r="B313" s="3" t="s">
        <v>914</v>
      </c>
      <c r="C313" s="3">
        <v>0.82489997148513805</v>
      </c>
      <c r="D313" s="3"/>
      <c r="E313" s="3"/>
      <c r="F313" s="3">
        <v>0.82489997148513805</v>
      </c>
      <c r="G313" s="3"/>
      <c r="H313" s="3"/>
      <c r="I313" s="3">
        <v>0.82489997148513805</v>
      </c>
      <c r="J313" s="3"/>
      <c r="K313" s="3"/>
      <c r="L313" s="3">
        <v>0.82489997148513805</v>
      </c>
      <c r="M313" s="3"/>
      <c r="N313" s="3"/>
      <c r="O313" s="3">
        <v>0.82489997148513805</v>
      </c>
      <c r="P313" s="3"/>
      <c r="Q313" s="3"/>
      <c r="R313" s="3">
        <v>0.82489997148513805</v>
      </c>
      <c r="S313" s="3"/>
      <c r="T313" s="3"/>
      <c r="U313" s="3">
        <v>0.82489997148513805</v>
      </c>
      <c r="V313" s="3"/>
      <c r="W313" s="3"/>
      <c r="X313" s="3">
        <v>0.82489997148513805</v>
      </c>
      <c r="Y313" s="3"/>
      <c r="Z313" s="3"/>
      <c r="AA313" s="3">
        <v>0.82489997148513805</v>
      </c>
      <c r="AB313" s="3"/>
      <c r="AC313" s="3"/>
      <c r="AD313" s="3">
        <v>0.82489997148513805</v>
      </c>
      <c r="AE313" s="3"/>
      <c r="AF313" s="3"/>
      <c r="AG313" s="3">
        <v>0.82489997148513805</v>
      </c>
      <c r="AH313" s="3"/>
      <c r="AI313" s="3"/>
      <c r="AJ313" s="3">
        <v>0.82489997148513805</v>
      </c>
      <c r="AK313" s="3"/>
      <c r="AL313" s="3"/>
      <c r="AM313" s="3">
        <v>0.82489997148513805</v>
      </c>
      <c r="AN313" s="3"/>
      <c r="AO313" s="3"/>
      <c r="AP313" s="3">
        <v>0.82489997148513805</v>
      </c>
      <c r="AQ313" s="3"/>
      <c r="AR313" s="3"/>
      <c r="AS313" s="3">
        <v>0.82489997148513805</v>
      </c>
      <c r="AT313" s="3"/>
      <c r="AU313" s="3"/>
      <c r="AV313" s="3">
        <v>0.82489997148513805</v>
      </c>
      <c r="AW313" s="3"/>
      <c r="AX313" s="3"/>
      <c r="AY313" s="3">
        <v>0.82489997148513805</v>
      </c>
      <c r="AZ313" s="3"/>
      <c r="BA313" s="3"/>
      <c r="BB313" s="3">
        <v>0.82489997148513805</v>
      </c>
      <c r="BC313" s="3"/>
      <c r="BD313" s="3"/>
      <c r="BE313" s="3">
        <v>0.82489997148513805</v>
      </c>
      <c r="BF313" s="3"/>
      <c r="BG313" s="3"/>
      <c r="BH313" s="3">
        <v>0.82489997148513805</v>
      </c>
      <c r="BI313" s="3"/>
      <c r="BJ313" s="3"/>
    </row>
    <row r="314" spans="1:62" x14ac:dyDescent="0.3">
      <c r="A314" s="3" t="s">
        <v>915</v>
      </c>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row>
    <row r="315" spans="1:62" x14ac:dyDescent="0.3">
      <c r="A315" s="3" t="s">
        <v>916</v>
      </c>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row>
    <row r="316" spans="1:62" x14ac:dyDescent="0.3">
      <c r="A316" s="3" t="s">
        <v>917</v>
      </c>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row>
    <row r="317" spans="1:62" x14ac:dyDescent="0.3">
      <c r="A317" s="3" t="s">
        <v>918</v>
      </c>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row>
    <row r="318" spans="1:62" x14ac:dyDescent="0.3">
      <c r="A318" s="3" t="s">
        <v>919</v>
      </c>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row>
    <row r="319" spans="1:62" x14ac:dyDescent="0.3">
      <c r="A319" s="3" t="s">
        <v>920</v>
      </c>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row>
    <row r="320" spans="1:62" x14ac:dyDescent="0.3">
      <c r="A320" s="3" t="s">
        <v>921</v>
      </c>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row>
    <row r="321" spans="1:62" x14ac:dyDescent="0.3">
      <c r="A321" s="3" t="s">
        <v>922</v>
      </c>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row>
    <row r="322" spans="1:62" x14ac:dyDescent="0.3">
      <c r="A322" s="3" t="s">
        <v>923</v>
      </c>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row>
    <row r="323" spans="1:62" x14ac:dyDescent="0.3">
      <c r="A323" s="3" t="s">
        <v>924</v>
      </c>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row>
    <row r="324" spans="1:62" x14ac:dyDescent="0.3">
      <c r="A324" s="3" t="s">
        <v>925</v>
      </c>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row>
    <row r="325" spans="1:62" x14ac:dyDescent="0.3">
      <c r="A325" s="3" t="s">
        <v>926</v>
      </c>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row>
    <row r="326" spans="1:62" x14ac:dyDescent="0.3">
      <c r="A326" s="3" t="s">
        <v>927</v>
      </c>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row>
    <row r="327" spans="1:62" x14ac:dyDescent="0.3">
      <c r="A327" s="3" t="s">
        <v>928</v>
      </c>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row>
    <row r="328" spans="1:62" x14ac:dyDescent="0.3">
      <c r="A328" s="3" t="s">
        <v>929</v>
      </c>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row>
    <row r="329" spans="1:62" x14ac:dyDescent="0.3">
      <c r="A329" s="3" t="s">
        <v>930</v>
      </c>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row>
    <row r="330" spans="1:62" x14ac:dyDescent="0.3">
      <c r="A330" s="3" t="s">
        <v>931</v>
      </c>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row>
    <row r="331" spans="1:62" x14ac:dyDescent="0.3">
      <c r="A331" s="3" t="s">
        <v>932</v>
      </c>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row>
    <row r="332" spans="1:62" x14ac:dyDescent="0.3">
      <c r="A332" s="3" t="s">
        <v>933</v>
      </c>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row>
    <row r="333" spans="1:62" x14ac:dyDescent="0.3">
      <c r="A333" s="3" t="s">
        <v>934</v>
      </c>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row>
    <row r="334" spans="1:62" x14ac:dyDescent="0.3">
      <c r="A334" s="3" t="s">
        <v>935</v>
      </c>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row>
    <row r="335" spans="1:62" x14ac:dyDescent="0.3">
      <c r="A335" s="3" t="s">
        <v>936</v>
      </c>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row>
    <row r="336" spans="1:62" x14ac:dyDescent="0.3">
      <c r="A336" s="3" t="s">
        <v>937</v>
      </c>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row>
    <row r="337" spans="1:62" x14ac:dyDescent="0.3">
      <c r="A337" s="3" t="s">
        <v>938</v>
      </c>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row>
    <row r="338" spans="1:62" x14ac:dyDescent="0.3">
      <c r="A338" s="3" t="s">
        <v>939</v>
      </c>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row>
    <row r="339" spans="1:62" x14ac:dyDescent="0.3">
      <c r="A339" s="3" t="s">
        <v>940</v>
      </c>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row>
    <row r="340" spans="1:62" x14ac:dyDescent="0.3">
      <c r="A340" s="3" t="s">
        <v>941</v>
      </c>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row>
    <row r="341" spans="1:62" x14ac:dyDescent="0.3">
      <c r="A341" s="3" t="s">
        <v>942</v>
      </c>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row>
    <row r="342" spans="1:62" x14ac:dyDescent="0.3">
      <c r="A342" s="3" t="s">
        <v>943</v>
      </c>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row>
    <row r="343" spans="1:62" x14ac:dyDescent="0.3">
      <c r="A343" s="3" t="s">
        <v>944</v>
      </c>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row>
    <row r="344" spans="1:62" x14ac:dyDescent="0.3">
      <c r="A344" s="3" t="s">
        <v>945</v>
      </c>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row>
    <row r="345" spans="1:62" x14ac:dyDescent="0.3">
      <c r="A345" s="3" t="s">
        <v>946</v>
      </c>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row>
    <row r="346" spans="1:62" x14ac:dyDescent="0.3">
      <c r="A346" s="3" t="s">
        <v>947</v>
      </c>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row>
    <row r="347" spans="1:62" x14ac:dyDescent="0.3">
      <c r="A347" s="3" t="s">
        <v>948</v>
      </c>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row>
    <row r="348" spans="1:62" x14ac:dyDescent="0.3">
      <c r="A348" s="3" t="s">
        <v>949</v>
      </c>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row>
    <row r="349" spans="1:62" x14ac:dyDescent="0.3">
      <c r="A349" s="3" t="s">
        <v>950</v>
      </c>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row>
    <row r="350" spans="1:62" x14ac:dyDescent="0.3">
      <c r="A350" s="3" t="s">
        <v>951</v>
      </c>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row>
    <row r="351" spans="1:62" x14ac:dyDescent="0.3">
      <c r="A351" s="3" t="s">
        <v>952</v>
      </c>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row>
    <row r="352" spans="1:62" x14ac:dyDescent="0.3">
      <c r="A352" s="3" t="s">
        <v>953</v>
      </c>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row>
    <row r="353" spans="1:62" x14ac:dyDescent="0.3">
      <c r="A353" s="3" t="s">
        <v>954</v>
      </c>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row>
    <row r="354" spans="1:62" x14ac:dyDescent="0.3">
      <c r="A354" s="3" t="s">
        <v>955</v>
      </c>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row>
    <row r="355" spans="1:62" x14ac:dyDescent="0.3">
      <c r="A355" s="3" t="s">
        <v>956</v>
      </c>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row>
    <row r="356" spans="1:62" x14ac:dyDescent="0.3">
      <c r="A356" s="3" t="s">
        <v>957</v>
      </c>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row>
    <row r="357" spans="1:62" x14ac:dyDescent="0.3">
      <c r="A357" s="3" t="s">
        <v>958</v>
      </c>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row>
    <row r="358" spans="1:62" x14ac:dyDescent="0.3">
      <c r="A358" s="3" t="s">
        <v>959</v>
      </c>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row>
    <row r="359" spans="1:62" x14ac:dyDescent="0.3">
      <c r="A359" s="3" t="s">
        <v>960</v>
      </c>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row>
    <row r="360" spans="1:62" x14ac:dyDescent="0.3">
      <c r="A360" s="3" t="s">
        <v>961</v>
      </c>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row>
    <row r="361" spans="1:62" x14ac:dyDescent="0.3">
      <c r="A361" s="3" t="s">
        <v>962</v>
      </c>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row>
    <row r="362" spans="1:62" x14ac:dyDescent="0.3">
      <c r="A362" s="3" t="s">
        <v>963</v>
      </c>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row>
    <row r="363" spans="1:62" x14ac:dyDescent="0.3">
      <c r="A363" s="3" t="s">
        <v>964</v>
      </c>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row>
    <row r="364" spans="1:62" x14ac:dyDescent="0.3">
      <c r="A364" s="3" t="s">
        <v>965</v>
      </c>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row>
    <row r="365" spans="1:62" x14ac:dyDescent="0.3">
      <c r="A365" s="3" t="s">
        <v>966</v>
      </c>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row>
    <row r="366" spans="1:62" x14ac:dyDescent="0.3">
      <c r="A366" s="3" t="s">
        <v>967</v>
      </c>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row>
    <row r="367" spans="1:62" x14ac:dyDescent="0.3">
      <c r="A367" s="3" t="s">
        <v>968</v>
      </c>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row>
    <row r="368" spans="1:62" x14ac:dyDescent="0.3">
      <c r="A368" s="3" t="s">
        <v>969</v>
      </c>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row>
    <row r="369" spans="1:62" x14ac:dyDescent="0.3">
      <c r="A369" s="3" t="s">
        <v>970</v>
      </c>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row>
    <row r="370" spans="1:62" x14ac:dyDescent="0.3">
      <c r="A370" s="3" t="s">
        <v>971</v>
      </c>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row>
    <row r="371" spans="1:62" x14ac:dyDescent="0.3">
      <c r="A371" s="3" t="s">
        <v>972</v>
      </c>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row>
    <row r="372" spans="1:62" x14ac:dyDescent="0.3">
      <c r="A372" s="3" t="s">
        <v>973</v>
      </c>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row>
    <row r="373" spans="1:62" x14ac:dyDescent="0.3">
      <c r="A373" s="3" t="s">
        <v>974</v>
      </c>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row>
    <row r="374" spans="1:62" x14ac:dyDescent="0.3">
      <c r="A374" s="3" t="s">
        <v>975</v>
      </c>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row>
    <row r="375" spans="1:62" x14ac:dyDescent="0.3">
      <c r="A375" s="3" t="s">
        <v>976</v>
      </c>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row>
    <row r="376" spans="1:62" x14ac:dyDescent="0.3">
      <c r="A376" s="3" t="s">
        <v>977</v>
      </c>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row>
    <row r="377" spans="1:62" x14ac:dyDescent="0.3">
      <c r="A377" s="3" t="s">
        <v>978</v>
      </c>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row>
    <row r="378" spans="1:62" x14ac:dyDescent="0.3">
      <c r="A378" s="3" t="s">
        <v>979</v>
      </c>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row>
    <row r="379" spans="1:62" x14ac:dyDescent="0.3">
      <c r="A379" s="3" t="s">
        <v>980</v>
      </c>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row>
    <row r="380" spans="1:62" x14ac:dyDescent="0.3">
      <c r="A380" s="3" t="s">
        <v>981</v>
      </c>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row>
    <row r="381" spans="1:62" x14ac:dyDescent="0.3">
      <c r="A381" s="3" t="s">
        <v>982</v>
      </c>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row>
    <row r="382" spans="1:62" x14ac:dyDescent="0.3">
      <c r="A382" s="3" t="s">
        <v>983</v>
      </c>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row>
    <row r="383" spans="1:62" x14ac:dyDescent="0.3">
      <c r="A383" s="3" t="s">
        <v>984</v>
      </c>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row>
    <row r="384" spans="1:62" x14ac:dyDescent="0.3">
      <c r="A384" s="3" t="s">
        <v>985</v>
      </c>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row>
    <row r="385" spans="1:62" x14ac:dyDescent="0.3">
      <c r="A385" s="3" t="s">
        <v>986</v>
      </c>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row>
    <row r="386" spans="1:62" x14ac:dyDescent="0.3">
      <c r="A386" s="3" t="s">
        <v>987</v>
      </c>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row>
    <row r="387" spans="1:62" x14ac:dyDescent="0.3">
      <c r="A387" s="3" t="s">
        <v>988</v>
      </c>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row>
    <row r="388" spans="1:62" x14ac:dyDescent="0.3">
      <c r="A388" s="3" t="s">
        <v>989</v>
      </c>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row>
    <row r="389" spans="1:62" x14ac:dyDescent="0.3">
      <c r="A389" s="3" t="s">
        <v>990</v>
      </c>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row>
    <row r="390" spans="1:62" x14ac:dyDescent="0.3">
      <c r="A390" s="3" t="s">
        <v>991</v>
      </c>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row>
    <row r="391" spans="1:62" x14ac:dyDescent="0.3">
      <c r="A391" s="3" t="s">
        <v>992</v>
      </c>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row>
    <row r="392" spans="1:62" x14ac:dyDescent="0.3">
      <c r="A392" s="3" t="s">
        <v>993</v>
      </c>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row>
    <row r="393" spans="1:62" x14ac:dyDescent="0.3">
      <c r="A393" s="3" t="s">
        <v>994</v>
      </c>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row>
    <row r="394" spans="1:62" x14ac:dyDescent="0.3">
      <c r="A394" s="3" t="s">
        <v>995</v>
      </c>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row>
    <row r="395" spans="1:62" x14ac:dyDescent="0.3">
      <c r="A395" s="3" t="s">
        <v>996</v>
      </c>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row>
    <row r="396" spans="1:62" x14ac:dyDescent="0.3">
      <c r="A396" s="3" t="s">
        <v>997</v>
      </c>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row>
    <row r="397" spans="1:62" x14ac:dyDescent="0.3">
      <c r="A397" s="3" t="s">
        <v>998</v>
      </c>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row>
    <row r="398" spans="1:62" x14ac:dyDescent="0.3">
      <c r="A398" s="3" t="s">
        <v>999</v>
      </c>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row>
    <row r="399" spans="1:62" x14ac:dyDescent="0.3">
      <c r="A399" s="3" t="s">
        <v>1000</v>
      </c>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row>
    <row r="400" spans="1:62" x14ac:dyDescent="0.3">
      <c r="A400" s="3" t="s">
        <v>1001</v>
      </c>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row>
    <row r="401" spans="1:62" x14ac:dyDescent="0.3">
      <c r="A401" s="3" t="s">
        <v>1002</v>
      </c>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row>
    <row r="402" spans="1:62" x14ac:dyDescent="0.3">
      <c r="A402" s="3" t="s">
        <v>1003</v>
      </c>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row>
    <row r="403" spans="1:62" x14ac:dyDescent="0.3">
      <c r="A403" s="3" t="s">
        <v>1004</v>
      </c>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row>
    <row r="404" spans="1:62" x14ac:dyDescent="0.3">
      <c r="A404" s="3" t="s">
        <v>1005</v>
      </c>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row>
    <row r="405" spans="1:62" x14ac:dyDescent="0.3">
      <c r="A405" s="3" t="s">
        <v>1006</v>
      </c>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row>
    <row r="406" spans="1:62" x14ac:dyDescent="0.3">
      <c r="A406" s="3" t="s">
        <v>1007</v>
      </c>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row>
    <row r="407" spans="1:62" x14ac:dyDescent="0.3">
      <c r="A407" s="3" t="s">
        <v>1008</v>
      </c>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row>
    <row r="408" spans="1:62" x14ac:dyDescent="0.3">
      <c r="A408" s="3" t="s">
        <v>1009</v>
      </c>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row>
    <row r="409" spans="1:62" x14ac:dyDescent="0.3">
      <c r="A409" s="3" t="s">
        <v>1010</v>
      </c>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row>
    <row r="410" spans="1:62" x14ac:dyDescent="0.3">
      <c r="A410" s="3" t="s">
        <v>1011</v>
      </c>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row>
    <row r="411" spans="1:62" x14ac:dyDescent="0.3">
      <c r="A411" s="3" t="s">
        <v>1012</v>
      </c>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row>
    <row r="412" spans="1:62" x14ac:dyDescent="0.3">
      <c r="A412" s="3" t="s">
        <v>1013</v>
      </c>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row>
    <row r="413" spans="1:62" x14ac:dyDescent="0.3">
      <c r="A413" s="3" t="s">
        <v>1014</v>
      </c>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row>
    <row r="414" spans="1:62" x14ac:dyDescent="0.3">
      <c r="A414" s="3" t="s">
        <v>1015</v>
      </c>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row>
    <row r="415" spans="1:62" x14ac:dyDescent="0.3">
      <c r="A415" s="3" t="s">
        <v>1016</v>
      </c>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row>
    <row r="416" spans="1:62" x14ac:dyDescent="0.3">
      <c r="A416" s="3" t="s">
        <v>1017</v>
      </c>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row>
    <row r="417" spans="1:62" x14ac:dyDescent="0.3">
      <c r="A417" s="3" t="s">
        <v>1018</v>
      </c>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row>
    <row r="418" spans="1:62" x14ac:dyDescent="0.3">
      <c r="A418" s="3" t="s">
        <v>1019</v>
      </c>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row>
    <row r="419" spans="1:62" x14ac:dyDescent="0.3">
      <c r="A419" s="3" t="s">
        <v>1020</v>
      </c>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row>
    <row r="420" spans="1:62" x14ac:dyDescent="0.3">
      <c r="A420" s="3" t="s">
        <v>1021</v>
      </c>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row>
    <row r="421" spans="1:62" x14ac:dyDescent="0.3">
      <c r="A421" s="3" t="s">
        <v>1022</v>
      </c>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row>
    <row r="422" spans="1:62" x14ac:dyDescent="0.3">
      <c r="A422" s="3" t="s">
        <v>1023</v>
      </c>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row>
    <row r="423" spans="1:62" x14ac:dyDescent="0.3">
      <c r="A423" s="3" t="s">
        <v>1024</v>
      </c>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row>
    <row r="424" spans="1:62" x14ac:dyDescent="0.3">
      <c r="A424" s="3" t="s">
        <v>1025</v>
      </c>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row>
    <row r="425" spans="1:62" x14ac:dyDescent="0.3">
      <c r="A425" s="3" t="s">
        <v>1026</v>
      </c>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row>
    <row r="426" spans="1:62" x14ac:dyDescent="0.3">
      <c r="A426" s="3" t="s">
        <v>1027</v>
      </c>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row>
    <row r="427" spans="1:62" x14ac:dyDescent="0.3">
      <c r="A427" s="3" t="s">
        <v>1028</v>
      </c>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row>
    <row r="428" spans="1:62" x14ac:dyDescent="0.3">
      <c r="A428" s="3" t="s">
        <v>1029</v>
      </c>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row>
    <row r="429" spans="1:62" x14ac:dyDescent="0.3">
      <c r="A429" s="3" t="s">
        <v>1030</v>
      </c>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row>
    <row r="430" spans="1:62" x14ac:dyDescent="0.3">
      <c r="A430" s="3" t="s">
        <v>1031</v>
      </c>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row>
    <row r="431" spans="1:62" x14ac:dyDescent="0.3">
      <c r="A431" s="3" t="s">
        <v>1032</v>
      </c>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row>
    <row r="432" spans="1:62" x14ac:dyDescent="0.3">
      <c r="A432" s="3" t="s">
        <v>1033</v>
      </c>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row>
    <row r="433" spans="1:62" x14ac:dyDescent="0.3">
      <c r="A433" s="3" t="s">
        <v>1034</v>
      </c>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row>
    <row r="434" spans="1:62" x14ac:dyDescent="0.3">
      <c r="A434" s="3" t="s">
        <v>1035</v>
      </c>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row>
    <row r="435" spans="1:62" x14ac:dyDescent="0.3">
      <c r="A435" s="3" t="s">
        <v>1036</v>
      </c>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row>
    <row r="436" spans="1:62" x14ac:dyDescent="0.3">
      <c r="A436" s="3" t="s">
        <v>1037</v>
      </c>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row>
    <row r="437" spans="1:62" x14ac:dyDescent="0.3">
      <c r="A437" s="3" t="s">
        <v>1038</v>
      </c>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row>
    <row r="438" spans="1:62" x14ac:dyDescent="0.3">
      <c r="A438" s="3" t="s">
        <v>1039</v>
      </c>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row>
    <row r="439" spans="1:62" x14ac:dyDescent="0.3">
      <c r="A439" s="3" t="s">
        <v>1040</v>
      </c>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row>
    <row r="440" spans="1:62" x14ac:dyDescent="0.3">
      <c r="A440" s="3" t="s">
        <v>1041</v>
      </c>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row>
    <row r="441" spans="1:62" x14ac:dyDescent="0.3">
      <c r="A441" s="3" t="s">
        <v>1042</v>
      </c>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row>
    <row r="442" spans="1:62" x14ac:dyDescent="0.3">
      <c r="A442" s="3" t="s">
        <v>1043</v>
      </c>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row>
    <row r="443" spans="1:62" x14ac:dyDescent="0.3">
      <c r="A443" s="3" t="s">
        <v>1044</v>
      </c>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row>
    <row r="444" spans="1:62" x14ac:dyDescent="0.3">
      <c r="A444" s="3" t="s">
        <v>1045</v>
      </c>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row>
    <row r="445" spans="1:62" x14ac:dyDescent="0.3">
      <c r="A445" s="3" t="s">
        <v>1046</v>
      </c>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row>
    <row r="446" spans="1:62" x14ac:dyDescent="0.3">
      <c r="A446" s="3" t="s">
        <v>1047</v>
      </c>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row>
    <row r="447" spans="1:62" x14ac:dyDescent="0.3">
      <c r="A447" s="3" t="s">
        <v>1048</v>
      </c>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row>
    <row r="448" spans="1:62" x14ac:dyDescent="0.3">
      <c r="A448" s="3" t="s">
        <v>1049</v>
      </c>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row>
    <row r="449" spans="1:62" x14ac:dyDescent="0.3">
      <c r="A449" s="3" t="s">
        <v>1050</v>
      </c>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row>
    <row r="450" spans="1:62" x14ac:dyDescent="0.3">
      <c r="A450" s="3" t="s">
        <v>1051</v>
      </c>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row>
    <row r="451" spans="1:62" x14ac:dyDescent="0.3">
      <c r="A451" s="3" t="s">
        <v>1052</v>
      </c>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row>
    <row r="452" spans="1:62" x14ac:dyDescent="0.3">
      <c r="A452" s="3" t="s">
        <v>1053</v>
      </c>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row>
    <row r="453" spans="1:62" x14ac:dyDescent="0.3">
      <c r="A453" s="3" t="s">
        <v>1054</v>
      </c>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row>
    <row r="454" spans="1:62" x14ac:dyDescent="0.3">
      <c r="A454" s="3" t="s">
        <v>1055</v>
      </c>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row>
    <row r="455" spans="1:62" x14ac:dyDescent="0.3">
      <c r="A455" s="3" t="s">
        <v>1056</v>
      </c>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row>
    <row r="456" spans="1:62" x14ac:dyDescent="0.3">
      <c r="A456" s="3" t="s">
        <v>1057</v>
      </c>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row>
    <row r="457" spans="1:62" x14ac:dyDescent="0.3">
      <c r="A457" s="3" t="s">
        <v>1058</v>
      </c>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row>
    <row r="458" spans="1:62" x14ac:dyDescent="0.3">
      <c r="A458" s="3" t="s">
        <v>1059</v>
      </c>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row>
    <row r="459" spans="1:62" x14ac:dyDescent="0.3">
      <c r="A459" s="3" t="s">
        <v>1060</v>
      </c>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row>
    <row r="460" spans="1:62" x14ac:dyDescent="0.3">
      <c r="A460" s="3" t="s">
        <v>1061</v>
      </c>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row>
    <row r="461" spans="1:62" x14ac:dyDescent="0.3">
      <c r="A461" s="3" t="s">
        <v>1062</v>
      </c>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row>
    <row r="462" spans="1:62" x14ac:dyDescent="0.3">
      <c r="A462" s="3" t="s">
        <v>1063</v>
      </c>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row>
    <row r="463" spans="1:62" x14ac:dyDescent="0.3">
      <c r="A463" s="3" t="s">
        <v>1064</v>
      </c>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row>
    <row r="464" spans="1:62" x14ac:dyDescent="0.3">
      <c r="A464" s="3" t="s">
        <v>1065</v>
      </c>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row>
    <row r="465" spans="1:62" x14ac:dyDescent="0.3">
      <c r="A465" s="3" t="s">
        <v>1066</v>
      </c>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row>
    <row r="466" spans="1:62" x14ac:dyDescent="0.3">
      <c r="A466" s="3" t="s">
        <v>1067</v>
      </c>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row>
    <row r="467" spans="1:62" x14ac:dyDescent="0.3">
      <c r="A467" s="3" t="s">
        <v>1068</v>
      </c>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row>
    <row r="468" spans="1:62" x14ac:dyDescent="0.3">
      <c r="A468" s="3" t="s">
        <v>1069</v>
      </c>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row>
    <row r="469" spans="1:62" x14ac:dyDescent="0.3">
      <c r="A469" s="3" t="s">
        <v>1070</v>
      </c>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row>
    <row r="470" spans="1:62" x14ac:dyDescent="0.3">
      <c r="A470" s="3" t="s">
        <v>1071</v>
      </c>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row>
    <row r="471" spans="1:62" x14ac:dyDescent="0.3">
      <c r="A471" s="3" t="s">
        <v>1072</v>
      </c>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row>
    <row r="472" spans="1:62" x14ac:dyDescent="0.3">
      <c r="A472" s="3" t="s">
        <v>1073</v>
      </c>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row>
    <row r="473" spans="1:62" x14ac:dyDescent="0.3">
      <c r="A473" s="3" t="s">
        <v>1074</v>
      </c>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row>
    <row r="474" spans="1:62" x14ac:dyDescent="0.3">
      <c r="A474" s="3" t="s">
        <v>1075</v>
      </c>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row>
    <row r="475" spans="1:62" x14ac:dyDescent="0.3">
      <c r="A475" s="3" t="s">
        <v>1076</v>
      </c>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row>
    <row r="476" spans="1:62" x14ac:dyDescent="0.3">
      <c r="A476" s="3" t="s">
        <v>1077</v>
      </c>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row>
    <row r="477" spans="1:62" x14ac:dyDescent="0.3">
      <c r="A477" s="3" t="s">
        <v>1078</v>
      </c>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row>
    <row r="478" spans="1:62" x14ac:dyDescent="0.3">
      <c r="A478" s="3" t="s">
        <v>1079</v>
      </c>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row>
    <row r="479" spans="1:62" x14ac:dyDescent="0.3">
      <c r="A479" s="3" t="s">
        <v>1080</v>
      </c>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row>
    <row r="480" spans="1:62" x14ac:dyDescent="0.3">
      <c r="A480" s="3" t="s">
        <v>1081</v>
      </c>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row>
    <row r="481" spans="1:62" x14ac:dyDescent="0.3">
      <c r="A481" s="3" t="s">
        <v>1082</v>
      </c>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row>
    <row r="482" spans="1:62" x14ac:dyDescent="0.3">
      <c r="A482" s="3" t="s">
        <v>1083</v>
      </c>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row>
    <row r="483" spans="1:62" x14ac:dyDescent="0.3">
      <c r="A483" s="3" t="s">
        <v>1084</v>
      </c>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row>
    <row r="484" spans="1:62" x14ac:dyDescent="0.3">
      <c r="A484" s="3" t="s">
        <v>1085</v>
      </c>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row>
    <row r="485" spans="1:62" x14ac:dyDescent="0.3">
      <c r="A485" s="3" t="s">
        <v>1086</v>
      </c>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row>
    <row r="486" spans="1:62" x14ac:dyDescent="0.3">
      <c r="A486" s="3" t="s">
        <v>1087</v>
      </c>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row>
    <row r="487" spans="1:62" x14ac:dyDescent="0.3">
      <c r="A487" s="3" t="s">
        <v>1088</v>
      </c>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row>
    <row r="488" spans="1:62" x14ac:dyDescent="0.3">
      <c r="A488" s="3" t="s">
        <v>1089</v>
      </c>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row>
    <row r="489" spans="1:62" x14ac:dyDescent="0.3">
      <c r="A489" s="3" t="s">
        <v>1090</v>
      </c>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row>
    <row r="490" spans="1:62" x14ac:dyDescent="0.3">
      <c r="A490" s="3" t="s">
        <v>1091</v>
      </c>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row>
    <row r="491" spans="1:62" x14ac:dyDescent="0.3">
      <c r="A491" s="3" t="s">
        <v>1092</v>
      </c>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row>
    <row r="492" spans="1:62" x14ac:dyDescent="0.3">
      <c r="A492" s="3" t="s">
        <v>1093</v>
      </c>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row>
    <row r="493" spans="1:62" x14ac:dyDescent="0.3">
      <c r="A493" s="3" t="s">
        <v>1094</v>
      </c>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row>
    <row r="494" spans="1:62" x14ac:dyDescent="0.3">
      <c r="A494" s="3" t="s">
        <v>1095</v>
      </c>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row>
    <row r="495" spans="1:62" x14ac:dyDescent="0.3">
      <c r="A495" s="3" t="s">
        <v>1096</v>
      </c>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row>
    <row r="496" spans="1:62" x14ac:dyDescent="0.3">
      <c r="A496" s="3" t="s">
        <v>1097</v>
      </c>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row>
    <row r="497" spans="1:62" x14ac:dyDescent="0.3">
      <c r="A497" s="3" t="s">
        <v>1098</v>
      </c>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row>
    <row r="498" spans="1:62" x14ac:dyDescent="0.3">
      <c r="A498" s="3" t="s">
        <v>1099</v>
      </c>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row>
    <row r="499" spans="1:62" x14ac:dyDescent="0.3">
      <c r="A499" s="3" t="s">
        <v>1100</v>
      </c>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row>
    <row r="500" spans="1:62" x14ac:dyDescent="0.3">
      <c r="A500" s="3" t="s">
        <v>1101</v>
      </c>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row>
    <row r="501" spans="1:62" x14ac:dyDescent="0.3">
      <c r="A501" s="3" t="s">
        <v>1102</v>
      </c>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row>
    <row r="502" spans="1:62" x14ac:dyDescent="0.3">
      <c r="A502" s="3" t="s">
        <v>1103</v>
      </c>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row>
    <row r="503" spans="1:62" x14ac:dyDescent="0.3">
      <c r="A503" s="3" t="s">
        <v>1104</v>
      </c>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row>
    <row r="504" spans="1:62" x14ac:dyDescent="0.3">
      <c r="A504" s="3" t="s">
        <v>1105</v>
      </c>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row>
    <row r="505" spans="1:62" x14ac:dyDescent="0.3">
      <c r="A505" s="3" t="s">
        <v>1106</v>
      </c>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row>
    <row r="506" spans="1:62" x14ac:dyDescent="0.3">
      <c r="A506" s="3" t="s">
        <v>1107</v>
      </c>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row>
    <row r="507" spans="1:62" x14ac:dyDescent="0.3">
      <c r="A507" s="3" t="s">
        <v>1108</v>
      </c>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row>
    <row r="508" spans="1:62" x14ac:dyDescent="0.3">
      <c r="A508" s="3" t="s">
        <v>1109</v>
      </c>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row>
    <row r="509" spans="1:62" x14ac:dyDescent="0.3">
      <c r="A509" s="3" t="s">
        <v>1110</v>
      </c>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row>
    <row r="510" spans="1:62" x14ac:dyDescent="0.3">
      <c r="A510" s="3" t="s">
        <v>1111</v>
      </c>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row>
    <row r="511" spans="1:62" x14ac:dyDescent="0.3">
      <c r="A511" s="3" t="s">
        <v>1112</v>
      </c>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row>
    <row r="512" spans="1:62" x14ac:dyDescent="0.3">
      <c r="A512" s="3" t="s">
        <v>1113</v>
      </c>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row>
    <row r="513" spans="1:62" x14ac:dyDescent="0.3">
      <c r="A513" s="3" t="s">
        <v>1114</v>
      </c>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row>
    <row r="514" spans="1:62" x14ac:dyDescent="0.3">
      <c r="A514" s="3" t="s">
        <v>1115</v>
      </c>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row>
    <row r="515" spans="1:62" x14ac:dyDescent="0.3">
      <c r="A515" s="3" t="s">
        <v>1116</v>
      </c>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row>
    <row r="516" spans="1:62" x14ac:dyDescent="0.3">
      <c r="A516" s="3" t="s">
        <v>1117</v>
      </c>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row>
    <row r="517" spans="1:62" x14ac:dyDescent="0.3">
      <c r="A517" s="3" t="s">
        <v>1118</v>
      </c>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row>
    <row r="518" spans="1:62" x14ac:dyDescent="0.3">
      <c r="A518" s="3" t="s">
        <v>1119</v>
      </c>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row>
    <row r="519" spans="1:62" x14ac:dyDescent="0.3">
      <c r="A519" s="3" t="s">
        <v>1120</v>
      </c>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row>
    <row r="520" spans="1:62" x14ac:dyDescent="0.3">
      <c r="A520" s="3" t="s">
        <v>1121</v>
      </c>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row>
    <row r="521" spans="1:62" x14ac:dyDescent="0.3">
      <c r="A521" s="3" t="s">
        <v>1122</v>
      </c>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row>
    <row r="522" spans="1:62" x14ac:dyDescent="0.3">
      <c r="A522" s="3" t="s">
        <v>1123</v>
      </c>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row>
    <row r="523" spans="1:62" x14ac:dyDescent="0.3">
      <c r="A523" s="3" t="s">
        <v>1124</v>
      </c>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row>
    <row r="524" spans="1:62" x14ac:dyDescent="0.3">
      <c r="A524" s="3" t="s">
        <v>1125</v>
      </c>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row>
    <row r="525" spans="1:62" x14ac:dyDescent="0.3">
      <c r="A525" s="3" t="s">
        <v>1126</v>
      </c>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row>
    <row r="526" spans="1:62" x14ac:dyDescent="0.3">
      <c r="A526" s="3" t="s">
        <v>1127</v>
      </c>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row>
    <row r="527" spans="1:62" x14ac:dyDescent="0.3">
      <c r="A527" s="3" t="s">
        <v>1128</v>
      </c>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row>
    <row r="528" spans="1:62" x14ac:dyDescent="0.3">
      <c r="A528" s="3" t="s">
        <v>1129</v>
      </c>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row>
    <row r="529" spans="1:62" x14ac:dyDescent="0.3">
      <c r="A529" s="3" t="s">
        <v>1130</v>
      </c>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row>
    <row r="530" spans="1:62" x14ac:dyDescent="0.3">
      <c r="A530" s="3" t="s">
        <v>1131</v>
      </c>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row>
    <row r="531" spans="1:62" x14ac:dyDescent="0.3">
      <c r="A531" s="3" t="s">
        <v>1132</v>
      </c>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row>
    <row r="532" spans="1:62" x14ac:dyDescent="0.3">
      <c r="A532" s="3" t="s">
        <v>1133</v>
      </c>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row>
    <row r="533" spans="1:62" x14ac:dyDescent="0.3">
      <c r="A533" s="3" t="s">
        <v>1134</v>
      </c>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row>
    <row r="534" spans="1:62" x14ac:dyDescent="0.3">
      <c r="A534" s="3" t="s">
        <v>1135</v>
      </c>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row>
    <row r="535" spans="1:62" x14ac:dyDescent="0.3">
      <c r="A535" s="3" t="s">
        <v>1136</v>
      </c>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row>
    <row r="536" spans="1:62" x14ac:dyDescent="0.3">
      <c r="A536" s="3" t="s">
        <v>1137</v>
      </c>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row>
    <row r="537" spans="1:62" x14ac:dyDescent="0.3">
      <c r="A537" s="3" t="s">
        <v>1138</v>
      </c>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row>
    <row r="538" spans="1:62" x14ac:dyDescent="0.3">
      <c r="A538" s="3" t="s">
        <v>1139</v>
      </c>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row>
    <row r="539" spans="1:62" x14ac:dyDescent="0.3">
      <c r="A539" s="3" t="s">
        <v>1140</v>
      </c>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row>
    <row r="540" spans="1:62" x14ac:dyDescent="0.3">
      <c r="A540" s="3" t="s">
        <v>1141</v>
      </c>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row>
    <row r="541" spans="1:62" x14ac:dyDescent="0.3">
      <c r="A541" s="3" t="s">
        <v>1142</v>
      </c>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row>
    <row r="542" spans="1:62" x14ac:dyDescent="0.3">
      <c r="A542" s="3" t="s">
        <v>1143</v>
      </c>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row>
    <row r="543" spans="1:62" x14ac:dyDescent="0.3">
      <c r="A543" s="3" t="s">
        <v>1144</v>
      </c>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row>
    <row r="544" spans="1:62" x14ac:dyDescent="0.3">
      <c r="A544" s="3" t="s">
        <v>1145</v>
      </c>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row>
    <row r="545" spans="1:62" x14ac:dyDescent="0.3">
      <c r="A545" s="3" t="s">
        <v>1146</v>
      </c>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row>
    <row r="546" spans="1:62" x14ac:dyDescent="0.3">
      <c r="A546" s="3" t="s">
        <v>1147</v>
      </c>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row>
    <row r="547" spans="1:62" x14ac:dyDescent="0.3">
      <c r="A547" s="3" t="s">
        <v>1148</v>
      </c>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row>
    <row r="548" spans="1:62" x14ac:dyDescent="0.3">
      <c r="A548" s="3" t="s">
        <v>1149</v>
      </c>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row>
    <row r="549" spans="1:62" x14ac:dyDescent="0.3">
      <c r="A549" s="3" t="s">
        <v>1150</v>
      </c>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row>
    <row r="550" spans="1:62" x14ac:dyDescent="0.3">
      <c r="A550" s="3" t="s">
        <v>1151</v>
      </c>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row>
    <row r="551" spans="1:62" x14ac:dyDescent="0.3">
      <c r="A551" s="3" t="s">
        <v>1152</v>
      </c>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row>
    <row r="552" spans="1:62" x14ac:dyDescent="0.3">
      <c r="A552" s="3" t="s">
        <v>1153</v>
      </c>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row>
    <row r="553" spans="1:62" x14ac:dyDescent="0.3">
      <c r="A553" s="3" t="s">
        <v>1154</v>
      </c>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row>
    <row r="554" spans="1:62" x14ac:dyDescent="0.3">
      <c r="A554" s="3" t="s">
        <v>1155</v>
      </c>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row>
    <row r="555" spans="1:62" x14ac:dyDescent="0.3">
      <c r="A555" s="3" t="s">
        <v>1156</v>
      </c>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row>
    <row r="556" spans="1:62" x14ac:dyDescent="0.3">
      <c r="A556" s="3" t="s">
        <v>1157</v>
      </c>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row>
    <row r="557" spans="1:62" x14ac:dyDescent="0.3">
      <c r="A557" s="3" t="s">
        <v>1158</v>
      </c>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row>
    <row r="558" spans="1:62" x14ac:dyDescent="0.3">
      <c r="A558" s="3" t="s">
        <v>1159</v>
      </c>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row>
    <row r="559" spans="1:62" x14ac:dyDescent="0.3">
      <c r="A559" s="3" t="s">
        <v>1160</v>
      </c>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row>
    <row r="560" spans="1:62" x14ac:dyDescent="0.3">
      <c r="A560" s="3" t="s">
        <v>1161</v>
      </c>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row>
    <row r="561" spans="1:62" x14ac:dyDescent="0.3">
      <c r="A561" s="3" t="s">
        <v>1162</v>
      </c>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row>
    <row r="562" spans="1:62" x14ac:dyDescent="0.3">
      <c r="A562" s="3" t="s">
        <v>1163</v>
      </c>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row>
    <row r="563" spans="1:62" x14ac:dyDescent="0.3">
      <c r="A563" s="3" t="s">
        <v>1164</v>
      </c>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row>
    <row r="564" spans="1:62" x14ac:dyDescent="0.3">
      <c r="A564" s="3" t="s">
        <v>1165</v>
      </c>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row>
    <row r="565" spans="1:62" x14ac:dyDescent="0.3">
      <c r="A565" s="3" t="s">
        <v>1166</v>
      </c>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row>
    <row r="566" spans="1:62" x14ac:dyDescent="0.3">
      <c r="A566" s="3" t="s">
        <v>1167</v>
      </c>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row>
    <row r="567" spans="1:62" x14ac:dyDescent="0.3">
      <c r="A567" s="3" t="s">
        <v>1168</v>
      </c>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row>
    <row r="568" spans="1:62" x14ac:dyDescent="0.3">
      <c r="A568" s="3" t="s">
        <v>1169</v>
      </c>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row>
    <row r="569" spans="1:62" x14ac:dyDescent="0.3">
      <c r="A569" s="3" t="s">
        <v>1170</v>
      </c>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row>
    <row r="570" spans="1:62" x14ac:dyDescent="0.3">
      <c r="A570" s="3" t="s">
        <v>1171</v>
      </c>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row>
    <row r="571" spans="1:62" x14ac:dyDescent="0.3">
      <c r="A571" s="3" t="s">
        <v>1172</v>
      </c>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row>
    <row r="572" spans="1:62" x14ac:dyDescent="0.3">
      <c r="A572" s="3" t="s">
        <v>1173</v>
      </c>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row>
    <row r="573" spans="1:62" x14ac:dyDescent="0.3">
      <c r="A573" s="3" t="s">
        <v>1174</v>
      </c>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row>
    <row r="574" spans="1:62" x14ac:dyDescent="0.3">
      <c r="A574" s="3" t="s">
        <v>1175</v>
      </c>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row>
    <row r="575" spans="1:62" x14ac:dyDescent="0.3">
      <c r="A575" s="3" t="s">
        <v>1176</v>
      </c>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row>
    <row r="576" spans="1:62" x14ac:dyDescent="0.3">
      <c r="A576" s="3" t="s">
        <v>1177</v>
      </c>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row>
    <row r="577" spans="1:62" x14ac:dyDescent="0.3">
      <c r="A577" s="3" t="s">
        <v>1178</v>
      </c>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row>
    <row r="578" spans="1:62" x14ac:dyDescent="0.3">
      <c r="A578" s="3" t="s">
        <v>1179</v>
      </c>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row>
    <row r="579" spans="1:62" x14ac:dyDescent="0.3">
      <c r="A579" s="3" t="s">
        <v>1180</v>
      </c>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row>
    <row r="580" spans="1:62" x14ac:dyDescent="0.3">
      <c r="A580" s="3" t="s">
        <v>1181</v>
      </c>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row>
    <row r="581" spans="1:62" x14ac:dyDescent="0.3">
      <c r="A581" s="3" t="s">
        <v>1182</v>
      </c>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row>
    <row r="582" spans="1:62" x14ac:dyDescent="0.3">
      <c r="A582" s="3" t="s">
        <v>1183</v>
      </c>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row>
    <row r="583" spans="1:62" x14ac:dyDescent="0.3">
      <c r="A583" s="3" t="s">
        <v>1184</v>
      </c>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row>
    <row r="584" spans="1:62" x14ac:dyDescent="0.3">
      <c r="A584" s="3" t="s">
        <v>1185</v>
      </c>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row>
    <row r="585" spans="1:62" x14ac:dyDescent="0.3">
      <c r="A585" s="3" t="s">
        <v>1186</v>
      </c>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row>
    <row r="586" spans="1:62" x14ac:dyDescent="0.3">
      <c r="A586" s="3" t="s">
        <v>1187</v>
      </c>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row>
    <row r="587" spans="1:62" x14ac:dyDescent="0.3">
      <c r="A587" s="3" t="s">
        <v>1188</v>
      </c>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row>
    <row r="588" spans="1:62" x14ac:dyDescent="0.3">
      <c r="A588" s="3" t="s">
        <v>1189</v>
      </c>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row>
    <row r="589" spans="1:62" x14ac:dyDescent="0.3">
      <c r="A589" s="3" t="s">
        <v>1190</v>
      </c>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row>
    <row r="590" spans="1:62" x14ac:dyDescent="0.3">
      <c r="A590" s="3" t="s">
        <v>1191</v>
      </c>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row>
    <row r="591" spans="1:62" x14ac:dyDescent="0.3">
      <c r="A591" s="3" t="s">
        <v>1192</v>
      </c>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row>
    <row r="592" spans="1:62" x14ac:dyDescent="0.3">
      <c r="A592" s="3" t="s">
        <v>1193</v>
      </c>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row>
    <row r="593" spans="1:62" x14ac:dyDescent="0.3">
      <c r="A593" s="3" t="s">
        <v>1194</v>
      </c>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row>
    <row r="594" spans="1:62" x14ac:dyDescent="0.3">
      <c r="A594" s="3" t="s">
        <v>1195</v>
      </c>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row>
    <row r="595" spans="1:62" x14ac:dyDescent="0.3">
      <c r="A595" s="3" t="s">
        <v>1196</v>
      </c>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row>
    <row r="596" spans="1:62" x14ac:dyDescent="0.3">
      <c r="A596" s="3" t="s">
        <v>1197</v>
      </c>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row>
    <row r="597" spans="1:62" x14ac:dyDescent="0.3">
      <c r="A597" s="3" t="s">
        <v>1198</v>
      </c>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row>
    <row r="598" spans="1:62" x14ac:dyDescent="0.3">
      <c r="A598" s="3" t="s">
        <v>1199</v>
      </c>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row>
    <row r="599" spans="1:62" x14ac:dyDescent="0.3">
      <c r="A599" s="3" t="s">
        <v>1200</v>
      </c>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row>
    <row r="600" spans="1:62" x14ac:dyDescent="0.3">
      <c r="A600" s="3" t="s">
        <v>1201</v>
      </c>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row>
    <row r="601" spans="1:62" x14ac:dyDescent="0.3">
      <c r="A601" s="3" t="s">
        <v>1202</v>
      </c>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row>
    <row r="602" spans="1:62" x14ac:dyDescent="0.3">
      <c r="A602" s="3" t="s">
        <v>1203</v>
      </c>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row>
    <row r="603" spans="1:62" x14ac:dyDescent="0.3">
      <c r="A603" s="3" t="s">
        <v>1204</v>
      </c>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row>
    <row r="604" spans="1:62" x14ac:dyDescent="0.3">
      <c r="A604" s="3" t="s">
        <v>1205</v>
      </c>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row>
    <row r="605" spans="1:62" x14ac:dyDescent="0.3">
      <c r="A605" s="3" t="s">
        <v>1206</v>
      </c>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row>
    <row r="606" spans="1:62" x14ac:dyDescent="0.3">
      <c r="A606" s="3" t="s">
        <v>1207</v>
      </c>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row>
    <row r="607" spans="1:62" x14ac:dyDescent="0.3">
      <c r="A607" s="3" t="s">
        <v>1208</v>
      </c>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row>
    <row r="608" spans="1:62" x14ac:dyDescent="0.3">
      <c r="A608" s="3" t="s">
        <v>1209</v>
      </c>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row>
    <row r="609" spans="1:62" x14ac:dyDescent="0.3">
      <c r="A609" s="3" t="s">
        <v>1210</v>
      </c>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row>
    <row r="610" spans="1:62" x14ac:dyDescent="0.3">
      <c r="A610" s="3" t="s">
        <v>1211</v>
      </c>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row>
    <row r="611" spans="1:62" x14ac:dyDescent="0.3">
      <c r="A611" s="3" t="s">
        <v>1212</v>
      </c>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row>
    <row r="612" spans="1:62" x14ac:dyDescent="0.3">
      <c r="A612" s="3" t="s">
        <v>1213</v>
      </c>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row>
    <row r="613" spans="1:62" x14ac:dyDescent="0.3">
      <c r="A613" s="3" t="s">
        <v>1214</v>
      </c>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row>
    <row r="614" spans="1:62" x14ac:dyDescent="0.3">
      <c r="A614" s="3" t="s">
        <v>1215</v>
      </c>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row>
    <row r="615" spans="1:62" x14ac:dyDescent="0.3">
      <c r="A615" s="3" t="s">
        <v>1216</v>
      </c>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row>
    <row r="616" spans="1:62" x14ac:dyDescent="0.3">
      <c r="A616" s="3" t="s">
        <v>1217</v>
      </c>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row>
    <row r="617" spans="1:62" x14ac:dyDescent="0.3">
      <c r="A617" s="3" t="s">
        <v>1218</v>
      </c>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row>
    <row r="618" spans="1:62" x14ac:dyDescent="0.3">
      <c r="A618" s="3" t="s">
        <v>1219</v>
      </c>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row>
    <row r="619" spans="1:62" x14ac:dyDescent="0.3">
      <c r="A619" s="3" t="s">
        <v>1220</v>
      </c>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row>
    <row r="620" spans="1:62" x14ac:dyDescent="0.3">
      <c r="A620" s="3" t="s">
        <v>1221</v>
      </c>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row>
    <row r="621" spans="1:62" x14ac:dyDescent="0.3">
      <c r="A621" s="3" t="s">
        <v>1222</v>
      </c>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row>
    <row r="622" spans="1:62" x14ac:dyDescent="0.3">
      <c r="A622" s="3" t="s">
        <v>1223</v>
      </c>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row>
    <row r="623" spans="1:62" x14ac:dyDescent="0.3">
      <c r="A623" s="3" t="s">
        <v>1224</v>
      </c>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row>
    <row r="624" spans="1:62" x14ac:dyDescent="0.3">
      <c r="A624" s="3" t="s">
        <v>1225</v>
      </c>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row>
    <row r="625" spans="1:62" x14ac:dyDescent="0.3">
      <c r="A625" s="3" t="s">
        <v>1226</v>
      </c>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row>
    <row r="626" spans="1:62" x14ac:dyDescent="0.3">
      <c r="A626" s="3" t="s">
        <v>1227</v>
      </c>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row>
    <row r="627" spans="1:62" x14ac:dyDescent="0.3">
      <c r="A627" s="3" t="s">
        <v>1228</v>
      </c>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row>
    <row r="628" spans="1:62" x14ac:dyDescent="0.3">
      <c r="A628" s="3" t="s">
        <v>1229</v>
      </c>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row>
    <row r="629" spans="1:62" x14ac:dyDescent="0.3">
      <c r="A629" s="3" t="s">
        <v>1230</v>
      </c>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row>
    <row r="630" spans="1:62" x14ac:dyDescent="0.3">
      <c r="A630" s="3" t="s">
        <v>1231</v>
      </c>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row>
    <row r="631" spans="1:62" x14ac:dyDescent="0.3">
      <c r="A631" s="3" t="s">
        <v>1232</v>
      </c>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row>
    <row r="632" spans="1:62" x14ac:dyDescent="0.3">
      <c r="A632" s="3" t="s">
        <v>1233</v>
      </c>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row>
    <row r="633" spans="1:62" x14ac:dyDescent="0.3">
      <c r="A633" s="3" t="s">
        <v>1234</v>
      </c>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row>
    <row r="634" spans="1:62" x14ac:dyDescent="0.3">
      <c r="A634" s="3" t="s">
        <v>1235</v>
      </c>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row>
    <row r="635" spans="1:62" x14ac:dyDescent="0.3">
      <c r="A635" s="3" t="s">
        <v>1236</v>
      </c>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row>
    <row r="636" spans="1:62" x14ac:dyDescent="0.3">
      <c r="A636" s="3" t="s">
        <v>1237</v>
      </c>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row>
    <row r="637" spans="1:62" x14ac:dyDescent="0.3">
      <c r="A637" s="3" t="s">
        <v>1238</v>
      </c>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row>
    <row r="638" spans="1:62" x14ac:dyDescent="0.3">
      <c r="A638" s="3" t="s">
        <v>1239</v>
      </c>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row>
    <row r="639" spans="1:62" x14ac:dyDescent="0.3">
      <c r="A639" s="3" t="s">
        <v>1240</v>
      </c>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row>
    <row r="640" spans="1:62" x14ac:dyDescent="0.3">
      <c r="A640" s="3" t="s">
        <v>1241</v>
      </c>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row>
    <row r="641" spans="1:62" x14ac:dyDescent="0.3">
      <c r="A641" s="3" t="s">
        <v>1242</v>
      </c>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row>
    <row r="642" spans="1:62" x14ac:dyDescent="0.3">
      <c r="A642" s="3" t="s">
        <v>1243</v>
      </c>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row>
    <row r="643" spans="1:62" x14ac:dyDescent="0.3">
      <c r="A643" s="3" t="s">
        <v>1244</v>
      </c>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row>
    <row r="644" spans="1:62" x14ac:dyDescent="0.3">
      <c r="A644" s="3" t="s">
        <v>1245</v>
      </c>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row>
    <row r="645" spans="1:62" x14ac:dyDescent="0.3">
      <c r="A645" s="3" t="s">
        <v>1246</v>
      </c>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row>
    <row r="646" spans="1:62" x14ac:dyDescent="0.3">
      <c r="A646" s="3" t="s">
        <v>1247</v>
      </c>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row>
    <row r="647" spans="1:62" x14ac:dyDescent="0.3">
      <c r="A647" s="3" t="s">
        <v>1248</v>
      </c>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row>
    <row r="648" spans="1:62" x14ac:dyDescent="0.3">
      <c r="A648" s="3" t="s">
        <v>1249</v>
      </c>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row>
    <row r="649" spans="1:62" x14ac:dyDescent="0.3">
      <c r="A649" s="3" t="s">
        <v>1250</v>
      </c>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row>
    <row r="650" spans="1:62" x14ac:dyDescent="0.3">
      <c r="A650" s="3" t="s">
        <v>1251</v>
      </c>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row>
    <row r="651" spans="1:62" x14ac:dyDescent="0.3">
      <c r="A651" s="3" t="s">
        <v>1252</v>
      </c>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row>
    <row r="652" spans="1:62" x14ac:dyDescent="0.3">
      <c r="A652" s="3" t="s">
        <v>1253</v>
      </c>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row>
    <row r="653" spans="1:62" x14ac:dyDescent="0.3">
      <c r="A653" s="3" t="s">
        <v>1254</v>
      </c>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row>
    <row r="654" spans="1:62" x14ac:dyDescent="0.3">
      <c r="A654" s="3" t="s">
        <v>1255</v>
      </c>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row>
    <row r="655" spans="1:62" x14ac:dyDescent="0.3">
      <c r="A655" s="3" t="s">
        <v>1256</v>
      </c>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row>
    <row r="656" spans="1:62" x14ac:dyDescent="0.3">
      <c r="A656" s="3" t="s">
        <v>1257</v>
      </c>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row>
    <row r="657" spans="1:62" x14ac:dyDescent="0.3">
      <c r="A657" s="3" t="s">
        <v>1258</v>
      </c>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row>
    <row r="658" spans="1:62" x14ac:dyDescent="0.3">
      <c r="A658" s="3" t="s">
        <v>1259</v>
      </c>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row>
    <row r="659" spans="1:62" x14ac:dyDescent="0.3">
      <c r="A659" s="3" t="s">
        <v>1260</v>
      </c>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row>
    <row r="660" spans="1:62" x14ac:dyDescent="0.3">
      <c r="A660" s="3" t="s">
        <v>1261</v>
      </c>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row>
    <row r="661" spans="1:62" x14ac:dyDescent="0.3">
      <c r="A661" s="3" t="s">
        <v>1262</v>
      </c>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row>
    <row r="662" spans="1:62" x14ac:dyDescent="0.3">
      <c r="A662" s="3" t="s">
        <v>1263</v>
      </c>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row>
    <row r="663" spans="1:62" x14ac:dyDescent="0.3">
      <c r="A663" s="3" t="s">
        <v>1264</v>
      </c>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row>
    <row r="664" spans="1:62" x14ac:dyDescent="0.3">
      <c r="A664" s="3" t="s">
        <v>1265</v>
      </c>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row>
    <row r="665" spans="1:62" x14ac:dyDescent="0.3">
      <c r="A665" s="3" t="s">
        <v>1266</v>
      </c>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row>
    <row r="666" spans="1:62" x14ac:dyDescent="0.3">
      <c r="A666" s="3" t="s">
        <v>1267</v>
      </c>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row>
    <row r="667" spans="1:62" x14ac:dyDescent="0.3">
      <c r="A667" s="3" t="s">
        <v>1268</v>
      </c>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row>
    <row r="668" spans="1:62" x14ac:dyDescent="0.3">
      <c r="A668" s="3" t="s">
        <v>1269</v>
      </c>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row>
    <row r="669" spans="1:62" x14ac:dyDescent="0.3">
      <c r="A669" s="3" t="s">
        <v>1270</v>
      </c>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row>
    <row r="670" spans="1:62" x14ac:dyDescent="0.3">
      <c r="A670" s="3" t="s">
        <v>1271</v>
      </c>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row>
    <row r="671" spans="1:62" x14ac:dyDescent="0.3">
      <c r="A671" s="3" t="s">
        <v>1272</v>
      </c>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row>
    <row r="672" spans="1:62" x14ac:dyDescent="0.3">
      <c r="A672" s="3" t="s">
        <v>1273</v>
      </c>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row>
    <row r="673" spans="1:62" x14ac:dyDescent="0.3">
      <c r="A673" s="3" t="s">
        <v>1274</v>
      </c>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row>
    <row r="674" spans="1:62" x14ac:dyDescent="0.3">
      <c r="A674" s="3" t="s">
        <v>1275</v>
      </c>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row>
    <row r="675" spans="1:62" x14ac:dyDescent="0.3">
      <c r="A675" s="3" t="s">
        <v>1276</v>
      </c>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row>
    <row r="676" spans="1:62" x14ac:dyDescent="0.3">
      <c r="A676" s="3" t="s">
        <v>1277</v>
      </c>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row>
    <row r="677" spans="1:62" x14ac:dyDescent="0.3">
      <c r="A677" s="3" t="s">
        <v>1278</v>
      </c>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row>
    <row r="678" spans="1:62" x14ac:dyDescent="0.3">
      <c r="A678" s="3" t="s">
        <v>1279</v>
      </c>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row>
    <row r="679" spans="1:62" x14ac:dyDescent="0.3">
      <c r="A679" s="3" t="s">
        <v>1280</v>
      </c>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row>
    <row r="680" spans="1:62" x14ac:dyDescent="0.3">
      <c r="A680" s="3" t="s">
        <v>1281</v>
      </c>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row>
    <row r="681" spans="1:62" x14ac:dyDescent="0.3">
      <c r="A681" s="3" t="s">
        <v>1282</v>
      </c>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row>
    <row r="682" spans="1:62" x14ac:dyDescent="0.3">
      <c r="A682" s="3" t="s">
        <v>1283</v>
      </c>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row>
    <row r="683" spans="1:62" x14ac:dyDescent="0.3">
      <c r="A683" s="3" t="s">
        <v>1284</v>
      </c>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row>
    <row r="684" spans="1:62" x14ac:dyDescent="0.3">
      <c r="A684" s="3" t="s">
        <v>1285</v>
      </c>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row>
    <row r="685" spans="1:62" x14ac:dyDescent="0.3">
      <c r="A685" s="3" t="s">
        <v>1286</v>
      </c>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row>
    <row r="686" spans="1:62" x14ac:dyDescent="0.3">
      <c r="A686" s="3" t="s">
        <v>1287</v>
      </c>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row>
    <row r="687" spans="1:62" x14ac:dyDescent="0.3">
      <c r="A687" s="3" t="s">
        <v>1288</v>
      </c>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row>
    <row r="688" spans="1:62" x14ac:dyDescent="0.3">
      <c r="A688" s="3" t="s">
        <v>1289</v>
      </c>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row>
    <row r="689" spans="1:62" x14ac:dyDescent="0.3">
      <c r="A689" s="3" t="s">
        <v>1290</v>
      </c>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row>
    <row r="690" spans="1:62" x14ac:dyDescent="0.3">
      <c r="A690" s="3" t="s">
        <v>1291</v>
      </c>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row>
    <row r="691" spans="1:62" x14ac:dyDescent="0.3">
      <c r="A691" s="3" t="s">
        <v>1292</v>
      </c>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row>
    <row r="692" spans="1:62" x14ac:dyDescent="0.3">
      <c r="A692" s="3" t="s">
        <v>1293</v>
      </c>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row>
    <row r="693" spans="1:62" x14ac:dyDescent="0.3">
      <c r="A693" s="3" t="s">
        <v>1294</v>
      </c>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row>
    <row r="694" spans="1:62" x14ac:dyDescent="0.3">
      <c r="A694" s="3" t="s">
        <v>1295</v>
      </c>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row>
    <row r="695" spans="1:62" x14ac:dyDescent="0.3">
      <c r="A695" s="3" t="s">
        <v>1296</v>
      </c>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row>
    <row r="696" spans="1:62" x14ac:dyDescent="0.3">
      <c r="A696" s="3" t="s">
        <v>1297</v>
      </c>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row>
    <row r="697" spans="1:62" x14ac:dyDescent="0.3">
      <c r="A697" s="3" t="s">
        <v>1298</v>
      </c>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row>
    <row r="698" spans="1:62" x14ac:dyDescent="0.3">
      <c r="A698" s="3" t="s">
        <v>1299</v>
      </c>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row>
    <row r="699" spans="1:62" x14ac:dyDescent="0.3">
      <c r="A699" s="3" t="s">
        <v>1300</v>
      </c>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row>
    <row r="700" spans="1:62" x14ac:dyDescent="0.3">
      <c r="A700" s="3" t="s">
        <v>1301</v>
      </c>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row>
    <row r="701" spans="1:62" x14ac:dyDescent="0.3">
      <c r="A701" s="3" t="s">
        <v>1302</v>
      </c>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row>
    <row r="702" spans="1:62" x14ac:dyDescent="0.3">
      <c r="A702" s="3" t="s">
        <v>1303</v>
      </c>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row>
    <row r="703" spans="1:62" x14ac:dyDescent="0.3">
      <c r="A703" s="3" t="s">
        <v>1304</v>
      </c>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row>
    <row r="704" spans="1:62" x14ac:dyDescent="0.3">
      <c r="A704" s="3" t="s">
        <v>1305</v>
      </c>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row>
    <row r="705" spans="1:62" x14ac:dyDescent="0.3">
      <c r="A705" s="3" t="s">
        <v>1306</v>
      </c>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row>
    <row r="706" spans="1:62" x14ac:dyDescent="0.3">
      <c r="A706" s="3" t="s">
        <v>1307</v>
      </c>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row>
    <row r="707" spans="1:62" x14ac:dyDescent="0.3">
      <c r="A707" s="3" t="s">
        <v>1308</v>
      </c>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row>
    <row r="708" spans="1:62" x14ac:dyDescent="0.3">
      <c r="A708" s="3" t="s">
        <v>1309</v>
      </c>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row>
    <row r="709" spans="1:62" x14ac:dyDescent="0.3">
      <c r="A709" s="3" t="s">
        <v>1310</v>
      </c>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row>
    <row r="710" spans="1:62" x14ac:dyDescent="0.3">
      <c r="A710" s="3" t="s">
        <v>1311</v>
      </c>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row>
    <row r="711" spans="1:62" x14ac:dyDescent="0.3">
      <c r="A711" s="3" t="s">
        <v>1312</v>
      </c>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row>
    <row r="712" spans="1:62" x14ac:dyDescent="0.3">
      <c r="A712" s="3" t="s">
        <v>1313</v>
      </c>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row>
    <row r="713" spans="1:62" x14ac:dyDescent="0.3">
      <c r="A713" s="3" t="s">
        <v>1314</v>
      </c>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row>
    <row r="714" spans="1:62" x14ac:dyDescent="0.3">
      <c r="A714" s="3" t="s">
        <v>1315</v>
      </c>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row>
    <row r="715" spans="1:62" x14ac:dyDescent="0.3">
      <c r="A715" s="3" t="s">
        <v>1316</v>
      </c>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row>
    <row r="716" spans="1:62" x14ac:dyDescent="0.3">
      <c r="A716" s="3" t="s">
        <v>1317</v>
      </c>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row>
    <row r="717" spans="1:62" x14ac:dyDescent="0.3">
      <c r="A717" s="3" t="s">
        <v>1318</v>
      </c>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row>
    <row r="718" spans="1:62" x14ac:dyDescent="0.3">
      <c r="A718" s="3" t="s">
        <v>1319</v>
      </c>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row>
    <row r="719" spans="1:62" x14ac:dyDescent="0.3">
      <c r="A719" s="3" t="s">
        <v>1320</v>
      </c>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row>
    <row r="720" spans="1:62" x14ac:dyDescent="0.3">
      <c r="A720" s="3" t="s">
        <v>1321</v>
      </c>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row>
    <row r="721" spans="1:62" x14ac:dyDescent="0.3">
      <c r="A721" s="3" t="s">
        <v>1322</v>
      </c>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row>
    <row r="722" spans="1:62" x14ac:dyDescent="0.3">
      <c r="A722" s="3" t="s">
        <v>1323</v>
      </c>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row>
    <row r="723" spans="1:62" x14ac:dyDescent="0.3">
      <c r="A723" s="3" t="s">
        <v>1324</v>
      </c>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row>
    <row r="724" spans="1:62" x14ac:dyDescent="0.3">
      <c r="A724" s="3" t="s">
        <v>1325</v>
      </c>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row>
    <row r="725" spans="1:62" x14ac:dyDescent="0.3">
      <c r="A725" s="3" t="s">
        <v>1326</v>
      </c>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row>
    <row r="726" spans="1:62" x14ac:dyDescent="0.3">
      <c r="A726" s="3" t="s">
        <v>1327</v>
      </c>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row>
    <row r="727" spans="1:62" x14ac:dyDescent="0.3">
      <c r="A727" s="3" t="s">
        <v>1328</v>
      </c>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row>
    <row r="728" spans="1:62" x14ac:dyDescent="0.3">
      <c r="A728" s="3" t="s">
        <v>1329</v>
      </c>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row>
    <row r="729" spans="1:62" x14ac:dyDescent="0.3">
      <c r="A729" s="3" t="s">
        <v>1330</v>
      </c>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row>
    <row r="730" spans="1:62" x14ac:dyDescent="0.3">
      <c r="A730" s="3" t="s">
        <v>1331</v>
      </c>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row>
    <row r="731" spans="1:62" x14ac:dyDescent="0.3">
      <c r="A731" s="3" t="s">
        <v>1332</v>
      </c>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row>
    <row r="732" spans="1:62" x14ac:dyDescent="0.3">
      <c r="A732" s="3" t="s">
        <v>1333</v>
      </c>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row>
    <row r="733" spans="1:62" x14ac:dyDescent="0.3">
      <c r="A733" s="3" t="s">
        <v>1334</v>
      </c>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row>
    <row r="734" spans="1:62" x14ac:dyDescent="0.3">
      <c r="A734" s="3" t="s">
        <v>1335</v>
      </c>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row>
    <row r="735" spans="1:62" x14ac:dyDescent="0.3">
      <c r="A735" s="3" t="s">
        <v>1336</v>
      </c>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row>
    <row r="736" spans="1:62" x14ac:dyDescent="0.3">
      <c r="A736" s="3" t="s">
        <v>1337</v>
      </c>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row>
    <row r="737" spans="1:62" x14ac:dyDescent="0.3">
      <c r="A737" s="3" t="s">
        <v>1338</v>
      </c>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row>
    <row r="738" spans="1:62" x14ac:dyDescent="0.3">
      <c r="A738" s="3" t="s">
        <v>1339</v>
      </c>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row>
    <row r="739" spans="1:62" x14ac:dyDescent="0.3">
      <c r="A739" s="3" t="s">
        <v>1340</v>
      </c>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row>
    <row r="740" spans="1:62" x14ac:dyDescent="0.3">
      <c r="A740" s="3" t="s">
        <v>1341</v>
      </c>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row>
    <row r="741" spans="1:62" x14ac:dyDescent="0.3">
      <c r="A741" s="3" t="s">
        <v>1342</v>
      </c>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row>
    <row r="742" spans="1:62" x14ac:dyDescent="0.3">
      <c r="A742" s="3" t="s">
        <v>1343</v>
      </c>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row>
    <row r="743" spans="1:62" x14ac:dyDescent="0.3">
      <c r="A743" s="3" t="s">
        <v>1344</v>
      </c>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row>
    <row r="744" spans="1:62" x14ac:dyDescent="0.3">
      <c r="A744" s="3" t="s">
        <v>1345</v>
      </c>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row>
    <row r="745" spans="1:62" x14ac:dyDescent="0.3">
      <c r="A745" s="3" t="s">
        <v>1346</v>
      </c>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row>
    <row r="746" spans="1:62" x14ac:dyDescent="0.3">
      <c r="A746" s="3" t="s">
        <v>1347</v>
      </c>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row>
    <row r="747" spans="1:62" x14ac:dyDescent="0.3">
      <c r="A747" s="3" t="s">
        <v>1348</v>
      </c>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row>
    <row r="748" spans="1:62" x14ac:dyDescent="0.3">
      <c r="A748" s="3" t="s">
        <v>1349</v>
      </c>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row>
    <row r="749" spans="1:62" x14ac:dyDescent="0.3">
      <c r="A749" s="3" t="s">
        <v>1350</v>
      </c>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row>
    <row r="750" spans="1:62" x14ac:dyDescent="0.3">
      <c r="A750" s="3" t="s">
        <v>1351</v>
      </c>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row>
    <row r="751" spans="1:62" x14ac:dyDescent="0.3">
      <c r="A751" s="3" t="s">
        <v>1352</v>
      </c>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row>
    <row r="752" spans="1:62" x14ac:dyDescent="0.3">
      <c r="A752" s="3" t="s">
        <v>1353</v>
      </c>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row>
    <row r="753" spans="1:62" x14ac:dyDescent="0.3">
      <c r="A753" s="3" t="s">
        <v>1354</v>
      </c>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row>
    <row r="754" spans="1:62" x14ac:dyDescent="0.3">
      <c r="A754" s="3" t="s">
        <v>1355</v>
      </c>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row>
    <row r="755" spans="1:62" x14ac:dyDescent="0.3">
      <c r="A755" s="3" t="s">
        <v>1356</v>
      </c>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row>
    <row r="756" spans="1:62" x14ac:dyDescent="0.3">
      <c r="A756" s="3" t="s">
        <v>1357</v>
      </c>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row>
    <row r="757" spans="1:62" x14ac:dyDescent="0.3">
      <c r="A757" s="3" t="s">
        <v>1358</v>
      </c>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row>
    <row r="758" spans="1:62" x14ac:dyDescent="0.3">
      <c r="A758" s="3" t="s">
        <v>1359</v>
      </c>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row>
    <row r="759" spans="1:62" x14ac:dyDescent="0.3">
      <c r="A759" s="3" t="s">
        <v>1360</v>
      </c>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row>
    <row r="760" spans="1:62" x14ac:dyDescent="0.3">
      <c r="A760" s="3" t="s">
        <v>1361</v>
      </c>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row>
    <row r="761" spans="1:62" x14ac:dyDescent="0.3">
      <c r="A761" s="3" t="s">
        <v>1362</v>
      </c>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row>
    <row r="762" spans="1:62" x14ac:dyDescent="0.3">
      <c r="A762" s="3" t="s">
        <v>1363</v>
      </c>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row>
    <row r="763" spans="1:62" x14ac:dyDescent="0.3">
      <c r="A763" s="3" t="s">
        <v>1364</v>
      </c>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row>
    <row r="764" spans="1:62" x14ac:dyDescent="0.3">
      <c r="A764" s="3" t="s">
        <v>1365</v>
      </c>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row>
    <row r="765" spans="1:62" x14ac:dyDescent="0.3">
      <c r="A765" s="3" t="s">
        <v>1366</v>
      </c>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row>
    <row r="766" spans="1:62" x14ac:dyDescent="0.3">
      <c r="A766" s="3" t="s">
        <v>1367</v>
      </c>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row>
    <row r="767" spans="1:62" x14ac:dyDescent="0.3">
      <c r="A767" s="3" t="s">
        <v>1368</v>
      </c>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row>
    <row r="768" spans="1:62" x14ac:dyDescent="0.3">
      <c r="A768" s="3" t="s">
        <v>1369</v>
      </c>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row>
    <row r="769" spans="1:62" x14ac:dyDescent="0.3">
      <c r="A769" s="3" t="s">
        <v>1370</v>
      </c>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row>
    <row r="770" spans="1:62" x14ac:dyDescent="0.3">
      <c r="A770" s="3" t="s">
        <v>1371</v>
      </c>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row>
    <row r="771" spans="1:62" x14ac:dyDescent="0.3">
      <c r="A771" s="3" t="s">
        <v>1372</v>
      </c>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row>
    <row r="772" spans="1:62" x14ac:dyDescent="0.3">
      <c r="A772" s="3" t="s">
        <v>1373</v>
      </c>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row>
    <row r="773" spans="1:62" x14ac:dyDescent="0.3">
      <c r="A773" s="3" t="s">
        <v>1374</v>
      </c>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row>
    <row r="774" spans="1:62" x14ac:dyDescent="0.3">
      <c r="A774" s="3" t="s">
        <v>1375</v>
      </c>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row>
    <row r="775" spans="1:62" x14ac:dyDescent="0.3">
      <c r="A775" s="3" t="s">
        <v>1376</v>
      </c>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row>
    <row r="776" spans="1:62" x14ac:dyDescent="0.3">
      <c r="A776" s="3" t="s">
        <v>1377</v>
      </c>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row>
    <row r="777" spans="1:62" x14ac:dyDescent="0.3">
      <c r="A777" s="3" t="s">
        <v>1378</v>
      </c>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row>
    <row r="778" spans="1:62" x14ac:dyDescent="0.3">
      <c r="A778" s="3" t="s">
        <v>1379</v>
      </c>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row>
    <row r="779" spans="1:62" x14ac:dyDescent="0.3">
      <c r="A779" s="3" t="s">
        <v>1380</v>
      </c>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row>
    <row r="780" spans="1:62" x14ac:dyDescent="0.3">
      <c r="A780" s="3" t="s">
        <v>1381</v>
      </c>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row>
    <row r="781" spans="1:62" x14ac:dyDescent="0.3">
      <c r="A781" s="3" t="s">
        <v>1382</v>
      </c>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row>
    <row r="782" spans="1:62" x14ac:dyDescent="0.3">
      <c r="A782" s="3" t="s">
        <v>1383</v>
      </c>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row>
    <row r="783" spans="1:62" x14ac:dyDescent="0.3">
      <c r="A783" s="3" t="s">
        <v>1384</v>
      </c>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row>
    <row r="784" spans="1:62" x14ac:dyDescent="0.3">
      <c r="A784" s="3" t="s">
        <v>1385</v>
      </c>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row>
    <row r="785" spans="1:62" x14ac:dyDescent="0.3">
      <c r="A785" s="3" t="s">
        <v>1386</v>
      </c>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row>
    <row r="786" spans="1:62" x14ac:dyDescent="0.3">
      <c r="A786" s="3" t="s">
        <v>1387</v>
      </c>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row>
    <row r="787" spans="1:62" x14ac:dyDescent="0.3">
      <c r="A787" s="3" t="s">
        <v>1388</v>
      </c>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row>
    <row r="788" spans="1:62" x14ac:dyDescent="0.3">
      <c r="A788" s="3" t="s">
        <v>1389</v>
      </c>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row>
    <row r="789" spans="1:62" x14ac:dyDescent="0.3">
      <c r="A789" s="3" t="s">
        <v>1390</v>
      </c>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row>
    <row r="790" spans="1:62" x14ac:dyDescent="0.3">
      <c r="A790" s="3" t="s">
        <v>1391</v>
      </c>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row>
    <row r="791" spans="1:62" x14ac:dyDescent="0.3">
      <c r="A791" s="3" t="s">
        <v>1392</v>
      </c>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row>
    <row r="792" spans="1:62" x14ac:dyDescent="0.3">
      <c r="A792" s="3" t="s">
        <v>1393</v>
      </c>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row>
    <row r="793" spans="1:62" x14ac:dyDescent="0.3">
      <c r="A793" s="3" t="s">
        <v>1394</v>
      </c>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row>
    <row r="794" spans="1:62" x14ac:dyDescent="0.3">
      <c r="A794" s="3" t="s">
        <v>1395</v>
      </c>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row>
    <row r="795" spans="1:62" x14ac:dyDescent="0.3">
      <c r="A795" s="3" t="s">
        <v>1396</v>
      </c>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row>
    <row r="796" spans="1:62" x14ac:dyDescent="0.3">
      <c r="A796" s="3" t="s">
        <v>1397</v>
      </c>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row>
    <row r="797" spans="1:62" x14ac:dyDescent="0.3">
      <c r="A797" s="3" t="s">
        <v>1398</v>
      </c>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row>
    <row r="798" spans="1:62" x14ac:dyDescent="0.3">
      <c r="A798" s="3" t="s">
        <v>1399</v>
      </c>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row>
    <row r="799" spans="1:62" x14ac:dyDescent="0.3">
      <c r="A799" s="3" t="s">
        <v>1400</v>
      </c>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row>
    <row r="800" spans="1:62" x14ac:dyDescent="0.3">
      <c r="A800" s="3" t="s">
        <v>1401</v>
      </c>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row>
    <row r="801" spans="1:62" x14ac:dyDescent="0.3">
      <c r="A801" s="3" t="s">
        <v>1402</v>
      </c>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row>
    <row r="802" spans="1:62" x14ac:dyDescent="0.3">
      <c r="A802" s="3" t="s">
        <v>1403</v>
      </c>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row>
    <row r="803" spans="1:62" x14ac:dyDescent="0.3">
      <c r="A803" s="3" t="s">
        <v>1404</v>
      </c>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row>
    <row r="804" spans="1:62" x14ac:dyDescent="0.3">
      <c r="A804" s="3" t="s">
        <v>1405</v>
      </c>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row>
    <row r="805" spans="1:62" x14ac:dyDescent="0.3">
      <c r="A805" s="3" t="s">
        <v>1406</v>
      </c>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row>
    <row r="806" spans="1:62" x14ac:dyDescent="0.3">
      <c r="A806" s="3" t="s">
        <v>1407</v>
      </c>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row>
    <row r="807" spans="1:62" x14ac:dyDescent="0.3">
      <c r="A807" s="3" t="s">
        <v>1408</v>
      </c>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row>
    <row r="808" spans="1:62" x14ac:dyDescent="0.3">
      <c r="A808" s="3" t="s">
        <v>1409</v>
      </c>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row>
    <row r="809" spans="1:62" x14ac:dyDescent="0.3">
      <c r="A809" s="3" t="s">
        <v>1410</v>
      </c>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row>
    <row r="810" spans="1:62" x14ac:dyDescent="0.3">
      <c r="A810" s="3" t="s">
        <v>1411</v>
      </c>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row>
    <row r="811" spans="1:62" x14ac:dyDescent="0.3">
      <c r="A811" s="3" t="s">
        <v>1412</v>
      </c>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row>
    <row r="812" spans="1:62" x14ac:dyDescent="0.3">
      <c r="A812" s="3" t="s">
        <v>1413</v>
      </c>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row>
    <row r="813" spans="1:62" x14ac:dyDescent="0.3">
      <c r="A813" s="3" t="s">
        <v>1414</v>
      </c>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row>
    <row r="814" spans="1:62" x14ac:dyDescent="0.3">
      <c r="A814" s="3" t="s">
        <v>1415</v>
      </c>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row>
    <row r="815" spans="1:62" x14ac:dyDescent="0.3">
      <c r="A815" s="3" t="s">
        <v>1416</v>
      </c>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row>
    <row r="816" spans="1:62" x14ac:dyDescent="0.3">
      <c r="A816" s="3" t="s">
        <v>1417</v>
      </c>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row>
    <row r="817" spans="1:62" x14ac:dyDescent="0.3">
      <c r="A817" s="3" t="s">
        <v>1418</v>
      </c>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row>
    <row r="818" spans="1:62" x14ac:dyDescent="0.3">
      <c r="A818" s="3" t="s">
        <v>1419</v>
      </c>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row>
    <row r="819" spans="1:62" x14ac:dyDescent="0.3">
      <c r="A819" s="3" t="s">
        <v>1420</v>
      </c>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row>
    <row r="820" spans="1:62" x14ac:dyDescent="0.3">
      <c r="A820" s="3" t="s">
        <v>1421</v>
      </c>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row>
    <row r="821" spans="1:62" x14ac:dyDescent="0.3">
      <c r="A821" s="3" t="s">
        <v>1422</v>
      </c>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row>
    <row r="822" spans="1:62" x14ac:dyDescent="0.3">
      <c r="A822" s="3" t="s">
        <v>1423</v>
      </c>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row>
    <row r="823" spans="1:62" x14ac:dyDescent="0.3">
      <c r="A823" s="3" t="s">
        <v>1424</v>
      </c>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row>
    <row r="824" spans="1:62" x14ac:dyDescent="0.3">
      <c r="A824" s="3" t="s">
        <v>1425</v>
      </c>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row>
    <row r="825" spans="1:62" x14ac:dyDescent="0.3">
      <c r="A825" s="3" t="s">
        <v>1426</v>
      </c>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row>
    <row r="826" spans="1:62" x14ac:dyDescent="0.3">
      <c r="A826" s="3" t="s">
        <v>1427</v>
      </c>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row>
    <row r="827" spans="1:62" x14ac:dyDescent="0.3">
      <c r="A827" s="3" t="s">
        <v>1428</v>
      </c>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row>
    <row r="828" spans="1:62" x14ac:dyDescent="0.3">
      <c r="A828" s="3" t="s">
        <v>1429</v>
      </c>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row>
    <row r="829" spans="1:62" x14ac:dyDescent="0.3">
      <c r="A829" s="3" t="s">
        <v>1430</v>
      </c>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row>
    <row r="830" spans="1:62" x14ac:dyDescent="0.3">
      <c r="A830" s="3" t="s">
        <v>1431</v>
      </c>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row>
    <row r="831" spans="1:62" x14ac:dyDescent="0.3">
      <c r="A831" s="3" t="s">
        <v>1432</v>
      </c>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row>
    <row r="832" spans="1:62" x14ac:dyDescent="0.3">
      <c r="A832" s="3" t="s">
        <v>1433</v>
      </c>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row>
    <row r="833" spans="1:62" x14ac:dyDescent="0.3">
      <c r="A833" s="3" t="s">
        <v>1434</v>
      </c>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row>
    <row r="834" spans="1:62" x14ac:dyDescent="0.3">
      <c r="A834" s="3" t="s">
        <v>1435</v>
      </c>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row>
    <row r="835" spans="1:62" x14ac:dyDescent="0.3">
      <c r="A835" s="3" t="s">
        <v>1436</v>
      </c>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row>
    <row r="836" spans="1:62" x14ac:dyDescent="0.3">
      <c r="A836" s="3" t="s">
        <v>1437</v>
      </c>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row>
    <row r="837" spans="1:62" x14ac:dyDescent="0.3">
      <c r="A837" s="3" t="s">
        <v>1438</v>
      </c>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row>
    <row r="838" spans="1:62" x14ac:dyDescent="0.3">
      <c r="A838" s="3" t="s">
        <v>1439</v>
      </c>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row>
    <row r="839" spans="1:62" x14ac:dyDescent="0.3">
      <c r="A839" s="3" t="s">
        <v>1440</v>
      </c>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row>
    <row r="840" spans="1:62" x14ac:dyDescent="0.3">
      <c r="A840" s="3" t="s">
        <v>1441</v>
      </c>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row>
    <row r="841" spans="1:62" x14ac:dyDescent="0.3">
      <c r="A841" s="3" t="s">
        <v>1442</v>
      </c>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row>
    <row r="842" spans="1:62" x14ac:dyDescent="0.3">
      <c r="A842" s="3" t="s">
        <v>1443</v>
      </c>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row>
    <row r="843" spans="1:62" x14ac:dyDescent="0.3">
      <c r="A843" s="3" t="s">
        <v>1444</v>
      </c>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row>
    <row r="844" spans="1:62" x14ac:dyDescent="0.3">
      <c r="A844" s="3" t="s">
        <v>1445</v>
      </c>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row>
    <row r="845" spans="1:62" x14ac:dyDescent="0.3">
      <c r="A845" s="3" t="s">
        <v>1446</v>
      </c>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row>
    <row r="846" spans="1:62" x14ac:dyDescent="0.3">
      <c r="A846" s="3" t="s">
        <v>1447</v>
      </c>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row>
    <row r="847" spans="1:62" x14ac:dyDescent="0.3">
      <c r="A847" s="3" t="s">
        <v>1448</v>
      </c>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row>
    <row r="848" spans="1:62" x14ac:dyDescent="0.3">
      <c r="A848" s="3" t="s">
        <v>1449</v>
      </c>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row>
    <row r="849" spans="1:62" x14ac:dyDescent="0.3">
      <c r="A849" s="3" t="s">
        <v>1450</v>
      </c>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row>
    <row r="850" spans="1:62" x14ac:dyDescent="0.3">
      <c r="A850" s="3" t="s">
        <v>1451</v>
      </c>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row>
    <row r="851" spans="1:62" x14ac:dyDescent="0.3">
      <c r="A851" s="3" t="s">
        <v>1452</v>
      </c>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row>
    <row r="852" spans="1:62" x14ac:dyDescent="0.3">
      <c r="A852" s="3" t="s">
        <v>1453</v>
      </c>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row>
    <row r="853" spans="1:62" x14ac:dyDescent="0.3">
      <c r="A853" s="3" t="s">
        <v>1454</v>
      </c>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row>
    <row r="854" spans="1:62" x14ac:dyDescent="0.3">
      <c r="A854" s="3" t="s">
        <v>1455</v>
      </c>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row>
    <row r="855" spans="1:62" x14ac:dyDescent="0.3">
      <c r="A855" s="3" t="s">
        <v>1456</v>
      </c>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row>
    <row r="856" spans="1:62" x14ac:dyDescent="0.3">
      <c r="A856" s="3" t="s">
        <v>1457</v>
      </c>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row>
    <row r="857" spans="1:62" x14ac:dyDescent="0.3">
      <c r="A857" s="3" t="s">
        <v>1458</v>
      </c>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row>
    <row r="858" spans="1:62" x14ac:dyDescent="0.3">
      <c r="A858" s="3" t="s">
        <v>1459</v>
      </c>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row>
    <row r="859" spans="1:62" x14ac:dyDescent="0.3">
      <c r="A859" s="3" t="s">
        <v>1460</v>
      </c>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row>
    <row r="860" spans="1:62" x14ac:dyDescent="0.3">
      <c r="A860" s="3" t="s">
        <v>1461</v>
      </c>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row>
    <row r="861" spans="1:62" x14ac:dyDescent="0.3">
      <c r="A861" s="3" t="s">
        <v>1462</v>
      </c>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row>
    <row r="862" spans="1:62" x14ac:dyDescent="0.3">
      <c r="A862" s="3" t="s">
        <v>1463</v>
      </c>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row>
    <row r="863" spans="1:62" x14ac:dyDescent="0.3">
      <c r="A863" s="3" t="s">
        <v>1464</v>
      </c>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row>
    <row r="864" spans="1:62" x14ac:dyDescent="0.3">
      <c r="A864" s="3" t="s">
        <v>1465</v>
      </c>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row>
    <row r="865" spans="1:62" x14ac:dyDescent="0.3">
      <c r="A865" s="3" t="s">
        <v>1466</v>
      </c>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row>
    <row r="866" spans="1:62" x14ac:dyDescent="0.3">
      <c r="A866" s="3" t="s">
        <v>1467</v>
      </c>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row>
    <row r="867" spans="1:62" x14ac:dyDescent="0.3">
      <c r="A867" s="3" t="s">
        <v>1468</v>
      </c>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row>
    <row r="868" spans="1:62" x14ac:dyDescent="0.3">
      <c r="A868" s="3" t="s">
        <v>1469</v>
      </c>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row>
    <row r="869" spans="1:62" x14ac:dyDescent="0.3">
      <c r="A869" s="3" t="s">
        <v>1470</v>
      </c>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row>
    <row r="870" spans="1:62" x14ac:dyDescent="0.3">
      <c r="A870" s="3" t="s">
        <v>1471</v>
      </c>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row>
    <row r="871" spans="1:62" x14ac:dyDescent="0.3">
      <c r="A871" s="3" t="s">
        <v>1472</v>
      </c>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row>
    <row r="872" spans="1:62" x14ac:dyDescent="0.3">
      <c r="A872" s="3" t="s">
        <v>1473</v>
      </c>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row>
    <row r="873" spans="1:62" x14ac:dyDescent="0.3">
      <c r="A873" s="3" t="s">
        <v>1474</v>
      </c>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row>
    <row r="874" spans="1:62" x14ac:dyDescent="0.3">
      <c r="A874" s="3" t="s">
        <v>1475</v>
      </c>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row>
    <row r="875" spans="1:62" x14ac:dyDescent="0.3">
      <c r="A875" s="3" t="s">
        <v>1476</v>
      </c>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row>
    <row r="876" spans="1:62" x14ac:dyDescent="0.3">
      <c r="A876" s="3" t="s">
        <v>1477</v>
      </c>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row>
    <row r="877" spans="1:62" x14ac:dyDescent="0.3">
      <c r="A877" s="3" t="s">
        <v>1478</v>
      </c>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row>
    <row r="878" spans="1:62" x14ac:dyDescent="0.3">
      <c r="A878" s="3" t="s">
        <v>1479</v>
      </c>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row>
    <row r="879" spans="1:62" x14ac:dyDescent="0.3">
      <c r="A879" s="3" t="s">
        <v>1480</v>
      </c>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row>
    <row r="880" spans="1:62" x14ac:dyDescent="0.3">
      <c r="A880" s="3" t="s">
        <v>1481</v>
      </c>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row>
    <row r="881" spans="1:62" x14ac:dyDescent="0.3">
      <c r="A881" s="3" t="s">
        <v>1482</v>
      </c>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row>
    <row r="882" spans="1:62" x14ac:dyDescent="0.3">
      <c r="A882" s="3" t="s">
        <v>1483</v>
      </c>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row>
    <row r="883" spans="1:62" x14ac:dyDescent="0.3">
      <c r="A883" s="3" t="s">
        <v>1484</v>
      </c>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row>
    <row r="884" spans="1:62" x14ac:dyDescent="0.3">
      <c r="A884" s="3" t="s">
        <v>1485</v>
      </c>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row>
    <row r="885" spans="1:62" x14ac:dyDescent="0.3">
      <c r="A885" s="3" t="s">
        <v>1486</v>
      </c>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row>
    <row r="886" spans="1:62" x14ac:dyDescent="0.3">
      <c r="A886" s="3" t="s">
        <v>1487</v>
      </c>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row>
    <row r="887" spans="1:62" x14ac:dyDescent="0.3">
      <c r="A887" s="3" t="s">
        <v>1488</v>
      </c>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row>
    <row r="888" spans="1:62" x14ac:dyDescent="0.3">
      <c r="A888" s="3" t="s">
        <v>1489</v>
      </c>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row>
    <row r="889" spans="1:62" x14ac:dyDescent="0.3">
      <c r="A889" s="3" t="s">
        <v>1490</v>
      </c>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row>
    <row r="890" spans="1:62" x14ac:dyDescent="0.3">
      <c r="A890" s="3" t="s">
        <v>1491</v>
      </c>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row>
    <row r="891" spans="1:62" x14ac:dyDescent="0.3">
      <c r="A891" s="3" t="s">
        <v>1492</v>
      </c>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row>
    <row r="892" spans="1:62" x14ac:dyDescent="0.3">
      <c r="A892" s="3" t="s">
        <v>1493</v>
      </c>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row>
    <row r="893" spans="1:62" x14ac:dyDescent="0.3">
      <c r="A893" s="3" t="s">
        <v>1494</v>
      </c>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row>
    <row r="894" spans="1:62" x14ac:dyDescent="0.3">
      <c r="A894" s="3" t="s">
        <v>1495</v>
      </c>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row>
    <row r="895" spans="1:62" x14ac:dyDescent="0.3">
      <c r="A895" s="3" t="s">
        <v>1496</v>
      </c>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row>
    <row r="896" spans="1:62" x14ac:dyDescent="0.3">
      <c r="A896" s="3" t="s">
        <v>1497</v>
      </c>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row>
    <row r="897" spans="1:62" x14ac:dyDescent="0.3">
      <c r="A897" s="3" t="s">
        <v>1498</v>
      </c>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row>
    <row r="898" spans="1:62" x14ac:dyDescent="0.3">
      <c r="A898" s="3" t="s">
        <v>1499</v>
      </c>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row>
    <row r="899" spans="1:62" x14ac:dyDescent="0.3">
      <c r="A899" s="3" t="s">
        <v>1500</v>
      </c>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row>
    <row r="900" spans="1:62" x14ac:dyDescent="0.3">
      <c r="A900" s="3" t="s">
        <v>1501</v>
      </c>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row>
    <row r="901" spans="1:62" x14ac:dyDescent="0.3">
      <c r="A901" s="3" t="s">
        <v>1502</v>
      </c>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row>
    <row r="902" spans="1:62" x14ac:dyDescent="0.3">
      <c r="A902" s="3" t="s">
        <v>1503</v>
      </c>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row>
    <row r="903" spans="1:62" x14ac:dyDescent="0.3">
      <c r="A903" s="3" t="s">
        <v>1504</v>
      </c>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row>
    <row r="904" spans="1:62" x14ac:dyDescent="0.3">
      <c r="A904" s="3" t="s">
        <v>1505</v>
      </c>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row>
    <row r="905" spans="1:62" x14ac:dyDescent="0.3">
      <c r="A905" s="3" t="s">
        <v>1506</v>
      </c>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row>
    <row r="906" spans="1:62" x14ac:dyDescent="0.3">
      <c r="A906" s="3" t="s">
        <v>1507</v>
      </c>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row>
    <row r="907" spans="1:62" x14ac:dyDescent="0.3">
      <c r="A907" s="3" t="s">
        <v>1508</v>
      </c>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row>
    <row r="908" spans="1:62" x14ac:dyDescent="0.3">
      <c r="A908" s="3" t="s">
        <v>1509</v>
      </c>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row>
    <row r="909" spans="1:62" x14ac:dyDescent="0.3">
      <c r="A909" s="3" t="s">
        <v>1510</v>
      </c>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row>
    <row r="910" spans="1:62" x14ac:dyDescent="0.3">
      <c r="A910" s="3" t="s">
        <v>1511</v>
      </c>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row>
    <row r="911" spans="1:62" x14ac:dyDescent="0.3">
      <c r="A911" s="3" t="s">
        <v>1512</v>
      </c>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row>
    <row r="912" spans="1:62" x14ac:dyDescent="0.3">
      <c r="A912" s="3" t="s">
        <v>1513</v>
      </c>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row>
    <row r="913" spans="1:62" x14ac:dyDescent="0.3">
      <c r="A913" s="3" t="s">
        <v>1514</v>
      </c>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row>
    <row r="914" spans="1:62" x14ac:dyDescent="0.3">
      <c r="A914" s="3" t="s">
        <v>1515</v>
      </c>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row>
    <row r="915" spans="1:62" x14ac:dyDescent="0.3">
      <c r="A915" s="3" t="s">
        <v>1516</v>
      </c>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row>
    <row r="916" spans="1:62" x14ac:dyDescent="0.3">
      <c r="A916" s="3" t="s">
        <v>1517</v>
      </c>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row>
    <row r="917" spans="1:62" x14ac:dyDescent="0.3">
      <c r="A917" s="3" t="s">
        <v>1518</v>
      </c>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row>
    <row r="918" spans="1:62" x14ac:dyDescent="0.3">
      <c r="A918" s="3" t="s">
        <v>1519</v>
      </c>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row>
    <row r="919" spans="1:62" x14ac:dyDescent="0.3">
      <c r="A919" s="3" t="s">
        <v>1520</v>
      </c>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row>
    <row r="920" spans="1:62" x14ac:dyDescent="0.3">
      <c r="A920" s="3" t="s">
        <v>1521</v>
      </c>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row>
    <row r="921" spans="1:62" x14ac:dyDescent="0.3">
      <c r="A921" s="3" t="s">
        <v>1522</v>
      </c>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row>
    <row r="922" spans="1:62" x14ac:dyDescent="0.3">
      <c r="A922" s="3" t="s">
        <v>1523</v>
      </c>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row>
    <row r="923" spans="1:62" x14ac:dyDescent="0.3">
      <c r="A923" s="3" t="s">
        <v>1524</v>
      </c>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row>
    <row r="924" spans="1:62" x14ac:dyDescent="0.3">
      <c r="A924" s="3" t="s">
        <v>1525</v>
      </c>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row>
    <row r="925" spans="1:62" x14ac:dyDescent="0.3">
      <c r="A925" s="3" t="s">
        <v>1526</v>
      </c>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row>
    <row r="926" spans="1:62" x14ac:dyDescent="0.3">
      <c r="A926" s="3" t="s">
        <v>1527</v>
      </c>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row>
    <row r="927" spans="1:62" x14ac:dyDescent="0.3">
      <c r="A927" s="3" t="s">
        <v>1528</v>
      </c>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row>
    <row r="928" spans="1:62" x14ac:dyDescent="0.3">
      <c r="A928" s="3" t="s">
        <v>1529</v>
      </c>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row>
    <row r="929" spans="1:62" x14ac:dyDescent="0.3">
      <c r="A929" s="3" t="s">
        <v>1530</v>
      </c>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row>
    <row r="930" spans="1:62" x14ac:dyDescent="0.3">
      <c r="A930" s="3" t="s">
        <v>1531</v>
      </c>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row>
    <row r="931" spans="1:62" x14ac:dyDescent="0.3">
      <c r="A931" s="3" t="s">
        <v>1532</v>
      </c>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row>
    <row r="932" spans="1:62" x14ac:dyDescent="0.3">
      <c r="A932" s="3" t="s">
        <v>1533</v>
      </c>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row>
    <row r="933" spans="1:62" x14ac:dyDescent="0.3">
      <c r="A933" s="3" t="s">
        <v>1534</v>
      </c>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row>
    <row r="934" spans="1:62" x14ac:dyDescent="0.3">
      <c r="A934" s="3" t="s">
        <v>1535</v>
      </c>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row>
    <row r="935" spans="1:62" x14ac:dyDescent="0.3">
      <c r="A935" s="3" t="s">
        <v>1536</v>
      </c>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row>
    <row r="936" spans="1:62" x14ac:dyDescent="0.3">
      <c r="A936" s="3" t="s">
        <v>1537</v>
      </c>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row>
    <row r="937" spans="1:62" x14ac:dyDescent="0.3">
      <c r="A937" s="3" t="s">
        <v>1538</v>
      </c>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row>
    <row r="938" spans="1:62" x14ac:dyDescent="0.3">
      <c r="A938" s="3" t="s">
        <v>1539</v>
      </c>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row>
    <row r="939" spans="1:62" x14ac:dyDescent="0.3">
      <c r="A939" s="3" t="s">
        <v>1540</v>
      </c>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row>
    <row r="940" spans="1:62" x14ac:dyDescent="0.3">
      <c r="A940" s="3" t="s">
        <v>1541</v>
      </c>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row>
    <row r="941" spans="1:62" x14ac:dyDescent="0.3">
      <c r="A941" s="3" t="s">
        <v>1542</v>
      </c>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row>
    <row r="942" spans="1:62" x14ac:dyDescent="0.3">
      <c r="A942" s="3" t="s">
        <v>1543</v>
      </c>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row>
    <row r="943" spans="1:62" x14ac:dyDescent="0.3">
      <c r="A943" s="3" t="s">
        <v>1544</v>
      </c>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row>
    <row r="944" spans="1:62" x14ac:dyDescent="0.3">
      <c r="A944" s="3" t="s">
        <v>1545</v>
      </c>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row>
    <row r="945" spans="1:62" x14ac:dyDescent="0.3">
      <c r="A945" s="3" t="s">
        <v>1546</v>
      </c>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row>
    <row r="946" spans="1:62" x14ac:dyDescent="0.3">
      <c r="A946" s="3" t="s">
        <v>1547</v>
      </c>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row>
    <row r="947" spans="1:62" x14ac:dyDescent="0.3">
      <c r="A947" s="3" t="s">
        <v>1548</v>
      </c>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row>
    <row r="948" spans="1:62" x14ac:dyDescent="0.3">
      <c r="A948" s="3" t="s">
        <v>1549</v>
      </c>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row>
    <row r="949" spans="1:62" x14ac:dyDescent="0.3">
      <c r="A949" s="3" t="s">
        <v>1550</v>
      </c>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row>
    <row r="950" spans="1:62" x14ac:dyDescent="0.3">
      <c r="A950" s="3" t="s">
        <v>1551</v>
      </c>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row>
    <row r="951" spans="1:62" x14ac:dyDescent="0.3">
      <c r="A951" s="3" t="s">
        <v>1552</v>
      </c>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row>
    <row r="952" spans="1:62" x14ac:dyDescent="0.3">
      <c r="A952" s="3" t="s">
        <v>1553</v>
      </c>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row>
    <row r="953" spans="1:62" x14ac:dyDescent="0.3">
      <c r="A953" s="3" t="s">
        <v>1554</v>
      </c>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row>
    <row r="954" spans="1:62" x14ac:dyDescent="0.3">
      <c r="A954" s="3" t="s">
        <v>1555</v>
      </c>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row>
    <row r="955" spans="1:62" x14ac:dyDescent="0.3">
      <c r="A955" s="3" t="s">
        <v>1556</v>
      </c>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row>
    <row r="956" spans="1:62" x14ac:dyDescent="0.3">
      <c r="A956" s="3" t="s">
        <v>1557</v>
      </c>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row>
    <row r="957" spans="1:62" x14ac:dyDescent="0.3">
      <c r="A957" s="3" t="s">
        <v>1558</v>
      </c>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row>
    <row r="958" spans="1:62" x14ac:dyDescent="0.3">
      <c r="A958" s="3" t="s">
        <v>1559</v>
      </c>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row>
    <row r="959" spans="1:62" x14ac:dyDescent="0.3">
      <c r="A959" s="3" t="s">
        <v>1560</v>
      </c>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row>
    <row r="960" spans="1:62" x14ac:dyDescent="0.3">
      <c r="A960" s="3" t="s">
        <v>1561</v>
      </c>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row>
    <row r="961" spans="1:62" x14ac:dyDescent="0.3">
      <c r="A961" s="3" t="s">
        <v>1562</v>
      </c>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row>
    <row r="962" spans="1:62" x14ac:dyDescent="0.3">
      <c r="A962" s="3" t="s">
        <v>1563</v>
      </c>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row>
    <row r="963" spans="1:62" x14ac:dyDescent="0.3">
      <c r="A963" s="3" t="s">
        <v>1564</v>
      </c>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row>
    <row r="964" spans="1:62" x14ac:dyDescent="0.3">
      <c r="A964" s="3" t="s">
        <v>1565</v>
      </c>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row>
    <row r="965" spans="1:62" x14ac:dyDescent="0.3">
      <c r="A965" s="3" t="s">
        <v>1566</v>
      </c>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row>
    <row r="966" spans="1:62" x14ac:dyDescent="0.3">
      <c r="A966" s="3" t="s">
        <v>1567</v>
      </c>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row>
    <row r="967" spans="1:62" x14ac:dyDescent="0.3">
      <c r="A967" s="3" t="s">
        <v>1568</v>
      </c>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row>
    <row r="968" spans="1:62" x14ac:dyDescent="0.3">
      <c r="A968" s="3" t="s">
        <v>1569</v>
      </c>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row>
    <row r="969" spans="1:62" x14ac:dyDescent="0.3">
      <c r="A969" s="3" t="s">
        <v>1570</v>
      </c>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row>
    <row r="970" spans="1:62" x14ac:dyDescent="0.3">
      <c r="A970" s="3" t="s">
        <v>1571</v>
      </c>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row>
    <row r="971" spans="1:62" x14ac:dyDescent="0.3">
      <c r="A971" s="3" t="s">
        <v>1572</v>
      </c>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row>
    <row r="972" spans="1:62" x14ac:dyDescent="0.3">
      <c r="A972" s="3" t="s">
        <v>1573</v>
      </c>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row>
    <row r="973" spans="1:62" x14ac:dyDescent="0.3">
      <c r="A973" s="3" t="s">
        <v>1574</v>
      </c>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row>
    <row r="974" spans="1:62" x14ac:dyDescent="0.3">
      <c r="A974" s="3" t="s">
        <v>1575</v>
      </c>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row>
    <row r="975" spans="1:62" x14ac:dyDescent="0.3">
      <c r="A975" s="3" t="s">
        <v>1576</v>
      </c>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row>
    <row r="976" spans="1:62" x14ac:dyDescent="0.3">
      <c r="A976" s="3" t="s">
        <v>1577</v>
      </c>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row>
    <row r="977" spans="1:62" x14ac:dyDescent="0.3">
      <c r="A977" s="3" t="s">
        <v>1578</v>
      </c>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row>
    <row r="978" spans="1:62" x14ac:dyDescent="0.3">
      <c r="A978" s="3" t="s">
        <v>1579</v>
      </c>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row>
    <row r="979" spans="1:62" x14ac:dyDescent="0.3">
      <c r="A979" s="3" t="s">
        <v>1580</v>
      </c>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row>
    <row r="980" spans="1:62" x14ac:dyDescent="0.3">
      <c r="A980" s="3" t="s">
        <v>1581</v>
      </c>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row>
    <row r="981" spans="1:62" x14ac:dyDescent="0.3">
      <c r="A981" s="3" t="s">
        <v>1582</v>
      </c>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row>
    <row r="982" spans="1:62" x14ac:dyDescent="0.3">
      <c r="A982" s="3" t="s">
        <v>1583</v>
      </c>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row>
    <row r="983" spans="1:62" x14ac:dyDescent="0.3">
      <c r="A983" s="3" t="s">
        <v>1584</v>
      </c>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row>
    <row r="984" spans="1:62" x14ac:dyDescent="0.3">
      <c r="A984" s="3" t="s">
        <v>1585</v>
      </c>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row>
    <row r="985" spans="1:62" x14ac:dyDescent="0.3">
      <c r="A985" s="3" t="s">
        <v>1586</v>
      </c>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row>
    <row r="986" spans="1:62" x14ac:dyDescent="0.3">
      <c r="A986" s="3" t="s">
        <v>1587</v>
      </c>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row>
    <row r="987" spans="1:62" x14ac:dyDescent="0.3">
      <c r="A987" s="3" t="s">
        <v>1588</v>
      </c>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row>
    <row r="988" spans="1:62" x14ac:dyDescent="0.3">
      <c r="A988" s="3" t="s">
        <v>1589</v>
      </c>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row>
    <row r="989" spans="1:62" x14ac:dyDescent="0.3">
      <c r="A989" s="3" t="s">
        <v>1590</v>
      </c>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row>
    <row r="990" spans="1:62" x14ac:dyDescent="0.3">
      <c r="A990" s="3" t="s">
        <v>1591</v>
      </c>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row>
    <row r="991" spans="1:62" x14ac:dyDescent="0.3">
      <c r="A991" s="3" t="s">
        <v>1592</v>
      </c>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row>
    <row r="992" spans="1:62" x14ac:dyDescent="0.3">
      <c r="A992" s="3" t="s">
        <v>1593</v>
      </c>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row>
    <row r="993" spans="1:62" x14ac:dyDescent="0.3">
      <c r="A993" s="3" t="s">
        <v>1594</v>
      </c>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row>
    <row r="994" spans="1:62" x14ac:dyDescent="0.3">
      <c r="A994" s="3" t="s">
        <v>1595</v>
      </c>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row>
    <row r="995" spans="1:62" x14ac:dyDescent="0.3">
      <c r="A995" s="3" t="s">
        <v>1596</v>
      </c>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row>
    <row r="996" spans="1:62" x14ac:dyDescent="0.3">
      <c r="A996" s="3" t="s">
        <v>1597</v>
      </c>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row>
    <row r="997" spans="1:62" x14ac:dyDescent="0.3">
      <c r="A997" s="3" t="s">
        <v>1598</v>
      </c>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row>
    <row r="998" spans="1:62" x14ac:dyDescent="0.3">
      <c r="A998" s="3" t="s">
        <v>1599</v>
      </c>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row>
    <row r="999" spans="1:62" x14ac:dyDescent="0.3">
      <c r="A999" s="3" t="s">
        <v>1600</v>
      </c>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row>
    <row r="1000" spans="1:62" x14ac:dyDescent="0.3">
      <c r="A1000" s="3" t="s">
        <v>1601</v>
      </c>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row>
    <row r="1001" spans="1:62" x14ac:dyDescent="0.3">
      <c r="A1001" s="3" t="s">
        <v>1602</v>
      </c>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c r="BH1001" s="3"/>
      <c r="BI1001" s="3"/>
      <c r="BJ1001" s="3"/>
    </row>
    <row r="1002" spans="1:62" x14ac:dyDescent="0.3">
      <c r="A1002" s="3" t="s">
        <v>1603</v>
      </c>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c r="AP1002" s="3"/>
      <c r="AQ1002" s="3"/>
      <c r="AR1002" s="3"/>
      <c r="AS1002" s="3"/>
      <c r="AT1002" s="3"/>
      <c r="AU1002" s="3"/>
      <c r="AV1002" s="3"/>
      <c r="AW1002" s="3"/>
      <c r="AX1002" s="3"/>
      <c r="AY1002" s="3"/>
      <c r="AZ1002" s="3"/>
      <c r="BA1002" s="3"/>
      <c r="BB1002" s="3"/>
      <c r="BC1002" s="3"/>
      <c r="BD1002" s="3"/>
      <c r="BE1002" s="3"/>
      <c r="BF1002" s="3"/>
      <c r="BG1002" s="3"/>
      <c r="BH1002" s="3"/>
      <c r="BI1002" s="3"/>
      <c r="BJ1002" s="3"/>
    </row>
    <row r="1003" spans="1:62" x14ac:dyDescent="0.3">
      <c r="A1003" s="3" t="s">
        <v>1604</v>
      </c>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c r="AP1003" s="3"/>
      <c r="AQ1003" s="3"/>
      <c r="AR1003" s="3"/>
      <c r="AS1003" s="3"/>
      <c r="AT1003" s="3"/>
      <c r="AU1003" s="3"/>
      <c r="AV1003" s="3"/>
      <c r="AW1003" s="3"/>
      <c r="AX1003" s="3"/>
      <c r="AY1003" s="3"/>
      <c r="AZ1003" s="3"/>
      <c r="BA1003" s="3"/>
      <c r="BB1003" s="3"/>
      <c r="BC1003" s="3"/>
      <c r="BD1003" s="3"/>
      <c r="BE1003" s="3"/>
      <c r="BF1003" s="3"/>
      <c r="BG1003" s="3"/>
      <c r="BH1003" s="3"/>
      <c r="BI1003" s="3"/>
      <c r="BJ1003" s="3"/>
    </row>
    <row r="1004" spans="1:62" x14ac:dyDescent="0.3">
      <c r="A1004" s="3" t="s">
        <v>1605</v>
      </c>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c r="AQ1004" s="3"/>
      <c r="AR1004" s="3"/>
      <c r="AS1004" s="3"/>
      <c r="AT1004" s="3"/>
      <c r="AU1004" s="3"/>
      <c r="AV1004" s="3"/>
      <c r="AW1004" s="3"/>
      <c r="AX1004" s="3"/>
      <c r="AY1004" s="3"/>
      <c r="AZ1004" s="3"/>
      <c r="BA1004" s="3"/>
      <c r="BB1004" s="3"/>
      <c r="BC1004" s="3"/>
      <c r="BD1004" s="3"/>
      <c r="BE1004" s="3"/>
      <c r="BF1004" s="3"/>
      <c r="BG1004" s="3"/>
      <c r="BH1004" s="3"/>
      <c r="BI1004" s="3"/>
      <c r="BJ1004" s="3"/>
    </row>
    <row r="1005" spans="1:62" x14ac:dyDescent="0.3">
      <c r="A1005" s="3" t="s">
        <v>1606</v>
      </c>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c r="AQ1005" s="3"/>
      <c r="AR1005" s="3"/>
      <c r="AS1005" s="3"/>
      <c r="AT1005" s="3"/>
      <c r="AU1005" s="3"/>
      <c r="AV1005" s="3"/>
      <c r="AW1005" s="3"/>
      <c r="AX1005" s="3"/>
      <c r="AY1005" s="3"/>
      <c r="AZ1005" s="3"/>
      <c r="BA1005" s="3"/>
      <c r="BB1005" s="3"/>
      <c r="BC1005" s="3"/>
      <c r="BD1005" s="3"/>
      <c r="BE1005" s="3"/>
      <c r="BF1005" s="3"/>
      <c r="BG1005" s="3"/>
      <c r="BH1005" s="3"/>
      <c r="BI1005" s="3"/>
      <c r="BJ1005" s="3"/>
    </row>
    <row r="1006" spans="1:62" x14ac:dyDescent="0.3">
      <c r="A1006" s="3" t="s">
        <v>1607</v>
      </c>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c r="AQ1006" s="3"/>
      <c r="AR1006" s="3"/>
      <c r="AS1006" s="3"/>
      <c r="AT1006" s="3"/>
      <c r="AU1006" s="3"/>
      <c r="AV1006" s="3"/>
      <c r="AW1006" s="3"/>
      <c r="AX1006" s="3"/>
      <c r="AY1006" s="3"/>
      <c r="AZ1006" s="3"/>
      <c r="BA1006" s="3"/>
      <c r="BB1006" s="3"/>
      <c r="BC1006" s="3"/>
      <c r="BD1006" s="3"/>
      <c r="BE1006" s="3"/>
      <c r="BF1006" s="3"/>
      <c r="BG1006" s="3"/>
      <c r="BH1006" s="3"/>
      <c r="BI1006" s="3"/>
      <c r="BJ1006" s="3"/>
    </row>
    <row r="1007" spans="1:62" x14ac:dyDescent="0.3">
      <c r="A1007" s="3" t="s">
        <v>1608</v>
      </c>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c r="AQ1007" s="3"/>
      <c r="AR1007" s="3"/>
      <c r="AS1007" s="3"/>
      <c r="AT1007" s="3"/>
      <c r="AU1007" s="3"/>
      <c r="AV1007" s="3"/>
      <c r="AW1007" s="3"/>
      <c r="AX1007" s="3"/>
      <c r="AY1007" s="3"/>
      <c r="AZ1007" s="3"/>
      <c r="BA1007" s="3"/>
      <c r="BB1007" s="3"/>
      <c r="BC1007" s="3"/>
      <c r="BD1007" s="3"/>
      <c r="BE1007" s="3"/>
      <c r="BF1007" s="3"/>
      <c r="BG1007" s="3"/>
      <c r="BH1007" s="3"/>
      <c r="BI1007" s="3"/>
      <c r="BJ1007" s="3"/>
    </row>
    <row r="1008" spans="1:62" x14ac:dyDescent="0.3">
      <c r="A1008" s="3" t="s">
        <v>1609</v>
      </c>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c r="AP1008" s="3"/>
      <c r="AQ1008" s="3"/>
      <c r="AR1008" s="3"/>
      <c r="AS1008" s="3"/>
      <c r="AT1008" s="3"/>
      <c r="AU1008" s="3"/>
      <c r="AV1008" s="3"/>
      <c r="AW1008" s="3"/>
      <c r="AX1008" s="3"/>
      <c r="AY1008" s="3"/>
      <c r="AZ1008" s="3"/>
      <c r="BA1008" s="3"/>
      <c r="BB1008" s="3"/>
      <c r="BC1008" s="3"/>
      <c r="BD1008" s="3"/>
      <c r="BE1008" s="3"/>
      <c r="BF1008" s="3"/>
      <c r="BG1008" s="3"/>
      <c r="BH1008" s="3"/>
      <c r="BI1008" s="3"/>
      <c r="BJ1008" s="3"/>
    </row>
    <row r="1009" spans="1:62" x14ac:dyDescent="0.3">
      <c r="A1009" s="3" t="s">
        <v>1610</v>
      </c>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c r="AQ1009" s="3"/>
      <c r="AR1009" s="3"/>
      <c r="AS1009" s="3"/>
      <c r="AT1009" s="3"/>
      <c r="AU1009" s="3"/>
      <c r="AV1009" s="3"/>
      <c r="AW1009" s="3"/>
      <c r="AX1009" s="3"/>
      <c r="AY1009" s="3"/>
      <c r="AZ1009" s="3"/>
      <c r="BA1009" s="3"/>
      <c r="BB1009" s="3"/>
      <c r="BC1009" s="3"/>
      <c r="BD1009" s="3"/>
      <c r="BE1009" s="3"/>
      <c r="BF1009" s="3"/>
      <c r="BG1009" s="3"/>
      <c r="BH1009" s="3"/>
      <c r="BI1009" s="3"/>
      <c r="BJ1009" s="3"/>
    </row>
    <row r="1010" spans="1:62" x14ac:dyDescent="0.3">
      <c r="A1010" s="3" t="s">
        <v>1611</v>
      </c>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c r="AQ1010" s="3"/>
      <c r="AR1010" s="3"/>
      <c r="AS1010" s="3"/>
      <c r="AT1010" s="3"/>
      <c r="AU1010" s="3"/>
      <c r="AV1010" s="3"/>
      <c r="AW1010" s="3"/>
      <c r="AX1010" s="3"/>
      <c r="AY1010" s="3"/>
      <c r="AZ1010" s="3"/>
      <c r="BA1010" s="3"/>
      <c r="BB1010" s="3"/>
      <c r="BC1010" s="3"/>
      <c r="BD1010" s="3"/>
      <c r="BE1010" s="3"/>
      <c r="BF1010" s="3"/>
      <c r="BG1010" s="3"/>
      <c r="BH1010" s="3"/>
      <c r="BI1010" s="3"/>
      <c r="BJ1010" s="3"/>
    </row>
    <row r="1011" spans="1:62" x14ac:dyDescent="0.3">
      <c r="A1011" s="3" t="s">
        <v>1612</v>
      </c>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c r="AQ1011" s="3"/>
      <c r="AR1011" s="3"/>
      <c r="AS1011" s="3"/>
      <c r="AT1011" s="3"/>
      <c r="AU1011" s="3"/>
      <c r="AV1011" s="3"/>
      <c r="AW1011" s="3"/>
      <c r="AX1011" s="3"/>
      <c r="AY1011" s="3"/>
      <c r="AZ1011" s="3"/>
      <c r="BA1011" s="3"/>
      <c r="BB1011" s="3"/>
      <c r="BC1011" s="3"/>
      <c r="BD1011" s="3"/>
      <c r="BE1011" s="3"/>
      <c r="BF1011" s="3"/>
      <c r="BG1011" s="3"/>
      <c r="BH1011" s="3"/>
      <c r="BI1011" s="3"/>
      <c r="BJ1011" s="3"/>
    </row>
    <row r="1012" spans="1:62" x14ac:dyDescent="0.3">
      <c r="A1012" s="3" t="s">
        <v>1613</v>
      </c>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c r="AQ1012" s="3"/>
      <c r="AR1012" s="3"/>
      <c r="AS1012" s="3"/>
      <c r="AT1012" s="3"/>
      <c r="AU1012" s="3"/>
      <c r="AV1012" s="3"/>
      <c r="AW1012" s="3"/>
      <c r="AX1012" s="3"/>
      <c r="AY1012" s="3"/>
      <c r="AZ1012" s="3"/>
      <c r="BA1012" s="3"/>
      <c r="BB1012" s="3"/>
      <c r="BC1012" s="3"/>
      <c r="BD1012" s="3"/>
      <c r="BE1012" s="3"/>
      <c r="BF1012" s="3"/>
      <c r="BG1012" s="3"/>
      <c r="BH1012" s="3"/>
      <c r="BI1012" s="3"/>
      <c r="BJ1012" s="3"/>
    </row>
    <row r="1013" spans="1:62" x14ac:dyDescent="0.3">
      <c r="A1013" s="3" t="s">
        <v>1614</v>
      </c>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c r="AP1013" s="3"/>
      <c r="AQ1013" s="3"/>
      <c r="AR1013" s="3"/>
      <c r="AS1013" s="3"/>
      <c r="AT1013" s="3"/>
      <c r="AU1013" s="3"/>
      <c r="AV1013" s="3"/>
      <c r="AW1013" s="3"/>
      <c r="AX1013" s="3"/>
      <c r="AY1013" s="3"/>
      <c r="AZ1013" s="3"/>
      <c r="BA1013" s="3"/>
      <c r="BB1013" s="3"/>
      <c r="BC1013" s="3"/>
      <c r="BD1013" s="3"/>
      <c r="BE1013" s="3"/>
      <c r="BF1013" s="3"/>
      <c r="BG1013" s="3"/>
      <c r="BH1013" s="3"/>
      <c r="BI1013" s="3"/>
      <c r="BJ1013" s="3"/>
    </row>
    <row r="1014" spans="1:62" x14ac:dyDescent="0.3">
      <c r="A1014" s="3" t="s">
        <v>1615</v>
      </c>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c r="AP1014" s="3"/>
      <c r="AQ1014" s="3"/>
      <c r="AR1014" s="3"/>
      <c r="AS1014" s="3"/>
      <c r="AT1014" s="3"/>
      <c r="AU1014" s="3"/>
      <c r="AV1014" s="3"/>
      <c r="AW1014" s="3"/>
      <c r="AX1014" s="3"/>
      <c r="AY1014" s="3"/>
      <c r="AZ1014" s="3"/>
      <c r="BA1014" s="3"/>
      <c r="BB1014" s="3"/>
      <c r="BC1014" s="3"/>
      <c r="BD1014" s="3"/>
      <c r="BE1014" s="3"/>
      <c r="BF1014" s="3"/>
      <c r="BG1014" s="3"/>
      <c r="BH1014" s="3"/>
      <c r="BI1014" s="3"/>
      <c r="BJ1014" s="3"/>
    </row>
    <row r="1015" spans="1:62" x14ac:dyDescent="0.3">
      <c r="A1015" s="3" t="s">
        <v>1616</v>
      </c>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c r="AP1015" s="3"/>
      <c r="AQ1015" s="3"/>
      <c r="AR1015" s="3"/>
      <c r="AS1015" s="3"/>
      <c r="AT1015" s="3"/>
      <c r="AU1015" s="3"/>
      <c r="AV1015" s="3"/>
      <c r="AW1015" s="3"/>
      <c r="AX1015" s="3"/>
      <c r="AY1015" s="3"/>
      <c r="AZ1015" s="3"/>
      <c r="BA1015" s="3"/>
      <c r="BB1015" s="3"/>
      <c r="BC1015" s="3"/>
      <c r="BD1015" s="3"/>
      <c r="BE1015" s="3"/>
      <c r="BF1015" s="3"/>
      <c r="BG1015" s="3"/>
      <c r="BH1015" s="3"/>
      <c r="BI1015" s="3"/>
      <c r="BJ1015" s="3"/>
    </row>
    <row r="1016" spans="1:62" x14ac:dyDescent="0.3">
      <c r="A1016" s="3" t="s">
        <v>1617</v>
      </c>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c r="AQ1016" s="3"/>
      <c r="AR1016" s="3"/>
      <c r="AS1016" s="3"/>
      <c r="AT1016" s="3"/>
      <c r="AU1016" s="3"/>
      <c r="AV1016" s="3"/>
      <c r="AW1016" s="3"/>
      <c r="AX1016" s="3"/>
      <c r="AY1016" s="3"/>
      <c r="AZ1016" s="3"/>
      <c r="BA1016" s="3"/>
      <c r="BB1016" s="3"/>
      <c r="BC1016" s="3"/>
      <c r="BD1016" s="3"/>
      <c r="BE1016" s="3"/>
      <c r="BF1016" s="3"/>
      <c r="BG1016" s="3"/>
      <c r="BH1016" s="3"/>
      <c r="BI1016" s="3"/>
      <c r="BJ1016" s="3"/>
    </row>
    <row r="1017" spans="1:62" x14ac:dyDescent="0.3">
      <c r="A1017" s="3" t="s">
        <v>1618</v>
      </c>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c r="AQ1017" s="3"/>
      <c r="AR1017" s="3"/>
      <c r="AS1017" s="3"/>
      <c r="AT1017" s="3"/>
      <c r="AU1017" s="3"/>
      <c r="AV1017" s="3"/>
      <c r="AW1017" s="3"/>
      <c r="AX1017" s="3"/>
      <c r="AY1017" s="3"/>
      <c r="AZ1017" s="3"/>
      <c r="BA1017" s="3"/>
      <c r="BB1017" s="3"/>
      <c r="BC1017" s="3"/>
      <c r="BD1017" s="3"/>
      <c r="BE1017" s="3"/>
      <c r="BF1017" s="3"/>
      <c r="BG1017" s="3"/>
      <c r="BH1017" s="3"/>
      <c r="BI1017" s="3"/>
      <c r="BJ1017" s="3"/>
    </row>
    <row r="1018" spans="1:62" x14ac:dyDescent="0.3">
      <c r="A1018" s="3" t="s">
        <v>1619</v>
      </c>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c r="AP1018" s="3"/>
      <c r="AQ1018" s="3"/>
      <c r="AR1018" s="3"/>
      <c r="AS1018" s="3"/>
      <c r="AT1018" s="3"/>
      <c r="AU1018" s="3"/>
      <c r="AV1018" s="3"/>
      <c r="AW1018" s="3"/>
      <c r="AX1018" s="3"/>
      <c r="AY1018" s="3"/>
      <c r="AZ1018" s="3"/>
      <c r="BA1018" s="3"/>
      <c r="BB1018" s="3"/>
      <c r="BC1018" s="3"/>
      <c r="BD1018" s="3"/>
      <c r="BE1018" s="3"/>
      <c r="BF1018" s="3"/>
      <c r="BG1018" s="3"/>
      <c r="BH1018" s="3"/>
      <c r="BI1018" s="3"/>
      <c r="BJ1018" s="3"/>
    </row>
    <row r="1019" spans="1:62" x14ac:dyDescent="0.3">
      <c r="A1019" s="3" t="s">
        <v>1620</v>
      </c>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c r="AP1019" s="3"/>
      <c r="AQ1019" s="3"/>
      <c r="AR1019" s="3"/>
      <c r="AS1019" s="3"/>
      <c r="AT1019" s="3"/>
      <c r="AU1019" s="3"/>
      <c r="AV1019" s="3"/>
      <c r="AW1019" s="3"/>
      <c r="AX1019" s="3"/>
      <c r="AY1019" s="3"/>
      <c r="AZ1019" s="3"/>
      <c r="BA1019" s="3"/>
      <c r="BB1019" s="3"/>
      <c r="BC1019" s="3"/>
      <c r="BD1019" s="3"/>
      <c r="BE1019" s="3"/>
      <c r="BF1019" s="3"/>
      <c r="BG1019" s="3"/>
      <c r="BH1019" s="3"/>
      <c r="BI1019" s="3"/>
      <c r="BJ1019" s="3"/>
    </row>
    <row r="1020" spans="1:62" x14ac:dyDescent="0.3">
      <c r="A1020" s="3" t="s">
        <v>1621</v>
      </c>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c r="AP1020" s="3"/>
      <c r="AQ1020" s="3"/>
      <c r="AR1020" s="3"/>
      <c r="AS1020" s="3"/>
      <c r="AT1020" s="3"/>
      <c r="AU1020" s="3"/>
      <c r="AV1020" s="3"/>
      <c r="AW1020" s="3"/>
      <c r="AX1020" s="3"/>
      <c r="AY1020" s="3"/>
      <c r="AZ1020" s="3"/>
      <c r="BA1020" s="3"/>
      <c r="BB1020" s="3"/>
      <c r="BC1020" s="3"/>
      <c r="BD1020" s="3"/>
      <c r="BE1020" s="3"/>
      <c r="BF1020" s="3"/>
      <c r="BG1020" s="3"/>
      <c r="BH1020" s="3"/>
      <c r="BI1020" s="3"/>
      <c r="BJ1020" s="3"/>
    </row>
    <row r="1021" spans="1:62" x14ac:dyDescent="0.3">
      <c r="A1021" s="3" t="s">
        <v>1622</v>
      </c>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c r="AQ1021" s="3"/>
      <c r="AR1021" s="3"/>
      <c r="AS1021" s="3"/>
      <c r="AT1021" s="3"/>
      <c r="AU1021" s="3"/>
      <c r="AV1021" s="3"/>
      <c r="AW1021" s="3"/>
      <c r="AX1021" s="3"/>
      <c r="AY1021" s="3"/>
      <c r="AZ1021" s="3"/>
      <c r="BA1021" s="3"/>
      <c r="BB1021" s="3"/>
      <c r="BC1021" s="3"/>
      <c r="BD1021" s="3"/>
      <c r="BE1021" s="3"/>
      <c r="BF1021" s="3"/>
      <c r="BG1021" s="3"/>
      <c r="BH1021" s="3"/>
      <c r="BI1021" s="3"/>
      <c r="BJ1021" s="3"/>
    </row>
    <row r="1022" spans="1:62" x14ac:dyDescent="0.3">
      <c r="A1022" s="3" t="s">
        <v>1623</v>
      </c>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c r="AP1022" s="3"/>
      <c r="AQ1022" s="3"/>
      <c r="AR1022" s="3"/>
      <c r="AS1022" s="3"/>
      <c r="AT1022" s="3"/>
      <c r="AU1022" s="3"/>
      <c r="AV1022" s="3"/>
      <c r="AW1022" s="3"/>
      <c r="AX1022" s="3"/>
      <c r="AY1022" s="3"/>
      <c r="AZ1022" s="3"/>
      <c r="BA1022" s="3"/>
      <c r="BB1022" s="3"/>
      <c r="BC1022" s="3"/>
      <c r="BD1022" s="3"/>
      <c r="BE1022" s="3"/>
      <c r="BF1022" s="3"/>
      <c r="BG1022" s="3"/>
      <c r="BH1022" s="3"/>
      <c r="BI1022" s="3"/>
      <c r="BJ1022" s="3"/>
    </row>
    <row r="1023" spans="1:62" x14ac:dyDescent="0.3">
      <c r="A1023" s="3" t="s">
        <v>1624</v>
      </c>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c r="AP1023" s="3"/>
      <c r="AQ1023" s="3"/>
      <c r="AR1023" s="3"/>
      <c r="AS1023" s="3"/>
      <c r="AT1023" s="3"/>
      <c r="AU1023" s="3"/>
      <c r="AV1023" s="3"/>
      <c r="AW1023" s="3"/>
      <c r="AX1023" s="3"/>
      <c r="AY1023" s="3"/>
      <c r="AZ1023" s="3"/>
      <c r="BA1023" s="3"/>
      <c r="BB1023" s="3"/>
      <c r="BC1023" s="3"/>
      <c r="BD1023" s="3"/>
      <c r="BE1023" s="3"/>
      <c r="BF1023" s="3"/>
      <c r="BG1023" s="3"/>
      <c r="BH1023" s="3"/>
      <c r="BI1023" s="3"/>
      <c r="BJ1023" s="3"/>
    </row>
    <row r="1024" spans="1:62" x14ac:dyDescent="0.3">
      <c r="A1024" s="3" t="s">
        <v>1625</v>
      </c>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c r="AP1024" s="3"/>
      <c r="AQ1024" s="3"/>
      <c r="AR1024" s="3"/>
      <c r="AS1024" s="3"/>
      <c r="AT1024" s="3"/>
      <c r="AU1024" s="3"/>
      <c r="AV1024" s="3"/>
      <c r="AW1024" s="3"/>
      <c r="AX1024" s="3"/>
      <c r="AY1024" s="3"/>
      <c r="AZ1024" s="3"/>
      <c r="BA1024" s="3"/>
      <c r="BB1024" s="3"/>
      <c r="BC1024" s="3"/>
      <c r="BD1024" s="3"/>
      <c r="BE1024" s="3"/>
      <c r="BF1024" s="3"/>
      <c r="BG1024" s="3"/>
      <c r="BH1024" s="3"/>
      <c r="BI1024" s="3"/>
      <c r="BJ1024" s="3"/>
    </row>
    <row r="1025" spans="1:62" x14ac:dyDescent="0.3">
      <c r="A1025" s="3" t="s">
        <v>1626</v>
      </c>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c r="AQ1025" s="3"/>
      <c r="AR1025" s="3"/>
      <c r="AS1025" s="3"/>
      <c r="AT1025" s="3"/>
      <c r="AU1025" s="3"/>
      <c r="AV1025" s="3"/>
      <c r="AW1025" s="3"/>
      <c r="AX1025" s="3"/>
      <c r="AY1025" s="3"/>
      <c r="AZ1025" s="3"/>
      <c r="BA1025" s="3"/>
      <c r="BB1025" s="3"/>
      <c r="BC1025" s="3"/>
      <c r="BD1025" s="3"/>
      <c r="BE1025" s="3"/>
      <c r="BF1025" s="3"/>
      <c r="BG1025" s="3"/>
      <c r="BH1025" s="3"/>
      <c r="BI1025" s="3"/>
      <c r="BJ1025" s="3"/>
    </row>
    <row r="1026" spans="1:62" x14ac:dyDescent="0.3">
      <c r="A1026" s="3" t="s">
        <v>1627</v>
      </c>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c r="AP1026" s="3"/>
      <c r="AQ1026" s="3"/>
      <c r="AR1026" s="3"/>
      <c r="AS1026" s="3"/>
      <c r="AT1026" s="3"/>
      <c r="AU1026" s="3"/>
      <c r="AV1026" s="3"/>
      <c r="AW1026" s="3"/>
      <c r="AX1026" s="3"/>
      <c r="AY1026" s="3"/>
      <c r="AZ1026" s="3"/>
      <c r="BA1026" s="3"/>
      <c r="BB1026" s="3"/>
      <c r="BC1026" s="3"/>
      <c r="BD1026" s="3"/>
      <c r="BE1026" s="3"/>
      <c r="BF1026" s="3"/>
      <c r="BG1026" s="3"/>
      <c r="BH1026" s="3"/>
      <c r="BI1026" s="3"/>
      <c r="BJ1026" s="3"/>
    </row>
    <row r="1027" spans="1:62" x14ac:dyDescent="0.3">
      <c r="A1027" s="3" t="s">
        <v>1628</v>
      </c>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c r="AP1027" s="3"/>
      <c r="AQ1027" s="3"/>
      <c r="AR1027" s="3"/>
      <c r="AS1027" s="3"/>
      <c r="AT1027" s="3"/>
      <c r="AU1027" s="3"/>
      <c r="AV1027" s="3"/>
      <c r="AW1027" s="3"/>
      <c r="AX1027" s="3"/>
      <c r="AY1027" s="3"/>
      <c r="AZ1027" s="3"/>
      <c r="BA1027" s="3"/>
      <c r="BB1027" s="3"/>
      <c r="BC1027" s="3"/>
      <c r="BD1027" s="3"/>
      <c r="BE1027" s="3"/>
      <c r="BF1027" s="3"/>
      <c r="BG1027" s="3"/>
      <c r="BH1027" s="3"/>
      <c r="BI1027" s="3"/>
      <c r="BJ1027" s="3"/>
    </row>
    <row r="1028" spans="1:62" x14ac:dyDescent="0.3">
      <c r="A1028" s="3" t="s">
        <v>1629</v>
      </c>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c r="AP1028" s="3"/>
      <c r="AQ1028" s="3"/>
      <c r="AR1028" s="3"/>
      <c r="AS1028" s="3"/>
      <c r="AT1028" s="3"/>
      <c r="AU1028" s="3"/>
      <c r="AV1028" s="3"/>
      <c r="AW1028" s="3"/>
      <c r="AX1028" s="3"/>
      <c r="AY1028" s="3"/>
      <c r="AZ1028" s="3"/>
      <c r="BA1028" s="3"/>
      <c r="BB1028" s="3"/>
      <c r="BC1028" s="3"/>
      <c r="BD1028" s="3"/>
      <c r="BE1028" s="3"/>
      <c r="BF1028" s="3"/>
      <c r="BG1028" s="3"/>
      <c r="BH1028" s="3"/>
      <c r="BI1028" s="3"/>
      <c r="BJ1028" s="3"/>
    </row>
    <row r="1029" spans="1:62" x14ac:dyDescent="0.3">
      <c r="A1029" s="3" t="s">
        <v>1630</v>
      </c>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c r="AQ1029" s="3"/>
      <c r="AR1029" s="3"/>
      <c r="AS1029" s="3"/>
      <c r="AT1029" s="3"/>
      <c r="AU1029" s="3"/>
      <c r="AV1029" s="3"/>
      <c r="AW1029" s="3"/>
      <c r="AX1029" s="3"/>
      <c r="AY1029" s="3"/>
      <c r="AZ1029" s="3"/>
      <c r="BA1029" s="3"/>
      <c r="BB1029" s="3"/>
      <c r="BC1029" s="3"/>
      <c r="BD1029" s="3"/>
      <c r="BE1029" s="3"/>
      <c r="BF1029" s="3"/>
      <c r="BG1029" s="3"/>
      <c r="BH1029" s="3"/>
      <c r="BI1029" s="3"/>
      <c r="BJ1029" s="3"/>
    </row>
    <row r="1030" spans="1:62" x14ac:dyDescent="0.3">
      <c r="A1030" s="3" t="s">
        <v>1631</v>
      </c>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c r="AQ1030" s="3"/>
      <c r="AR1030" s="3"/>
      <c r="AS1030" s="3"/>
      <c r="AT1030" s="3"/>
      <c r="AU1030" s="3"/>
      <c r="AV1030" s="3"/>
      <c r="AW1030" s="3"/>
      <c r="AX1030" s="3"/>
      <c r="AY1030" s="3"/>
      <c r="AZ1030" s="3"/>
      <c r="BA1030" s="3"/>
      <c r="BB1030" s="3"/>
      <c r="BC1030" s="3"/>
      <c r="BD1030" s="3"/>
      <c r="BE1030" s="3"/>
      <c r="BF1030" s="3"/>
      <c r="BG1030" s="3"/>
      <c r="BH1030" s="3"/>
      <c r="BI1030" s="3"/>
      <c r="BJ1030" s="3"/>
    </row>
    <row r="1031" spans="1:62" x14ac:dyDescent="0.3">
      <c r="A1031" s="3" t="s">
        <v>1632</v>
      </c>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c r="AQ1031" s="3"/>
      <c r="AR1031" s="3"/>
      <c r="AS1031" s="3"/>
      <c r="AT1031" s="3"/>
      <c r="AU1031" s="3"/>
      <c r="AV1031" s="3"/>
      <c r="AW1031" s="3"/>
      <c r="AX1031" s="3"/>
      <c r="AY1031" s="3"/>
      <c r="AZ1031" s="3"/>
      <c r="BA1031" s="3"/>
      <c r="BB1031" s="3"/>
      <c r="BC1031" s="3"/>
      <c r="BD1031" s="3"/>
      <c r="BE1031" s="3"/>
      <c r="BF1031" s="3"/>
      <c r="BG1031" s="3"/>
      <c r="BH1031" s="3"/>
      <c r="BI1031" s="3"/>
      <c r="BJ1031" s="3"/>
    </row>
    <row r="1032" spans="1:62" x14ac:dyDescent="0.3">
      <c r="A1032" s="3" t="s">
        <v>1633</v>
      </c>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c r="AQ1032" s="3"/>
      <c r="AR1032" s="3"/>
      <c r="AS1032" s="3"/>
      <c r="AT1032" s="3"/>
      <c r="AU1032" s="3"/>
      <c r="AV1032" s="3"/>
      <c r="AW1032" s="3"/>
      <c r="AX1032" s="3"/>
      <c r="AY1032" s="3"/>
      <c r="AZ1032" s="3"/>
      <c r="BA1032" s="3"/>
      <c r="BB1032" s="3"/>
      <c r="BC1032" s="3"/>
      <c r="BD1032" s="3"/>
      <c r="BE1032" s="3"/>
      <c r="BF1032" s="3"/>
      <c r="BG1032" s="3"/>
      <c r="BH1032" s="3"/>
      <c r="BI1032" s="3"/>
      <c r="BJ1032" s="3"/>
    </row>
    <row r="1033" spans="1:62" x14ac:dyDescent="0.3">
      <c r="A1033" s="3" t="s">
        <v>1634</v>
      </c>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c r="AQ1033" s="3"/>
      <c r="AR1033" s="3"/>
      <c r="AS1033" s="3"/>
      <c r="AT1033" s="3"/>
      <c r="AU1033" s="3"/>
      <c r="AV1033" s="3"/>
      <c r="AW1033" s="3"/>
      <c r="AX1033" s="3"/>
      <c r="AY1033" s="3"/>
      <c r="AZ1033" s="3"/>
      <c r="BA1033" s="3"/>
      <c r="BB1033" s="3"/>
      <c r="BC1033" s="3"/>
      <c r="BD1033" s="3"/>
      <c r="BE1033" s="3"/>
      <c r="BF1033" s="3"/>
      <c r="BG1033" s="3"/>
      <c r="BH1033" s="3"/>
      <c r="BI1033" s="3"/>
      <c r="BJ1033" s="3"/>
    </row>
    <row r="1034" spans="1:62" x14ac:dyDescent="0.3">
      <c r="A1034" s="3" t="s">
        <v>1635</v>
      </c>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c r="AP1034" s="3"/>
      <c r="AQ1034" s="3"/>
      <c r="AR1034" s="3"/>
      <c r="AS1034" s="3"/>
      <c r="AT1034" s="3"/>
      <c r="AU1034" s="3"/>
      <c r="AV1034" s="3"/>
      <c r="AW1034" s="3"/>
      <c r="AX1034" s="3"/>
      <c r="AY1034" s="3"/>
      <c r="AZ1034" s="3"/>
      <c r="BA1034" s="3"/>
      <c r="BB1034" s="3"/>
      <c r="BC1034" s="3"/>
      <c r="BD1034" s="3"/>
      <c r="BE1034" s="3"/>
      <c r="BF1034" s="3"/>
      <c r="BG1034" s="3"/>
      <c r="BH1034" s="3"/>
      <c r="BI1034" s="3"/>
      <c r="BJ1034" s="3"/>
    </row>
    <row r="1035" spans="1:62" x14ac:dyDescent="0.3">
      <c r="A1035" s="3" t="s">
        <v>1636</v>
      </c>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c r="AQ1035" s="3"/>
      <c r="AR1035" s="3"/>
      <c r="AS1035" s="3"/>
      <c r="AT1035" s="3"/>
      <c r="AU1035" s="3"/>
      <c r="AV1035" s="3"/>
      <c r="AW1035" s="3"/>
      <c r="AX1035" s="3"/>
      <c r="AY1035" s="3"/>
      <c r="AZ1035" s="3"/>
      <c r="BA1035" s="3"/>
      <c r="BB1035" s="3"/>
      <c r="BC1035" s="3"/>
      <c r="BD1035" s="3"/>
      <c r="BE1035" s="3"/>
      <c r="BF1035" s="3"/>
      <c r="BG1035" s="3"/>
      <c r="BH1035" s="3"/>
      <c r="BI1035" s="3"/>
      <c r="BJ1035" s="3"/>
    </row>
    <row r="1036" spans="1:62" x14ac:dyDescent="0.3">
      <c r="A1036" s="3" t="s">
        <v>1637</v>
      </c>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c r="AQ1036" s="3"/>
      <c r="AR1036" s="3"/>
      <c r="AS1036" s="3"/>
      <c r="AT1036" s="3"/>
      <c r="AU1036" s="3"/>
      <c r="AV1036" s="3"/>
      <c r="AW1036" s="3"/>
      <c r="AX1036" s="3"/>
      <c r="AY1036" s="3"/>
      <c r="AZ1036" s="3"/>
      <c r="BA1036" s="3"/>
      <c r="BB1036" s="3"/>
      <c r="BC1036" s="3"/>
      <c r="BD1036" s="3"/>
      <c r="BE1036" s="3"/>
      <c r="BF1036" s="3"/>
      <c r="BG1036" s="3"/>
      <c r="BH1036" s="3"/>
      <c r="BI1036" s="3"/>
      <c r="BJ1036" s="3"/>
    </row>
    <row r="1037" spans="1:62" x14ac:dyDescent="0.3">
      <c r="A1037" s="3" t="s">
        <v>1638</v>
      </c>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c r="AQ1037" s="3"/>
      <c r="AR1037" s="3"/>
      <c r="AS1037" s="3"/>
      <c r="AT1037" s="3"/>
      <c r="AU1037" s="3"/>
      <c r="AV1037" s="3"/>
      <c r="AW1037" s="3"/>
      <c r="AX1037" s="3"/>
      <c r="AY1037" s="3"/>
      <c r="AZ1037" s="3"/>
      <c r="BA1037" s="3"/>
      <c r="BB1037" s="3"/>
      <c r="BC1037" s="3"/>
      <c r="BD1037" s="3"/>
      <c r="BE1037" s="3"/>
      <c r="BF1037" s="3"/>
      <c r="BG1037" s="3"/>
      <c r="BH1037" s="3"/>
      <c r="BI1037" s="3"/>
      <c r="BJ1037" s="3"/>
    </row>
    <row r="1038" spans="1:62" x14ac:dyDescent="0.3">
      <c r="A1038" s="3" t="s">
        <v>1639</v>
      </c>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c r="AQ1038" s="3"/>
      <c r="AR1038" s="3"/>
      <c r="AS1038" s="3"/>
      <c r="AT1038" s="3"/>
      <c r="AU1038" s="3"/>
      <c r="AV1038" s="3"/>
      <c r="AW1038" s="3"/>
      <c r="AX1038" s="3"/>
      <c r="AY1038" s="3"/>
      <c r="AZ1038" s="3"/>
      <c r="BA1038" s="3"/>
      <c r="BB1038" s="3"/>
      <c r="BC1038" s="3"/>
      <c r="BD1038" s="3"/>
      <c r="BE1038" s="3"/>
      <c r="BF1038" s="3"/>
      <c r="BG1038" s="3"/>
      <c r="BH1038" s="3"/>
      <c r="BI1038" s="3"/>
      <c r="BJ1038" s="3"/>
    </row>
    <row r="1039" spans="1:62" x14ac:dyDescent="0.3">
      <c r="A1039" s="3" t="s">
        <v>1640</v>
      </c>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c r="AP1039" s="3"/>
      <c r="AQ1039" s="3"/>
      <c r="AR1039" s="3"/>
      <c r="AS1039" s="3"/>
      <c r="AT1039" s="3"/>
      <c r="AU1039" s="3"/>
      <c r="AV1039" s="3"/>
      <c r="AW1039" s="3"/>
      <c r="AX1039" s="3"/>
      <c r="AY1039" s="3"/>
      <c r="AZ1039" s="3"/>
      <c r="BA1039" s="3"/>
      <c r="BB1039" s="3"/>
      <c r="BC1039" s="3"/>
      <c r="BD1039" s="3"/>
      <c r="BE1039" s="3"/>
      <c r="BF1039" s="3"/>
      <c r="BG1039" s="3"/>
      <c r="BH1039" s="3"/>
      <c r="BI1039" s="3"/>
      <c r="BJ1039" s="3"/>
    </row>
    <row r="1040" spans="1:62" x14ac:dyDescent="0.3">
      <c r="A1040" s="3" t="s">
        <v>1641</v>
      </c>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c r="AP1040" s="3"/>
      <c r="AQ1040" s="3"/>
      <c r="AR1040" s="3"/>
      <c r="AS1040" s="3"/>
      <c r="AT1040" s="3"/>
      <c r="AU1040" s="3"/>
      <c r="AV1040" s="3"/>
      <c r="AW1040" s="3"/>
      <c r="AX1040" s="3"/>
      <c r="AY1040" s="3"/>
      <c r="AZ1040" s="3"/>
      <c r="BA1040" s="3"/>
      <c r="BB1040" s="3"/>
      <c r="BC1040" s="3"/>
      <c r="BD1040" s="3"/>
      <c r="BE1040" s="3"/>
      <c r="BF1040" s="3"/>
      <c r="BG1040" s="3"/>
      <c r="BH1040" s="3"/>
      <c r="BI1040" s="3"/>
      <c r="BJ1040" s="3"/>
    </row>
    <row r="1041" spans="1:62" x14ac:dyDescent="0.3">
      <c r="A1041" s="3" t="s">
        <v>1642</v>
      </c>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c r="AP1041" s="3"/>
      <c r="AQ1041" s="3"/>
      <c r="AR1041" s="3"/>
      <c r="AS1041" s="3"/>
      <c r="AT1041" s="3"/>
      <c r="AU1041" s="3"/>
      <c r="AV1041" s="3"/>
      <c r="AW1041" s="3"/>
      <c r="AX1041" s="3"/>
      <c r="AY1041" s="3"/>
      <c r="AZ1041" s="3"/>
      <c r="BA1041" s="3"/>
      <c r="BB1041" s="3"/>
      <c r="BC1041" s="3"/>
      <c r="BD1041" s="3"/>
      <c r="BE1041" s="3"/>
      <c r="BF1041" s="3"/>
      <c r="BG1041" s="3"/>
      <c r="BH1041" s="3"/>
      <c r="BI1041" s="3"/>
      <c r="BJ1041" s="3"/>
    </row>
    <row r="1042" spans="1:62" x14ac:dyDescent="0.3">
      <c r="A1042" s="3" t="s">
        <v>1643</v>
      </c>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c r="AP1042" s="3"/>
      <c r="AQ1042" s="3"/>
      <c r="AR1042" s="3"/>
      <c r="AS1042" s="3"/>
      <c r="AT1042" s="3"/>
      <c r="AU1042" s="3"/>
      <c r="AV1042" s="3"/>
      <c r="AW1042" s="3"/>
      <c r="AX1042" s="3"/>
      <c r="AY1042" s="3"/>
      <c r="AZ1042" s="3"/>
      <c r="BA1042" s="3"/>
      <c r="BB1042" s="3"/>
      <c r="BC1042" s="3"/>
      <c r="BD1042" s="3"/>
      <c r="BE1042" s="3"/>
      <c r="BF1042" s="3"/>
      <c r="BG1042" s="3"/>
      <c r="BH1042" s="3"/>
      <c r="BI1042" s="3"/>
      <c r="BJ1042" s="3"/>
    </row>
    <row r="1043" spans="1:62" x14ac:dyDescent="0.3">
      <c r="A1043" s="3" t="s">
        <v>1644</v>
      </c>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c r="AQ1043" s="3"/>
      <c r="AR1043" s="3"/>
      <c r="AS1043" s="3"/>
      <c r="AT1043" s="3"/>
      <c r="AU1043" s="3"/>
      <c r="AV1043" s="3"/>
      <c r="AW1043" s="3"/>
      <c r="AX1043" s="3"/>
      <c r="AY1043" s="3"/>
      <c r="AZ1043" s="3"/>
      <c r="BA1043" s="3"/>
      <c r="BB1043" s="3"/>
      <c r="BC1043" s="3"/>
      <c r="BD1043" s="3"/>
      <c r="BE1043" s="3"/>
      <c r="BF1043" s="3"/>
      <c r="BG1043" s="3"/>
      <c r="BH1043" s="3"/>
      <c r="BI1043" s="3"/>
      <c r="BJ1043" s="3"/>
    </row>
    <row r="1044" spans="1:62" x14ac:dyDescent="0.3">
      <c r="A1044" s="3" t="s">
        <v>1645</v>
      </c>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c r="AP1044" s="3"/>
      <c r="AQ1044" s="3"/>
      <c r="AR1044" s="3"/>
      <c r="AS1044" s="3"/>
      <c r="AT1044" s="3"/>
      <c r="AU1044" s="3"/>
      <c r="AV1044" s="3"/>
      <c r="AW1044" s="3"/>
      <c r="AX1044" s="3"/>
      <c r="AY1044" s="3"/>
      <c r="AZ1044" s="3"/>
      <c r="BA1044" s="3"/>
      <c r="BB1044" s="3"/>
      <c r="BC1044" s="3"/>
      <c r="BD1044" s="3"/>
      <c r="BE1044" s="3"/>
      <c r="BF1044" s="3"/>
      <c r="BG1044" s="3"/>
      <c r="BH1044" s="3"/>
      <c r="BI1044" s="3"/>
      <c r="BJ1044" s="3"/>
    </row>
    <row r="1045" spans="1:62" x14ac:dyDescent="0.3">
      <c r="A1045" s="3" t="s">
        <v>1646</v>
      </c>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c r="AP1045" s="3"/>
      <c r="AQ1045" s="3"/>
      <c r="AR1045" s="3"/>
      <c r="AS1045" s="3"/>
      <c r="AT1045" s="3"/>
      <c r="AU1045" s="3"/>
      <c r="AV1045" s="3"/>
      <c r="AW1045" s="3"/>
      <c r="AX1045" s="3"/>
      <c r="AY1045" s="3"/>
      <c r="AZ1045" s="3"/>
      <c r="BA1045" s="3"/>
      <c r="BB1045" s="3"/>
      <c r="BC1045" s="3"/>
      <c r="BD1045" s="3"/>
      <c r="BE1045" s="3"/>
      <c r="BF1045" s="3"/>
      <c r="BG1045" s="3"/>
      <c r="BH1045" s="3"/>
      <c r="BI1045" s="3"/>
      <c r="BJ1045" s="3"/>
    </row>
    <row r="1046" spans="1:62" x14ac:dyDescent="0.3">
      <c r="A1046" s="3" t="s">
        <v>1647</v>
      </c>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c r="AP1046" s="3"/>
      <c r="AQ1046" s="3"/>
      <c r="AR1046" s="3"/>
      <c r="AS1046" s="3"/>
      <c r="AT1046" s="3"/>
      <c r="AU1046" s="3"/>
      <c r="AV1046" s="3"/>
      <c r="AW1046" s="3"/>
      <c r="AX1046" s="3"/>
      <c r="AY1046" s="3"/>
      <c r="AZ1046" s="3"/>
      <c r="BA1046" s="3"/>
      <c r="BB1046" s="3"/>
      <c r="BC1046" s="3"/>
      <c r="BD1046" s="3"/>
      <c r="BE1046" s="3"/>
      <c r="BF1046" s="3"/>
      <c r="BG1046" s="3"/>
      <c r="BH1046" s="3"/>
      <c r="BI1046" s="3"/>
      <c r="BJ1046" s="3"/>
    </row>
    <row r="1047" spans="1:62" x14ac:dyDescent="0.3">
      <c r="A1047" s="3" t="s">
        <v>1648</v>
      </c>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c r="AP1047" s="3"/>
      <c r="AQ1047" s="3"/>
      <c r="AR1047" s="3"/>
      <c r="AS1047" s="3"/>
      <c r="AT1047" s="3"/>
      <c r="AU1047" s="3"/>
      <c r="AV1047" s="3"/>
      <c r="AW1047" s="3"/>
      <c r="AX1047" s="3"/>
      <c r="AY1047" s="3"/>
      <c r="AZ1047" s="3"/>
      <c r="BA1047" s="3"/>
      <c r="BB1047" s="3"/>
      <c r="BC1047" s="3"/>
      <c r="BD1047" s="3"/>
      <c r="BE1047" s="3"/>
      <c r="BF1047" s="3"/>
      <c r="BG1047" s="3"/>
      <c r="BH1047" s="3"/>
      <c r="BI1047" s="3"/>
      <c r="BJ1047" s="3"/>
    </row>
    <row r="1048" spans="1:62" x14ac:dyDescent="0.3">
      <c r="A1048" s="3" t="s">
        <v>1649</v>
      </c>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c r="AP1048" s="3"/>
      <c r="AQ1048" s="3"/>
      <c r="AR1048" s="3"/>
      <c r="AS1048" s="3"/>
      <c r="AT1048" s="3"/>
      <c r="AU1048" s="3"/>
      <c r="AV1048" s="3"/>
      <c r="AW1048" s="3"/>
      <c r="AX1048" s="3"/>
      <c r="AY1048" s="3"/>
      <c r="AZ1048" s="3"/>
      <c r="BA1048" s="3"/>
      <c r="BB1048" s="3"/>
      <c r="BC1048" s="3"/>
      <c r="BD1048" s="3"/>
      <c r="BE1048" s="3"/>
      <c r="BF1048" s="3"/>
      <c r="BG1048" s="3"/>
      <c r="BH1048" s="3"/>
      <c r="BI1048" s="3"/>
      <c r="BJ1048" s="3"/>
    </row>
    <row r="1049" spans="1:62" x14ac:dyDescent="0.3">
      <c r="A1049" s="3" t="s">
        <v>1650</v>
      </c>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c r="AP1049" s="3"/>
      <c r="AQ1049" s="3"/>
      <c r="AR1049" s="3"/>
      <c r="AS1049" s="3"/>
      <c r="AT1049" s="3"/>
      <c r="AU1049" s="3"/>
      <c r="AV1049" s="3"/>
      <c r="AW1049" s="3"/>
      <c r="AX1049" s="3"/>
      <c r="AY1049" s="3"/>
      <c r="AZ1049" s="3"/>
      <c r="BA1049" s="3"/>
      <c r="BB1049" s="3"/>
      <c r="BC1049" s="3"/>
      <c r="BD1049" s="3"/>
      <c r="BE1049" s="3"/>
      <c r="BF1049" s="3"/>
      <c r="BG1049" s="3"/>
      <c r="BH1049" s="3"/>
      <c r="BI1049" s="3"/>
      <c r="BJ1049" s="3"/>
    </row>
    <row r="1050" spans="1:62" x14ac:dyDescent="0.3">
      <c r="A1050" s="3" t="s">
        <v>1651</v>
      </c>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c r="AP1050" s="3"/>
      <c r="AQ1050" s="3"/>
      <c r="AR1050" s="3"/>
      <c r="AS1050" s="3"/>
      <c r="AT1050" s="3"/>
      <c r="AU1050" s="3"/>
      <c r="AV1050" s="3"/>
      <c r="AW1050" s="3"/>
      <c r="AX1050" s="3"/>
      <c r="AY1050" s="3"/>
      <c r="AZ1050" s="3"/>
      <c r="BA1050" s="3"/>
      <c r="BB1050" s="3"/>
      <c r="BC1050" s="3"/>
      <c r="BD1050" s="3"/>
      <c r="BE1050" s="3"/>
      <c r="BF1050" s="3"/>
      <c r="BG1050" s="3"/>
      <c r="BH1050" s="3"/>
      <c r="BI1050" s="3"/>
      <c r="BJ1050" s="3"/>
    </row>
    <row r="1051" spans="1:62" x14ac:dyDescent="0.3">
      <c r="A1051" s="3" t="s">
        <v>1652</v>
      </c>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c r="AP1051" s="3"/>
      <c r="AQ1051" s="3"/>
      <c r="AR1051" s="3"/>
      <c r="AS1051" s="3"/>
      <c r="AT1051" s="3"/>
      <c r="AU1051" s="3"/>
      <c r="AV1051" s="3"/>
      <c r="AW1051" s="3"/>
      <c r="AX1051" s="3"/>
      <c r="AY1051" s="3"/>
      <c r="AZ1051" s="3"/>
      <c r="BA1051" s="3"/>
      <c r="BB1051" s="3"/>
      <c r="BC1051" s="3"/>
      <c r="BD1051" s="3"/>
      <c r="BE1051" s="3"/>
      <c r="BF1051" s="3"/>
      <c r="BG1051" s="3"/>
      <c r="BH1051" s="3"/>
      <c r="BI1051" s="3"/>
      <c r="BJ1051" s="3"/>
    </row>
    <row r="1052" spans="1:62" x14ac:dyDescent="0.3">
      <c r="A1052" s="3" t="s">
        <v>1653</v>
      </c>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c r="AQ1052" s="3"/>
      <c r="AR1052" s="3"/>
      <c r="AS1052" s="3"/>
      <c r="AT1052" s="3"/>
      <c r="AU1052" s="3"/>
      <c r="AV1052" s="3"/>
      <c r="AW1052" s="3"/>
      <c r="AX1052" s="3"/>
      <c r="AY1052" s="3"/>
      <c r="AZ1052" s="3"/>
      <c r="BA1052" s="3"/>
      <c r="BB1052" s="3"/>
      <c r="BC1052" s="3"/>
      <c r="BD1052" s="3"/>
      <c r="BE1052" s="3"/>
      <c r="BF1052" s="3"/>
      <c r="BG1052" s="3"/>
      <c r="BH1052" s="3"/>
      <c r="BI1052" s="3"/>
      <c r="BJ1052" s="3"/>
    </row>
    <row r="1053" spans="1:62" x14ac:dyDescent="0.3">
      <c r="A1053" s="3" t="s">
        <v>1654</v>
      </c>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c r="AQ1053" s="3"/>
      <c r="AR1053" s="3"/>
      <c r="AS1053" s="3"/>
      <c r="AT1053" s="3"/>
      <c r="AU1053" s="3"/>
      <c r="AV1053" s="3"/>
      <c r="AW1053" s="3"/>
      <c r="AX1053" s="3"/>
      <c r="AY1053" s="3"/>
      <c r="AZ1053" s="3"/>
      <c r="BA1053" s="3"/>
      <c r="BB1053" s="3"/>
      <c r="BC1053" s="3"/>
      <c r="BD1053" s="3"/>
      <c r="BE1053" s="3"/>
      <c r="BF1053" s="3"/>
      <c r="BG1053" s="3"/>
      <c r="BH1053" s="3"/>
      <c r="BI1053" s="3"/>
      <c r="BJ1053" s="3"/>
    </row>
    <row r="1054" spans="1:62" x14ac:dyDescent="0.3">
      <c r="A1054" s="3" t="s">
        <v>1655</v>
      </c>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c r="AP1054" s="3"/>
      <c r="AQ1054" s="3"/>
      <c r="AR1054" s="3"/>
      <c r="AS1054" s="3"/>
      <c r="AT1054" s="3"/>
      <c r="AU1054" s="3"/>
      <c r="AV1054" s="3"/>
      <c r="AW1054" s="3"/>
      <c r="AX1054" s="3"/>
      <c r="AY1054" s="3"/>
      <c r="AZ1054" s="3"/>
      <c r="BA1054" s="3"/>
      <c r="BB1054" s="3"/>
      <c r="BC1054" s="3"/>
      <c r="BD1054" s="3"/>
      <c r="BE1054" s="3"/>
      <c r="BF1054" s="3"/>
      <c r="BG1054" s="3"/>
      <c r="BH1054" s="3"/>
      <c r="BI1054" s="3"/>
      <c r="BJ1054" s="3"/>
    </row>
    <row r="1055" spans="1:62" x14ac:dyDescent="0.3">
      <c r="A1055" s="3" t="s">
        <v>1656</v>
      </c>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c r="AQ1055" s="3"/>
      <c r="AR1055" s="3"/>
      <c r="AS1055" s="3"/>
      <c r="AT1055" s="3"/>
      <c r="AU1055" s="3"/>
      <c r="AV1055" s="3"/>
      <c r="AW1055" s="3"/>
      <c r="AX1055" s="3"/>
      <c r="AY1055" s="3"/>
      <c r="AZ1055" s="3"/>
      <c r="BA1055" s="3"/>
      <c r="BB1055" s="3"/>
      <c r="BC1055" s="3"/>
      <c r="BD1055" s="3"/>
      <c r="BE1055" s="3"/>
      <c r="BF1055" s="3"/>
      <c r="BG1055" s="3"/>
      <c r="BH1055" s="3"/>
      <c r="BI1055" s="3"/>
      <c r="BJ1055" s="3"/>
    </row>
    <row r="1056" spans="1:62" x14ac:dyDescent="0.3">
      <c r="A1056" s="3" t="s">
        <v>1657</v>
      </c>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c r="AQ1056" s="3"/>
      <c r="AR1056" s="3"/>
      <c r="AS1056" s="3"/>
      <c r="AT1056" s="3"/>
      <c r="AU1056" s="3"/>
      <c r="AV1056" s="3"/>
      <c r="AW1056" s="3"/>
      <c r="AX1056" s="3"/>
      <c r="AY1056" s="3"/>
      <c r="AZ1056" s="3"/>
      <c r="BA1056" s="3"/>
      <c r="BB1056" s="3"/>
      <c r="BC1056" s="3"/>
      <c r="BD1056" s="3"/>
      <c r="BE1056" s="3"/>
      <c r="BF1056" s="3"/>
      <c r="BG1056" s="3"/>
      <c r="BH1056" s="3"/>
      <c r="BI1056" s="3"/>
      <c r="BJ1056" s="3"/>
    </row>
    <row r="1057" spans="1:62" x14ac:dyDescent="0.3">
      <c r="A1057" s="3" t="s">
        <v>1658</v>
      </c>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c r="AP1057" s="3"/>
      <c r="AQ1057" s="3"/>
      <c r="AR1057" s="3"/>
      <c r="AS1057" s="3"/>
      <c r="AT1057" s="3"/>
      <c r="AU1057" s="3"/>
      <c r="AV1057" s="3"/>
      <c r="AW1057" s="3"/>
      <c r="AX1057" s="3"/>
      <c r="AY1057" s="3"/>
      <c r="AZ1057" s="3"/>
      <c r="BA1057" s="3"/>
      <c r="BB1057" s="3"/>
      <c r="BC1057" s="3"/>
      <c r="BD1057" s="3"/>
      <c r="BE1057" s="3"/>
      <c r="BF1057" s="3"/>
      <c r="BG1057" s="3"/>
      <c r="BH1057" s="3"/>
      <c r="BI1057" s="3"/>
      <c r="BJ1057" s="3"/>
    </row>
    <row r="1058" spans="1:62" x14ac:dyDescent="0.3">
      <c r="A1058" s="3" t="s">
        <v>1659</v>
      </c>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c r="AP1058" s="3"/>
      <c r="AQ1058" s="3"/>
      <c r="AR1058" s="3"/>
      <c r="AS1058" s="3"/>
      <c r="AT1058" s="3"/>
      <c r="AU1058" s="3"/>
      <c r="AV1058" s="3"/>
      <c r="AW1058" s="3"/>
      <c r="AX1058" s="3"/>
      <c r="AY1058" s="3"/>
      <c r="AZ1058" s="3"/>
      <c r="BA1058" s="3"/>
      <c r="BB1058" s="3"/>
      <c r="BC1058" s="3"/>
      <c r="BD1058" s="3"/>
      <c r="BE1058" s="3"/>
      <c r="BF1058" s="3"/>
      <c r="BG1058" s="3"/>
      <c r="BH1058" s="3"/>
      <c r="BI1058" s="3"/>
      <c r="BJ1058" s="3"/>
    </row>
    <row r="1059" spans="1:62" x14ac:dyDescent="0.3">
      <c r="A1059" s="3" t="s">
        <v>1660</v>
      </c>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c r="AP1059" s="3"/>
      <c r="AQ1059" s="3"/>
      <c r="AR1059" s="3"/>
      <c r="AS1059" s="3"/>
      <c r="AT1059" s="3"/>
      <c r="AU1059" s="3"/>
      <c r="AV1059" s="3"/>
      <c r="AW1059" s="3"/>
      <c r="AX1059" s="3"/>
      <c r="AY1059" s="3"/>
      <c r="AZ1059" s="3"/>
      <c r="BA1059" s="3"/>
      <c r="BB1059" s="3"/>
      <c r="BC1059" s="3"/>
      <c r="BD1059" s="3"/>
      <c r="BE1059" s="3"/>
      <c r="BF1059" s="3"/>
      <c r="BG1059" s="3"/>
      <c r="BH1059" s="3"/>
      <c r="BI1059" s="3"/>
      <c r="BJ1059" s="3"/>
    </row>
    <row r="1060" spans="1:62" x14ac:dyDescent="0.3">
      <c r="A1060" s="3" t="s">
        <v>1661</v>
      </c>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c r="AP1060" s="3"/>
      <c r="AQ1060" s="3"/>
      <c r="AR1060" s="3"/>
      <c r="AS1060" s="3"/>
      <c r="AT1060" s="3"/>
      <c r="AU1060" s="3"/>
      <c r="AV1060" s="3"/>
      <c r="AW1060" s="3"/>
      <c r="AX1060" s="3"/>
      <c r="AY1060" s="3"/>
      <c r="AZ1060" s="3"/>
      <c r="BA1060" s="3"/>
      <c r="BB1060" s="3"/>
      <c r="BC1060" s="3"/>
      <c r="BD1060" s="3"/>
      <c r="BE1060" s="3"/>
      <c r="BF1060" s="3"/>
      <c r="BG1060" s="3"/>
      <c r="BH1060" s="3"/>
      <c r="BI1060" s="3"/>
      <c r="BJ1060" s="3"/>
    </row>
    <row r="1061" spans="1:62" x14ac:dyDescent="0.3">
      <c r="A1061" s="3" t="s">
        <v>1662</v>
      </c>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c r="AP1061" s="3"/>
      <c r="AQ1061" s="3"/>
      <c r="AR1061" s="3"/>
      <c r="AS1061" s="3"/>
      <c r="AT1061" s="3"/>
      <c r="AU1061" s="3"/>
      <c r="AV1061" s="3"/>
      <c r="AW1061" s="3"/>
      <c r="AX1061" s="3"/>
      <c r="AY1061" s="3"/>
      <c r="AZ1061" s="3"/>
      <c r="BA1061" s="3"/>
      <c r="BB1061" s="3"/>
      <c r="BC1061" s="3"/>
      <c r="BD1061" s="3"/>
      <c r="BE1061" s="3"/>
      <c r="BF1061" s="3"/>
      <c r="BG1061" s="3"/>
      <c r="BH1061" s="3"/>
      <c r="BI1061" s="3"/>
      <c r="BJ1061" s="3"/>
    </row>
    <row r="1062" spans="1:62" x14ac:dyDescent="0.3">
      <c r="A1062" s="3" t="s">
        <v>1663</v>
      </c>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c r="AP1062" s="3"/>
      <c r="AQ1062" s="3"/>
      <c r="AR1062" s="3"/>
      <c r="AS1062" s="3"/>
      <c r="AT1062" s="3"/>
      <c r="AU1062" s="3"/>
      <c r="AV1062" s="3"/>
      <c r="AW1062" s="3"/>
      <c r="AX1062" s="3"/>
      <c r="AY1062" s="3"/>
      <c r="AZ1062" s="3"/>
      <c r="BA1062" s="3"/>
      <c r="BB1062" s="3"/>
      <c r="BC1062" s="3"/>
      <c r="BD1062" s="3"/>
      <c r="BE1062" s="3"/>
      <c r="BF1062" s="3"/>
      <c r="BG1062" s="3"/>
      <c r="BH1062" s="3"/>
      <c r="BI1062" s="3"/>
      <c r="BJ1062" s="3"/>
    </row>
    <row r="1063" spans="1:62" x14ac:dyDescent="0.3">
      <c r="A1063" s="3" t="s">
        <v>1664</v>
      </c>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c r="AP1063" s="3"/>
      <c r="AQ1063" s="3"/>
      <c r="AR1063" s="3"/>
      <c r="AS1063" s="3"/>
      <c r="AT1063" s="3"/>
      <c r="AU1063" s="3"/>
      <c r="AV1063" s="3"/>
      <c r="AW1063" s="3"/>
      <c r="AX1063" s="3"/>
      <c r="AY1063" s="3"/>
      <c r="AZ1063" s="3"/>
      <c r="BA1063" s="3"/>
      <c r="BB1063" s="3"/>
      <c r="BC1063" s="3"/>
      <c r="BD1063" s="3"/>
      <c r="BE1063" s="3"/>
      <c r="BF1063" s="3"/>
      <c r="BG1063" s="3"/>
      <c r="BH1063" s="3"/>
      <c r="BI1063" s="3"/>
      <c r="BJ1063" s="3"/>
    </row>
    <row r="1064" spans="1:62" x14ac:dyDescent="0.3">
      <c r="A1064" s="3" t="s">
        <v>1665</v>
      </c>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c r="AP1064" s="3"/>
      <c r="AQ1064" s="3"/>
      <c r="AR1064" s="3"/>
      <c r="AS1064" s="3"/>
      <c r="AT1064" s="3"/>
      <c r="AU1064" s="3"/>
      <c r="AV1064" s="3"/>
      <c r="AW1064" s="3"/>
      <c r="AX1064" s="3"/>
      <c r="AY1064" s="3"/>
      <c r="AZ1064" s="3"/>
      <c r="BA1064" s="3"/>
      <c r="BB1064" s="3"/>
      <c r="BC1064" s="3"/>
      <c r="BD1064" s="3"/>
      <c r="BE1064" s="3"/>
      <c r="BF1064" s="3"/>
      <c r="BG1064" s="3"/>
      <c r="BH1064" s="3"/>
      <c r="BI1064" s="3"/>
      <c r="BJ1064" s="3"/>
    </row>
    <row r="1065" spans="1:62" x14ac:dyDescent="0.3">
      <c r="A1065" s="3" t="s">
        <v>1666</v>
      </c>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c r="AQ1065" s="3"/>
      <c r="AR1065" s="3"/>
      <c r="AS1065" s="3"/>
      <c r="AT1065" s="3"/>
      <c r="AU1065" s="3"/>
      <c r="AV1065" s="3"/>
      <c r="AW1065" s="3"/>
      <c r="AX1065" s="3"/>
      <c r="AY1065" s="3"/>
      <c r="AZ1065" s="3"/>
      <c r="BA1065" s="3"/>
      <c r="BB1065" s="3"/>
      <c r="BC1065" s="3"/>
      <c r="BD1065" s="3"/>
      <c r="BE1065" s="3"/>
      <c r="BF1065" s="3"/>
      <c r="BG1065" s="3"/>
      <c r="BH1065" s="3"/>
      <c r="BI1065" s="3"/>
      <c r="BJ1065" s="3"/>
    </row>
    <row r="1066" spans="1:62" x14ac:dyDescent="0.3">
      <c r="A1066" s="3" t="s">
        <v>1667</v>
      </c>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c r="AP1066" s="3"/>
      <c r="AQ1066" s="3"/>
      <c r="AR1066" s="3"/>
      <c r="AS1066" s="3"/>
      <c r="AT1066" s="3"/>
      <c r="AU1066" s="3"/>
      <c r="AV1066" s="3"/>
      <c r="AW1066" s="3"/>
      <c r="AX1066" s="3"/>
      <c r="AY1066" s="3"/>
      <c r="AZ1066" s="3"/>
      <c r="BA1066" s="3"/>
      <c r="BB1066" s="3"/>
      <c r="BC1066" s="3"/>
      <c r="BD1066" s="3"/>
      <c r="BE1066" s="3"/>
      <c r="BF1066" s="3"/>
      <c r="BG1066" s="3"/>
      <c r="BH1066" s="3"/>
      <c r="BI1066" s="3"/>
      <c r="BJ1066" s="3"/>
    </row>
    <row r="1067" spans="1:62" x14ac:dyDescent="0.3">
      <c r="A1067" s="3" t="s">
        <v>1668</v>
      </c>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c r="AP1067" s="3"/>
      <c r="AQ1067" s="3"/>
      <c r="AR1067" s="3"/>
      <c r="AS1067" s="3"/>
      <c r="AT1067" s="3"/>
      <c r="AU1067" s="3"/>
      <c r="AV1067" s="3"/>
      <c r="AW1067" s="3"/>
      <c r="AX1067" s="3"/>
      <c r="AY1067" s="3"/>
      <c r="AZ1067" s="3"/>
      <c r="BA1067" s="3"/>
      <c r="BB1067" s="3"/>
      <c r="BC1067" s="3"/>
      <c r="BD1067" s="3"/>
      <c r="BE1067" s="3"/>
      <c r="BF1067" s="3"/>
      <c r="BG1067" s="3"/>
      <c r="BH1067" s="3"/>
      <c r="BI1067" s="3"/>
      <c r="BJ1067" s="3"/>
    </row>
    <row r="1068" spans="1:62" x14ac:dyDescent="0.3">
      <c r="A1068" s="3" t="s">
        <v>1669</v>
      </c>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c r="AQ1068" s="3"/>
      <c r="AR1068" s="3"/>
      <c r="AS1068" s="3"/>
      <c r="AT1068" s="3"/>
      <c r="AU1068" s="3"/>
      <c r="AV1068" s="3"/>
      <c r="AW1068" s="3"/>
      <c r="AX1068" s="3"/>
      <c r="AY1068" s="3"/>
      <c r="AZ1068" s="3"/>
      <c r="BA1068" s="3"/>
      <c r="BB1068" s="3"/>
      <c r="BC1068" s="3"/>
      <c r="BD1068" s="3"/>
      <c r="BE1068" s="3"/>
      <c r="BF1068" s="3"/>
      <c r="BG1068" s="3"/>
      <c r="BH1068" s="3"/>
      <c r="BI1068" s="3"/>
      <c r="BJ1068" s="3"/>
    </row>
    <row r="1069" spans="1:62" x14ac:dyDescent="0.3">
      <c r="A1069" s="3" t="s">
        <v>1670</v>
      </c>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c r="AQ1069" s="3"/>
      <c r="AR1069" s="3"/>
      <c r="AS1069" s="3"/>
      <c r="AT1069" s="3"/>
      <c r="AU1069" s="3"/>
      <c r="AV1069" s="3"/>
      <c r="AW1069" s="3"/>
      <c r="AX1069" s="3"/>
      <c r="AY1069" s="3"/>
      <c r="AZ1069" s="3"/>
      <c r="BA1069" s="3"/>
      <c r="BB1069" s="3"/>
      <c r="BC1069" s="3"/>
      <c r="BD1069" s="3"/>
      <c r="BE1069" s="3"/>
      <c r="BF1069" s="3"/>
      <c r="BG1069" s="3"/>
      <c r="BH1069" s="3"/>
      <c r="BI1069" s="3"/>
      <c r="BJ1069" s="3"/>
    </row>
    <row r="1070" spans="1:62" x14ac:dyDescent="0.3">
      <c r="A1070" s="3" t="s">
        <v>1671</v>
      </c>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c r="AQ1070" s="3"/>
      <c r="AR1070" s="3"/>
      <c r="AS1070" s="3"/>
      <c r="AT1070" s="3"/>
      <c r="AU1070" s="3"/>
      <c r="AV1070" s="3"/>
      <c r="AW1070" s="3"/>
      <c r="AX1070" s="3"/>
      <c r="AY1070" s="3"/>
      <c r="AZ1070" s="3"/>
      <c r="BA1070" s="3"/>
      <c r="BB1070" s="3"/>
      <c r="BC1070" s="3"/>
      <c r="BD1070" s="3"/>
      <c r="BE1070" s="3"/>
      <c r="BF1070" s="3"/>
      <c r="BG1070" s="3"/>
      <c r="BH1070" s="3"/>
      <c r="BI1070" s="3"/>
      <c r="BJ1070" s="3"/>
    </row>
    <row r="1071" spans="1:62" x14ac:dyDescent="0.3">
      <c r="A1071" s="3" t="s">
        <v>1672</v>
      </c>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c r="AP1071" s="3"/>
      <c r="AQ1071" s="3"/>
      <c r="AR1071" s="3"/>
      <c r="AS1071" s="3"/>
      <c r="AT1071" s="3"/>
      <c r="AU1071" s="3"/>
      <c r="AV1071" s="3"/>
      <c r="AW1071" s="3"/>
      <c r="AX1071" s="3"/>
      <c r="AY1071" s="3"/>
      <c r="AZ1071" s="3"/>
      <c r="BA1071" s="3"/>
      <c r="BB1071" s="3"/>
      <c r="BC1071" s="3"/>
      <c r="BD1071" s="3"/>
      <c r="BE1071" s="3"/>
      <c r="BF1071" s="3"/>
      <c r="BG1071" s="3"/>
      <c r="BH1071" s="3"/>
      <c r="BI1071" s="3"/>
      <c r="BJ1071" s="3"/>
    </row>
    <row r="1072" spans="1:62" x14ac:dyDescent="0.3">
      <c r="A1072" s="3" t="s">
        <v>1673</v>
      </c>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c r="AP1072" s="3"/>
      <c r="AQ1072" s="3"/>
      <c r="AR1072" s="3"/>
      <c r="AS1072" s="3"/>
      <c r="AT1072" s="3"/>
      <c r="AU1072" s="3"/>
      <c r="AV1072" s="3"/>
      <c r="AW1072" s="3"/>
      <c r="AX1072" s="3"/>
      <c r="AY1072" s="3"/>
      <c r="AZ1072" s="3"/>
      <c r="BA1072" s="3"/>
      <c r="BB1072" s="3"/>
      <c r="BC1072" s="3"/>
      <c r="BD1072" s="3"/>
      <c r="BE1072" s="3"/>
      <c r="BF1072" s="3"/>
      <c r="BG1072" s="3"/>
      <c r="BH1072" s="3"/>
      <c r="BI1072" s="3"/>
      <c r="BJ1072" s="3"/>
    </row>
    <row r="1073" spans="1:62" x14ac:dyDescent="0.3">
      <c r="A1073" s="3" t="s">
        <v>1674</v>
      </c>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c r="AQ1073" s="3"/>
      <c r="AR1073" s="3"/>
      <c r="AS1073" s="3"/>
      <c r="AT1073" s="3"/>
      <c r="AU1073" s="3"/>
      <c r="AV1073" s="3"/>
      <c r="AW1073" s="3"/>
      <c r="AX1073" s="3"/>
      <c r="AY1073" s="3"/>
      <c r="AZ1073" s="3"/>
      <c r="BA1073" s="3"/>
      <c r="BB1073" s="3"/>
      <c r="BC1073" s="3"/>
      <c r="BD1073" s="3"/>
      <c r="BE1073" s="3"/>
      <c r="BF1073" s="3"/>
      <c r="BG1073" s="3"/>
      <c r="BH1073" s="3"/>
      <c r="BI1073" s="3"/>
      <c r="BJ1073" s="3"/>
    </row>
    <row r="1074" spans="1:62" x14ac:dyDescent="0.3">
      <c r="A1074" s="3" t="s">
        <v>1675</v>
      </c>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c r="AP1074" s="3"/>
      <c r="AQ1074" s="3"/>
      <c r="AR1074" s="3"/>
      <c r="AS1074" s="3"/>
      <c r="AT1074" s="3"/>
      <c r="AU1074" s="3"/>
      <c r="AV1074" s="3"/>
      <c r="AW1074" s="3"/>
      <c r="AX1074" s="3"/>
      <c r="AY1074" s="3"/>
      <c r="AZ1074" s="3"/>
      <c r="BA1074" s="3"/>
      <c r="BB1074" s="3"/>
      <c r="BC1074" s="3"/>
      <c r="BD1074" s="3"/>
      <c r="BE1074" s="3"/>
      <c r="BF1074" s="3"/>
      <c r="BG1074" s="3"/>
      <c r="BH1074" s="3"/>
      <c r="BI1074" s="3"/>
      <c r="BJ1074" s="3"/>
    </row>
    <row r="1075" spans="1:62" x14ac:dyDescent="0.3">
      <c r="A1075" s="3" t="s">
        <v>1676</v>
      </c>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c r="AQ1075" s="3"/>
      <c r="AR1075" s="3"/>
      <c r="AS1075" s="3"/>
      <c r="AT1075" s="3"/>
      <c r="AU1075" s="3"/>
      <c r="AV1075" s="3"/>
      <c r="AW1075" s="3"/>
      <c r="AX1075" s="3"/>
      <c r="AY1075" s="3"/>
      <c r="AZ1075" s="3"/>
      <c r="BA1075" s="3"/>
      <c r="BB1075" s="3"/>
      <c r="BC1075" s="3"/>
      <c r="BD1075" s="3"/>
      <c r="BE1075" s="3"/>
      <c r="BF1075" s="3"/>
      <c r="BG1075" s="3"/>
      <c r="BH1075" s="3"/>
      <c r="BI1075" s="3"/>
      <c r="BJ1075" s="3"/>
    </row>
    <row r="1076" spans="1:62" x14ac:dyDescent="0.3">
      <c r="A1076" s="3" t="s">
        <v>1677</v>
      </c>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c r="AQ1076" s="3"/>
      <c r="AR1076" s="3"/>
      <c r="AS1076" s="3"/>
      <c r="AT1076" s="3"/>
      <c r="AU1076" s="3"/>
      <c r="AV1076" s="3"/>
      <c r="AW1076" s="3"/>
      <c r="AX1076" s="3"/>
      <c r="AY1076" s="3"/>
      <c r="AZ1076" s="3"/>
      <c r="BA1076" s="3"/>
      <c r="BB1076" s="3"/>
      <c r="BC1076" s="3"/>
      <c r="BD1076" s="3"/>
      <c r="BE1076" s="3"/>
      <c r="BF1076" s="3"/>
      <c r="BG1076" s="3"/>
      <c r="BH1076" s="3"/>
      <c r="BI1076" s="3"/>
      <c r="BJ1076" s="3"/>
    </row>
    <row r="1077" spans="1:62" x14ac:dyDescent="0.3">
      <c r="A1077" s="3" t="s">
        <v>1678</v>
      </c>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c r="AQ1077" s="3"/>
      <c r="AR1077" s="3"/>
      <c r="AS1077" s="3"/>
      <c r="AT1077" s="3"/>
      <c r="AU1077" s="3"/>
      <c r="AV1077" s="3"/>
      <c r="AW1077" s="3"/>
      <c r="AX1077" s="3"/>
      <c r="AY1077" s="3"/>
      <c r="AZ1077" s="3"/>
      <c r="BA1077" s="3"/>
      <c r="BB1077" s="3"/>
      <c r="BC1077" s="3"/>
      <c r="BD1077" s="3"/>
      <c r="BE1077" s="3"/>
      <c r="BF1077" s="3"/>
      <c r="BG1077" s="3"/>
      <c r="BH1077" s="3"/>
      <c r="BI1077" s="3"/>
      <c r="BJ1077" s="3"/>
    </row>
    <row r="1078" spans="1:62" x14ac:dyDescent="0.3">
      <c r="A1078" s="3" t="s">
        <v>1679</v>
      </c>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c r="AP1078" s="3"/>
      <c r="AQ1078" s="3"/>
      <c r="AR1078" s="3"/>
      <c r="AS1078" s="3"/>
      <c r="AT1078" s="3"/>
      <c r="AU1078" s="3"/>
      <c r="AV1078" s="3"/>
      <c r="AW1078" s="3"/>
      <c r="AX1078" s="3"/>
      <c r="AY1078" s="3"/>
      <c r="AZ1078" s="3"/>
      <c r="BA1078" s="3"/>
      <c r="BB1078" s="3"/>
      <c r="BC1078" s="3"/>
      <c r="BD1078" s="3"/>
      <c r="BE1078" s="3"/>
      <c r="BF1078" s="3"/>
      <c r="BG1078" s="3"/>
      <c r="BH1078" s="3"/>
      <c r="BI1078" s="3"/>
      <c r="BJ1078" s="3"/>
    </row>
    <row r="1079" spans="1:62" x14ac:dyDescent="0.3">
      <c r="A1079" s="3" t="s">
        <v>316</v>
      </c>
      <c r="B1079" s="3" t="s">
        <v>299</v>
      </c>
      <c r="C1079" s="3">
        <v>30</v>
      </c>
      <c r="D1079" s="3"/>
      <c r="E1079" s="3"/>
      <c r="F1079" s="3">
        <v>30</v>
      </c>
      <c r="G1079" s="3"/>
      <c r="H1079" s="3"/>
      <c r="I1079" s="3">
        <v>30</v>
      </c>
      <c r="J1079" s="3"/>
      <c r="K1079" s="3"/>
      <c r="L1079" s="3">
        <v>30</v>
      </c>
      <c r="M1079" s="3"/>
      <c r="N1079" s="3"/>
      <c r="O1079" s="3">
        <v>30</v>
      </c>
      <c r="P1079" s="3"/>
      <c r="Q1079" s="3"/>
      <c r="R1079" s="3">
        <v>30</v>
      </c>
      <c r="S1079" s="3"/>
      <c r="T1079" s="3"/>
      <c r="U1079" s="3">
        <v>30</v>
      </c>
      <c r="V1079" s="3"/>
      <c r="W1079" s="3"/>
      <c r="X1079" s="3">
        <v>30</v>
      </c>
      <c r="Y1079" s="3"/>
      <c r="Z1079" s="3"/>
      <c r="AA1079" s="3">
        <v>30</v>
      </c>
      <c r="AB1079" s="3"/>
      <c r="AC1079" s="3"/>
      <c r="AD1079" s="3">
        <v>30</v>
      </c>
      <c r="AE1079" s="3"/>
      <c r="AF1079" s="3"/>
      <c r="AG1079" s="3">
        <v>30</v>
      </c>
      <c r="AH1079" s="3"/>
      <c r="AI1079" s="3"/>
      <c r="AJ1079" s="3">
        <v>30</v>
      </c>
      <c r="AK1079" s="3"/>
      <c r="AL1079" s="3"/>
      <c r="AM1079" s="3">
        <v>30</v>
      </c>
      <c r="AN1079" s="3"/>
      <c r="AO1079" s="3"/>
      <c r="AP1079" s="3">
        <v>30</v>
      </c>
      <c r="AQ1079" s="3"/>
      <c r="AR1079" s="3"/>
      <c r="AS1079" s="3">
        <v>30</v>
      </c>
      <c r="AT1079" s="3"/>
      <c r="AU1079" s="3"/>
      <c r="AV1079" s="3">
        <v>30</v>
      </c>
      <c r="AW1079" s="3"/>
      <c r="AX1079" s="3"/>
      <c r="AY1079" s="3">
        <v>30</v>
      </c>
      <c r="AZ1079" s="3"/>
      <c r="BA1079" s="3"/>
      <c r="BB1079" s="3">
        <v>30</v>
      </c>
      <c r="BC1079" s="3"/>
      <c r="BD1079" s="3"/>
      <c r="BE1079" s="3">
        <v>30</v>
      </c>
      <c r="BF1079" s="3"/>
      <c r="BG1079" s="3"/>
      <c r="BH1079" s="3">
        <v>30</v>
      </c>
      <c r="BI1079" s="3"/>
      <c r="BJ1079" s="3"/>
    </row>
    <row r="1080" spans="1:62" x14ac:dyDescent="0.3">
      <c r="A1080" s="3" t="s">
        <v>317</v>
      </c>
      <c r="B1080" s="3" t="s">
        <v>299</v>
      </c>
      <c r="C1080" s="3">
        <v>25</v>
      </c>
      <c r="D1080" s="3"/>
      <c r="E1080" s="3"/>
      <c r="F1080" s="3">
        <v>25</v>
      </c>
      <c r="G1080" s="3"/>
      <c r="H1080" s="3"/>
      <c r="I1080" s="3">
        <v>25</v>
      </c>
      <c r="J1080" s="3"/>
      <c r="K1080" s="3"/>
      <c r="L1080" s="3">
        <v>25</v>
      </c>
      <c r="M1080" s="3"/>
      <c r="N1080" s="3"/>
      <c r="O1080" s="3">
        <v>25</v>
      </c>
      <c r="P1080" s="3"/>
      <c r="Q1080" s="3"/>
      <c r="R1080" s="3">
        <v>25</v>
      </c>
      <c r="S1080" s="3"/>
      <c r="T1080" s="3"/>
      <c r="U1080" s="3">
        <v>25</v>
      </c>
      <c r="V1080" s="3"/>
      <c r="W1080" s="3"/>
      <c r="X1080" s="3">
        <v>25</v>
      </c>
      <c r="Y1080" s="3"/>
      <c r="Z1080" s="3"/>
      <c r="AA1080" s="3">
        <v>25</v>
      </c>
      <c r="AB1080" s="3"/>
      <c r="AC1080" s="3"/>
      <c r="AD1080" s="3">
        <v>25</v>
      </c>
      <c r="AE1080" s="3"/>
      <c r="AF1080" s="3"/>
      <c r="AG1080" s="3">
        <v>25</v>
      </c>
      <c r="AH1080" s="3"/>
      <c r="AI1080" s="3"/>
      <c r="AJ1080" s="3">
        <v>25</v>
      </c>
      <c r="AK1080" s="3"/>
      <c r="AL1080" s="3"/>
      <c r="AM1080" s="3">
        <v>25</v>
      </c>
      <c r="AN1080" s="3"/>
      <c r="AO1080" s="3"/>
      <c r="AP1080" s="3">
        <v>25</v>
      </c>
      <c r="AQ1080" s="3"/>
      <c r="AR1080" s="3"/>
      <c r="AS1080" s="3">
        <v>25</v>
      </c>
      <c r="AT1080" s="3"/>
      <c r="AU1080" s="3"/>
      <c r="AV1080" s="3">
        <v>25</v>
      </c>
      <c r="AW1080" s="3"/>
      <c r="AX1080" s="3"/>
      <c r="AY1080" s="3">
        <v>25</v>
      </c>
      <c r="AZ1080" s="3"/>
      <c r="BA1080" s="3"/>
      <c r="BB1080" s="3">
        <v>25</v>
      </c>
      <c r="BC1080" s="3"/>
      <c r="BD1080" s="3"/>
      <c r="BE1080" s="3">
        <v>25</v>
      </c>
      <c r="BF1080" s="3"/>
      <c r="BG1080" s="3"/>
      <c r="BH1080" s="3">
        <v>25</v>
      </c>
      <c r="BI1080" s="3"/>
      <c r="BJ1080" s="3"/>
    </row>
    <row r="1081" spans="1:62" x14ac:dyDescent="0.3">
      <c r="A1081" s="3" t="s">
        <v>318</v>
      </c>
      <c r="B1081" s="3" t="s">
        <v>299</v>
      </c>
      <c r="C1081" s="3">
        <v>15</v>
      </c>
      <c r="D1081" s="3"/>
      <c r="E1081" s="3"/>
      <c r="F1081" s="3">
        <v>15</v>
      </c>
      <c r="G1081" s="3"/>
      <c r="H1081" s="3"/>
      <c r="I1081" s="3">
        <v>15</v>
      </c>
      <c r="J1081" s="3"/>
      <c r="K1081" s="3"/>
      <c r="L1081" s="3">
        <v>15</v>
      </c>
      <c r="M1081" s="3"/>
      <c r="N1081" s="3"/>
      <c r="O1081" s="3">
        <v>15</v>
      </c>
      <c r="P1081" s="3"/>
      <c r="Q1081" s="3"/>
      <c r="R1081" s="3">
        <v>15</v>
      </c>
      <c r="S1081" s="3"/>
      <c r="T1081" s="3"/>
      <c r="U1081" s="3">
        <v>15</v>
      </c>
      <c r="V1081" s="3"/>
      <c r="W1081" s="3"/>
      <c r="X1081" s="3">
        <v>15</v>
      </c>
      <c r="Y1081" s="3"/>
      <c r="Z1081" s="3"/>
      <c r="AA1081" s="3">
        <v>15</v>
      </c>
      <c r="AB1081" s="3"/>
      <c r="AC1081" s="3"/>
      <c r="AD1081" s="3">
        <v>15</v>
      </c>
      <c r="AE1081" s="3"/>
      <c r="AF1081" s="3"/>
      <c r="AG1081" s="3">
        <v>15</v>
      </c>
      <c r="AH1081" s="3"/>
      <c r="AI1081" s="3"/>
      <c r="AJ1081" s="3">
        <v>15</v>
      </c>
      <c r="AK1081" s="3"/>
      <c r="AL1081" s="3"/>
      <c r="AM1081" s="3">
        <v>15</v>
      </c>
      <c r="AN1081" s="3"/>
      <c r="AO1081" s="3"/>
      <c r="AP1081" s="3">
        <v>15</v>
      </c>
      <c r="AQ1081" s="3"/>
      <c r="AR1081" s="3"/>
      <c r="AS1081" s="3">
        <v>15</v>
      </c>
      <c r="AT1081" s="3"/>
      <c r="AU1081" s="3"/>
      <c r="AV1081" s="3">
        <v>15</v>
      </c>
      <c r="AW1081" s="3"/>
      <c r="AX1081" s="3"/>
      <c r="AY1081" s="3">
        <v>15</v>
      </c>
      <c r="AZ1081" s="3"/>
      <c r="BA1081" s="3"/>
      <c r="BB1081" s="3">
        <v>15</v>
      </c>
      <c r="BC1081" s="3"/>
      <c r="BD1081" s="3"/>
      <c r="BE1081" s="3">
        <v>15</v>
      </c>
      <c r="BF1081" s="3"/>
      <c r="BG1081" s="3"/>
      <c r="BH1081" s="3">
        <v>15</v>
      </c>
      <c r="BI1081" s="3"/>
      <c r="BJ1081" s="3"/>
    </row>
    <row r="1082" spans="1:62" x14ac:dyDescent="0.3">
      <c r="A1082" s="3" t="s">
        <v>319</v>
      </c>
      <c r="B1082" s="3" t="s">
        <v>299</v>
      </c>
      <c r="C1082" s="3">
        <v>15</v>
      </c>
      <c r="D1082" s="3"/>
      <c r="E1082" s="3"/>
      <c r="F1082" s="3">
        <v>15</v>
      </c>
      <c r="G1082" s="3"/>
      <c r="H1082" s="3"/>
      <c r="I1082" s="3">
        <v>15</v>
      </c>
      <c r="J1082" s="3"/>
      <c r="K1082" s="3"/>
      <c r="L1082" s="3">
        <v>15</v>
      </c>
      <c r="M1082" s="3"/>
      <c r="N1082" s="3"/>
      <c r="O1082" s="3">
        <v>15</v>
      </c>
      <c r="P1082" s="3"/>
      <c r="Q1082" s="3"/>
      <c r="R1082" s="3">
        <v>15</v>
      </c>
      <c r="S1082" s="3"/>
      <c r="T1082" s="3"/>
      <c r="U1082" s="3">
        <v>15</v>
      </c>
      <c r="V1082" s="3"/>
      <c r="W1082" s="3"/>
      <c r="X1082" s="3">
        <v>15</v>
      </c>
      <c r="Y1082" s="3"/>
      <c r="Z1082" s="3"/>
      <c r="AA1082" s="3">
        <v>15</v>
      </c>
      <c r="AB1082" s="3"/>
      <c r="AC1082" s="3"/>
      <c r="AD1082" s="3">
        <v>15</v>
      </c>
      <c r="AE1082" s="3"/>
      <c r="AF1082" s="3"/>
      <c r="AG1082" s="3">
        <v>15</v>
      </c>
      <c r="AH1082" s="3"/>
      <c r="AI1082" s="3"/>
      <c r="AJ1082" s="3">
        <v>15</v>
      </c>
      <c r="AK1082" s="3"/>
      <c r="AL1082" s="3"/>
      <c r="AM1082" s="3">
        <v>15</v>
      </c>
      <c r="AN1082" s="3"/>
      <c r="AO1082" s="3"/>
      <c r="AP1082" s="3">
        <v>15</v>
      </c>
      <c r="AQ1082" s="3"/>
      <c r="AR1082" s="3"/>
      <c r="AS1082" s="3">
        <v>15</v>
      </c>
      <c r="AT1082" s="3"/>
      <c r="AU1082" s="3"/>
      <c r="AV1082" s="3">
        <v>15</v>
      </c>
      <c r="AW1082" s="3"/>
      <c r="AX1082" s="3"/>
      <c r="AY1082" s="3">
        <v>15</v>
      </c>
      <c r="AZ1082" s="3"/>
      <c r="BA1082" s="3"/>
      <c r="BB1082" s="3">
        <v>15</v>
      </c>
      <c r="BC1082" s="3"/>
      <c r="BD1082" s="3"/>
      <c r="BE1082" s="3">
        <v>15</v>
      </c>
      <c r="BF1082" s="3"/>
      <c r="BG1082" s="3"/>
      <c r="BH1082" s="3">
        <v>15</v>
      </c>
      <c r="BI1082" s="3"/>
      <c r="BJ1082" s="3"/>
    </row>
    <row r="1083" spans="1:62" x14ac:dyDescent="0.3">
      <c r="A1083" s="3" t="s">
        <v>320</v>
      </c>
      <c r="B1083" s="3" t="s">
        <v>299</v>
      </c>
      <c r="C1083" s="3">
        <v>15</v>
      </c>
      <c r="D1083" s="3"/>
      <c r="E1083" s="3"/>
      <c r="F1083" s="3">
        <v>15</v>
      </c>
      <c r="G1083" s="3"/>
      <c r="H1083" s="3"/>
      <c r="I1083" s="3">
        <v>15</v>
      </c>
      <c r="J1083" s="3"/>
      <c r="K1083" s="3"/>
      <c r="L1083" s="3">
        <v>15</v>
      </c>
      <c r="M1083" s="3"/>
      <c r="N1083" s="3"/>
      <c r="O1083" s="3">
        <v>15</v>
      </c>
      <c r="P1083" s="3"/>
      <c r="Q1083" s="3"/>
      <c r="R1083" s="3">
        <v>15</v>
      </c>
      <c r="S1083" s="3"/>
      <c r="T1083" s="3"/>
      <c r="U1083" s="3">
        <v>15</v>
      </c>
      <c r="V1083" s="3"/>
      <c r="W1083" s="3"/>
      <c r="X1083" s="3">
        <v>15</v>
      </c>
      <c r="Y1083" s="3"/>
      <c r="Z1083" s="3"/>
      <c r="AA1083" s="3">
        <v>15</v>
      </c>
      <c r="AB1083" s="3"/>
      <c r="AC1083" s="3"/>
      <c r="AD1083" s="3">
        <v>15</v>
      </c>
      <c r="AE1083" s="3"/>
      <c r="AF1083" s="3"/>
      <c r="AG1083" s="3">
        <v>15</v>
      </c>
      <c r="AH1083" s="3"/>
      <c r="AI1083" s="3"/>
      <c r="AJ1083" s="3">
        <v>15</v>
      </c>
      <c r="AK1083" s="3"/>
      <c r="AL1083" s="3"/>
      <c r="AM1083" s="3">
        <v>15</v>
      </c>
      <c r="AN1083" s="3"/>
      <c r="AO1083" s="3"/>
      <c r="AP1083" s="3">
        <v>15</v>
      </c>
      <c r="AQ1083" s="3"/>
      <c r="AR1083" s="3"/>
      <c r="AS1083" s="3">
        <v>15</v>
      </c>
      <c r="AT1083" s="3"/>
      <c r="AU1083" s="3"/>
      <c r="AV1083" s="3">
        <v>15</v>
      </c>
      <c r="AW1083" s="3"/>
      <c r="AX1083" s="3"/>
      <c r="AY1083" s="3">
        <v>15</v>
      </c>
      <c r="AZ1083" s="3"/>
      <c r="BA1083" s="3"/>
      <c r="BB1083" s="3">
        <v>15</v>
      </c>
      <c r="BC1083" s="3"/>
      <c r="BD1083" s="3"/>
      <c r="BE1083" s="3">
        <v>15</v>
      </c>
      <c r="BF1083" s="3"/>
      <c r="BG1083" s="3"/>
      <c r="BH1083" s="3">
        <v>15</v>
      </c>
      <c r="BI1083" s="3"/>
      <c r="BJ1083" s="3"/>
    </row>
    <row r="1084" spans="1:62" x14ac:dyDescent="0.3">
      <c r="A1084" s="3" t="s">
        <v>321</v>
      </c>
      <c r="B1084" s="3" t="s">
        <v>299</v>
      </c>
      <c r="C1084" s="3">
        <v>12</v>
      </c>
      <c r="D1084" s="3"/>
      <c r="E1084" s="3"/>
      <c r="F1084" s="3">
        <v>12</v>
      </c>
      <c r="G1084" s="3"/>
      <c r="H1084" s="3"/>
      <c r="I1084" s="3">
        <v>12</v>
      </c>
      <c r="J1084" s="3"/>
      <c r="K1084" s="3"/>
      <c r="L1084" s="3">
        <v>12</v>
      </c>
      <c r="M1084" s="3"/>
      <c r="N1084" s="3"/>
      <c r="O1084" s="3">
        <v>12</v>
      </c>
      <c r="P1084" s="3"/>
      <c r="Q1084" s="3"/>
      <c r="R1084" s="3">
        <v>12</v>
      </c>
      <c r="S1084" s="3"/>
      <c r="T1084" s="3"/>
      <c r="U1084" s="3">
        <v>12</v>
      </c>
      <c r="V1084" s="3"/>
      <c r="W1084" s="3"/>
      <c r="X1084" s="3">
        <v>12</v>
      </c>
      <c r="Y1084" s="3"/>
      <c r="Z1084" s="3"/>
      <c r="AA1084" s="3">
        <v>12</v>
      </c>
      <c r="AB1084" s="3"/>
      <c r="AC1084" s="3"/>
      <c r="AD1084" s="3">
        <v>12</v>
      </c>
      <c r="AE1084" s="3"/>
      <c r="AF1084" s="3"/>
      <c r="AG1084" s="3">
        <v>12</v>
      </c>
      <c r="AH1084" s="3"/>
      <c r="AI1084" s="3"/>
      <c r="AJ1084" s="3">
        <v>12</v>
      </c>
      <c r="AK1084" s="3"/>
      <c r="AL1084" s="3"/>
      <c r="AM1084" s="3">
        <v>12</v>
      </c>
      <c r="AN1084" s="3"/>
      <c r="AO1084" s="3"/>
      <c r="AP1084" s="3">
        <v>12</v>
      </c>
      <c r="AQ1084" s="3"/>
      <c r="AR1084" s="3"/>
      <c r="AS1084" s="3">
        <v>12</v>
      </c>
      <c r="AT1084" s="3"/>
      <c r="AU1084" s="3"/>
      <c r="AV1084" s="3">
        <v>12</v>
      </c>
      <c r="AW1084" s="3"/>
      <c r="AX1084" s="3"/>
      <c r="AY1084" s="3">
        <v>12</v>
      </c>
      <c r="AZ1084" s="3"/>
      <c r="BA1084" s="3"/>
      <c r="BB1084" s="3">
        <v>12</v>
      </c>
      <c r="BC1084" s="3"/>
      <c r="BD1084" s="3"/>
      <c r="BE1084" s="3">
        <v>12</v>
      </c>
      <c r="BF1084" s="3"/>
      <c r="BG1084" s="3"/>
      <c r="BH1084" s="3">
        <v>12</v>
      </c>
      <c r="BI1084" s="3"/>
      <c r="BJ1084" s="3"/>
    </row>
    <row r="1085" spans="1:62" x14ac:dyDescent="0.3">
      <c r="A1085" s="3" t="s">
        <v>322</v>
      </c>
      <c r="B1085" s="3" t="s">
        <v>299</v>
      </c>
      <c r="C1085" s="3">
        <v>15</v>
      </c>
      <c r="D1085" s="3"/>
      <c r="E1085" s="3"/>
      <c r="F1085" s="3">
        <v>15</v>
      </c>
      <c r="G1085" s="3"/>
      <c r="H1085" s="3"/>
      <c r="I1085" s="3">
        <v>15</v>
      </c>
      <c r="J1085" s="3"/>
      <c r="K1085" s="3"/>
      <c r="L1085" s="3">
        <v>15</v>
      </c>
      <c r="M1085" s="3"/>
      <c r="N1085" s="3"/>
      <c r="O1085" s="3">
        <v>15</v>
      </c>
      <c r="P1085" s="3"/>
      <c r="Q1085" s="3"/>
      <c r="R1085" s="3">
        <v>15</v>
      </c>
      <c r="S1085" s="3"/>
      <c r="T1085" s="3"/>
      <c r="U1085" s="3">
        <v>15</v>
      </c>
      <c r="V1085" s="3"/>
      <c r="W1085" s="3"/>
      <c r="X1085" s="3">
        <v>15</v>
      </c>
      <c r="Y1085" s="3"/>
      <c r="Z1085" s="3"/>
      <c r="AA1085" s="3">
        <v>15</v>
      </c>
      <c r="AB1085" s="3"/>
      <c r="AC1085" s="3"/>
      <c r="AD1085" s="3">
        <v>15</v>
      </c>
      <c r="AE1085" s="3"/>
      <c r="AF1085" s="3"/>
      <c r="AG1085" s="3">
        <v>15</v>
      </c>
      <c r="AH1085" s="3"/>
      <c r="AI1085" s="3"/>
      <c r="AJ1085" s="3">
        <v>15</v>
      </c>
      <c r="AK1085" s="3"/>
      <c r="AL1085" s="3"/>
      <c r="AM1085" s="3">
        <v>15</v>
      </c>
      <c r="AN1085" s="3"/>
      <c r="AO1085" s="3"/>
      <c r="AP1085" s="3">
        <v>15</v>
      </c>
      <c r="AQ1085" s="3"/>
      <c r="AR1085" s="3"/>
      <c r="AS1085" s="3">
        <v>15</v>
      </c>
      <c r="AT1085" s="3"/>
      <c r="AU1085" s="3"/>
      <c r="AV1085" s="3">
        <v>15</v>
      </c>
      <c r="AW1085" s="3"/>
      <c r="AX1085" s="3"/>
      <c r="AY1085" s="3">
        <v>15</v>
      </c>
      <c r="AZ1085" s="3"/>
      <c r="BA1085" s="3"/>
      <c r="BB1085" s="3">
        <v>15</v>
      </c>
      <c r="BC1085" s="3"/>
      <c r="BD1085" s="3"/>
      <c r="BE1085" s="3">
        <v>15</v>
      </c>
      <c r="BF1085" s="3"/>
      <c r="BG1085" s="3"/>
      <c r="BH1085" s="3">
        <v>15</v>
      </c>
      <c r="BI1085" s="3"/>
      <c r="BJ1085" s="3"/>
    </row>
    <row r="1086" spans="1:62" x14ac:dyDescent="0.3">
      <c r="A1086" s="3" t="s">
        <v>323</v>
      </c>
      <c r="B1086" s="3" t="s">
        <v>299</v>
      </c>
      <c r="C1086" s="3">
        <v>15</v>
      </c>
      <c r="D1086" s="3"/>
      <c r="E1086" s="3"/>
      <c r="F1086" s="3">
        <v>15</v>
      </c>
      <c r="G1086" s="3"/>
      <c r="H1086" s="3"/>
      <c r="I1086" s="3">
        <v>15</v>
      </c>
      <c r="J1086" s="3"/>
      <c r="K1086" s="3"/>
      <c r="L1086" s="3">
        <v>15</v>
      </c>
      <c r="M1086" s="3"/>
      <c r="N1086" s="3"/>
      <c r="O1086" s="3">
        <v>15</v>
      </c>
      <c r="P1086" s="3"/>
      <c r="Q1086" s="3"/>
      <c r="R1086" s="3">
        <v>15</v>
      </c>
      <c r="S1086" s="3"/>
      <c r="T1086" s="3"/>
      <c r="U1086" s="3">
        <v>15</v>
      </c>
      <c r="V1086" s="3"/>
      <c r="W1086" s="3"/>
      <c r="X1086" s="3">
        <v>15</v>
      </c>
      <c r="Y1086" s="3"/>
      <c r="Z1086" s="3"/>
      <c r="AA1086" s="3">
        <v>15</v>
      </c>
      <c r="AB1086" s="3"/>
      <c r="AC1086" s="3"/>
      <c r="AD1086" s="3">
        <v>15</v>
      </c>
      <c r="AE1086" s="3"/>
      <c r="AF1086" s="3"/>
      <c r="AG1086" s="3">
        <v>15</v>
      </c>
      <c r="AH1086" s="3"/>
      <c r="AI1086" s="3"/>
      <c r="AJ1086" s="3">
        <v>15</v>
      </c>
      <c r="AK1086" s="3"/>
      <c r="AL1086" s="3"/>
      <c r="AM1086" s="3">
        <v>15</v>
      </c>
      <c r="AN1086" s="3"/>
      <c r="AO1086" s="3"/>
      <c r="AP1086" s="3">
        <v>15</v>
      </c>
      <c r="AQ1086" s="3"/>
      <c r="AR1086" s="3"/>
      <c r="AS1086" s="3">
        <v>15</v>
      </c>
      <c r="AT1086" s="3"/>
      <c r="AU1086" s="3"/>
      <c r="AV1086" s="3">
        <v>15</v>
      </c>
      <c r="AW1086" s="3"/>
      <c r="AX1086" s="3"/>
      <c r="AY1086" s="3">
        <v>15</v>
      </c>
      <c r="AZ1086" s="3"/>
      <c r="BA1086" s="3"/>
      <c r="BB1086" s="3">
        <v>15</v>
      </c>
      <c r="BC1086" s="3"/>
      <c r="BD1086" s="3"/>
      <c r="BE1086" s="3">
        <v>15</v>
      </c>
      <c r="BF1086" s="3"/>
      <c r="BG1086" s="3"/>
      <c r="BH1086" s="3">
        <v>15</v>
      </c>
      <c r="BI1086" s="3"/>
      <c r="BJ1086" s="3"/>
    </row>
    <row r="1087" spans="1:62" x14ac:dyDescent="0.3">
      <c r="A1087" s="3" t="s">
        <v>324</v>
      </c>
      <c r="B1087" s="3" t="s">
        <v>299</v>
      </c>
      <c r="C1087" s="3">
        <v>13</v>
      </c>
      <c r="D1087" s="3"/>
      <c r="E1087" s="3"/>
      <c r="F1087" s="3">
        <v>13</v>
      </c>
      <c r="G1087" s="3"/>
      <c r="H1087" s="3"/>
      <c r="I1087" s="3">
        <v>13</v>
      </c>
      <c r="J1087" s="3"/>
      <c r="K1087" s="3"/>
      <c r="L1087" s="3">
        <v>13</v>
      </c>
      <c r="M1087" s="3"/>
      <c r="N1087" s="3"/>
      <c r="O1087" s="3">
        <v>13</v>
      </c>
      <c r="P1087" s="3"/>
      <c r="Q1087" s="3"/>
      <c r="R1087" s="3">
        <v>13</v>
      </c>
      <c r="S1087" s="3"/>
      <c r="T1087" s="3"/>
      <c r="U1087" s="3">
        <v>13</v>
      </c>
      <c r="V1087" s="3"/>
      <c r="W1087" s="3"/>
      <c r="X1087" s="3">
        <v>13</v>
      </c>
      <c r="Y1087" s="3"/>
      <c r="Z1087" s="3"/>
      <c r="AA1087" s="3">
        <v>13</v>
      </c>
      <c r="AB1087" s="3"/>
      <c r="AC1087" s="3"/>
      <c r="AD1087" s="3">
        <v>13</v>
      </c>
      <c r="AE1087" s="3"/>
      <c r="AF1087" s="3"/>
      <c r="AG1087" s="3">
        <v>13</v>
      </c>
      <c r="AH1087" s="3"/>
      <c r="AI1087" s="3"/>
      <c r="AJ1087" s="3">
        <v>13</v>
      </c>
      <c r="AK1087" s="3"/>
      <c r="AL1087" s="3"/>
      <c r="AM1087" s="3">
        <v>13</v>
      </c>
      <c r="AN1087" s="3"/>
      <c r="AO1087" s="3"/>
      <c r="AP1087" s="3">
        <v>13</v>
      </c>
      <c r="AQ1087" s="3"/>
      <c r="AR1087" s="3"/>
      <c r="AS1087" s="3">
        <v>13</v>
      </c>
      <c r="AT1087" s="3"/>
      <c r="AU1087" s="3"/>
      <c r="AV1087" s="3">
        <v>13</v>
      </c>
      <c r="AW1087" s="3"/>
      <c r="AX1087" s="3"/>
      <c r="AY1087" s="3">
        <v>13</v>
      </c>
      <c r="AZ1087" s="3"/>
      <c r="BA1087" s="3"/>
      <c r="BB1087" s="3">
        <v>13</v>
      </c>
      <c r="BC1087" s="3"/>
      <c r="BD1087" s="3"/>
      <c r="BE1087" s="3">
        <v>13</v>
      </c>
      <c r="BF1087" s="3"/>
      <c r="BG1087" s="3"/>
      <c r="BH1087" s="3">
        <v>13</v>
      </c>
      <c r="BI1087" s="3"/>
      <c r="BJ1087" s="3"/>
    </row>
    <row r="1088" spans="1:62" x14ac:dyDescent="0.3">
      <c r="A1088" s="3" t="s">
        <v>331</v>
      </c>
      <c r="B1088" s="3" t="s">
        <v>299</v>
      </c>
      <c r="C1088" s="3">
        <v>13.5</v>
      </c>
      <c r="D1088" s="3"/>
      <c r="E1088" s="3"/>
      <c r="F1088" s="3">
        <v>13.5</v>
      </c>
      <c r="G1088" s="3"/>
      <c r="H1088" s="3"/>
      <c r="I1088" s="3">
        <v>13.5</v>
      </c>
      <c r="J1088" s="3"/>
      <c r="K1088" s="3"/>
      <c r="L1088" s="3">
        <v>13.5</v>
      </c>
      <c r="M1088" s="3"/>
      <c r="N1088" s="3"/>
      <c r="O1088" s="3">
        <v>13.5</v>
      </c>
      <c r="P1088" s="3"/>
      <c r="Q1088" s="3"/>
      <c r="R1088" s="3">
        <v>13.5</v>
      </c>
      <c r="S1088" s="3"/>
      <c r="T1088" s="3"/>
      <c r="U1088" s="3">
        <v>13.5</v>
      </c>
      <c r="V1088" s="3"/>
      <c r="W1088" s="3"/>
      <c r="X1088" s="3">
        <v>13.5</v>
      </c>
      <c r="Y1088" s="3"/>
      <c r="Z1088" s="3"/>
      <c r="AA1088" s="3">
        <v>13.5</v>
      </c>
      <c r="AB1088" s="3"/>
      <c r="AC1088" s="3"/>
      <c r="AD1088" s="3">
        <v>13.5</v>
      </c>
      <c r="AE1088" s="3"/>
      <c r="AF1088" s="3"/>
      <c r="AG1088" s="3">
        <v>13.5</v>
      </c>
      <c r="AH1088" s="3"/>
      <c r="AI1088" s="3"/>
      <c r="AJ1088" s="3">
        <v>13.5</v>
      </c>
      <c r="AK1088" s="3"/>
      <c r="AL1088" s="3"/>
      <c r="AM1088" s="3">
        <v>13.5</v>
      </c>
      <c r="AN1088" s="3"/>
      <c r="AO1088" s="3"/>
      <c r="AP1088" s="3">
        <v>13.5</v>
      </c>
      <c r="AQ1088" s="3"/>
      <c r="AR1088" s="3"/>
      <c r="AS1088" s="3">
        <v>13.5</v>
      </c>
      <c r="AT1088" s="3"/>
      <c r="AU1088" s="3"/>
      <c r="AV1088" s="3">
        <v>13.5</v>
      </c>
      <c r="AW1088" s="3"/>
      <c r="AX1088" s="3"/>
      <c r="AY1088" s="3">
        <v>13.5</v>
      </c>
      <c r="AZ1088" s="3"/>
      <c r="BA1088" s="3"/>
      <c r="BB1088" s="3">
        <v>13.5</v>
      </c>
      <c r="BC1088" s="3"/>
      <c r="BD1088" s="3"/>
      <c r="BE1088" s="3">
        <v>13.5</v>
      </c>
      <c r="BF1088" s="3"/>
      <c r="BG1088" s="3"/>
      <c r="BH1088" s="3">
        <v>13.5</v>
      </c>
      <c r="BI1088" s="3"/>
      <c r="BJ1088" s="3"/>
    </row>
    <row r="1089" spans="1:62" x14ac:dyDescent="0.3">
      <c r="A1089" s="3" t="s">
        <v>332</v>
      </c>
      <c r="B1089" s="3" t="s">
        <v>299</v>
      </c>
      <c r="C1089" s="3">
        <v>9</v>
      </c>
      <c r="D1089" s="3"/>
      <c r="E1089" s="3"/>
      <c r="F1089" s="3">
        <v>9</v>
      </c>
      <c r="G1089" s="3"/>
      <c r="H1089" s="3"/>
      <c r="I1089" s="3">
        <v>9</v>
      </c>
      <c r="J1089" s="3"/>
      <c r="K1089" s="3"/>
      <c r="L1089" s="3">
        <v>9</v>
      </c>
      <c r="M1089" s="3"/>
      <c r="N1089" s="3"/>
      <c r="O1089" s="3">
        <v>9</v>
      </c>
      <c r="P1089" s="3"/>
      <c r="Q1089" s="3"/>
      <c r="R1089" s="3">
        <v>9</v>
      </c>
      <c r="S1089" s="3"/>
      <c r="T1089" s="3"/>
      <c r="U1089" s="3">
        <v>9</v>
      </c>
      <c r="V1089" s="3"/>
      <c r="W1089" s="3"/>
      <c r="X1089" s="3">
        <v>9</v>
      </c>
      <c r="Y1089" s="3"/>
      <c r="Z1089" s="3"/>
      <c r="AA1089" s="3">
        <v>9</v>
      </c>
      <c r="AB1089" s="3"/>
      <c r="AC1089" s="3"/>
      <c r="AD1089" s="3">
        <v>9</v>
      </c>
      <c r="AE1089" s="3"/>
      <c r="AF1089" s="3"/>
      <c r="AG1089" s="3">
        <v>9</v>
      </c>
      <c r="AH1089" s="3"/>
      <c r="AI1089" s="3"/>
      <c r="AJ1089" s="3">
        <v>9</v>
      </c>
      <c r="AK1089" s="3"/>
      <c r="AL1089" s="3"/>
      <c r="AM1089" s="3">
        <v>9</v>
      </c>
      <c r="AN1089" s="3"/>
      <c r="AO1089" s="3"/>
      <c r="AP1089" s="3">
        <v>9</v>
      </c>
      <c r="AQ1089" s="3"/>
      <c r="AR1089" s="3"/>
      <c r="AS1089" s="3">
        <v>9</v>
      </c>
      <c r="AT1089" s="3"/>
      <c r="AU1089" s="3"/>
      <c r="AV1089" s="3">
        <v>9</v>
      </c>
      <c r="AW1089" s="3"/>
      <c r="AX1089" s="3"/>
      <c r="AY1089" s="3">
        <v>9</v>
      </c>
      <c r="AZ1089" s="3"/>
      <c r="BA1089" s="3"/>
      <c r="BB1089" s="3">
        <v>9</v>
      </c>
      <c r="BC1089" s="3"/>
      <c r="BD1089" s="3"/>
      <c r="BE1089" s="3">
        <v>9</v>
      </c>
      <c r="BF1089" s="3"/>
      <c r="BG1089" s="3"/>
      <c r="BH1089" s="3">
        <v>9</v>
      </c>
      <c r="BI1089" s="3"/>
      <c r="BJ1089" s="3"/>
    </row>
    <row r="1090" spans="1:62" x14ac:dyDescent="0.3">
      <c r="A1090" s="3" t="s">
        <v>333</v>
      </c>
      <c r="B1090" s="3" t="s">
        <v>299</v>
      </c>
      <c r="C1090" s="3">
        <v>8</v>
      </c>
      <c r="D1090" s="3"/>
      <c r="E1090" s="3"/>
      <c r="F1090" s="3">
        <v>8</v>
      </c>
      <c r="G1090" s="3"/>
      <c r="H1090" s="3"/>
      <c r="I1090" s="3">
        <v>8</v>
      </c>
      <c r="J1090" s="3"/>
      <c r="K1090" s="3"/>
      <c r="L1090" s="3">
        <v>8</v>
      </c>
      <c r="M1090" s="3"/>
      <c r="N1090" s="3"/>
      <c r="O1090" s="3">
        <v>8</v>
      </c>
      <c r="P1090" s="3"/>
      <c r="Q1090" s="3"/>
      <c r="R1090" s="3">
        <v>8</v>
      </c>
      <c r="S1090" s="3"/>
      <c r="T1090" s="3"/>
      <c r="U1090" s="3">
        <v>8</v>
      </c>
      <c r="V1090" s="3"/>
      <c r="W1090" s="3"/>
      <c r="X1090" s="3">
        <v>8</v>
      </c>
      <c r="Y1090" s="3"/>
      <c r="Z1090" s="3"/>
      <c r="AA1090" s="3">
        <v>8</v>
      </c>
      <c r="AB1090" s="3"/>
      <c r="AC1090" s="3"/>
      <c r="AD1090" s="3">
        <v>8</v>
      </c>
      <c r="AE1090" s="3"/>
      <c r="AF1090" s="3"/>
      <c r="AG1090" s="3">
        <v>8</v>
      </c>
      <c r="AH1090" s="3"/>
      <c r="AI1090" s="3"/>
      <c r="AJ1090" s="3">
        <v>8</v>
      </c>
      <c r="AK1090" s="3"/>
      <c r="AL1090" s="3"/>
      <c r="AM1090" s="3">
        <v>8</v>
      </c>
      <c r="AN1090" s="3"/>
      <c r="AO1090" s="3"/>
      <c r="AP1090" s="3">
        <v>8</v>
      </c>
      <c r="AQ1090" s="3"/>
      <c r="AR1090" s="3"/>
      <c r="AS1090" s="3">
        <v>8</v>
      </c>
      <c r="AT1090" s="3"/>
      <c r="AU1090" s="3"/>
      <c r="AV1090" s="3">
        <v>8</v>
      </c>
      <c r="AW1090" s="3"/>
      <c r="AX1090" s="3"/>
      <c r="AY1090" s="3">
        <v>8</v>
      </c>
      <c r="AZ1090" s="3"/>
      <c r="BA1090" s="3"/>
      <c r="BB1090" s="3">
        <v>8</v>
      </c>
      <c r="BC1090" s="3"/>
      <c r="BD1090" s="3"/>
      <c r="BE1090" s="3">
        <v>8</v>
      </c>
      <c r="BF1090" s="3"/>
      <c r="BG1090" s="3"/>
      <c r="BH1090" s="3">
        <v>8</v>
      </c>
      <c r="BI1090" s="3"/>
      <c r="BJ1090" s="3"/>
    </row>
    <row r="1091" spans="1:62" x14ac:dyDescent="0.3">
      <c r="A1091" s="3" t="s">
        <v>334</v>
      </c>
      <c r="B1091" s="3" t="s">
        <v>299</v>
      </c>
      <c r="C1091" s="3">
        <v>3.9999999105930301E-2</v>
      </c>
      <c r="D1091" s="3"/>
      <c r="E1091" s="3"/>
      <c r="F1091" s="3">
        <v>3.9999999105930301E-2</v>
      </c>
      <c r="G1091" s="3"/>
      <c r="H1091" s="3"/>
      <c r="I1091" s="3">
        <v>3.9999999105930301E-2</v>
      </c>
      <c r="J1091" s="3"/>
      <c r="K1091" s="3"/>
      <c r="L1091" s="3">
        <v>3.9999999105930301E-2</v>
      </c>
      <c r="M1091" s="3"/>
      <c r="N1091" s="3"/>
      <c r="O1091" s="3">
        <v>3.9999999105930301E-2</v>
      </c>
      <c r="P1091" s="3"/>
      <c r="Q1091" s="3"/>
      <c r="R1091" s="3">
        <v>3.9999999105930301E-2</v>
      </c>
      <c r="S1091" s="3"/>
      <c r="T1091" s="3"/>
      <c r="U1091" s="3">
        <v>3.9999999105930301E-2</v>
      </c>
      <c r="V1091" s="3"/>
      <c r="W1091" s="3"/>
      <c r="X1091" s="3">
        <v>3.9999999105930301E-2</v>
      </c>
      <c r="Y1091" s="3"/>
      <c r="Z1091" s="3"/>
      <c r="AA1091" s="3">
        <v>3.9999999105930301E-2</v>
      </c>
      <c r="AB1091" s="3"/>
      <c r="AC1091" s="3"/>
      <c r="AD1091" s="3">
        <v>3.9999999105930301E-2</v>
      </c>
      <c r="AE1091" s="3"/>
      <c r="AF1091" s="3"/>
      <c r="AG1091" s="3">
        <v>3.9999999105930301E-2</v>
      </c>
      <c r="AH1091" s="3"/>
      <c r="AI1091" s="3"/>
      <c r="AJ1091" s="3">
        <v>3.9999999105930301E-2</v>
      </c>
      <c r="AK1091" s="3"/>
      <c r="AL1091" s="3"/>
      <c r="AM1091" s="3">
        <v>3.9999999105930301E-2</v>
      </c>
      <c r="AN1091" s="3"/>
      <c r="AO1091" s="3"/>
      <c r="AP1091" s="3">
        <v>3.9999999105930301E-2</v>
      </c>
      <c r="AQ1091" s="3"/>
      <c r="AR1091" s="3"/>
      <c r="AS1091" s="3">
        <v>3.9999999105930301E-2</v>
      </c>
      <c r="AT1091" s="3"/>
      <c r="AU1091" s="3"/>
      <c r="AV1091" s="3">
        <v>3.9999999105930301E-2</v>
      </c>
      <c r="AW1091" s="3"/>
      <c r="AX1091" s="3"/>
      <c r="AY1091" s="3">
        <v>3.9999999105930301E-2</v>
      </c>
      <c r="AZ1091" s="3"/>
      <c r="BA1091" s="3"/>
      <c r="BB1091" s="3">
        <v>3.9999999105930301E-2</v>
      </c>
      <c r="BC1091" s="3"/>
      <c r="BD1091" s="3"/>
      <c r="BE1091" s="3">
        <v>3.9999999105930301E-2</v>
      </c>
      <c r="BF1091" s="3"/>
      <c r="BG1091" s="3"/>
      <c r="BH1091" s="3">
        <v>3.9999999105930301E-2</v>
      </c>
      <c r="BI1091" s="3"/>
      <c r="BJ1091" s="3"/>
    </row>
    <row r="1092" spans="1:62" x14ac:dyDescent="0.3">
      <c r="A1092" s="3" t="s">
        <v>335</v>
      </c>
      <c r="B1092" s="3" t="s">
        <v>299</v>
      </c>
      <c r="C1092" s="3">
        <v>3.9999999105930301E-2</v>
      </c>
      <c r="D1092" s="3"/>
      <c r="E1092" s="3"/>
      <c r="F1092" s="3">
        <v>3.9999999105930301E-2</v>
      </c>
      <c r="G1092" s="3"/>
      <c r="H1092" s="3"/>
      <c r="I1092" s="3">
        <v>3.9999999105930301E-2</v>
      </c>
      <c r="J1092" s="3"/>
      <c r="K1092" s="3"/>
      <c r="L1092" s="3">
        <v>3.9999999105930301E-2</v>
      </c>
      <c r="M1092" s="3"/>
      <c r="N1092" s="3"/>
      <c r="O1092" s="3">
        <v>3.9999999105930301E-2</v>
      </c>
      <c r="P1092" s="3"/>
      <c r="Q1092" s="3"/>
      <c r="R1092" s="3">
        <v>3.9999999105930301E-2</v>
      </c>
      <c r="S1092" s="3"/>
      <c r="T1092" s="3"/>
      <c r="U1092" s="3">
        <v>3.9999999105930301E-2</v>
      </c>
      <c r="V1092" s="3"/>
      <c r="W1092" s="3"/>
      <c r="X1092" s="3">
        <v>3.9999999105930301E-2</v>
      </c>
      <c r="Y1092" s="3"/>
      <c r="Z1092" s="3"/>
      <c r="AA1092" s="3">
        <v>3.9999999105930301E-2</v>
      </c>
      <c r="AB1092" s="3"/>
      <c r="AC1092" s="3"/>
      <c r="AD1092" s="3">
        <v>3.9999999105930301E-2</v>
      </c>
      <c r="AE1092" s="3"/>
      <c r="AF1092" s="3"/>
      <c r="AG1092" s="3">
        <v>3.9999999105930301E-2</v>
      </c>
      <c r="AH1092" s="3"/>
      <c r="AI1092" s="3"/>
      <c r="AJ1092" s="3">
        <v>3.9999999105930301E-2</v>
      </c>
      <c r="AK1092" s="3"/>
      <c r="AL1092" s="3"/>
      <c r="AM1092" s="3">
        <v>3.9999999105930301E-2</v>
      </c>
      <c r="AN1092" s="3"/>
      <c r="AO1092" s="3"/>
      <c r="AP1092" s="3">
        <v>3.9999999105930301E-2</v>
      </c>
      <c r="AQ1092" s="3"/>
      <c r="AR1092" s="3"/>
      <c r="AS1092" s="3">
        <v>3.9999999105930301E-2</v>
      </c>
      <c r="AT1092" s="3"/>
      <c r="AU1092" s="3"/>
      <c r="AV1092" s="3">
        <v>3.9999999105930301E-2</v>
      </c>
      <c r="AW1092" s="3"/>
      <c r="AX1092" s="3"/>
      <c r="AY1092" s="3">
        <v>3.9999999105930301E-2</v>
      </c>
      <c r="AZ1092" s="3"/>
      <c r="BA1092" s="3"/>
      <c r="BB1092" s="3">
        <v>3.9999999105930301E-2</v>
      </c>
      <c r="BC1092" s="3"/>
      <c r="BD1092" s="3"/>
      <c r="BE1092" s="3">
        <v>3.9999999105930301E-2</v>
      </c>
      <c r="BF1092" s="3"/>
      <c r="BG1092" s="3"/>
      <c r="BH1092" s="3">
        <v>3.9999999105930301E-2</v>
      </c>
      <c r="BI1092" s="3"/>
      <c r="BJ1092" s="3"/>
    </row>
    <row r="1093" spans="1:62" x14ac:dyDescent="0.3">
      <c r="A1093" s="3" t="s">
        <v>336</v>
      </c>
      <c r="B1093" s="3" t="s">
        <v>299</v>
      </c>
      <c r="C1093" s="3">
        <v>-9.9999997764825804E-3</v>
      </c>
      <c r="D1093" s="3"/>
      <c r="E1093" s="3"/>
      <c r="F1093" s="3">
        <v>-9.9999997764825804E-3</v>
      </c>
      <c r="G1093" s="3"/>
      <c r="H1093" s="3"/>
      <c r="I1093" s="3">
        <v>-9.9999997764825804E-3</v>
      </c>
      <c r="J1093" s="3"/>
      <c r="K1093" s="3"/>
      <c r="L1093" s="3">
        <v>-9.9999997764825804E-3</v>
      </c>
      <c r="M1093" s="3"/>
      <c r="N1093" s="3"/>
      <c r="O1093" s="3">
        <v>-9.9999997764825804E-3</v>
      </c>
      <c r="P1093" s="3"/>
      <c r="Q1093" s="3"/>
      <c r="R1093" s="3">
        <v>-9.9999997764825804E-3</v>
      </c>
      <c r="S1093" s="3"/>
      <c r="T1093" s="3"/>
      <c r="U1093" s="3">
        <v>-9.9999997764825804E-3</v>
      </c>
      <c r="V1093" s="3"/>
      <c r="W1093" s="3"/>
      <c r="X1093" s="3">
        <v>-9.9999997764825804E-3</v>
      </c>
      <c r="Y1093" s="3"/>
      <c r="Z1093" s="3"/>
      <c r="AA1093" s="3">
        <v>-9.9999997764825804E-3</v>
      </c>
      <c r="AB1093" s="3"/>
      <c r="AC1093" s="3"/>
      <c r="AD1093" s="3">
        <v>-9.9999997764825804E-3</v>
      </c>
      <c r="AE1093" s="3"/>
      <c r="AF1093" s="3"/>
      <c r="AG1093" s="3">
        <v>-9.9999997764825804E-3</v>
      </c>
      <c r="AH1093" s="3"/>
      <c r="AI1093" s="3"/>
      <c r="AJ1093" s="3">
        <v>-9.9999997764825804E-3</v>
      </c>
      <c r="AK1093" s="3"/>
      <c r="AL1093" s="3"/>
      <c r="AM1093" s="3">
        <v>-9.9999997764825804E-3</v>
      </c>
      <c r="AN1093" s="3"/>
      <c r="AO1093" s="3"/>
      <c r="AP1093" s="3">
        <v>-9.9999997764825804E-3</v>
      </c>
      <c r="AQ1093" s="3"/>
      <c r="AR1093" s="3"/>
      <c r="AS1093" s="3">
        <v>-9.9999997764825804E-3</v>
      </c>
      <c r="AT1093" s="3"/>
      <c r="AU1093" s="3"/>
      <c r="AV1093" s="3">
        <v>-9.9999997764825804E-3</v>
      </c>
      <c r="AW1093" s="3"/>
      <c r="AX1093" s="3"/>
      <c r="AY1093" s="3">
        <v>-9.9999997764825804E-3</v>
      </c>
      <c r="AZ1093" s="3"/>
      <c r="BA1093" s="3"/>
      <c r="BB1093" s="3">
        <v>-9.9999997764825804E-3</v>
      </c>
      <c r="BC1093" s="3"/>
      <c r="BD1093" s="3"/>
      <c r="BE1093" s="3">
        <v>-9.9999997764825804E-3</v>
      </c>
      <c r="BF1093" s="3"/>
      <c r="BG1093" s="3"/>
      <c r="BH1093" s="3">
        <v>-9.9999997764825804E-3</v>
      </c>
      <c r="BI1093" s="3"/>
      <c r="BJ1093" s="3"/>
    </row>
    <row r="1094" spans="1:62" x14ac:dyDescent="0.3">
      <c r="A1094" s="3" t="s">
        <v>358</v>
      </c>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c r="AP1094" s="3"/>
      <c r="AQ1094" s="3"/>
      <c r="AR1094" s="3"/>
      <c r="AS1094" s="3"/>
      <c r="AT1094" s="3"/>
      <c r="AU1094" s="3"/>
      <c r="AV1094" s="3"/>
      <c r="AW1094" s="3"/>
      <c r="AX1094" s="3"/>
      <c r="AY1094" s="3"/>
      <c r="AZ1094" s="3"/>
      <c r="BA1094" s="3"/>
      <c r="BB1094" s="3"/>
      <c r="BC1094" s="3"/>
      <c r="BD1094" s="3"/>
      <c r="BE1094" s="3"/>
      <c r="BF1094" s="3"/>
      <c r="BG1094" s="3"/>
      <c r="BH1094" s="3"/>
      <c r="BI1094" s="3"/>
      <c r="BJ1094" s="3"/>
    </row>
    <row r="1095" spans="1:62" x14ac:dyDescent="0.3">
      <c r="A1095" s="3" t="s">
        <v>359</v>
      </c>
      <c r="B1095" s="3" t="s">
        <v>299</v>
      </c>
      <c r="C1095" s="3">
        <v>6.4500002861022896</v>
      </c>
      <c r="D1095" s="3"/>
      <c r="E1095" s="3"/>
      <c r="F1095" s="3">
        <v>6.4500002861022896</v>
      </c>
      <c r="G1095" s="3"/>
      <c r="H1095" s="3"/>
      <c r="I1095" s="3">
        <v>6.4500002861022896</v>
      </c>
      <c r="J1095" s="3"/>
      <c r="K1095" s="3"/>
      <c r="L1095" s="3">
        <v>6.3499999046325701</v>
      </c>
      <c r="M1095" s="3"/>
      <c r="N1095" s="3"/>
      <c r="O1095" s="3">
        <v>7.9500002861022896</v>
      </c>
      <c r="P1095" s="3"/>
      <c r="Q1095" s="3"/>
      <c r="R1095" s="3">
        <v>7.8499999046325701</v>
      </c>
      <c r="S1095" s="3"/>
      <c r="T1095" s="3"/>
      <c r="U1095" s="3">
        <v>7.9500002861022896</v>
      </c>
      <c r="V1095" s="3"/>
      <c r="W1095" s="3"/>
      <c r="X1095" s="3">
        <v>9.75</v>
      </c>
      <c r="Y1095" s="3"/>
      <c r="Z1095" s="3"/>
      <c r="AA1095" s="3">
        <v>9.8500003814697301</v>
      </c>
      <c r="AB1095" s="3"/>
      <c r="AC1095" s="3"/>
      <c r="AD1095" s="3">
        <v>9.75</v>
      </c>
      <c r="AE1095" s="3"/>
      <c r="AF1095" s="3"/>
      <c r="AG1095" s="3">
        <v>9.7000007629394496</v>
      </c>
      <c r="AH1095" s="3"/>
      <c r="AI1095" s="3"/>
      <c r="AJ1095" s="3">
        <v>11</v>
      </c>
      <c r="AK1095" s="3"/>
      <c r="AL1095" s="3"/>
      <c r="AM1095" s="3">
        <v>11.050000190734901</v>
      </c>
      <c r="AN1095" s="3"/>
      <c r="AO1095" s="3"/>
      <c r="AP1095" s="3">
        <v>10.949999809265099</v>
      </c>
      <c r="AQ1095" s="3"/>
      <c r="AR1095" s="3"/>
      <c r="AS1095" s="3">
        <v>11.050000190734901</v>
      </c>
      <c r="AT1095" s="3"/>
      <c r="AU1095" s="3"/>
      <c r="AV1095" s="3">
        <v>12.849999427795399</v>
      </c>
      <c r="AW1095" s="3"/>
      <c r="AX1095" s="3"/>
      <c r="AY1095" s="3">
        <v>12.849999427795399</v>
      </c>
      <c r="AZ1095" s="3"/>
      <c r="BA1095" s="3"/>
      <c r="BB1095" s="3">
        <v>12.75</v>
      </c>
      <c r="BC1095" s="3"/>
      <c r="BD1095" s="3"/>
      <c r="BE1095" s="3">
        <v>12.900000572204601</v>
      </c>
      <c r="BF1095" s="3"/>
      <c r="BG1095" s="3"/>
      <c r="BH1095" s="3">
        <v>12.75</v>
      </c>
      <c r="BI1095" s="3"/>
      <c r="BJ1095" s="3"/>
    </row>
    <row r="1096" spans="1:62" x14ac:dyDescent="0.3">
      <c r="A1096" s="3" t="s">
        <v>360</v>
      </c>
      <c r="B1096" s="3" t="s">
        <v>299</v>
      </c>
      <c r="C1096" s="3">
        <v>6.4500002861022896</v>
      </c>
      <c r="D1096" s="3"/>
      <c r="E1096" s="3"/>
      <c r="F1096" s="3">
        <v>6.4500002861022896</v>
      </c>
      <c r="G1096" s="3"/>
      <c r="H1096" s="3"/>
      <c r="I1096" s="3">
        <v>6.4500002861022896</v>
      </c>
      <c r="J1096" s="3"/>
      <c r="K1096" s="3"/>
      <c r="L1096" s="3">
        <v>6.3499999046325701</v>
      </c>
      <c r="M1096" s="3"/>
      <c r="N1096" s="3"/>
      <c r="O1096" s="3">
        <v>7.9500002861022896</v>
      </c>
      <c r="P1096" s="3"/>
      <c r="Q1096" s="3"/>
      <c r="R1096" s="3">
        <v>7.8499999046325701</v>
      </c>
      <c r="S1096" s="3"/>
      <c r="T1096" s="3"/>
      <c r="U1096" s="3">
        <v>7.9500002861022896</v>
      </c>
      <c r="V1096" s="3"/>
      <c r="W1096" s="3"/>
      <c r="X1096" s="3">
        <v>9.75</v>
      </c>
      <c r="Y1096" s="3"/>
      <c r="Z1096" s="3"/>
      <c r="AA1096" s="3">
        <v>9.8500003814697301</v>
      </c>
      <c r="AB1096" s="3"/>
      <c r="AC1096" s="3"/>
      <c r="AD1096" s="3">
        <v>9.75</v>
      </c>
      <c r="AE1096" s="3"/>
      <c r="AF1096" s="3"/>
      <c r="AG1096" s="3">
        <v>9.7000007629394496</v>
      </c>
      <c r="AH1096" s="3"/>
      <c r="AI1096" s="3"/>
      <c r="AJ1096" s="3">
        <v>11</v>
      </c>
      <c r="AK1096" s="3"/>
      <c r="AL1096" s="3"/>
      <c r="AM1096" s="3">
        <v>11.050000190734901</v>
      </c>
      <c r="AN1096" s="3"/>
      <c r="AO1096" s="3"/>
      <c r="AP1096" s="3">
        <v>10.949999809265099</v>
      </c>
      <c r="AQ1096" s="3"/>
      <c r="AR1096" s="3"/>
      <c r="AS1096" s="3">
        <v>11.050000190734901</v>
      </c>
      <c r="AT1096" s="3"/>
      <c r="AU1096" s="3"/>
      <c r="AV1096" s="3">
        <v>12.849999427795399</v>
      </c>
      <c r="AW1096" s="3"/>
      <c r="AX1096" s="3"/>
      <c r="AY1096" s="3">
        <v>12.849999427795399</v>
      </c>
      <c r="AZ1096" s="3"/>
      <c r="BA1096" s="3"/>
      <c r="BB1096" s="3">
        <v>12.75</v>
      </c>
      <c r="BC1096" s="3"/>
      <c r="BD1096" s="3"/>
      <c r="BE1096" s="3">
        <v>12.900000572204601</v>
      </c>
      <c r="BF1096" s="3"/>
      <c r="BG1096" s="3"/>
      <c r="BH1096" s="3">
        <v>12.75</v>
      </c>
      <c r="BI1096" s="3"/>
      <c r="BJ1096" s="3"/>
    </row>
    <row r="1097" spans="1:62" x14ac:dyDescent="0.3">
      <c r="A1097" s="3" t="s">
        <v>361</v>
      </c>
      <c r="B1097" s="3" t="s">
        <v>288</v>
      </c>
      <c r="C1097" s="3">
        <v>15</v>
      </c>
      <c r="D1097" s="3"/>
      <c r="E1097" s="3"/>
      <c r="F1097" s="3">
        <v>15</v>
      </c>
      <c r="G1097" s="3"/>
      <c r="H1097" s="3"/>
      <c r="I1097" s="3">
        <v>15</v>
      </c>
      <c r="J1097" s="3"/>
      <c r="K1097" s="3"/>
      <c r="L1097" s="3">
        <v>15</v>
      </c>
      <c r="M1097" s="3"/>
      <c r="N1097" s="3"/>
      <c r="O1097" s="3">
        <v>15</v>
      </c>
      <c r="P1097" s="3"/>
      <c r="Q1097" s="3"/>
      <c r="R1097" s="3">
        <v>15</v>
      </c>
      <c r="S1097" s="3"/>
      <c r="T1097" s="3"/>
      <c r="U1097" s="3">
        <v>15</v>
      </c>
      <c r="V1097" s="3"/>
      <c r="W1097" s="3"/>
      <c r="X1097" s="3">
        <v>15</v>
      </c>
      <c r="Y1097" s="3"/>
      <c r="Z1097" s="3"/>
      <c r="AA1097" s="3">
        <v>15</v>
      </c>
      <c r="AB1097" s="3"/>
      <c r="AC1097" s="3"/>
      <c r="AD1097" s="3">
        <v>15</v>
      </c>
      <c r="AE1097" s="3"/>
      <c r="AF1097" s="3"/>
      <c r="AG1097" s="3">
        <v>15</v>
      </c>
      <c r="AH1097" s="3"/>
      <c r="AI1097" s="3"/>
      <c r="AJ1097" s="3">
        <v>15</v>
      </c>
      <c r="AK1097" s="3"/>
      <c r="AL1097" s="3"/>
      <c r="AM1097" s="3">
        <v>15</v>
      </c>
      <c r="AN1097" s="3"/>
      <c r="AO1097" s="3"/>
      <c r="AP1097" s="3">
        <v>15</v>
      </c>
      <c r="AQ1097" s="3"/>
      <c r="AR1097" s="3"/>
      <c r="AS1097" s="3">
        <v>15</v>
      </c>
      <c r="AT1097" s="3"/>
      <c r="AU1097" s="3"/>
      <c r="AV1097" s="3">
        <v>15</v>
      </c>
      <c r="AW1097" s="3"/>
      <c r="AX1097" s="3"/>
      <c r="AY1097" s="3">
        <v>15</v>
      </c>
      <c r="AZ1097" s="3"/>
      <c r="BA1097" s="3"/>
      <c r="BB1097" s="3">
        <v>15</v>
      </c>
      <c r="BC1097" s="3"/>
      <c r="BD1097" s="3"/>
      <c r="BE1097" s="3">
        <v>15</v>
      </c>
      <c r="BF1097" s="3"/>
      <c r="BG1097" s="3"/>
      <c r="BH1097" s="3">
        <v>15</v>
      </c>
      <c r="BI1097" s="3"/>
      <c r="BJ1097" s="3"/>
    </row>
    <row r="1098" spans="1:62" x14ac:dyDescent="0.3">
      <c r="A1098" s="3" t="s">
        <v>362</v>
      </c>
      <c r="B1098" s="3" t="s">
        <v>288</v>
      </c>
      <c r="C1098" s="3">
        <v>15</v>
      </c>
      <c r="D1098" s="3"/>
      <c r="E1098" s="3"/>
      <c r="F1098" s="3">
        <v>15</v>
      </c>
      <c r="G1098" s="3"/>
      <c r="H1098" s="3"/>
      <c r="I1098" s="3">
        <v>15</v>
      </c>
      <c r="J1098" s="3"/>
      <c r="K1098" s="3"/>
      <c r="L1098" s="3">
        <v>15</v>
      </c>
      <c r="M1098" s="3"/>
      <c r="N1098" s="3"/>
      <c r="O1098" s="3">
        <v>15</v>
      </c>
      <c r="P1098" s="3"/>
      <c r="Q1098" s="3"/>
      <c r="R1098" s="3">
        <v>15</v>
      </c>
      <c r="S1098" s="3"/>
      <c r="T1098" s="3"/>
      <c r="U1098" s="3">
        <v>15</v>
      </c>
      <c r="V1098" s="3"/>
      <c r="W1098" s="3"/>
      <c r="X1098" s="3">
        <v>15</v>
      </c>
      <c r="Y1098" s="3"/>
      <c r="Z1098" s="3"/>
      <c r="AA1098" s="3">
        <v>15</v>
      </c>
      <c r="AB1098" s="3"/>
      <c r="AC1098" s="3"/>
      <c r="AD1098" s="3">
        <v>15</v>
      </c>
      <c r="AE1098" s="3"/>
      <c r="AF1098" s="3"/>
      <c r="AG1098" s="3">
        <v>15</v>
      </c>
      <c r="AH1098" s="3"/>
      <c r="AI1098" s="3"/>
      <c r="AJ1098" s="3">
        <v>15</v>
      </c>
      <c r="AK1098" s="3"/>
      <c r="AL1098" s="3"/>
      <c r="AM1098" s="3">
        <v>15</v>
      </c>
      <c r="AN1098" s="3"/>
      <c r="AO1098" s="3"/>
      <c r="AP1098" s="3">
        <v>15</v>
      </c>
      <c r="AQ1098" s="3"/>
      <c r="AR1098" s="3"/>
      <c r="AS1098" s="3">
        <v>15</v>
      </c>
      <c r="AT1098" s="3"/>
      <c r="AU1098" s="3"/>
      <c r="AV1098" s="3">
        <v>15</v>
      </c>
      <c r="AW1098" s="3"/>
      <c r="AX1098" s="3"/>
      <c r="AY1098" s="3">
        <v>15</v>
      </c>
      <c r="AZ1098" s="3"/>
      <c r="BA1098" s="3"/>
      <c r="BB1098" s="3">
        <v>15</v>
      </c>
      <c r="BC1098" s="3"/>
      <c r="BD1098" s="3"/>
      <c r="BE1098" s="3">
        <v>15</v>
      </c>
      <c r="BF1098" s="3"/>
      <c r="BG1098" s="3"/>
      <c r="BH1098" s="3">
        <v>15</v>
      </c>
      <c r="BI1098" s="3"/>
      <c r="BJ1098" s="3"/>
    </row>
    <row r="1099" spans="1:62" x14ac:dyDescent="0.3">
      <c r="A1099" s="3" t="s">
        <v>363</v>
      </c>
      <c r="B1099" s="3" t="s">
        <v>288</v>
      </c>
      <c r="C1099" s="3">
        <v>1.13039994239807</v>
      </c>
      <c r="D1099" s="3"/>
      <c r="E1099" s="3"/>
      <c r="F1099" s="3">
        <v>1.1456999778747601</v>
      </c>
      <c r="G1099" s="3"/>
      <c r="H1099" s="3"/>
      <c r="I1099" s="3">
        <v>1.1092499494552599</v>
      </c>
      <c r="J1099" s="3"/>
      <c r="K1099" s="3"/>
      <c r="L1099" s="3">
        <v>1.07509994506836</v>
      </c>
      <c r="M1099" s="3"/>
      <c r="N1099" s="3"/>
      <c r="O1099" s="3">
        <v>1.39230000972748</v>
      </c>
      <c r="P1099" s="3"/>
      <c r="Q1099" s="3"/>
      <c r="R1099" s="3">
        <v>1.4081000089645399</v>
      </c>
      <c r="S1099" s="3"/>
      <c r="T1099" s="3"/>
      <c r="U1099" s="3">
        <v>1.3594000339508101</v>
      </c>
      <c r="V1099" s="3"/>
      <c r="W1099" s="3"/>
      <c r="X1099" s="3">
        <v>1.7427999973297099</v>
      </c>
      <c r="Y1099" s="3"/>
      <c r="Z1099" s="3"/>
      <c r="AA1099" s="3">
        <v>1.7259999513626101</v>
      </c>
      <c r="AB1099" s="3"/>
      <c r="AC1099" s="3"/>
      <c r="AD1099" s="3">
        <v>1.72329998016357</v>
      </c>
      <c r="AE1099" s="3"/>
      <c r="AF1099" s="3"/>
      <c r="AG1099" s="3">
        <v>1.69134998321533</v>
      </c>
      <c r="AH1099" s="3"/>
      <c r="AI1099" s="3"/>
      <c r="AJ1099" s="3">
        <v>1.92785000801086</v>
      </c>
      <c r="AK1099" s="3"/>
      <c r="AL1099" s="3"/>
      <c r="AM1099" s="3">
        <v>1.94140005111694</v>
      </c>
      <c r="AN1099" s="3"/>
      <c r="AO1099" s="3"/>
      <c r="AP1099" s="3">
        <v>1.9083499908447299</v>
      </c>
      <c r="AQ1099" s="3"/>
      <c r="AR1099" s="3"/>
      <c r="AS1099" s="3">
        <v>1.8901499509811399</v>
      </c>
      <c r="AT1099" s="3"/>
      <c r="AU1099" s="3"/>
      <c r="AV1099" s="3">
        <v>2.2342998981475799</v>
      </c>
      <c r="AW1099" s="3"/>
      <c r="AX1099" s="3"/>
      <c r="AY1099" s="3">
        <v>2.2388999462127699</v>
      </c>
      <c r="AZ1099" s="3"/>
      <c r="BA1099" s="3"/>
      <c r="BB1099" s="3">
        <v>2.2409501075744598</v>
      </c>
      <c r="BC1099" s="3"/>
      <c r="BD1099" s="3"/>
      <c r="BE1099" s="3">
        <v>2.21805000305176</v>
      </c>
      <c r="BF1099" s="3"/>
      <c r="BG1099" s="3"/>
      <c r="BH1099" s="3">
        <v>2.1937999725341801</v>
      </c>
      <c r="BI1099" s="3"/>
      <c r="BJ1099" s="3"/>
    </row>
    <row r="1100" spans="1:62" x14ac:dyDescent="0.3">
      <c r="A1100" s="3" t="s">
        <v>364</v>
      </c>
      <c r="B1100" s="3" t="s">
        <v>288</v>
      </c>
      <c r="C1100" s="3">
        <v>1.13039994239807</v>
      </c>
      <c r="D1100" s="3"/>
      <c r="E1100" s="3"/>
      <c r="F1100" s="3">
        <v>1.1456999778747601</v>
      </c>
      <c r="G1100" s="3"/>
      <c r="H1100" s="3"/>
      <c r="I1100" s="3">
        <v>1.1092499494552599</v>
      </c>
      <c r="J1100" s="3"/>
      <c r="K1100" s="3"/>
      <c r="L1100" s="3">
        <v>1.07509994506836</v>
      </c>
      <c r="M1100" s="3"/>
      <c r="N1100" s="3"/>
      <c r="O1100" s="3">
        <v>1.39230000972748</v>
      </c>
      <c r="P1100" s="3"/>
      <c r="Q1100" s="3"/>
      <c r="R1100" s="3">
        <v>1.4081000089645399</v>
      </c>
      <c r="S1100" s="3"/>
      <c r="T1100" s="3"/>
      <c r="U1100" s="3">
        <v>1.3594000339508101</v>
      </c>
      <c r="V1100" s="3"/>
      <c r="W1100" s="3"/>
      <c r="X1100" s="3">
        <v>1.7427999973297099</v>
      </c>
      <c r="Y1100" s="3"/>
      <c r="Z1100" s="3"/>
      <c r="AA1100" s="3">
        <v>1.7259999513626101</v>
      </c>
      <c r="AB1100" s="3"/>
      <c r="AC1100" s="3"/>
      <c r="AD1100" s="3">
        <v>1.72329998016357</v>
      </c>
      <c r="AE1100" s="3"/>
      <c r="AF1100" s="3"/>
      <c r="AG1100" s="3">
        <v>1.69134998321533</v>
      </c>
      <c r="AH1100" s="3"/>
      <c r="AI1100" s="3"/>
      <c r="AJ1100" s="3">
        <v>1.92785000801086</v>
      </c>
      <c r="AK1100" s="3"/>
      <c r="AL1100" s="3"/>
      <c r="AM1100" s="3">
        <v>1.94140005111694</v>
      </c>
      <c r="AN1100" s="3"/>
      <c r="AO1100" s="3"/>
      <c r="AP1100" s="3">
        <v>1.9083499908447299</v>
      </c>
      <c r="AQ1100" s="3"/>
      <c r="AR1100" s="3"/>
      <c r="AS1100" s="3">
        <v>1.8901499509811399</v>
      </c>
      <c r="AT1100" s="3"/>
      <c r="AU1100" s="3"/>
      <c r="AV1100" s="3">
        <v>2.2342998981475799</v>
      </c>
      <c r="AW1100" s="3"/>
      <c r="AX1100" s="3"/>
      <c r="AY1100" s="3">
        <v>2.2388999462127699</v>
      </c>
      <c r="AZ1100" s="3"/>
      <c r="BA1100" s="3"/>
      <c r="BB1100" s="3">
        <v>2.2409501075744598</v>
      </c>
      <c r="BC1100" s="3"/>
      <c r="BD1100" s="3"/>
      <c r="BE1100" s="3">
        <v>2.21805000305176</v>
      </c>
      <c r="BF1100" s="3"/>
      <c r="BG1100" s="3"/>
      <c r="BH1100" s="3">
        <v>2.1937999725341801</v>
      </c>
      <c r="BI1100" s="3"/>
      <c r="BJ1100" s="3"/>
    </row>
    <row r="1101" spans="1:62" x14ac:dyDescent="0.3">
      <c r="A1101" s="3" t="s">
        <v>365</v>
      </c>
      <c r="B1101" s="3" t="s">
        <v>288</v>
      </c>
      <c r="C1101" s="3">
        <v>-2.6499999221414302E-3</v>
      </c>
      <c r="D1101" s="3"/>
      <c r="E1101" s="3"/>
      <c r="F1101" s="3">
        <v>-3.1500000040978202E-3</v>
      </c>
      <c r="G1101" s="3"/>
      <c r="H1101" s="3"/>
      <c r="I1101" s="3">
        <v>-2.95000011101365E-3</v>
      </c>
      <c r="J1101" s="3"/>
      <c r="K1101" s="3"/>
      <c r="L1101" s="3">
        <v>-2.8999999631196299E-3</v>
      </c>
      <c r="M1101" s="3"/>
      <c r="N1101" s="3"/>
      <c r="O1101" s="3">
        <v>-3.1000000890344399E-3</v>
      </c>
      <c r="P1101" s="3"/>
      <c r="Q1101" s="3"/>
      <c r="R1101" s="3">
        <v>-3.5999999381601802E-3</v>
      </c>
      <c r="S1101" s="3"/>
      <c r="T1101" s="3"/>
      <c r="U1101" s="3">
        <v>-3.50000010803342E-3</v>
      </c>
      <c r="V1101" s="3"/>
      <c r="W1101" s="3"/>
      <c r="X1101" s="3">
        <v>-3.2500000670552301E-3</v>
      </c>
      <c r="Y1101" s="3"/>
      <c r="Z1101" s="3"/>
      <c r="AA1101" s="3">
        <v>-3.29999998211861E-3</v>
      </c>
      <c r="AB1101" s="3"/>
      <c r="AC1101" s="3"/>
      <c r="AD1101" s="3">
        <v>-3.8999998942017599E-3</v>
      </c>
      <c r="AE1101" s="3"/>
      <c r="AF1101" s="3"/>
      <c r="AG1101" s="3">
        <v>-4.35000006109476E-3</v>
      </c>
      <c r="AH1101" s="3"/>
      <c r="AI1101" s="3"/>
      <c r="AJ1101" s="3">
        <v>-3.4499999601393899E-3</v>
      </c>
      <c r="AK1101" s="3"/>
      <c r="AL1101" s="3"/>
      <c r="AM1101" s="3">
        <v>-3.74999991618097E-3</v>
      </c>
      <c r="AN1101" s="3"/>
      <c r="AO1101" s="3"/>
      <c r="AP1101" s="3">
        <v>-4.35000006109476E-3</v>
      </c>
      <c r="AQ1101" s="3"/>
      <c r="AR1101" s="3"/>
      <c r="AS1101" s="3">
        <v>-4.4499998912215198E-3</v>
      </c>
      <c r="AT1101" s="3"/>
      <c r="AU1101" s="3"/>
      <c r="AV1101" s="3">
        <v>-3.7000000011175901E-3</v>
      </c>
      <c r="AW1101" s="3"/>
      <c r="AX1101" s="3"/>
      <c r="AY1101" s="3">
        <v>-3.9499998092651402E-3</v>
      </c>
      <c r="AZ1101" s="3"/>
      <c r="BA1101" s="3"/>
      <c r="BB1101" s="3">
        <v>-4.5500001870095704E-3</v>
      </c>
      <c r="BC1101" s="3"/>
      <c r="BD1101" s="3"/>
      <c r="BE1101" s="3">
        <v>-4.35000006109476E-3</v>
      </c>
      <c r="BF1101" s="3"/>
      <c r="BG1101" s="3"/>
      <c r="BH1101" s="3">
        <v>-4.4499998912215198E-3</v>
      </c>
      <c r="BI1101" s="3"/>
      <c r="BJ1101" s="3"/>
    </row>
    <row r="1102" spans="1:62" x14ac:dyDescent="0.3">
      <c r="A1102" s="3" t="s">
        <v>366</v>
      </c>
      <c r="B1102" s="3" t="s">
        <v>288</v>
      </c>
      <c r="C1102" s="3">
        <v>-2.6499999221414302E-3</v>
      </c>
      <c r="D1102" s="3"/>
      <c r="E1102" s="3"/>
      <c r="F1102" s="3">
        <v>-3.1500000040978202E-3</v>
      </c>
      <c r="G1102" s="3"/>
      <c r="H1102" s="3"/>
      <c r="I1102" s="3">
        <v>-2.95000011101365E-3</v>
      </c>
      <c r="J1102" s="3"/>
      <c r="K1102" s="3"/>
      <c r="L1102" s="3">
        <v>-2.8999999631196299E-3</v>
      </c>
      <c r="M1102" s="3"/>
      <c r="N1102" s="3"/>
      <c r="O1102" s="3">
        <v>-3.1000000890344399E-3</v>
      </c>
      <c r="P1102" s="3"/>
      <c r="Q1102" s="3"/>
      <c r="R1102" s="3">
        <v>-3.5999999381601802E-3</v>
      </c>
      <c r="S1102" s="3"/>
      <c r="T1102" s="3"/>
      <c r="U1102" s="3">
        <v>-3.50000010803342E-3</v>
      </c>
      <c r="V1102" s="3"/>
      <c r="W1102" s="3"/>
      <c r="X1102" s="3">
        <v>-3.2500000670552301E-3</v>
      </c>
      <c r="Y1102" s="3"/>
      <c r="Z1102" s="3"/>
      <c r="AA1102" s="3">
        <v>-3.29999998211861E-3</v>
      </c>
      <c r="AB1102" s="3"/>
      <c r="AC1102" s="3"/>
      <c r="AD1102" s="3">
        <v>-3.8999998942017599E-3</v>
      </c>
      <c r="AE1102" s="3"/>
      <c r="AF1102" s="3"/>
      <c r="AG1102" s="3">
        <v>-4.35000006109476E-3</v>
      </c>
      <c r="AH1102" s="3"/>
      <c r="AI1102" s="3"/>
      <c r="AJ1102" s="3">
        <v>-3.4499999601393899E-3</v>
      </c>
      <c r="AK1102" s="3"/>
      <c r="AL1102" s="3"/>
      <c r="AM1102" s="3">
        <v>-3.74999991618097E-3</v>
      </c>
      <c r="AN1102" s="3"/>
      <c r="AO1102" s="3"/>
      <c r="AP1102" s="3">
        <v>-4.35000006109476E-3</v>
      </c>
      <c r="AQ1102" s="3"/>
      <c r="AR1102" s="3"/>
      <c r="AS1102" s="3">
        <v>-4.4499998912215198E-3</v>
      </c>
      <c r="AT1102" s="3"/>
      <c r="AU1102" s="3"/>
      <c r="AV1102" s="3">
        <v>-3.7000000011175901E-3</v>
      </c>
      <c r="AW1102" s="3"/>
      <c r="AX1102" s="3"/>
      <c r="AY1102" s="3">
        <v>-3.9499998092651402E-3</v>
      </c>
      <c r="AZ1102" s="3"/>
      <c r="BA1102" s="3"/>
      <c r="BB1102" s="3">
        <v>-4.5500001870095704E-3</v>
      </c>
      <c r="BC1102" s="3"/>
      <c r="BD1102" s="3"/>
      <c r="BE1102" s="3">
        <v>-4.35000006109476E-3</v>
      </c>
      <c r="BF1102" s="3"/>
      <c r="BG1102" s="3"/>
      <c r="BH1102" s="3">
        <v>-4.4499998912215198E-3</v>
      </c>
      <c r="BI1102" s="3"/>
      <c r="BJ1102" s="3"/>
    </row>
    <row r="1103" spans="1:62" x14ac:dyDescent="0.3">
      <c r="A1103" s="3" t="s">
        <v>367</v>
      </c>
      <c r="B1103" s="3" t="s">
        <v>288</v>
      </c>
      <c r="C1103" s="3">
        <v>-2.6499999221414302E-3</v>
      </c>
      <c r="D1103" s="3"/>
      <c r="E1103" s="3"/>
      <c r="F1103" s="3">
        <v>-3.1500000040978202E-3</v>
      </c>
      <c r="G1103" s="3"/>
      <c r="H1103" s="3"/>
      <c r="I1103" s="3">
        <v>-2.95000011101365E-3</v>
      </c>
      <c r="J1103" s="3"/>
      <c r="K1103" s="3"/>
      <c r="L1103" s="3">
        <v>-2.8999999631196299E-3</v>
      </c>
      <c r="M1103" s="3"/>
      <c r="N1103" s="3"/>
      <c r="O1103" s="3">
        <v>-3.1000000890344399E-3</v>
      </c>
      <c r="P1103" s="3"/>
      <c r="Q1103" s="3"/>
      <c r="R1103" s="3">
        <v>-3.5999999381601802E-3</v>
      </c>
      <c r="S1103" s="3"/>
      <c r="T1103" s="3"/>
      <c r="U1103" s="3">
        <v>-3.50000010803342E-3</v>
      </c>
      <c r="V1103" s="3"/>
      <c r="W1103" s="3"/>
      <c r="X1103" s="3">
        <v>-3.2500000670552301E-3</v>
      </c>
      <c r="Y1103" s="3"/>
      <c r="Z1103" s="3"/>
      <c r="AA1103" s="3">
        <v>-3.29999998211861E-3</v>
      </c>
      <c r="AB1103" s="3"/>
      <c r="AC1103" s="3"/>
      <c r="AD1103" s="3">
        <v>-3.8999998942017599E-3</v>
      </c>
      <c r="AE1103" s="3"/>
      <c r="AF1103" s="3"/>
      <c r="AG1103" s="3">
        <v>-4.35000006109476E-3</v>
      </c>
      <c r="AH1103" s="3"/>
      <c r="AI1103" s="3"/>
      <c r="AJ1103" s="3">
        <v>-3.4499999601393899E-3</v>
      </c>
      <c r="AK1103" s="3"/>
      <c r="AL1103" s="3"/>
      <c r="AM1103" s="3">
        <v>-3.74999991618097E-3</v>
      </c>
      <c r="AN1103" s="3"/>
      <c r="AO1103" s="3"/>
      <c r="AP1103" s="3">
        <v>-4.35000006109476E-3</v>
      </c>
      <c r="AQ1103" s="3"/>
      <c r="AR1103" s="3"/>
      <c r="AS1103" s="3">
        <v>-4.4499998912215198E-3</v>
      </c>
      <c r="AT1103" s="3"/>
      <c r="AU1103" s="3"/>
      <c r="AV1103" s="3">
        <v>-3.7000000011175901E-3</v>
      </c>
      <c r="AW1103" s="3"/>
      <c r="AX1103" s="3"/>
      <c r="AY1103" s="3">
        <v>-3.9499998092651402E-3</v>
      </c>
      <c r="AZ1103" s="3"/>
      <c r="BA1103" s="3"/>
      <c r="BB1103" s="3">
        <v>-4.5500001870095704E-3</v>
      </c>
      <c r="BC1103" s="3"/>
      <c r="BD1103" s="3"/>
      <c r="BE1103" s="3">
        <v>-4.35000006109476E-3</v>
      </c>
      <c r="BF1103" s="3"/>
      <c r="BG1103" s="3"/>
      <c r="BH1103" s="3">
        <v>-4.4499998912215198E-3</v>
      </c>
      <c r="BI1103" s="3"/>
      <c r="BJ1103" s="3"/>
    </row>
    <row r="1104" spans="1:62" x14ac:dyDescent="0.3">
      <c r="A1104" s="3" t="s">
        <v>368</v>
      </c>
      <c r="B1104" s="3" t="s">
        <v>288</v>
      </c>
      <c r="C1104" s="3">
        <v>-2.6499999221414302E-3</v>
      </c>
      <c r="D1104" s="3"/>
      <c r="E1104" s="3"/>
      <c r="F1104" s="3">
        <v>-3.1500000040978202E-3</v>
      </c>
      <c r="G1104" s="3"/>
      <c r="H1104" s="3"/>
      <c r="I1104" s="3">
        <v>-2.95000011101365E-3</v>
      </c>
      <c r="J1104" s="3"/>
      <c r="K1104" s="3"/>
      <c r="L1104" s="3">
        <v>-2.8999999631196299E-3</v>
      </c>
      <c r="M1104" s="3"/>
      <c r="N1104" s="3"/>
      <c r="O1104" s="3">
        <v>-3.1000000890344399E-3</v>
      </c>
      <c r="P1104" s="3"/>
      <c r="Q1104" s="3"/>
      <c r="R1104" s="3">
        <v>-3.5999999381601802E-3</v>
      </c>
      <c r="S1104" s="3"/>
      <c r="T1104" s="3"/>
      <c r="U1104" s="3">
        <v>-3.50000010803342E-3</v>
      </c>
      <c r="V1104" s="3"/>
      <c r="W1104" s="3"/>
      <c r="X1104" s="3">
        <v>-3.2500000670552301E-3</v>
      </c>
      <c r="Y1104" s="3"/>
      <c r="Z1104" s="3"/>
      <c r="AA1104" s="3">
        <v>-3.29999998211861E-3</v>
      </c>
      <c r="AB1104" s="3"/>
      <c r="AC1104" s="3"/>
      <c r="AD1104" s="3">
        <v>-3.8999998942017599E-3</v>
      </c>
      <c r="AE1104" s="3"/>
      <c r="AF1104" s="3"/>
      <c r="AG1104" s="3">
        <v>-4.35000006109476E-3</v>
      </c>
      <c r="AH1104" s="3"/>
      <c r="AI1104" s="3"/>
      <c r="AJ1104" s="3">
        <v>-3.4499999601393899E-3</v>
      </c>
      <c r="AK1104" s="3"/>
      <c r="AL1104" s="3"/>
      <c r="AM1104" s="3">
        <v>-3.74999991618097E-3</v>
      </c>
      <c r="AN1104" s="3"/>
      <c r="AO1104" s="3"/>
      <c r="AP1104" s="3">
        <v>-4.35000006109476E-3</v>
      </c>
      <c r="AQ1104" s="3"/>
      <c r="AR1104" s="3"/>
      <c r="AS1104" s="3">
        <v>-4.4499998912215198E-3</v>
      </c>
      <c r="AT1104" s="3"/>
      <c r="AU1104" s="3"/>
      <c r="AV1104" s="3">
        <v>-3.7000000011175901E-3</v>
      </c>
      <c r="AW1104" s="3"/>
      <c r="AX1104" s="3"/>
      <c r="AY1104" s="3">
        <v>-3.9499998092651402E-3</v>
      </c>
      <c r="AZ1104" s="3"/>
      <c r="BA1104" s="3"/>
      <c r="BB1104" s="3">
        <v>-4.5500001870095704E-3</v>
      </c>
      <c r="BC1104" s="3"/>
      <c r="BD1104" s="3"/>
      <c r="BE1104" s="3">
        <v>-4.35000006109476E-3</v>
      </c>
      <c r="BF1104" s="3"/>
      <c r="BG1104" s="3"/>
      <c r="BH1104" s="3">
        <v>-4.4499998912215198E-3</v>
      </c>
      <c r="BI1104" s="3"/>
      <c r="BJ1104" s="3"/>
    </row>
    <row r="1105" spans="1:62" x14ac:dyDescent="0.3">
      <c r="A1105" s="3" t="s">
        <v>369</v>
      </c>
      <c r="B1105" s="3" t="s">
        <v>288</v>
      </c>
      <c r="C1105" s="3">
        <v>-2.6499999221414302E-3</v>
      </c>
      <c r="D1105" s="3"/>
      <c r="E1105" s="3"/>
      <c r="F1105" s="3">
        <v>-3.1500000040978202E-3</v>
      </c>
      <c r="G1105" s="3"/>
      <c r="H1105" s="3"/>
      <c r="I1105" s="3">
        <v>-2.95000011101365E-3</v>
      </c>
      <c r="J1105" s="3"/>
      <c r="K1105" s="3"/>
      <c r="L1105" s="3">
        <v>-2.8999999631196299E-3</v>
      </c>
      <c r="M1105" s="3"/>
      <c r="N1105" s="3"/>
      <c r="O1105" s="3">
        <v>-3.1000000890344399E-3</v>
      </c>
      <c r="P1105" s="3"/>
      <c r="Q1105" s="3"/>
      <c r="R1105" s="3">
        <v>-3.5999999381601802E-3</v>
      </c>
      <c r="S1105" s="3"/>
      <c r="T1105" s="3"/>
      <c r="U1105" s="3">
        <v>-3.50000010803342E-3</v>
      </c>
      <c r="V1105" s="3"/>
      <c r="W1105" s="3"/>
      <c r="X1105" s="3">
        <v>-3.2500000670552301E-3</v>
      </c>
      <c r="Y1105" s="3"/>
      <c r="Z1105" s="3"/>
      <c r="AA1105" s="3">
        <v>-3.29999998211861E-3</v>
      </c>
      <c r="AB1105" s="3"/>
      <c r="AC1105" s="3"/>
      <c r="AD1105" s="3">
        <v>-3.8999998942017599E-3</v>
      </c>
      <c r="AE1105" s="3"/>
      <c r="AF1105" s="3"/>
      <c r="AG1105" s="3">
        <v>-4.35000006109476E-3</v>
      </c>
      <c r="AH1105" s="3"/>
      <c r="AI1105" s="3"/>
      <c r="AJ1105" s="3">
        <v>-3.4499999601393899E-3</v>
      </c>
      <c r="AK1105" s="3"/>
      <c r="AL1105" s="3"/>
      <c r="AM1105" s="3">
        <v>-3.74999991618097E-3</v>
      </c>
      <c r="AN1105" s="3"/>
      <c r="AO1105" s="3"/>
      <c r="AP1105" s="3">
        <v>-4.35000006109476E-3</v>
      </c>
      <c r="AQ1105" s="3"/>
      <c r="AR1105" s="3"/>
      <c r="AS1105" s="3">
        <v>-4.4499998912215198E-3</v>
      </c>
      <c r="AT1105" s="3"/>
      <c r="AU1105" s="3"/>
      <c r="AV1105" s="3">
        <v>-3.7000000011175901E-3</v>
      </c>
      <c r="AW1105" s="3"/>
      <c r="AX1105" s="3"/>
      <c r="AY1105" s="3">
        <v>-3.9499998092651402E-3</v>
      </c>
      <c r="AZ1105" s="3"/>
      <c r="BA1105" s="3"/>
      <c r="BB1105" s="3">
        <v>-4.5500001870095704E-3</v>
      </c>
      <c r="BC1105" s="3"/>
      <c r="BD1105" s="3"/>
      <c r="BE1105" s="3">
        <v>-4.35000006109476E-3</v>
      </c>
      <c r="BF1105" s="3"/>
      <c r="BG1105" s="3"/>
      <c r="BH1105" s="3">
        <v>-4.4499998912215198E-3</v>
      </c>
      <c r="BI1105" s="3"/>
      <c r="BJ1105" s="3"/>
    </row>
    <row r="1106" spans="1:62" x14ac:dyDescent="0.3">
      <c r="A1106" s="3" t="s">
        <v>370</v>
      </c>
      <c r="B1106" s="3" t="s">
        <v>288</v>
      </c>
      <c r="C1106" s="3">
        <v>-2.6499999221414302E-3</v>
      </c>
      <c r="D1106" s="3"/>
      <c r="E1106" s="3"/>
      <c r="F1106" s="3">
        <v>-3.1500000040978202E-3</v>
      </c>
      <c r="G1106" s="3"/>
      <c r="H1106" s="3"/>
      <c r="I1106" s="3">
        <v>-2.95000011101365E-3</v>
      </c>
      <c r="J1106" s="3"/>
      <c r="K1106" s="3"/>
      <c r="L1106" s="3">
        <v>-2.8999999631196299E-3</v>
      </c>
      <c r="M1106" s="3"/>
      <c r="N1106" s="3"/>
      <c r="O1106" s="3">
        <v>-3.1000000890344399E-3</v>
      </c>
      <c r="P1106" s="3"/>
      <c r="Q1106" s="3"/>
      <c r="R1106" s="3">
        <v>-3.5999999381601802E-3</v>
      </c>
      <c r="S1106" s="3"/>
      <c r="T1106" s="3"/>
      <c r="U1106" s="3">
        <v>-3.50000010803342E-3</v>
      </c>
      <c r="V1106" s="3"/>
      <c r="W1106" s="3"/>
      <c r="X1106" s="3">
        <v>-3.2500000670552301E-3</v>
      </c>
      <c r="Y1106" s="3"/>
      <c r="Z1106" s="3"/>
      <c r="AA1106" s="3">
        <v>-3.29999998211861E-3</v>
      </c>
      <c r="AB1106" s="3"/>
      <c r="AC1106" s="3"/>
      <c r="AD1106" s="3">
        <v>-3.8999998942017599E-3</v>
      </c>
      <c r="AE1106" s="3"/>
      <c r="AF1106" s="3"/>
      <c r="AG1106" s="3">
        <v>-4.35000006109476E-3</v>
      </c>
      <c r="AH1106" s="3"/>
      <c r="AI1106" s="3"/>
      <c r="AJ1106" s="3">
        <v>-3.4499999601393899E-3</v>
      </c>
      <c r="AK1106" s="3"/>
      <c r="AL1106" s="3"/>
      <c r="AM1106" s="3">
        <v>-3.74999991618097E-3</v>
      </c>
      <c r="AN1106" s="3"/>
      <c r="AO1106" s="3"/>
      <c r="AP1106" s="3">
        <v>-4.35000006109476E-3</v>
      </c>
      <c r="AQ1106" s="3"/>
      <c r="AR1106" s="3"/>
      <c r="AS1106" s="3">
        <v>-4.4499998912215198E-3</v>
      </c>
      <c r="AT1106" s="3"/>
      <c r="AU1106" s="3"/>
      <c r="AV1106" s="3">
        <v>-3.7000000011175901E-3</v>
      </c>
      <c r="AW1106" s="3"/>
      <c r="AX1106" s="3"/>
      <c r="AY1106" s="3">
        <v>-3.9499998092651402E-3</v>
      </c>
      <c r="AZ1106" s="3"/>
      <c r="BA1106" s="3"/>
      <c r="BB1106" s="3">
        <v>-4.5500001870095704E-3</v>
      </c>
      <c r="BC1106" s="3"/>
      <c r="BD1106" s="3"/>
      <c r="BE1106" s="3">
        <v>-4.35000006109476E-3</v>
      </c>
      <c r="BF1106" s="3"/>
      <c r="BG1106" s="3"/>
      <c r="BH1106" s="3">
        <v>-4.4499998912215198E-3</v>
      </c>
      <c r="BI1106" s="3"/>
      <c r="BJ1106" s="3"/>
    </row>
    <row r="1107" spans="1:62" x14ac:dyDescent="0.3">
      <c r="A1107" s="3" t="s">
        <v>371</v>
      </c>
      <c r="B1107" s="3" t="s">
        <v>288</v>
      </c>
      <c r="C1107" s="3">
        <v>-2.6499999221414302E-3</v>
      </c>
      <c r="D1107" s="3"/>
      <c r="E1107" s="3"/>
      <c r="F1107" s="3">
        <v>-3.1500000040978202E-3</v>
      </c>
      <c r="G1107" s="3"/>
      <c r="H1107" s="3"/>
      <c r="I1107" s="3">
        <v>-2.95000011101365E-3</v>
      </c>
      <c r="J1107" s="3"/>
      <c r="K1107" s="3"/>
      <c r="L1107" s="3">
        <v>-2.8999999631196299E-3</v>
      </c>
      <c r="M1107" s="3"/>
      <c r="N1107" s="3"/>
      <c r="O1107" s="3">
        <v>-3.1000000890344399E-3</v>
      </c>
      <c r="P1107" s="3"/>
      <c r="Q1107" s="3"/>
      <c r="R1107" s="3">
        <v>-3.5999999381601802E-3</v>
      </c>
      <c r="S1107" s="3"/>
      <c r="T1107" s="3"/>
      <c r="U1107" s="3">
        <v>-3.50000010803342E-3</v>
      </c>
      <c r="V1107" s="3"/>
      <c r="W1107" s="3"/>
      <c r="X1107" s="3">
        <v>-3.2500000670552301E-3</v>
      </c>
      <c r="Y1107" s="3"/>
      <c r="Z1107" s="3"/>
      <c r="AA1107" s="3">
        <v>-3.29999998211861E-3</v>
      </c>
      <c r="AB1107" s="3"/>
      <c r="AC1107" s="3"/>
      <c r="AD1107" s="3">
        <v>-3.8999998942017599E-3</v>
      </c>
      <c r="AE1107" s="3"/>
      <c r="AF1107" s="3"/>
      <c r="AG1107" s="3">
        <v>-4.35000006109476E-3</v>
      </c>
      <c r="AH1107" s="3"/>
      <c r="AI1107" s="3"/>
      <c r="AJ1107" s="3">
        <v>-3.4499999601393899E-3</v>
      </c>
      <c r="AK1107" s="3"/>
      <c r="AL1107" s="3"/>
      <c r="AM1107" s="3">
        <v>-3.74999991618097E-3</v>
      </c>
      <c r="AN1107" s="3"/>
      <c r="AO1107" s="3"/>
      <c r="AP1107" s="3">
        <v>-4.35000006109476E-3</v>
      </c>
      <c r="AQ1107" s="3"/>
      <c r="AR1107" s="3"/>
      <c r="AS1107" s="3">
        <v>-4.4499998912215198E-3</v>
      </c>
      <c r="AT1107" s="3"/>
      <c r="AU1107" s="3"/>
      <c r="AV1107" s="3">
        <v>-3.7000000011175901E-3</v>
      </c>
      <c r="AW1107" s="3"/>
      <c r="AX1107" s="3"/>
      <c r="AY1107" s="3">
        <v>-3.9499998092651402E-3</v>
      </c>
      <c r="AZ1107" s="3"/>
      <c r="BA1107" s="3"/>
      <c r="BB1107" s="3">
        <v>-4.5500001870095704E-3</v>
      </c>
      <c r="BC1107" s="3"/>
      <c r="BD1107" s="3"/>
      <c r="BE1107" s="3">
        <v>-4.35000006109476E-3</v>
      </c>
      <c r="BF1107" s="3"/>
      <c r="BG1107" s="3"/>
      <c r="BH1107" s="3">
        <v>-4.4499998912215198E-3</v>
      </c>
      <c r="BI1107" s="3"/>
      <c r="BJ1107" s="3"/>
    </row>
    <row r="1108" spans="1:62" x14ac:dyDescent="0.3">
      <c r="A1108" s="3" t="s">
        <v>372</v>
      </c>
      <c r="B1108" s="3" t="s">
        <v>288</v>
      </c>
      <c r="C1108" s="3">
        <v>-2.6499999221414302E-3</v>
      </c>
      <c r="D1108" s="3"/>
      <c r="E1108" s="3"/>
      <c r="F1108" s="3">
        <v>-3.1500000040978202E-3</v>
      </c>
      <c r="G1108" s="3"/>
      <c r="H1108" s="3"/>
      <c r="I1108" s="3">
        <v>-2.95000011101365E-3</v>
      </c>
      <c r="J1108" s="3"/>
      <c r="K1108" s="3"/>
      <c r="L1108" s="3">
        <v>-2.8999999631196299E-3</v>
      </c>
      <c r="M1108" s="3"/>
      <c r="N1108" s="3"/>
      <c r="O1108" s="3">
        <v>-3.1000000890344399E-3</v>
      </c>
      <c r="P1108" s="3"/>
      <c r="Q1108" s="3"/>
      <c r="R1108" s="3">
        <v>-3.5999999381601802E-3</v>
      </c>
      <c r="S1108" s="3"/>
      <c r="T1108" s="3"/>
      <c r="U1108" s="3">
        <v>-3.50000010803342E-3</v>
      </c>
      <c r="V1108" s="3"/>
      <c r="W1108" s="3"/>
      <c r="X1108" s="3">
        <v>-3.2500000670552301E-3</v>
      </c>
      <c r="Y1108" s="3"/>
      <c r="Z1108" s="3"/>
      <c r="AA1108" s="3">
        <v>-3.29999998211861E-3</v>
      </c>
      <c r="AB1108" s="3"/>
      <c r="AC1108" s="3"/>
      <c r="AD1108" s="3">
        <v>-3.8999998942017599E-3</v>
      </c>
      <c r="AE1108" s="3"/>
      <c r="AF1108" s="3"/>
      <c r="AG1108" s="3">
        <v>-4.35000006109476E-3</v>
      </c>
      <c r="AH1108" s="3"/>
      <c r="AI1108" s="3"/>
      <c r="AJ1108" s="3">
        <v>-3.4499999601393899E-3</v>
      </c>
      <c r="AK1108" s="3"/>
      <c r="AL1108" s="3"/>
      <c r="AM1108" s="3">
        <v>-3.74999991618097E-3</v>
      </c>
      <c r="AN1108" s="3"/>
      <c r="AO1108" s="3"/>
      <c r="AP1108" s="3">
        <v>-4.35000006109476E-3</v>
      </c>
      <c r="AQ1108" s="3"/>
      <c r="AR1108" s="3"/>
      <c r="AS1108" s="3">
        <v>-4.4499998912215198E-3</v>
      </c>
      <c r="AT1108" s="3"/>
      <c r="AU1108" s="3"/>
      <c r="AV1108" s="3">
        <v>-3.7000000011175901E-3</v>
      </c>
      <c r="AW1108" s="3"/>
      <c r="AX1108" s="3"/>
      <c r="AY1108" s="3">
        <v>-3.9499998092651402E-3</v>
      </c>
      <c r="AZ1108" s="3"/>
      <c r="BA1108" s="3"/>
      <c r="BB1108" s="3">
        <v>-4.5500001870095704E-3</v>
      </c>
      <c r="BC1108" s="3"/>
      <c r="BD1108" s="3"/>
      <c r="BE1108" s="3">
        <v>-4.35000006109476E-3</v>
      </c>
      <c r="BF1108" s="3"/>
      <c r="BG1108" s="3"/>
      <c r="BH1108" s="3">
        <v>-4.4499998912215198E-3</v>
      </c>
      <c r="BI1108" s="3"/>
      <c r="BJ1108" s="3"/>
    </row>
    <row r="1109" spans="1:62" x14ac:dyDescent="0.3">
      <c r="A1109" s="3" t="s">
        <v>373</v>
      </c>
      <c r="B1109" s="3" t="s">
        <v>288</v>
      </c>
      <c r="C1109" s="3">
        <v>-2.6499999221414302E-3</v>
      </c>
      <c r="D1109" s="3"/>
      <c r="E1109" s="3"/>
      <c r="F1109" s="3">
        <v>-3.1500000040978202E-3</v>
      </c>
      <c r="G1109" s="3"/>
      <c r="H1109" s="3"/>
      <c r="I1109" s="3">
        <v>-2.95000011101365E-3</v>
      </c>
      <c r="J1109" s="3"/>
      <c r="K1109" s="3"/>
      <c r="L1109" s="3">
        <v>-2.8999999631196299E-3</v>
      </c>
      <c r="M1109" s="3"/>
      <c r="N1109" s="3"/>
      <c r="O1109" s="3">
        <v>-3.1000000890344399E-3</v>
      </c>
      <c r="P1109" s="3"/>
      <c r="Q1109" s="3"/>
      <c r="R1109" s="3">
        <v>-3.5999999381601802E-3</v>
      </c>
      <c r="S1109" s="3"/>
      <c r="T1109" s="3"/>
      <c r="U1109" s="3">
        <v>-3.50000010803342E-3</v>
      </c>
      <c r="V1109" s="3"/>
      <c r="W1109" s="3"/>
      <c r="X1109" s="3">
        <v>-3.2500000670552301E-3</v>
      </c>
      <c r="Y1109" s="3"/>
      <c r="Z1109" s="3"/>
      <c r="AA1109" s="3">
        <v>-3.29999998211861E-3</v>
      </c>
      <c r="AB1109" s="3"/>
      <c r="AC1109" s="3"/>
      <c r="AD1109" s="3">
        <v>-3.8999998942017599E-3</v>
      </c>
      <c r="AE1109" s="3"/>
      <c r="AF1109" s="3"/>
      <c r="AG1109" s="3">
        <v>-4.35000006109476E-3</v>
      </c>
      <c r="AH1109" s="3"/>
      <c r="AI1109" s="3"/>
      <c r="AJ1109" s="3">
        <v>-3.4499999601393899E-3</v>
      </c>
      <c r="AK1109" s="3"/>
      <c r="AL1109" s="3"/>
      <c r="AM1109" s="3">
        <v>-3.74999991618097E-3</v>
      </c>
      <c r="AN1109" s="3"/>
      <c r="AO1109" s="3"/>
      <c r="AP1109" s="3">
        <v>-4.35000006109476E-3</v>
      </c>
      <c r="AQ1109" s="3"/>
      <c r="AR1109" s="3"/>
      <c r="AS1109" s="3">
        <v>-4.4499998912215198E-3</v>
      </c>
      <c r="AT1109" s="3"/>
      <c r="AU1109" s="3"/>
      <c r="AV1109" s="3">
        <v>-3.7000000011175901E-3</v>
      </c>
      <c r="AW1109" s="3"/>
      <c r="AX1109" s="3"/>
      <c r="AY1109" s="3">
        <v>-3.9499998092651402E-3</v>
      </c>
      <c r="AZ1109" s="3"/>
      <c r="BA1109" s="3"/>
      <c r="BB1109" s="3">
        <v>-4.5500001870095704E-3</v>
      </c>
      <c r="BC1109" s="3"/>
      <c r="BD1109" s="3"/>
      <c r="BE1109" s="3">
        <v>-4.35000006109476E-3</v>
      </c>
      <c r="BF1109" s="3"/>
      <c r="BG1109" s="3"/>
      <c r="BH1109" s="3">
        <v>-4.4499998912215198E-3</v>
      </c>
      <c r="BI1109" s="3"/>
      <c r="BJ1109" s="3"/>
    </row>
    <row r="1110" spans="1:62" x14ac:dyDescent="0.3">
      <c r="A1110" s="3" t="s">
        <v>374</v>
      </c>
      <c r="B1110" s="3" t="s">
        <v>288</v>
      </c>
      <c r="C1110" s="3">
        <v>7.9099998474121103</v>
      </c>
      <c r="D1110" s="3"/>
      <c r="E1110" s="3"/>
      <c r="F1110" s="3">
        <v>7.9311499595642099</v>
      </c>
      <c r="G1110" s="3"/>
      <c r="H1110" s="3"/>
      <c r="I1110" s="3">
        <v>7.8688998222351101</v>
      </c>
      <c r="J1110" s="3"/>
      <c r="K1110" s="3"/>
      <c r="L1110" s="3">
        <v>7.8322501182556197</v>
      </c>
      <c r="M1110" s="3"/>
      <c r="N1110" s="3"/>
      <c r="O1110" s="3">
        <v>9.2866497039794904</v>
      </c>
      <c r="P1110" s="3"/>
      <c r="Q1110" s="3"/>
      <c r="R1110" s="3">
        <v>9.3145503997802699</v>
      </c>
      <c r="S1110" s="3"/>
      <c r="T1110" s="3"/>
      <c r="U1110" s="3">
        <v>9.2498502731323207</v>
      </c>
      <c r="V1110" s="3"/>
      <c r="W1110" s="3"/>
      <c r="X1110" s="3">
        <v>10.9903001785278</v>
      </c>
      <c r="Y1110" s="3"/>
      <c r="Z1110" s="3"/>
      <c r="AA1110" s="3">
        <v>10.942299842834499</v>
      </c>
      <c r="AB1110" s="3"/>
      <c r="AC1110" s="3"/>
      <c r="AD1110" s="3">
        <v>10.9415502548218</v>
      </c>
      <c r="AE1110" s="3"/>
      <c r="AF1110" s="3"/>
      <c r="AG1110" s="3">
        <v>10.8753499984741</v>
      </c>
      <c r="AH1110" s="3"/>
      <c r="AI1110" s="3"/>
      <c r="AJ1110" s="3">
        <v>11.975749969482401</v>
      </c>
      <c r="AK1110" s="3"/>
      <c r="AL1110" s="3"/>
      <c r="AM1110" s="3">
        <v>11.989500045776399</v>
      </c>
      <c r="AN1110" s="3"/>
      <c r="AO1110" s="3"/>
      <c r="AP1110" s="3">
        <v>11.939700126647899</v>
      </c>
      <c r="AQ1110" s="3"/>
      <c r="AR1110" s="3"/>
      <c r="AS1110" s="3">
        <v>11.904000282287599</v>
      </c>
      <c r="AT1110" s="3"/>
      <c r="AU1110" s="3"/>
      <c r="AV1110" s="3">
        <v>13.4805498123169</v>
      </c>
      <c r="AW1110" s="3"/>
      <c r="AX1110" s="3"/>
      <c r="AY1110" s="3">
        <v>13.4984998703003</v>
      </c>
      <c r="AZ1110" s="3"/>
      <c r="BA1110" s="3"/>
      <c r="BB1110" s="3">
        <v>13.481249809265099</v>
      </c>
      <c r="BC1110" s="3"/>
      <c r="BD1110" s="3"/>
      <c r="BE1110" s="3">
        <v>13.443300247192401</v>
      </c>
      <c r="BF1110" s="3"/>
      <c r="BG1110" s="3"/>
      <c r="BH1110" s="3">
        <v>13.3838996887207</v>
      </c>
      <c r="BI1110" s="3"/>
      <c r="BJ1110" s="3"/>
    </row>
    <row r="1111" spans="1:62" x14ac:dyDescent="0.3">
      <c r="A1111" s="3" t="s">
        <v>375</v>
      </c>
      <c r="B1111" s="3" t="s">
        <v>288</v>
      </c>
      <c r="C1111" s="3">
        <v>7.9099998474121103</v>
      </c>
      <c r="D1111" s="3"/>
      <c r="E1111" s="3"/>
      <c r="F1111" s="3">
        <v>7.9311499595642099</v>
      </c>
      <c r="G1111" s="3"/>
      <c r="H1111" s="3"/>
      <c r="I1111" s="3">
        <v>7.8688998222351101</v>
      </c>
      <c r="J1111" s="3"/>
      <c r="K1111" s="3"/>
      <c r="L1111" s="3">
        <v>7.8322501182556197</v>
      </c>
      <c r="M1111" s="3"/>
      <c r="N1111" s="3"/>
      <c r="O1111" s="3">
        <v>9.2866497039794904</v>
      </c>
      <c r="P1111" s="3"/>
      <c r="Q1111" s="3"/>
      <c r="R1111" s="3">
        <v>9.3145503997802699</v>
      </c>
      <c r="S1111" s="3"/>
      <c r="T1111" s="3"/>
      <c r="U1111" s="3">
        <v>9.2498502731323207</v>
      </c>
      <c r="V1111" s="3"/>
      <c r="W1111" s="3"/>
      <c r="X1111" s="3">
        <v>10.9903001785278</v>
      </c>
      <c r="Y1111" s="3"/>
      <c r="Z1111" s="3"/>
      <c r="AA1111" s="3">
        <v>10.942299842834499</v>
      </c>
      <c r="AB1111" s="3"/>
      <c r="AC1111" s="3"/>
      <c r="AD1111" s="3">
        <v>10.9415502548218</v>
      </c>
      <c r="AE1111" s="3"/>
      <c r="AF1111" s="3"/>
      <c r="AG1111" s="3">
        <v>10.8753499984741</v>
      </c>
      <c r="AH1111" s="3"/>
      <c r="AI1111" s="3"/>
      <c r="AJ1111" s="3">
        <v>11.975749969482401</v>
      </c>
      <c r="AK1111" s="3"/>
      <c r="AL1111" s="3"/>
      <c r="AM1111" s="3">
        <v>11.989500045776399</v>
      </c>
      <c r="AN1111" s="3"/>
      <c r="AO1111" s="3"/>
      <c r="AP1111" s="3">
        <v>11.939700126647899</v>
      </c>
      <c r="AQ1111" s="3"/>
      <c r="AR1111" s="3"/>
      <c r="AS1111" s="3">
        <v>11.904000282287599</v>
      </c>
      <c r="AT1111" s="3"/>
      <c r="AU1111" s="3"/>
      <c r="AV1111" s="3">
        <v>13.4805498123169</v>
      </c>
      <c r="AW1111" s="3"/>
      <c r="AX1111" s="3"/>
      <c r="AY1111" s="3">
        <v>13.4984998703003</v>
      </c>
      <c r="AZ1111" s="3"/>
      <c r="BA1111" s="3"/>
      <c r="BB1111" s="3">
        <v>13.481249809265099</v>
      </c>
      <c r="BC1111" s="3"/>
      <c r="BD1111" s="3"/>
      <c r="BE1111" s="3">
        <v>13.443300247192401</v>
      </c>
      <c r="BF1111" s="3"/>
      <c r="BG1111" s="3"/>
      <c r="BH1111" s="3">
        <v>13.3838996887207</v>
      </c>
      <c r="BI1111" s="3"/>
      <c r="BJ1111" s="3"/>
    </row>
    <row r="1112" spans="1:62" x14ac:dyDescent="0.3">
      <c r="A1112" s="3" t="s">
        <v>396</v>
      </c>
      <c r="B1112" s="3" t="s">
        <v>277</v>
      </c>
      <c r="C1112" s="3">
        <v>11625.0048828125</v>
      </c>
      <c r="D1112" s="3"/>
      <c r="E1112" s="3"/>
      <c r="F1112" s="3">
        <v>11625.9951171875</v>
      </c>
      <c r="G1112" s="3"/>
      <c r="H1112" s="3"/>
      <c r="I1112" s="3">
        <v>11625.0048828125</v>
      </c>
      <c r="J1112" s="3"/>
      <c r="K1112" s="3"/>
      <c r="L1112" s="3">
        <v>11625.9892578125</v>
      </c>
      <c r="M1112" s="3"/>
      <c r="N1112" s="3"/>
      <c r="O1112" s="3">
        <v>12143.9130859375</v>
      </c>
      <c r="P1112" s="3"/>
      <c r="Q1112" s="3"/>
      <c r="R1112" s="3">
        <v>12149.9951171875</v>
      </c>
      <c r="S1112" s="3"/>
      <c r="T1112" s="3"/>
      <c r="U1112" s="3">
        <v>12149.9951171875</v>
      </c>
      <c r="V1112" s="3"/>
      <c r="W1112" s="3"/>
      <c r="X1112" s="3">
        <v>12654.416015625</v>
      </c>
      <c r="Y1112" s="3"/>
      <c r="Z1112" s="3"/>
      <c r="AA1112" s="3">
        <v>12654.9951171875</v>
      </c>
      <c r="AB1112" s="3"/>
      <c r="AC1112" s="3"/>
      <c r="AD1112" s="3">
        <v>12654.0048828125</v>
      </c>
      <c r="AE1112" s="3"/>
      <c r="AF1112" s="3"/>
      <c r="AG1112" s="3">
        <v>12654.9951171875</v>
      </c>
      <c r="AH1112" s="3"/>
      <c r="AI1112" s="3"/>
      <c r="AJ1112" s="3">
        <v>12944.71875</v>
      </c>
      <c r="AK1112" s="3"/>
      <c r="AL1112" s="3"/>
      <c r="AM1112" s="3">
        <v>12944.9951171875</v>
      </c>
      <c r="AN1112" s="3"/>
      <c r="AO1112" s="3"/>
      <c r="AP1112" s="3">
        <v>12944.0048828125</v>
      </c>
      <c r="AQ1112" s="3"/>
      <c r="AR1112" s="3"/>
      <c r="AS1112" s="3">
        <v>12944.9951171875</v>
      </c>
      <c r="AT1112" s="3"/>
      <c r="AU1112" s="3"/>
      <c r="AV1112" s="3">
        <v>13335.5859375</v>
      </c>
      <c r="AW1112" s="3"/>
      <c r="AX1112" s="3"/>
      <c r="AY1112" s="3">
        <v>13335.0048828125</v>
      </c>
      <c r="AZ1112" s="3"/>
      <c r="BA1112" s="3"/>
      <c r="BB1112" s="3">
        <v>13334.0048828125</v>
      </c>
      <c r="BC1112" s="3"/>
      <c r="BD1112" s="3"/>
      <c r="BE1112" s="3">
        <v>13334.9951171875</v>
      </c>
      <c r="BF1112" s="3"/>
      <c r="BG1112" s="3"/>
      <c r="BH1112" s="3">
        <v>13334.0048828125</v>
      </c>
      <c r="BI1112" s="3"/>
      <c r="BJ1112" s="3"/>
    </row>
    <row r="1113" spans="1:62" x14ac:dyDescent="0.3">
      <c r="A1113" s="3" t="s">
        <v>397</v>
      </c>
      <c r="B1113" s="3" t="s">
        <v>277</v>
      </c>
      <c r="C1113" s="3">
        <v>11625.0048828125</v>
      </c>
      <c r="D1113" s="3"/>
      <c r="E1113" s="3"/>
      <c r="F1113" s="3">
        <v>11625.9951171875</v>
      </c>
      <c r="G1113" s="3"/>
      <c r="H1113" s="3"/>
      <c r="I1113" s="3">
        <v>11625.0048828125</v>
      </c>
      <c r="J1113" s="3"/>
      <c r="K1113" s="3"/>
      <c r="L1113" s="3">
        <v>11625.9892578125</v>
      </c>
      <c r="M1113" s="3"/>
      <c r="N1113" s="3"/>
      <c r="O1113" s="3">
        <v>12143.9130859375</v>
      </c>
      <c r="P1113" s="3"/>
      <c r="Q1113" s="3"/>
      <c r="R1113" s="3">
        <v>12149.9951171875</v>
      </c>
      <c r="S1113" s="3"/>
      <c r="T1113" s="3"/>
      <c r="U1113" s="3">
        <v>12149.9951171875</v>
      </c>
      <c r="V1113" s="3"/>
      <c r="W1113" s="3"/>
      <c r="X1113" s="3">
        <v>12654.416015625</v>
      </c>
      <c r="Y1113" s="3"/>
      <c r="Z1113" s="3"/>
      <c r="AA1113" s="3">
        <v>12654.9951171875</v>
      </c>
      <c r="AB1113" s="3"/>
      <c r="AC1113" s="3"/>
      <c r="AD1113" s="3">
        <v>12654.0048828125</v>
      </c>
      <c r="AE1113" s="3"/>
      <c r="AF1113" s="3"/>
      <c r="AG1113" s="3">
        <v>12654.9951171875</v>
      </c>
      <c r="AH1113" s="3"/>
      <c r="AI1113" s="3"/>
      <c r="AJ1113" s="3">
        <v>12944.71875</v>
      </c>
      <c r="AK1113" s="3"/>
      <c r="AL1113" s="3"/>
      <c r="AM1113" s="3">
        <v>12944.9951171875</v>
      </c>
      <c r="AN1113" s="3"/>
      <c r="AO1113" s="3"/>
      <c r="AP1113" s="3">
        <v>12944.0048828125</v>
      </c>
      <c r="AQ1113" s="3"/>
      <c r="AR1113" s="3"/>
      <c r="AS1113" s="3">
        <v>12944.9951171875</v>
      </c>
      <c r="AT1113" s="3"/>
      <c r="AU1113" s="3"/>
      <c r="AV1113" s="3">
        <v>13335.5859375</v>
      </c>
      <c r="AW1113" s="3"/>
      <c r="AX1113" s="3"/>
      <c r="AY1113" s="3">
        <v>13335.0048828125</v>
      </c>
      <c r="AZ1113" s="3"/>
      <c r="BA1113" s="3"/>
      <c r="BB1113" s="3">
        <v>13334.0048828125</v>
      </c>
      <c r="BC1113" s="3"/>
      <c r="BD1113" s="3"/>
      <c r="BE1113" s="3">
        <v>13334.9951171875</v>
      </c>
      <c r="BF1113" s="3"/>
      <c r="BG1113" s="3"/>
      <c r="BH1113" s="3">
        <v>13334.0048828125</v>
      </c>
      <c r="BI1113" s="3"/>
      <c r="BJ1113" s="3"/>
    </row>
    <row r="1114" spans="1:62" x14ac:dyDescent="0.3">
      <c r="A1114" s="3" t="s">
        <v>398</v>
      </c>
      <c r="B1114" s="3" t="s">
        <v>277</v>
      </c>
      <c r="C1114" s="3">
        <v>11625.0048828125</v>
      </c>
      <c r="D1114" s="3"/>
      <c r="E1114" s="3"/>
      <c r="F1114" s="3">
        <v>11625.9951171875</v>
      </c>
      <c r="G1114" s="3"/>
      <c r="H1114" s="3"/>
      <c r="I1114" s="3">
        <v>11625.0048828125</v>
      </c>
      <c r="J1114" s="3"/>
      <c r="K1114" s="3"/>
      <c r="L1114" s="3">
        <v>11625.9892578125</v>
      </c>
      <c r="M1114" s="3"/>
      <c r="N1114" s="3"/>
      <c r="O1114" s="3">
        <v>12143.9130859375</v>
      </c>
      <c r="P1114" s="3"/>
      <c r="Q1114" s="3"/>
      <c r="R1114" s="3">
        <v>12149.9951171875</v>
      </c>
      <c r="S1114" s="3"/>
      <c r="T1114" s="3"/>
      <c r="U1114" s="3">
        <v>12149.9951171875</v>
      </c>
      <c r="V1114" s="3"/>
      <c r="W1114" s="3"/>
      <c r="X1114" s="3">
        <v>12654.416015625</v>
      </c>
      <c r="Y1114" s="3"/>
      <c r="Z1114" s="3"/>
      <c r="AA1114" s="3">
        <v>12654.9951171875</v>
      </c>
      <c r="AB1114" s="3"/>
      <c r="AC1114" s="3"/>
      <c r="AD1114" s="3">
        <v>12654.0048828125</v>
      </c>
      <c r="AE1114" s="3"/>
      <c r="AF1114" s="3"/>
      <c r="AG1114" s="3">
        <v>12654.9951171875</v>
      </c>
      <c r="AH1114" s="3"/>
      <c r="AI1114" s="3"/>
      <c r="AJ1114" s="3">
        <v>12944.71875</v>
      </c>
      <c r="AK1114" s="3"/>
      <c r="AL1114" s="3"/>
      <c r="AM1114" s="3">
        <v>12944.9951171875</v>
      </c>
      <c r="AN1114" s="3"/>
      <c r="AO1114" s="3"/>
      <c r="AP1114" s="3">
        <v>12944.0048828125</v>
      </c>
      <c r="AQ1114" s="3"/>
      <c r="AR1114" s="3"/>
      <c r="AS1114" s="3">
        <v>12944.9951171875</v>
      </c>
      <c r="AT1114" s="3"/>
      <c r="AU1114" s="3"/>
      <c r="AV1114" s="3">
        <v>13335.5859375</v>
      </c>
      <c r="AW1114" s="3"/>
      <c r="AX1114" s="3"/>
      <c r="AY1114" s="3">
        <v>13335.0048828125</v>
      </c>
      <c r="AZ1114" s="3"/>
      <c r="BA1114" s="3"/>
      <c r="BB1114" s="3">
        <v>13334.0048828125</v>
      </c>
      <c r="BC1114" s="3"/>
      <c r="BD1114" s="3"/>
      <c r="BE1114" s="3">
        <v>13334.9951171875</v>
      </c>
      <c r="BF1114" s="3"/>
      <c r="BG1114" s="3"/>
      <c r="BH1114" s="3">
        <v>13334.0048828125</v>
      </c>
      <c r="BI1114" s="3"/>
      <c r="BJ1114" s="3"/>
    </row>
    <row r="1115" spans="1:62" x14ac:dyDescent="0.3">
      <c r="A1115" s="3" t="s">
        <v>399</v>
      </c>
      <c r="B1115" s="3" t="s">
        <v>277</v>
      </c>
      <c r="C1115" s="3">
        <v>6065.00244140625</v>
      </c>
      <c r="D1115" s="3"/>
      <c r="E1115" s="3"/>
      <c r="F1115" s="3">
        <v>8505.5078125</v>
      </c>
      <c r="G1115" s="3"/>
      <c r="H1115" s="3"/>
      <c r="I1115" s="3">
        <v>10932.5576171875</v>
      </c>
      <c r="J1115" s="3"/>
      <c r="K1115" s="3"/>
      <c r="L1115" s="3">
        <v>12138.8251953125</v>
      </c>
      <c r="M1115" s="3"/>
      <c r="N1115" s="3"/>
      <c r="O1115" s="3">
        <v>7367.7705078125</v>
      </c>
      <c r="P1115" s="3"/>
      <c r="Q1115" s="3"/>
      <c r="R1115" s="3">
        <v>9750.02734375</v>
      </c>
      <c r="S1115" s="3"/>
      <c r="T1115" s="3"/>
      <c r="U1115" s="3">
        <v>12177.923828125</v>
      </c>
      <c r="V1115" s="3"/>
      <c r="W1115" s="3"/>
      <c r="X1115" s="3">
        <v>6106.70068359375</v>
      </c>
      <c r="Y1115" s="3"/>
      <c r="Z1115" s="3"/>
      <c r="AA1115" s="3">
        <v>8532.498046875</v>
      </c>
      <c r="AB1115" s="3"/>
      <c r="AC1115" s="3"/>
      <c r="AD1115" s="3">
        <v>10983.9306640625</v>
      </c>
      <c r="AE1115" s="3"/>
      <c r="AF1115" s="3"/>
      <c r="AG1115" s="3">
        <v>12196.931640625</v>
      </c>
      <c r="AH1115" s="3"/>
      <c r="AI1115" s="3"/>
      <c r="AJ1115" s="3">
        <v>7336.14697265625</v>
      </c>
      <c r="AK1115" s="3"/>
      <c r="AL1115" s="3"/>
      <c r="AM1115" s="3">
        <v>9753.8583984375</v>
      </c>
      <c r="AN1115" s="3"/>
      <c r="AO1115" s="3"/>
      <c r="AP1115" s="3">
        <v>12203.93359375</v>
      </c>
      <c r="AQ1115" s="3"/>
      <c r="AR1115" s="3"/>
      <c r="AS1115" s="3">
        <v>12806.3662109375</v>
      </c>
      <c r="AT1115" s="3"/>
      <c r="AU1115" s="3"/>
      <c r="AV1115" s="3">
        <v>7354.912109375</v>
      </c>
      <c r="AW1115" s="3"/>
      <c r="AX1115" s="3"/>
      <c r="AY1115" s="3">
        <v>8563.314453125</v>
      </c>
      <c r="AZ1115" s="3"/>
      <c r="BA1115" s="3"/>
      <c r="BB1115" s="3">
        <v>11008.169921875</v>
      </c>
      <c r="BC1115" s="3"/>
      <c r="BD1115" s="3"/>
      <c r="BE1115" s="3">
        <v>12224.71484375</v>
      </c>
      <c r="BF1115" s="3"/>
      <c r="BG1115" s="3"/>
      <c r="BH1115" s="3">
        <v>12843.3466796875</v>
      </c>
      <c r="BI1115" s="3"/>
      <c r="BJ1115" s="3"/>
    </row>
    <row r="1116" spans="1:62" x14ac:dyDescent="0.3">
      <c r="A1116" s="3" t="s">
        <v>400</v>
      </c>
      <c r="B1116" s="3" t="s">
        <v>277</v>
      </c>
      <c r="C1116" s="3">
        <v>6065.00244140625</v>
      </c>
      <c r="D1116" s="3"/>
      <c r="E1116" s="3"/>
      <c r="F1116" s="3">
        <v>8505.5078125</v>
      </c>
      <c r="G1116" s="3"/>
      <c r="H1116" s="3"/>
      <c r="I1116" s="3">
        <v>10932.5576171875</v>
      </c>
      <c r="J1116" s="3"/>
      <c r="K1116" s="3"/>
      <c r="L1116" s="3">
        <v>12138.8251953125</v>
      </c>
      <c r="M1116" s="3"/>
      <c r="N1116" s="3"/>
      <c r="O1116" s="3">
        <v>7367.7705078125</v>
      </c>
      <c r="P1116" s="3"/>
      <c r="Q1116" s="3"/>
      <c r="R1116" s="3">
        <v>9750.02734375</v>
      </c>
      <c r="S1116" s="3"/>
      <c r="T1116" s="3"/>
      <c r="U1116" s="3">
        <v>12177.923828125</v>
      </c>
      <c r="V1116" s="3"/>
      <c r="W1116" s="3"/>
      <c r="X1116" s="3">
        <v>6106.70068359375</v>
      </c>
      <c r="Y1116" s="3"/>
      <c r="Z1116" s="3"/>
      <c r="AA1116" s="3">
        <v>8532.498046875</v>
      </c>
      <c r="AB1116" s="3"/>
      <c r="AC1116" s="3"/>
      <c r="AD1116" s="3">
        <v>10983.9306640625</v>
      </c>
      <c r="AE1116" s="3"/>
      <c r="AF1116" s="3"/>
      <c r="AG1116" s="3">
        <v>12196.931640625</v>
      </c>
      <c r="AH1116" s="3"/>
      <c r="AI1116" s="3"/>
      <c r="AJ1116" s="3">
        <v>7336.14697265625</v>
      </c>
      <c r="AK1116" s="3"/>
      <c r="AL1116" s="3"/>
      <c r="AM1116" s="3">
        <v>9753.8583984375</v>
      </c>
      <c r="AN1116" s="3"/>
      <c r="AO1116" s="3"/>
      <c r="AP1116" s="3">
        <v>12203.93359375</v>
      </c>
      <c r="AQ1116" s="3"/>
      <c r="AR1116" s="3"/>
      <c r="AS1116" s="3">
        <v>12806.3662109375</v>
      </c>
      <c r="AT1116" s="3"/>
      <c r="AU1116" s="3"/>
      <c r="AV1116" s="3">
        <v>7354.912109375</v>
      </c>
      <c r="AW1116" s="3"/>
      <c r="AX1116" s="3"/>
      <c r="AY1116" s="3">
        <v>8563.314453125</v>
      </c>
      <c r="AZ1116" s="3"/>
      <c r="BA1116" s="3"/>
      <c r="BB1116" s="3">
        <v>11008.169921875</v>
      </c>
      <c r="BC1116" s="3"/>
      <c r="BD1116" s="3"/>
      <c r="BE1116" s="3">
        <v>12224.71484375</v>
      </c>
      <c r="BF1116" s="3"/>
      <c r="BG1116" s="3"/>
      <c r="BH1116" s="3">
        <v>12843.3466796875</v>
      </c>
      <c r="BI1116" s="3"/>
      <c r="BJ1116" s="3"/>
    </row>
    <row r="1117" spans="1:62" x14ac:dyDescent="0.3">
      <c r="A1117" s="3" t="s">
        <v>401</v>
      </c>
      <c r="B1117" s="3" t="s">
        <v>277</v>
      </c>
      <c r="C1117" s="3">
        <v>6065.00244140625</v>
      </c>
      <c r="D1117" s="3"/>
      <c r="E1117" s="3"/>
      <c r="F1117" s="3">
        <v>8505.5078125</v>
      </c>
      <c r="G1117" s="3"/>
      <c r="H1117" s="3"/>
      <c r="I1117" s="3">
        <v>10932.5576171875</v>
      </c>
      <c r="J1117" s="3"/>
      <c r="K1117" s="3"/>
      <c r="L1117" s="3">
        <v>12138.8251953125</v>
      </c>
      <c r="M1117" s="3"/>
      <c r="N1117" s="3"/>
      <c r="O1117" s="3">
        <v>7367.7705078125</v>
      </c>
      <c r="P1117" s="3"/>
      <c r="Q1117" s="3"/>
      <c r="R1117" s="3">
        <v>9750.02734375</v>
      </c>
      <c r="S1117" s="3"/>
      <c r="T1117" s="3"/>
      <c r="U1117" s="3">
        <v>12177.923828125</v>
      </c>
      <c r="V1117" s="3"/>
      <c r="W1117" s="3"/>
      <c r="X1117" s="3">
        <v>6106.70068359375</v>
      </c>
      <c r="Y1117" s="3"/>
      <c r="Z1117" s="3"/>
      <c r="AA1117" s="3">
        <v>8532.498046875</v>
      </c>
      <c r="AB1117" s="3"/>
      <c r="AC1117" s="3"/>
      <c r="AD1117" s="3">
        <v>10983.9306640625</v>
      </c>
      <c r="AE1117" s="3"/>
      <c r="AF1117" s="3"/>
      <c r="AG1117" s="3">
        <v>12196.931640625</v>
      </c>
      <c r="AH1117" s="3"/>
      <c r="AI1117" s="3"/>
      <c r="AJ1117" s="3">
        <v>7336.14697265625</v>
      </c>
      <c r="AK1117" s="3"/>
      <c r="AL1117" s="3"/>
      <c r="AM1117" s="3">
        <v>9753.8583984375</v>
      </c>
      <c r="AN1117" s="3"/>
      <c r="AO1117" s="3"/>
      <c r="AP1117" s="3">
        <v>12203.93359375</v>
      </c>
      <c r="AQ1117" s="3"/>
      <c r="AR1117" s="3"/>
      <c r="AS1117" s="3">
        <v>12806.3662109375</v>
      </c>
      <c r="AT1117" s="3"/>
      <c r="AU1117" s="3"/>
      <c r="AV1117" s="3">
        <v>7354.912109375</v>
      </c>
      <c r="AW1117" s="3"/>
      <c r="AX1117" s="3"/>
      <c r="AY1117" s="3">
        <v>8563.314453125</v>
      </c>
      <c r="AZ1117" s="3"/>
      <c r="BA1117" s="3"/>
      <c r="BB1117" s="3">
        <v>11008.169921875</v>
      </c>
      <c r="BC1117" s="3"/>
      <c r="BD1117" s="3"/>
      <c r="BE1117" s="3">
        <v>12224.71484375</v>
      </c>
      <c r="BF1117" s="3"/>
      <c r="BG1117" s="3"/>
      <c r="BH1117" s="3">
        <v>12843.3466796875</v>
      </c>
      <c r="BI1117" s="3"/>
      <c r="BJ1117" s="3"/>
    </row>
    <row r="1118" spans="1:62" x14ac:dyDescent="0.3">
      <c r="A1118" s="3" t="s">
        <v>526</v>
      </c>
      <c r="B1118" s="3" t="s">
        <v>409</v>
      </c>
      <c r="C1118" s="3">
        <v>2</v>
      </c>
      <c r="D1118" s="3"/>
      <c r="E1118" s="3"/>
      <c r="F1118" s="3">
        <v>2</v>
      </c>
      <c r="G1118" s="3"/>
      <c r="H1118" s="3"/>
      <c r="I1118" s="3">
        <v>2</v>
      </c>
      <c r="J1118" s="3"/>
      <c r="K1118" s="3"/>
      <c r="L1118" s="3">
        <v>2</v>
      </c>
      <c r="M1118" s="3"/>
      <c r="N1118" s="3"/>
      <c r="O1118" s="3">
        <v>2</v>
      </c>
      <c r="P1118" s="3"/>
      <c r="Q1118" s="3"/>
      <c r="R1118" s="3">
        <v>2</v>
      </c>
      <c r="S1118" s="3"/>
      <c r="T1118" s="3"/>
      <c r="U1118" s="3">
        <v>2</v>
      </c>
      <c r="V1118" s="3"/>
      <c r="W1118" s="3"/>
      <c r="X1118" s="3">
        <v>2</v>
      </c>
      <c r="Y1118" s="3"/>
      <c r="Z1118" s="3"/>
      <c r="AA1118" s="3">
        <v>2</v>
      </c>
      <c r="AB1118" s="3"/>
      <c r="AC1118" s="3"/>
      <c r="AD1118" s="3">
        <v>2</v>
      </c>
      <c r="AE1118" s="3"/>
      <c r="AF1118" s="3"/>
      <c r="AG1118" s="3">
        <v>2</v>
      </c>
      <c r="AH1118" s="3"/>
      <c r="AI1118" s="3"/>
      <c r="AJ1118" s="3">
        <v>2</v>
      </c>
      <c r="AK1118" s="3"/>
      <c r="AL1118" s="3"/>
      <c r="AM1118" s="3">
        <v>2</v>
      </c>
      <c r="AN1118" s="3"/>
      <c r="AO1118" s="3"/>
      <c r="AP1118" s="3">
        <v>2</v>
      </c>
      <c r="AQ1118" s="3"/>
      <c r="AR1118" s="3"/>
      <c r="AS1118" s="3">
        <v>2</v>
      </c>
      <c r="AT1118" s="3"/>
      <c r="AU1118" s="3"/>
      <c r="AV1118" s="3">
        <v>2</v>
      </c>
      <c r="AW1118" s="3"/>
      <c r="AX1118" s="3"/>
      <c r="AY1118" s="3">
        <v>2</v>
      </c>
      <c r="AZ1118" s="3"/>
      <c r="BA1118" s="3"/>
      <c r="BB1118" s="3">
        <v>2</v>
      </c>
      <c r="BC1118" s="3"/>
      <c r="BD1118" s="3"/>
      <c r="BE1118" s="3">
        <v>2</v>
      </c>
      <c r="BF1118" s="3"/>
      <c r="BG1118" s="3"/>
      <c r="BH1118" s="3">
        <v>2</v>
      </c>
      <c r="BI1118" s="3"/>
      <c r="BJ1118" s="3"/>
    </row>
    <row r="1119" spans="1:62" x14ac:dyDescent="0.3">
      <c r="A1119" s="3" t="s">
        <v>527</v>
      </c>
      <c r="B1119" s="3" t="s">
        <v>409</v>
      </c>
      <c r="C1119" s="3">
        <v>2</v>
      </c>
      <c r="D1119" s="3"/>
      <c r="E1119" s="3"/>
      <c r="F1119" s="3">
        <v>2</v>
      </c>
      <c r="G1119" s="3"/>
      <c r="H1119" s="3"/>
      <c r="I1119" s="3">
        <v>2</v>
      </c>
      <c r="J1119" s="3"/>
      <c r="K1119" s="3"/>
      <c r="L1119" s="3">
        <v>2</v>
      </c>
      <c r="M1119" s="3"/>
      <c r="N1119" s="3"/>
      <c r="O1119" s="3">
        <v>2</v>
      </c>
      <c r="P1119" s="3"/>
      <c r="Q1119" s="3"/>
      <c r="R1119" s="3">
        <v>2</v>
      </c>
      <c r="S1119" s="3"/>
      <c r="T1119" s="3"/>
      <c r="U1119" s="3">
        <v>2</v>
      </c>
      <c r="V1119" s="3"/>
      <c r="W1119" s="3"/>
      <c r="X1119" s="3">
        <v>2</v>
      </c>
      <c r="Y1119" s="3"/>
      <c r="Z1119" s="3"/>
      <c r="AA1119" s="3">
        <v>2</v>
      </c>
      <c r="AB1119" s="3"/>
      <c r="AC1119" s="3"/>
      <c r="AD1119" s="3">
        <v>2</v>
      </c>
      <c r="AE1119" s="3"/>
      <c r="AF1119" s="3"/>
      <c r="AG1119" s="3">
        <v>2</v>
      </c>
      <c r="AH1119" s="3"/>
      <c r="AI1119" s="3"/>
      <c r="AJ1119" s="3">
        <v>2</v>
      </c>
      <c r="AK1119" s="3"/>
      <c r="AL1119" s="3"/>
      <c r="AM1119" s="3">
        <v>2</v>
      </c>
      <c r="AN1119" s="3"/>
      <c r="AO1119" s="3"/>
      <c r="AP1119" s="3">
        <v>2</v>
      </c>
      <c r="AQ1119" s="3"/>
      <c r="AR1119" s="3"/>
      <c r="AS1119" s="3">
        <v>2</v>
      </c>
      <c r="AT1119" s="3"/>
      <c r="AU1119" s="3"/>
      <c r="AV1119" s="3">
        <v>2</v>
      </c>
      <c r="AW1119" s="3"/>
      <c r="AX1119" s="3"/>
      <c r="AY1119" s="3">
        <v>2</v>
      </c>
      <c r="AZ1119" s="3"/>
      <c r="BA1119" s="3"/>
      <c r="BB1119" s="3">
        <v>2</v>
      </c>
      <c r="BC1119" s="3"/>
      <c r="BD1119" s="3"/>
      <c r="BE1119" s="3">
        <v>2</v>
      </c>
      <c r="BF1119" s="3"/>
      <c r="BG1119" s="3"/>
      <c r="BH1119" s="3">
        <v>2</v>
      </c>
      <c r="BI1119" s="3"/>
      <c r="BJ1119" s="3"/>
    </row>
    <row r="1120" spans="1:62" x14ac:dyDescent="0.3">
      <c r="A1120" s="3" t="s">
        <v>440</v>
      </c>
      <c r="B1120" s="3" t="s">
        <v>409</v>
      </c>
      <c r="C1120" s="3">
        <v>79.199996948242202</v>
      </c>
      <c r="D1120" s="3"/>
      <c r="E1120" s="3"/>
      <c r="F1120" s="3">
        <v>79.599998474121094</v>
      </c>
      <c r="G1120" s="3"/>
      <c r="H1120" s="3"/>
      <c r="I1120" s="3">
        <v>80.199996948242202</v>
      </c>
      <c r="J1120" s="3"/>
      <c r="K1120" s="3"/>
      <c r="L1120" s="3">
        <v>80.599998474121094</v>
      </c>
      <c r="M1120" s="3"/>
      <c r="N1120" s="3"/>
      <c r="O1120" s="3">
        <v>82</v>
      </c>
      <c r="P1120" s="3"/>
      <c r="Q1120" s="3"/>
      <c r="R1120" s="3">
        <v>82</v>
      </c>
      <c r="S1120" s="3"/>
      <c r="T1120" s="3"/>
      <c r="U1120" s="3">
        <v>82</v>
      </c>
      <c r="V1120" s="3"/>
      <c r="W1120" s="3"/>
      <c r="X1120" s="3">
        <v>82.5</v>
      </c>
      <c r="Y1120" s="3"/>
      <c r="Z1120" s="3"/>
      <c r="AA1120" s="3">
        <v>82.699996948242202</v>
      </c>
      <c r="AB1120" s="3"/>
      <c r="AC1120" s="3"/>
      <c r="AD1120" s="3">
        <v>82.699996948242202</v>
      </c>
      <c r="AE1120" s="3"/>
      <c r="AF1120" s="3"/>
      <c r="AG1120" s="3">
        <v>83</v>
      </c>
      <c r="AH1120" s="3"/>
      <c r="AI1120" s="3"/>
      <c r="AJ1120" s="3">
        <v>84.199996948242202</v>
      </c>
      <c r="AK1120" s="3"/>
      <c r="AL1120" s="3"/>
      <c r="AM1120" s="3">
        <v>84.400001525878906</v>
      </c>
      <c r="AN1120" s="3"/>
      <c r="AO1120" s="3"/>
      <c r="AP1120" s="3">
        <v>84.599998474121094</v>
      </c>
      <c r="AQ1120" s="3"/>
      <c r="AR1120" s="3"/>
      <c r="AS1120" s="3">
        <v>85.099998474121094</v>
      </c>
      <c r="AT1120" s="3"/>
      <c r="AU1120" s="3"/>
      <c r="AV1120" s="3">
        <v>85.5</v>
      </c>
      <c r="AW1120" s="3"/>
      <c r="AX1120" s="3"/>
      <c r="AY1120" s="3">
        <v>85.5</v>
      </c>
      <c r="AZ1120" s="3"/>
      <c r="BA1120" s="3"/>
      <c r="BB1120" s="3">
        <v>85.199996948242202</v>
      </c>
      <c r="BC1120" s="3"/>
      <c r="BD1120" s="3"/>
      <c r="BE1120" s="3">
        <v>85.199996948242202</v>
      </c>
      <c r="BF1120" s="3"/>
      <c r="BG1120" s="3"/>
      <c r="BH1120" s="3">
        <v>85.599998474121094</v>
      </c>
      <c r="BI1120" s="3"/>
      <c r="BJ1120" s="3"/>
    </row>
    <row r="1121" spans="1:62" x14ac:dyDescent="0.3">
      <c r="A1121" s="3" t="s">
        <v>441</v>
      </c>
      <c r="B1121" s="3" t="s">
        <v>409</v>
      </c>
      <c r="C1121" s="3">
        <v>81.900001525878906</v>
      </c>
      <c r="D1121" s="3"/>
      <c r="E1121" s="3"/>
      <c r="F1121" s="3">
        <v>82.300003051757798</v>
      </c>
      <c r="G1121" s="3"/>
      <c r="H1121" s="3"/>
      <c r="I1121" s="3">
        <v>82.900001525878906</v>
      </c>
      <c r="J1121" s="3"/>
      <c r="K1121" s="3"/>
      <c r="L1121" s="3">
        <v>83.300003051757798</v>
      </c>
      <c r="M1121" s="3"/>
      <c r="N1121" s="3"/>
      <c r="O1121" s="3">
        <v>84.800003051757798</v>
      </c>
      <c r="P1121" s="3"/>
      <c r="Q1121" s="3"/>
      <c r="R1121" s="3">
        <v>84.800003051757798</v>
      </c>
      <c r="S1121" s="3"/>
      <c r="T1121" s="3"/>
      <c r="U1121" s="3">
        <v>84.900001525878906</v>
      </c>
      <c r="V1121" s="3"/>
      <c r="W1121" s="3"/>
      <c r="X1121" s="3">
        <v>85.5</v>
      </c>
      <c r="Y1121" s="3"/>
      <c r="Z1121" s="3"/>
      <c r="AA1121" s="3">
        <v>85.5</v>
      </c>
      <c r="AB1121" s="3"/>
      <c r="AC1121" s="3"/>
      <c r="AD1121" s="3">
        <v>85.5</v>
      </c>
      <c r="AE1121" s="3"/>
      <c r="AF1121" s="3"/>
      <c r="AG1121" s="3">
        <v>85.699996948242202</v>
      </c>
      <c r="AH1121" s="3"/>
      <c r="AI1121" s="3"/>
      <c r="AJ1121" s="3">
        <v>87.099998474121094</v>
      </c>
      <c r="AK1121" s="3"/>
      <c r="AL1121" s="3"/>
      <c r="AM1121" s="3">
        <v>87.199996948242202</v>
      </c>
      <c r="AN1121" s="3"/>
      <c r="AO1121" s="3"/>
      <c r="AP1121" s="3">
        <v>87.5</v>
      </c>
      <c r="AQ1121" s="3"/>
      <c r="AR1121" s="3"/>
      <c r="AS1121" s="3">
        <v>88</v>
      </c>
      <c r="AT1121" s="3"/>
      <c r="AU1121" s="3"/>
      <c r="AV1121" s="3">
        <v>88.699996948242202</v>
      </c>
      <c r="AW1121" s="3"/>
      <c r="AX1121" s="3"/>
      <c r="AY1121" s="3">
        <v>88.599998474121094</v>
      </c>
      <c r="AZ1121" s="3"/>
      <c r="BA1121" s="3"/>
      <c r="BB1121" s="3">
        <v>88.199996948242202</v>
      </c>
      <c r="BC1121" s="3"/>
      <c r="BD1121" s="3"/>
      <c r="BE1121" s="3">
        <v>88.199996948242202</v>
      </c>
      <c r="BF1121" s="3"/>
      <c r="BG1121" s="3"/>
      <c r="BH1121" s="3">
        <v>88.5</v>
      </c>
      <c r="BI1121" s="3"/>
      <c r="BJ1121" s="3"/>
    </row>
    <row r="1122" spans="1:62" x14ac:dyDescent="0.3">
      <c r="A1122" s="3" t="s">
        <v>442</v>
      </c>
      <c r="B1122" s="3" t="s">
        <v>409</v>
      </c>
      <c r="C1122" s="3">
        <v>63.599998474121101</v>
      </c>
      <c r="D1122" s="3"/>
      <c r="E1122" s="3"/>
      <c r="F1122" s="3">
        <v>64.099998474121094</v>
      </c>
      <c r="G1122" s="3"/>
      <c r="H1122" s="3"/>
      <c r="I1122" s="3">
        <v>65</v>
      </c>
      <c r="J1122" s="3"/>
      <c r="K1122" s="3"/>
      <c r="L1122" s="3">
        <v>65.800003051757798</v>
      </c>
      <c r="M1122" s="3"/>
      <c r="N1122" s="3"/>
      <c r="O1122" s="3">
        <v>67.5</v>
      </c>
      <c r="P1122" s="3"/>
      <c r="Q1122" s="3"/>
      <c r="R1122" s="3">
        <v>67.599998474121094</v>
      </c>
      <c r="S1122" s="3"/>
      <c r="T1122" s="3"/>
      <c r="U1122" s="3">
        <v>67.800003051757798</v>
      </c>
      <c r="V1122" s="3"/>
      <c r="W1122" s="3"/>
      <c r="X1122" s="3">
        <v>68.300003051757798</v>
      </c>
      <c r="Y1122" s="3"/>
      <c r="Z1122" s="3"/>
      <c r="AA1122" s="3">
        <v>68.400001525878906</v>
      </c>
      <c r="AB1122" s="3"/>
      <c r="AC1122" s="3"/>
      <c r="AD1122" s="3">
        <v>68.400001525878906</v>
      </c>
      <c r="AE1122" s="3"/>
      <c r="AF1122" s="3"/>
      <c r="AG1122" s="3">
        <v>68.800003051757798</v>
      </c>
      <c r="AH1122" s="3"/>
      <c r="AI1122" s="3"/>
      <c r="AJ1122" s="3">
        <v>70.199996948242202</v>
      </c>
      <c r="AK1122" s="3"/>
      <c r="AL1122" s="3"/>
      <c r="AM1122" s="3">
        <v>70.400001525878906</v>
      </c>
      <c r="AN1122" s="3"/>
      <c r="AO1122" s="3"/>
      <c r="AP1122" s="3">
        <v>70.900001525878906</v>
      </c>
      <c r="AQ1122" s="3"/>
      <c r="AR1122" s="3"/>
      <c r="AS1122" s="3">
        <v>71.5</v>
      </c>
      <c r="AT1122" s="3"/>
      <c r="AU1122" s="3"/>
      <c r="AV1122" s="3">
        <v>72.099998474121094</v>
      </c>
      <c r="AW1122" s="3"/>
      <c r="AX1122" s="3"/>
      <c r="AY1122" s="3">
        <v>72</v>
      </c>
      <c r="AZ1122" s="3"/>
      <c r="BA1122" s="3"/>
      <c r="BB1122" s="3">
        <v>71.599998474121094</v>
      </c>
      <c r="BC1122" s="3"/>
      <c r="BD1122" s="3"/>
      <c r="BE1122" s="3">
        <v>71.5</v>
      </c>
      <c r="BF1122" s="3"/>
      <c r="BG1122" s="3"/>
      <c r="BH1122" s="3">
        <v>72.099998474121094</v>
      </c>
      <c r="BI1122" s="3"/>
      <c r="BJ1122" s="3"/>
    </row>
    <row r="1123" spans="1:62" x14ac:dyDescent="0.3">
      <c r="A1123" s="3" t="s">
        <v>443</v>
      </c>
      <c r="B1123" s="3" t="s">
        <v>409</v>
      </c>
      <c r="C1123" s="3">
        <v>63.200000762939503</v>
      </c>
      <c r="D1123" s="3"/>
      <c r="E1123" s="3"/>
      <c r="F1123" s="3">
        <v>63.700000762939503</v>
      </c>
      <c r="G1123" s="3"/>
      <c r="H1123" s="3"/>
      <c r="I1123" s="3">
        <v>64.599998474121094</v>
      </c>
      <c r="J1123" s="3"/>
      <c r="K1123" s="3"/>
      <c r="L1123" s="3">
        <v>65.400001525878906</v>
      </c>
      <c r="M1123" s="3"/>
      <c r="N1123" s="3"/>
      <c r="O1123" s="3">
        <v>67.199996948242202</v>
      </c>
      <c r="P1123" s="3"/>
      <c r="Q1123" s="3"/>
      <c r="R1123" s="3">
        <v>67.400001525878906</v>
      </c>
      <c r="S1123" s="3"/>
      <c r="T1123" s="3"/>
      <c r="U1123" s="3">
        <v>67.599998474121094</v>
      </c>
      <c r="V1123" s="3"/>
      <c r="W1123" s="3"/>
      <c r="X1123" s="3">
        <v>68.300003051757798</v>
      </c>
      <c r="Y1123" s="3"/>
      <c r="Z1123" s="3"/>
      <c r="AA1123" s="3">
        <v>68.300003051757798</v>
      </c>
      <c r="AB1123" s="3"/>
      <c r="AC1123" s="3"/>
      <c r="AD1123" s="3">
        <v>68.400001525878906</v>
      </c>
      <c r="AE1123" s="3"/>
      <c r="AF1123" s="3"/>
      <c r="AG1123" s="3">
        <v>68.699996948242202</v>
      </c>
      <c r="AH1123" s="3"/>
      <c r="AI1123" s="3"/>
      <c r="AJ1123" s="3">
        <v>70.099998474121094</v>
      </c>
      <c r="AK1123" s="3"/>
      <c r="AL1123" s="3"/>
      <c r="AM1123" s="3">
        <v>70.400001525878906</v>
      </c>
      <c r="AN1123" s="3"/>
      <c r="AO1123" s="3"/>
      <c r="AP1123" s="3">
        <v>70.800003051757798</v>
      </c>
      <c r="AQ1123" s="3"/>
      <c r="AR1123" s="3"/>
      <c r="AS1123" s="3">
        <v>71.300003051757798</v>
      </c>
      <c r="AT1123" s="3"/>
      <c r="AU1123" s="3"/>
      <c r="AV1123" s="3">
        <v>72.099998474121094</v>
      </c>
      <c r="AW1123" s="3"/>
      <c r="AX1123" s="3"/>
      <c r="AY1123" s="3">
        <v>71.900001525878906</v>
      </c>
      <c r="AZ1123" s="3"/>
      <c r="BA1123" s="3"/>
      <c r="BB1123" s="3">
        <v>71.5</v>
      </c>
      <c r="BC1123" s="3"/>
      <c r="BD1123" s="3"/>
      <c r="BE1123" s="3">
        <v>71.5</v>
      </c>
      <c r="BF1123" s="3"/>
      <c r="BG1123" s="3"/>
      <c r="BH1123" s="3">
        <v>72.099998474121094</v>
      </c>
      <c r="BI1123" s="3"/>
      <c r="BJ1123" s="3"/>
    </row>
    <row r="1124" spans="1:62" x14ac:dyDescent="0.3">
      <c r="A1124" s="3" t="s">
        <v>444</v>
      </c>
      <c r="B1124" s="3" t="s">
        <v>409</v>
      </c>
      <c r="C1124" s="3">
        <v>61.799999237060497</v>
      </c>
      <c r="D1124" s="3"/>
      <c r="E1124" s="3"/>
      <c r="F1124" s="3">
        <v>62.400001525878899</v>
      </c>
      <c r="G1124" s="3"/>
      <c r="H1124" s="3"/>
      <c r="I1124" s="3">
        <v>63.400001525878899</v>
      </c>
      <c r="J1124" s="3"/>
      <c r="K1124" s="3"/>
      <c r="L1124" s="3">
        <v>64.400001525878906</v>
      </c>
      <c r="M1124" s="3"/>
      <c r="N1124" s="3"/>
      <c r="O1124" s="3">
        <v>66.599998474121094</v>
      </c>
      <c r="P1124" s="3"/>
      <c r="Q1124" s="3"/>
      <c r="R1124" s="3">
        <v>66.699996948242202</v>
      </c>
      <c r="S1124" s="3"/>
      <c r="T1124" s="3"/>
      <c r="U1124" s="3">
        <v>67.199996948242202</v>
      </c>
      <c r="V1124" s="3"/>
      <c r="W1124" s="3"/>
      <c r="X1124" s="3">
        <v>68</v>
      </c>
      <c r="Y1124" s="3"/>
      <c r="Z1124" s="3"/>
      <c r="AA1124" s="3">
        <v>68</v>
      </c>
      <c r="AB1124" s="3"/>
      <c r="AC1124" s="3"/>
      <c r="AD1124" s="3">
        <v>68</v>
      </c>
      <c r="AE1124" s="3"/>
      <c r="AF1124" s="3"/>
      <c r="AG1124" s="3">
        <v>68.400001525878906</v>
      </c>
      <c r="AH1124" s="3"/>
      <c r="AI1124" s="3"/>
      <c r="AJ1124" s="3">
        <v>70.599998474121094</v>
      </c>
      <c r="AK1124" s="3"/>
      <c r="AL1124" s="3"/>
      <c r="AM1124" s="3">
        <v>70.900001525878906</v>
      </c>
      <c r="AN1124" s="3"/>
      <c r="AO1124" s="3"/>
      <c r="AP1124" s="3">
        <v>71.300003051757798</v>
      </c>
      <c r="AQ1124" s="3"/>
      <c r="AR1124" s="3"/>
      <c r="AS1124" s="3">
        <v>72.099998474121094</v>
      </c>
      <c r="AT1124" s="3"/>
      <c r="AU1124" s="3"/>
      <c r="AV1124" s="3">
        <v>73</v>
      </c>
      <c r="AW1124" s="3"/>
      <c r="AX1124" s="3"/>
      <c r="AY1124" s="3">
        <v>72.800003051757798</v>
      </c>
      <c r="AZ1124" s="3"/>
      <c r="BA1124" s="3"/>
      <c r="BB1124" s="3">
        <v>72.400001525878906</v>
      </c>
      <c r="BC1124" s="3"/>
      <c r="BD1124" s="3"/>
      <c r="BE1124" s="3">
        <v>72.199996948242202</v>
      </c>
      <c r="BF1124" s="3"/>
      <c r="BG1124" s="3"/>
      <c r="BH1124" s="3">
        <v>73</v>
      </c>
      <c r="BI1124" s="3"/>
      <c r="BJ1124" s="3"/>
    </row>
    <row r="1125" spans="1:62" x14ac:dyDescent="0.3">
      <c r="A1125" s="3" t="s">
        <v>445</v>
      </c>
      <c r="B1125" s="3" t="s">
        <v>409</v>
      </c>
      <c r="C1125" s="3">
        <v>61.299999237060497</v>
      </c>
      <c r="D1125" s="3"/>
      <c r="E1125" s="3"/>
      <c r="F1125" s="3">
        <v>61.799999237060497</v>
      </c>
      <c r="G1125" s="3"/>
      <c r="H1125" s="3"/>
      <c r="I1125" s="3">
        <v>62.799999237060497</v>
      </c>
      <c r="J1125" s="3"/>
      <c r="K1125" s="3"/>
      <c r="L1125" s="3">
        <v>63.700000762939503</v>
      </c>
      <c r="M1125" s="3"/>
      <c r="N1125" s="3"/>
      <c r="O1125" s="3">
        <v>65.900001525878906</v>
      </c>
      <c r="P1125" s="3"/>
      <c r="Q1125" s="3"/>
      <c r="R1125" s="3">
        <v>66</v>
      </c>
      <c r="S1125" s="3"/>
      <c r="T1125" s="3"/>
      <c r="U1125" s="3">
        <v>66.400001525878906</v>
      </c>
      <c r="V1125" s="3"/>
      <c r="W1125" s="3"/>
      <c r="X1125" s="3">
        <v>67.199996948242202</v>
      </c>
      <c r="Y1125" s="3"/>
      <c r="Z1125" s="3"/>
      <c r="AA1125" s="3">
        <v>67.099998474121094</v>
      </c>
      <c r="AB1125" s="3"/>
      <c r="AC1125" s="3"/>
      <c r="AD1125" s="3">
        <v>67.099998474121094</v>
      </c>
      <c r="AE1125" s="3"/>
      <c r="AF1125" s="3"/>
      <c r="AG1125" s="3">
        <v>67.5</v>
      </c>
      <c r="AH1125" s="3"/>
      <c r="AI1125" s="3"/>
      <c r="AJ1125" s="3">
        <v>69.599998474121094</v>
      </c>
      <c r="AK1125" s="3"/>
      <c r="AL1125" s="3"/>
      <c r="AM1125" s="3">
        <v>69.800003051757798</v>
      </c>
      <c r="AN1125" s="3"/>
      <c r="AO1125" s="3"/>
      <c r="AP1125" s="3">
        <v>70.199996948242202</v>
      </c>
      <c r="AQ1125" s="3"/>
      <c r="AR1125" s="3"/>
      <c r="AS1125" s="3">
        <v>70.900001525878906</v>
      </c>
      <c r="AT1125" s="3"/>
      <c r="AU1125" s="3"/>
      <c r="AV1125" s="3">
        <v>71.900001525878906</v>
      </c>
      <c r="AW1125" s="3"/>
      <c r="AX1125" s="3"/>
      <c r="AY1125" s="3">
        <v>71.699996948242202</v>
      </c>
      <c r="AZ1125" s="3"/>
      <c r="BA1125" s="3"/>
      <c r="BB1125" s="3">
        <v>71.099998474121094</v>
      </c>
      <c r="BC1125" s="3"/>
      <c r="BD1125" s="3"/>
      <c r="BE1125" s="3">
        <v>71.099998474121094</v>
      </c>
      <c r="BF1125" s="3"/>
      <c r="BG1125" s="3"/>
      <c r="BH1125" s="3">
        <v>71.800003051757798</v>
      </c>
      <c r="BI1125" s="3"/>
      <c r="BJ1125" s="3"/>
    </row>
    <row r="1126" spans="1:62" x14ac:dyDescent="0.3">
      <c r="A1126" s="3" t="s">
        <v>446</v>
      </c>
      <c r="B1126" s="3" t="s">
        <v>409</v>
      </c>
      <c r="C1126" s="3">
        <v>56.299999237060497</v>
      </c>
      <c r="D1126" s="3"/>
      <c r="E1126" s="3"/>
      <c r="F1126" s="3">
        <v>56.900001525878899</v>
      </c>
      <c r="G1126" s="3"/>
      <c r="H1126" s="3"/>
      <c r="I1126" s="3">
        <v>57.900001525878899</v>
      </c>
      <c r="J1126" s="3"/>
      <c r="K1126" s="3"/>
      <c r="L1126" s="3">
        <v>58.799999237060497</v>
      </c>
      <c r="M1126" s="3"/>
      <c r="N1126" s="3"/>
      <c r="O1126" s="3">
        <v>60.599998474121101</v>
      </c>
      <c r="P1126" s="3"/>
      <c r="Q1126" s="3"/>
      <c r="R1126" s="3">
        <v>60.700000762939503</v>
      </c>
      <c r="S1126" s="3"/>
      <c r="T1126" s="3"/>
      <c r="U1126" s="3">
        <v>66.900001525878906</v>
      </c>
      <c r="V1126" s="3"/>
      <c r="W1126" s="3"/>
      <c r="X1126" s="3">
        <v>67.199996948242202</v>
      </c>
      <c r="Y1126" s="3"/>
      <c r="Z1126" s="3"/>
      <c r="AA1126" s="3">
        <v>67.099998474121094</v>
      </c>
      <c r="AB1126" s="3"/>
      <c r="AC1126" s="3"/>
      <c r="AD1126" s="3">
        <v>66.900001525878906</v>
      </c>
      <c r="AE1126" s="3"/>
      <c r="AF1126" s="3"/>
      <c r="AG1126" s="3">
        <v>67.099998474121094</v>
      </c>
      <c r="AH1126" s="3"/>
      <c r="AI1126" s="3"/>
      <c r="AJ1126" s="3">
        <v>68.199996948242202</v>
      </c>
      <c r="AK1126" s="3"/>
      <c r="AL1126" s="3"/>
      <c r="AM1126" s="3">
        <v>68.699996948242202</v>
      </c>
      <c r="AN1126" s="3"/>
      <c r="AO1126" s="3"/>
      <c r="AP1126" s="3">
        <v>69.599998474121094</v>
      </c>
      <c r="AQ1126" s="3"/>
      <c r="AR1126" s="3"/>
      <c r="AS1126" s="3">
        <v>70.300003051757798</v>
      </c>
      <c r="AT1126" s="3"/>
      <c r="AU1126" s="3"/>
      <c r="AV1126" s="3">
        <v>70.400001525878906</v>
      </c>
      <c r="AW1126" s="3"/>
      <c r="AX1126" s="3"/>
      <c r="AY1126" s="3">
        <v>70.300003051757798</v>
      </c>
      <c r="AZ1126" s="3"/>
      <c r="BA1126" s="3"/>
      <c r="BB1126" s="3">
        <v>70</v>
      </c>
      <c r="BC1126" s="3"/>
      <c r="BD1126" s="3"/>
      <c r="BE1126" s="3">
        <v>69.800003051757798</v>
      </c>
      <c r="BF1126" s="3"/>
      <c r="BG1126" s="3"/>
      <c r="BH1126" s="3">
        <v>70.400001525878906</v>
      </c>
      <c r="BI1126" s="3"/>
      <c r="BJ1126" s="3"/>
    </row>
    <row r="1127" spans="1:62" x14ac:dyDescent="0.3">
      <c r="A1127" s="3" t="s">
        <v>447</v>
      </c>
      <c r="B1127" s="3" t="s">
        <v>409</v>
      </c>
      <c r="C1127" s="3">
        <v>57.299999237060497</v>
      </c>
      <c r="D1127" s="3"/>
      <c r="E1127" s="3"/>
      <c r="F1127" s="3">
        <v>57.900001525878899</v>
      </c>
      <c r="G1127" s="3"/>
      <c r="H1127" s="3"/>
      <c r="I1127" s="3">
        <v>58.900001525878899</v>
      </c>
      <c r="J1127" s="3"/>
      <c r="K1127" s="3"/>
      <c r="L1127" s="3">
        <v>60</v>
      </c>
      <c r="M1127" s="3"/>
      <c r="N1127" s="3"/>
      <c r="O1127" s="3">
        <v>62.099998474121101</v>
      </c>
      <c r="P1127" s="3"/>
      <c r="Q1127" s="3"/>
      <c r="R1127" s="3">
        <v>62.200000762939503</v>
      </c>
      <c r="S1127" s="3"/>
      <c r="T1127" s="3"/>
      <c r="U1127" s="3">
        <v>66.800003051757798</v>
      </c>
      <c r="V1127" s="3"/>
      <c r="W1127" s="3"/>
      <c r="X1127" s="3">
        <v>67.199996948242202</v>
      </c>
      <c r="Y1127" s="3"/>
      <c r="Z1127" s="3"/>
      <c r="AA1127" s="3">
        <v>67</v>
      </c>
      <c r="AB1127" s="3"/>
      <c r="AC1127" s="3"/>
      <c r="AD1127" s="3">
        <v>67</v>
      </c>
      <c r="AE1127" s="3"/>
      <c r="AF1127" s="3"/>
      <c r="AG1127" s="3">
        <v>67.199996948242202</v>
      </c>
      <c r="AH1127" s="3"/>
      <c r="AI1127" s="3"/>
      <c r="AJ1127" s="3">
        <v>68.199996948242202</v>
      </c>
      <c r="AK1127" s="3"/>
      <c r="AL1127" s="3"/>
      <c r="AM1127" s="3">
        <v>68.699996948242202</v>
      </c>
      <c r="AN1127" s="3"/>
      <c r="AO1127" s="3"/>
      <c r="AP1127" s="3">
        <v>69.599998474121094</v>
      </c>
      <c r="AQ1127" s="3"/>
      <c r="AR1127" s="3"/>
      <c r="AS1127" s="3">
        <v>70.300003051757798</v>
      </c>
      <c r="AT1127" s="3"/>
      <c r="AU1127" s="3"/>
      <c r="AV1127" s="3">
        <v>70.099998474121094</v>
      </c>
      <c r="AW1127" s="3"/>
      <c r="AX1127" s="3"/>
      <c r="AY1127" s="3">
        <v>69.900001525878906</v>
      </c>
      <c r="AZ1127" s="3"/>
      <c r="BA1127" s="3"/>
      <c r="BB1127" s="3">
        <v>69.599998474121094</v>
      </c>
      <c r="BC1127" s="3"/>
      <c r="BD1127" s="3"/>
      <c r="BE1127" s="3">
        <v>69.5</v>
      </c>
      <c r="BF1127" s="3"/>
      <c r="BG1127" s="3"/>
      <c r="BH1127" s="3">
        <v>70.199996948242202</v>
      </c>
      <c r="BI1127" s="3"/>
      <c r="BJ1127" s="3"/>
    </row>
    <row r="1128" spans="1:62" x14ac:dyDescent="0.3">
      <c r="A1128" s="3" t="s">
        <v>448</v>
      </c>
      <c r="B1128" s="3" t="s">
        <v>409</v>
      </c>
      <c r="C1128" s="3">
        <v>50.700000762939503</v>
      </c>
      <c r="D1128" s="3"/>
      <c r="E1128" s="3"/>
      <c r="F1128" s="3">
        <v>54.299999237060497</v>
      </c>
      <c r="G1128" s="3"/>
      <c r="H1128" s="3"/>
      <c r="I1128" s="3">
        <v>59.599998474121101</v>
      </c>
      <c r="J1128" s="3"/>
      <c r="K1128" s="3"/>
      <c r="L1128" s="3">
        <v>62.900001525878899</v>
      </c>
      <c r="M1128" s="3"/>
      <c r="N1128" s="3"/>
      <c r="O1128" s="3">
        <v>55.799999237060497</v>
      </c>
      <c r="P1128" s="3"/>
      <c r="Q1128" s="3"/>
      <c r="R1128" s="3">
        <v>59.299999237060497</v>
      </c>
      <c r="S1128" s="3"/>
      <c r="T1128" s="3"/>
      <c r="U1128" s="3">
        <v>64.400001525878906</v>
      </c>
      <c r="V1128" s="3"/>
      <c r="W1128" s="3"/>
      <c r="X1128" s="3">
        <v>54.099998474121101</v>
      </c>
      <c r="Y1128" s="3"/>
      <c r="Z1128" s="3"/>
      <c r="AA1128" s="3">
        <v>57.299999237060497</v>
      </c>
      <c r="AB1128" s="3"/>
      <c r="AC1128" s="3"/>
      <c r="AD1128" s="3">
        <v>61.400001525878899</v>
      </c>
      <c r="AE1128" s="3"/>
      <c r="AF1128" s="3"/>
      <c r="AG1128" s="3">
        <v>64.5</v>
      </c>
      <c r="AH1128" s="3"/>
      <c r="AI1128" s="3"/>
      <c r="AJ1128" s="3">
        <v>57.599998474121101</v>
      </c>
      <c r="AK1128" s="3"/>
      <c r="AL1128" s="3"/>
      <c r="AM1128" s="3">
        <v>61.400001525878899</v>
      </c>
      <c r="AN1128" s="3"/>
      <c r="AO1128" s="3"/>
      <c r="AP1128" s="3">
        <v>66.5</v>
      </c>
      <c r="AQ1128" s="3"/>
      <c r="AR1128" s="3"/>
      <c r="AS1128" s="3">
        <v>68.400001525878906</v>
      </c>
      <c r="AT1128" s="3"/>
      <c r="AU1128" s="3"/>
      <c r="AV1128" s="3">
        <v>59.099998474121101</v>
      </c>
      <c r="AW1128" s="3"/>
      <c r="AX1128" s="3"/>
      <c r="AY1128" s="3">
        <v>60.599998474121101</v>
      </c>
      <c r="AZ1128" s="3"/>
      <c r="BA1128" s="3"/>
      <c r="BB1128" s="3">
        <v>64.300003051757798</v>
      </c>
      <c r="BC1128" s="3"/>
      <c r="BD1128" s="3"/>
      <c r="BE1128" s="3">
        <v>66.599998474121094</v>
      </c>
      <c r="BF1128" s="3"/>
      <c r="BG1128" s="3"/>
      <c r="BH1128" s="3">
        <v>68.300003051757798</v>
      </c>
      <c r="BI1128" s="3"/>
      <c r="BJ1128" s="3"/>
    </row>
    <row r="1129" spans="1:62" x14ac:dyDescent="0.3">
      <c r="A1129" s="3" t="s">
        <v>449</v>
      </c>
      <c r="B1129" s="3" t="s">
        <v>409</v>
      </c>
      <c r="C1129" s="3">
        <v>52.099998474121101</v>
      </c>
      <c r="D1129" s="3"/>
      <c r="E1129" s="3"/>
      <c r="F1129" s="3">
        <v>56</v>
      </c>
      <c r="G1129" s="3"/>
      <c r="H1129" s="3"/>
      <c r="I1129" s="3">
        <v>61.599998474121101</v>
      </c>
      <c r="J1129" s="3"/>
      <c r="K1129" s="3"/>
      <c r="L1129" s="3">
        <v>65</v>
      </c>
      <c r="M1129" s="3"/>
      <c r="N1129" s="3"/>
      <c r="O1129" s="3">
        <v>57.099998474121101</v>
      </c>
      <c r="P1129" s="3"/>
      <c r="Q1129" s="3"/>
      <c r="R1129" s="3">
        <v>60.900001525878899</v>
      </c>
      <c r="S1129" s="3"/>
      <c r="T1129" s="3"/>
      <c r="U1129" s="3">
        <v>66.199996948242202</v>
      </c>
      <c r="V1129" s="3"/>
      <c r="W1129" s="3"/>
      <c r="X1129" s="3">
        <v>55.599998474121101</v>
      </c>
      <c r="Y1129" s="3"/>
      <c r="Z1129" s="3"/>
      <c r="AA1129" s="3">
        <v>58.900001525878899</v>
      </c>
      <c r="AB1129" s="3"/>
      <c r="AC1129" s="3"/>
      <c r="AD1129" s="3">
        <v>63.299999237060497</v>
      </c>
      <c r="AE1129" s="3"/>
      <c r="AF1129" s="3"/>
      <c r="AG1129" s="3">
        <v>66.300003051757798</v>
      </c>
      <c r="AH1129" s="3"/>
      <c r="AI1129" s="3"/>
      <c r="AJ1129" s="3">
        <v>59</v>
      </c>
      <c r="AK1129" s="3"/>
      <c r="AL1129" s="3"/>
      <c r="AM1129" s="3">
        <v>63</v>
      </c>
      <c r="AN1129" s="3"/>
      <c r="AO1129" s="3"/>
      <c r="AP1129" s="3">
        <v>68</v>
      </c>
      <c r="AQ1129" s="3"/>
      <c r="AR1129" s="3"/>
      <c r="AS1129" s="3">
        <v>69.699996948242202</v>
      </c>
      <c r="AT1129" s="3"/>
      <c r="AU1129" s="3"/>
      <c r="AV1129" s="3">
        <v>60.599998474121101</v>
      </c>
      <c r="AW1129" s="3"/>
      <c r="AX1129" s="3"/>
      <c r="AY1129" s="3">
        <v>62</v>
      </c>
      <c r="AZ1129" s="3"/>
      <c r="BA1129" s="3"/>
      <c r="BB1129" s="3">
        <v>65.900001525878906</v>
      </c>
      <c r="BC1129" s="3"/>
      <c r="BD1129" s="3"/>
      <c r="BE1129" s="3">
        <v>68.099998474121094</v>
      </c>
      <c r="BF1129" s="3"/>
      <c r="BG1129" s="3"/>
      <c r="BH1129" s="3">
        <v>69.800003051757798</v>
      </c>
      <c r="BI1129" s="3"/>
      <c r="BJ1129" s="3"/>
    </row>
    <row r="1130" spans="1:62" x14ac:dyDescent="0.3">
      <c r="A1130" s="3" t="s">
        <v>450</v>
      </c>
      <c r="B1130" s="3" t="s">
        <v>409</v>
      </c>
      <c r="C1130" s="3">
        <v>58.700000762939503</v>
      </c>
      <c r="D1130" s="3"/>
      <c r="E1130" s="3"/>
      <c r="F1130" s="3">
        <v>64.900001525878906</v>
      </c>
      <c r="G1130" s="3"/>
      <c r="H1130" s="3"/>
      <c r="I1130" s="3">
        <v>73</v>
      </c>
      <c r="J1130" s="3"/>
      <c r="K1130" s="3"/>
      <c r="L1130" s="3">
        <v>77</v>
      </c>
      <c r="M1130" s="3"/>
      <c r="N1130" s="3"/>
      <c r="O1130" s="3">
        <v>64.599998474121094</v>
      </c>
      <c r="P1130" s="3"/>
      <c r="Q1130" s="3"/>
      <c r="R1130" s="3">
        <v>70.300003051757798</v>
      </c>
      <c r="S1130" s="3"/>
      <c r="T1130" s="3"/>
      <c r="U1130" s="3">
        <v>77.400001525878906</v>
      </c>
      <c r="V1130" s="3"/>
      <c r="W1130" s="3"/>
      <c r="X1130" s="3">
        <v>62</v>
      </c>
      <c r="Y1130" s="3"/>
      <c r="Z1130" s="3"/>
      <c r="AA1130" s="3">
        <v>67.599998474121094</v>
      </c>
      <c r="AB1130" s="3"/>
      <c r="AC1130" s="3"/>
      <c r="AD1130" s="3">
        <v>73.599998474121094</v>
      </c>
      <c r="AE1130" s="3"/>
      <c r="AF1130" s="3"/>
      <c r="AG1130" s="3">
        <v>77.099998474121094</v>
      </c>
      <c r="AH1130" s="3"/>
      <c r="AI1130" s="3"/>
      <c r="AJ1130" s="3">
        <v>66.300003051757798</v>
      </c>
      <c r="AK1130" s="3"/>
      <c r="AL1130" s="3"/>
      <c r="AM1130" s="3">
        <v>72</v>
      </c>
      <c r="AN1130" s="3"/>
      <c r="AO1130" s="3"/>
      <c r="AP1130" s="3">
        <v>78</v>
      </c>
      <c r="AQ1130" s="3"/>
      <c r="AR1130" s="3"/>
      <c r="AS1130" s="3">
        <v>79.699996948242202</v>
      </c>
      <c r="AT1130" s="3"/>
      <c r="AU1130" s="3"/>
      <c r="AV1130" s="3">
        <v>68.099998474121094</v>
      </c>
      <c r="AW1130" s="3"/>
      <c r="AX1130" s="3"/>
      <c r="AY1130" s="3">
        <v>70.300003051757798</v>
      </c>
      <c r="AZ1130" s="3"/>
      <c r="BA1130" s="3"/>
      <c r="BB1130" s="3">
        <v>75.599998474121094</v>
      </c>
      <c r="BC1130" s="3"/>
      <c r="BD1130" s="3"/>
      <c r="BE1130" s="3">
        <v>77.900001525878906</v>
      </c>
      <c r="BF1130" s="3"/>
      <c r="BG1130" s="3"/>
      <c r="BH1130" s="3">
        <v>79.5</v>
      </c>
      <c r="BI1130" s="3"/>
      <c r="BJ1130" s="3"/>
    </row>
    <row r="1131" spans="1:62" x14ac:dyDescent="0.3">
      <c r="A1131" s="3" t="s">
        <v>451</v>
      </c>
      <c r="B1131" s="3" t="s">
        <v>409</v>
      </c>
      <c r="C1131" s="3">
        <v>56.900001525878899</v>
      </c>
      <c r="D1131" s="3"/>
      <c r="E1131" s="3"/>
      <c r="F1131" s="3">
        <v>62.700000762939503</v>
      </c>
      <c r="G1131" s="3"/>
      <c r="H1131" s="3"/>
      <c r="I1131" s="3">
        <v>70.599998474121094</v>
      </c>
      <c r="J1131" s="3"/>
      <c r="K1131" s="3"/>
      <c r="L1131" s="3">
        <v>74</v>
      </c>
      <c r="M1131" s="3"/>
      <c r="N1131" s="3"/>
      <c r="O1131" s="3">
        <v>62.700000762939503</v>
      </c>
      <c r="P1131" s="3"/>
      <c r="Q1131" s="3"/>
      <c r="R1131" s="3">
        <v>67.800003051757798</v>
      </c>
      <c r="S1131" s="3"/>
      <c r="T1131" s="3"/>
      <c r="U1131" s="3">
        <v>74.599998474121094</v>
      </c>
      <c r="V1131" s="3"/>
      <c r="W1131" s="3"/>
      <c r="X1131" s="3">
        <v>60.099998474121101</v>
      </c>
      <c r="Y1131" s="3"/>
      <c r="Z1131" s="3"/>
      <c r="AA1131" s="3">
        <v>65.199996948242202</v>
      </c>
      <c r="AB1131" s="3"/>
      <c r="AC1131" s="3"/>
      <c r="AD1131" s="3">
        <v>70.900001525878906</v>
      </c>
      <c r="AE1131" s="3"/>
      <c r="AF1131" s="3"/>
      <c r="AG1131" s="3">
        <v>74.300003051757798</v>
      </c>
      <c r="AH1131" s="3"/>
      <c r="AI1131" s="3"/>
      <c r="AJ1131" s="3">
        <v>64.300003051757798</v>
      </c>
      <c r="AK1131" s="3"/>
      <c r="AL1131" s="3"/>
      <c r="AM1131" s="3">
        <v>69.5</v>
      </c>
      <c r="AN1131" s="3"/>
      <c r="AO1131" s="3"/>
      <c r="AP1131" s="3">
        <v>75.5</v>
      </c>
      <c r="AQ1131" s="3"/>
      <c r="AR1131" s="3"/>
      <c r="AS1131" s="3">
        <v>77.300003051757798</v>
      </c>
      <c r="AT1131" s="3"/>
      <c r="AU1131" s="3"/>
      <c r="AV1131" s="3">
        <v>66</v>
      </c>
      <c r="AW1131" s="3"/>
      <c r="AX1131" s="3"/>
      <c r="AY1131" s="3">
        <v>68</v>
      </c>
      <c r="AZ1131" s="3"/>
      <c r="BA1131" s="3"/>
      <c r="BB1131" s="3">
        <v>72.800003051757798</v>
      </c>
      <c r="BC1131" s="3"/>
      <c r="BD1131" s="3"/>
      <c r="BE1131" s="3">
        <v>75.300003051757798</v>
      </c>
      <c r="BF1131" s="3"/>
      <c r="BG1131" s="3"/>
      <c r="BH1131" s="3">
        <v>77.099998474121094</v>
      </c>
      <c r="BI1131" s="3"/>
      <c r="BJ1131" s="3"/>
    </row>
    <row r="1132" spans="1:62" x14ac:dyDescent="0.3">
      <c r="A1132" s="3" t="s">
        <v>452</v>
      </c>
      <c r="B1132" s="3" t="s">
        <v>409</v>
      </c>
      <c r="C1132" s="3">
        <v>49.299999237060497</v>
      </c>
      <c r="D1132" s="3"/>
      <c r="E1132" s="3"/>
      <c r="F1132" s="3">
        <v>54.200000762939503</v>
      </c>
      <c r="G1132" s="3"/>
      <c r="H1132" s="3"/>
      <c r="I1132" s="3">
        <v>62.099998474121101</v>
      </c>
      <c r="J1132" s="3"/>
      <c r="K1132" s="3"/>
      <c r="L1132" s="3">
        <v>66.5</v>
      </c>
      <c r="M1132" s="3"/>
      <c r="N1132" s="3"/>
      <c r="O1132" s="3">
        <v>55.299999237060497</v>
      </c>
      <c r="P1132" s="3"/>
      <c r="Q1132" s="3"/>
      <c r="R1132" s="3">
        <v>60.900001525878899</v>
      </c>
      <c r="S1132" s="3"/>
      <c r="T1132" s="3"/>
      <c r="U1132" s="3">
        <v>68.199996948242202</v>
      </c>
      <c r="V1132" s="3"/>
      <c r="W1132" s="3"/>
      <c r="X1132" s="3">
        <v>53.200000762939503</v>
      </c>
      <c r="Y1132" s="3"/>
      <c r="Z1132" s="3"/>
      <c r="AA1132" s="3">
        <v>57.799999237060497</v>
      </c>
      <c r="AB1132" s="3"/>
      <c r="AC1132" s="3"/>
      <c r="AD1132" s="3">
        <v>64.300003051757798</v>
      </c>
      <c r="AE1132" s="3"/>
      <c r="AF1132" s="3"/>
      <c r="AG1132" s="3">
        <v>68.5</v>
      </c>
      <c r="AH1132" s="3"/>
      <c r="AI1132" s="3"/>
      <c r="AJ1132" s="3">
        <v>57.5</v>
      </c>
      <c r="AK1132" s="3"/>
      <c r="AL1132" s="3"/>
      <c r="AM1132" s="3">
        <v>63.099998474121101</v>
      </c>
      <c r="AN1132" s="3"/>
      <c r="AO1132" s="3"/>
      <c r="AP1132" s="3">
        <v>70.400001525878906</v>
      </c>
      <c r="AQ1132" s="3"/>
      <c r="AR1132" s="3"/>
      <c r="AS1132" s="3">
        <v>73.099998474121094</v>
      </c>
      <c r="AT1132" s="3"/>
      <c r="AU1132" s="3"/>
      <c r="AV1132" s="3">
        <v>59.099998474121101</v>
      </c>
      <c r="AW1132" s="3"/>
      <c r="AX1132" s="3"/>
      <c r="AY1132" s="3">
        <v>61.400001525878899</v>
      </c>
      <c r="AZ1132" s="3"/>
      <c r="BA1132" s="3"/>
      <c r="BB1132" s="3">
        <v>67.199996948242202</v>
      </c>
      <c r="BC1132" s="3"/>
      <c r="BD1132" s="3"/>
      <c r="BE1132" s="3">
        <v>70.699996948242202</v>
      </c>
      <c r="BF1132" s="3"/>
      <c r="BG1132" s="3"/>
      <c r="BH1132" s="3">
        <v>73.300003051757798</v>
      </c>
      <c r="BI1132" s="3"/>
      <c r="BJ1132" s="3"/>
    </row>
    <row r="1133" spans="1:62" x14ac:dyDescent="0.3">
      <c r="A1133" s="3" t="s">
        <v>453</v>
      </c>
      <c r="B1133" s="3" t="s">
        <v>409</v>
      </c>
      <c r="C1133" s="3">
        <v>48.799999237060497</v>
      </c>
      <c r="D1133" s="3"/>
      <c r="E1133" s="3"/>
      <c r="F1133" s="3">
        <v>53.5</v>
      </c>
      <c r="G1133" s="3"/>
      <c r="H1133" s="3"/>
      <c r="I1133" s="3">
        <v>60.400001525878899</v>
      </c>
      <c r="J1133" s="3"/>
      <c r="K1133" s="3"/>
      <c r="L1133" s="3">
        <v>64.300003051757798</v>
      </c>
      <c r="M1133" s="3"/>
      <c r="N1133" s="3"/>
      <c r="O1133" s="3">
        <v>54.5</v>
      </c>
      <c r="P1133" s="3"/>
      <c r="Q1133" s="3"/>
      <c r="R1133" s="3">
        <v>59.400001525878899</v>
      </c>
      <c r="S1133" s="3"/>
      <c r="T1133" s="3"/>
      <c r="U1133" s="3">
        <v>66</v>
      </c>
      <c r="V1133" s="3"/>
      <c r="W1133" s="3"/>
      <c r="X1133" s="3">
        <v>52.400001525878899</v>
      </c>
      <c r="Y1133" s="3"/>
      <c r="Z1133" s="3"/>
      <c r="AA1133" s="3">
        <v>56.700000762939503</v>
      </c>
      <c r="AB1133" s="3"/>
      <c r="AC1133" s="3"/>
      <c r="AD1133" s="3">
        <v>62.5</v>
      </c>
      <c r="AE1133" s="3"/>
      <c r="AF1133" s="3"/>
      <c r="AG1133" s="3">
        <v>66.300003051757798</v>
      </c>
      <c r="AH1133" s="3"/>
      <c r="AI1133" s="3"/>
      <c r="AJ1133" s="3">
        <v>56.400001525878899</v>
      </c>
      <c r="AK1133" s="3"/>
      <c r="AL1133" s="3"/>
      <c r="AM1133" s="3">
        <v>61.700000762939503</v>
      </c>
      <c r="AN1133" s="3"/>
      <c r="AO1133" s="3"/>
      <c r="AP1133" s="3">
        <v>68.400001525878906</v>
      </c>
      <c r="AQ1133" s="3"/>
      <c r="AR1133" s="3"/>
      <c r="AS1133" s="3">
        <v>70.900001525878906</v>
      </c>
      <c r="AT1133" s="3"/>
      <c r="AU1133" s="3"/>
      <c r="AV1133" s="3">
        <v>57.900001525878899</v>
      </c>
      <c r="AW1133" s="3"/>
      <c r="AX1133" s="3"/>
      <c r="AY1133" s="3">
        <v>60</v>
      </c>
      <c r="AZ1133" s="3"/>
      <c r="BA1133" s="3"/>
      <c r="BB1133" s="3">
        <v>65.300003051757798</v>
      </c>
      <c r="BC1133" s="3"/>
      <c r="BD1133" s="3"/>
      <c r="BE1133" s="3">
        <v>68.699996948242202</v>
      </c>
      <c r="BF1133" s="3"/>
      <c r="BG1133" s="3"/>
      <c r="BH1133" s="3">
        <v>71.300003051757798</v>
      </c>
      <c r="BI1133" s="3"/>
      <c r="BJ1133" s="3"/>
    </row>
    <row r="1134" spans="1:62" x14ac:dyDescent="0.3">
      <c r="A1134" s="3" t="s">
        <v>454</v>
      </c>
      <c r="B1134" s="3" t="s">
        <v>409</v>
      </c>
      <c r="C1134" s="3">
        <v>51.700000762939503</v>
      </c>
      <c r="D1134" s="3"/>
      <c r="E1134" s="3"/>
      <c r="F1134" s="3">
        <v>54.700000762939503</v>
      </c>
      <c r="G1134" s="3"/>
      <c r="H1134" s="3"/>
      <c r="I1134" s="3">
        <v>58.400001525878899</v>
      </c>
      <c r="J1134" s="3"/>
      <c r="K1134" s="3"/>
      <c r="L1134" s="3">
        <v>61.200000762939503</v>
      </c>
      <c r="M1134" s="3"/>
      <c r="N1134" s="3"/>
      <c r="O1134" s="3">
        <v>57.099998474121101</v>
      </c>
      <c r="P1134" s="3"/>
      <c r="Q1134" s="3"/>
      <c r="R1134" s="3">
        <v>59.599998474121101</v>
      </c>
      <c r="S1134" s="3"/>
      <c r="T1134" s="3"/>
      <c r="U1134" s="3">
        <v>63</v>
      </c>
      <c r="V1134" s="3"/>
      <c r="W1134" s="3"/>
      <c r="X1134" s="3">
        <v>57.599998474121101</v>
      </c>
      <c r="Y1134" s="3"/>
      <c r="Z1134" s="3"/>
      <c r="AA1134" s="3">
        <v>59.599998474121101</v>
      </c>
      <c r="AB1134" s="3"/>
      <c r="AC1134" s="3"/>
      <c r="AD1134" s="3">
        <v>61.799999237060497</v>
      </c>
      <c r="AE1134" s="3"/>
      <c r="AF1134" s="3"/>
      <c r="AG1134" s="3">
        <v>63.799999237060497</v>
      </c>
      <c r="AH1134" s="3"/>
      <c r="AI1134" s="3"/>
      <c r="AJ1134" s="3">
        <v>61.799999237060497</v>
      </c>
      <c r="AK1134" s="3"/>
      <c r="AL1134" s="3"/>
      <c r="AM1134" s="3">
        <v>64.400001525878906</v>
      </c>
      <c r="AN1134" s="3"/>
      <c r="AO1134" s="3"/>
      <c r="AP1134" s="3">
        <v>67</v>
      </c>
      <c r="AQ1134" s="3"/>
      <c r="AR1134" s="3"/>
      <c r="AS1134" s="3">
        <v>69.099998474121094</v>
      </c>
      <c r="AT1134" s="3"/>
      <c r="AU1134" s="3"/>
      <c r="AV1134" s="3">
        <v>64.800003051757798</v>
      </c>
      <c r="AW1134" s="3"/>
      <c r="AX1134" s="3"/>
      <c r="AY1134" s="3">
        <v>65</v>
      </c>
      <c r="AZ1134" s="3"/>
      <c r="BA1134" s="3"/>
      <c r="BB1134" s="3">
        <v>67.800003051757798</v>
      </c>
      <c r="BC1134" s="3"/>
      <c r="BD1134" s="3"/>
      <c r="BE1134" s="3">
        <v>68.5</v>
      </c>
      <c r="BF1134" s="3"/>
      <c r="BG1134" s="3"/>
      <c r="BH1134" s="3">
        <v>70.5</v>
      </c>
      <c r="BI1134" s="3"/>
      <c r="BJ1134" s="3"/>
    </row>
    <row r="1135" spans="1:62" x14ac:dyDescent="0.3">
      <c r="A1135" s="3" t="s">
        <v>455</v>
      </c>
      <c r="B1135" s="3" t="s">
        <v>409</v>
      </c>
      <c r="C1135" s="3">
        <v>50.900001525878899</v>
      </c>
      <c r="D1135" s="3"/>
      <c r="E1135" s="3"/>
      <c r="F1135" s="3">
        <v>53.799999237060497</v>
      </c>
      <c r="G1135" s="3"/>
      <c r="H1135" s="3"/>
      <c r="I1135" s="3">
        <v>57.700000762939503</v>
      </c>
      <c r="J1135" s="3"/>
      <c r="K1135" s="3"/>
      <c r="L1135" s="3">
        <v>61.5</v>
      </c>
      <c r="M1135" s="3"/>
      <c r="N1135" s="3"/>
      <c r="O1135" s="3">
        <v>56.400001525878899</v>
      </c>
      <c r="P1135" s="3"/>
      <c r="Q1135" s="3"/>
      <c r="R1135" s="3">
        <v>59</v>
      </c>
      <c r="S1135" s="3"/>
      <c r="T1135" s="3"/>
      <c r="U1135" s="3">
        <v>62.900001525878899</v>
      </c>
      <c r="V1135" s="3"/>
      <c r="W1135" s="3"/>
      <c r="X1135" s="3">
        <v>58.5</v>
      </c>
      <c r="Y1135" s="3"/>
      <c r="Z1135" s="3"/>
      <c r="AA1135" s="3">
        <v>59.5</v>
      </c>
      <c r="AB1135" s="3"/>
      <c r="AC1135" s="3"/>
      <c r="AD1135" s="3">
        <v>61.5</v>
      </c>
      <c r="AE1135" s="3"/>
      <c r="AF1135" s="3"/>
      <c r="AG1135" s="3">
        <v>63.200000762939503</v>
      </c>
      <c r="AH1135" s="3"/>
      <c r="AI1135" s="3"/>
      <c r="AJ1135" s="3">
        <v>61.299999237060497</v>
      </c>
      <c r="AK1135" s="3"/>
      <c r="AL1135" s="3"/>
      <c r="AM1135" s="3">
        <v>63.599998474121101</v>
      </c>
      <c r="AN1135" s="3"/>
      <c r="AO1135" s="3"/>
      <c r="AP1135" s="3">
        <v>66.5</v>
      </c>
      <c r="AQ1135" s="3"/>
      <c r="AR1135" s="3"/>
      <c r="AS1135" s="3">
        <v>68.800003051757798</v>
      </c>
      <c r="AT1135" s="3"/>
      <c r="AU1135" s="3"/>
      <c r="AV1135" s="3">
        <v>66</v>
      </c>
      <c r="AW1135" s="3"/>
      <c r="AX1135" s="3"/>
      <c r="AY1135" s="3">
        <v>65.900001525878906</v>
      </c>
      <c r="AZ1135" s="3"/>
      <c r="BA1135" s="3"/>
      <c r="BB1135" s="3">
        <v>67.099998474121094</v>
      </c>
      <c r="BC1135" s="3"/>
      <c r="BD1135" s="3"/>
      <c r="BE1135" s="3">
        <v>67.800003051757798</v>
      </c>
      <c r="BF1135" s="3"/>
      <c r="BG1135" s="3"/>
      <c r="BH1135" s="3">
        <v>69.400001525878906</v>
      </c>
      <c r="BI1135" s="3"/>
      <c r="BJ1135" s="3"/>
    </row>
    <row r="1136" spans="1:62" x14ac:dyDescent="0.3">
      <c r="A1136" s="3" t="s">
        <v>456</v>
      </c>
      <c r="B1136" s="3" t="s">
        <v>409</v>
      </c>
      <c r="C1136" s="3">
        <v>21.600000381469702</v>
      </c>
      <c r="D1136" s="3"/>
      <c r="E1136" s="3"/>
      <c r="F1136" s="3">
        <v>21.700000762939499</v>
      </c>
      <c r="G1136" s="3"/>
      <c r="H1136" s="3"/>
      <c r="I1136" s="3">
        <v>22</v>
      </c>
      <c r="J1136" s="3"/>
      <c r="K1136" s="3"/>
      <c r="L1136" s="3">
        <v>22</v>
      </c>
      <c r="M1136" s="3"/>
      <c r="N1136" s="3"/>
      <c r="O1136" s="3">
        <v>22.700000762939499</v>
      </c>
      <c r="P1136" s="3"/>
      <c r="Q1136" s="3"/>
      <c r="R1136" s="3">
        <v>23</v>
      </c>
      <c r="S1136" s="3"/>
      <c r="T1136" s="3"/>
      <c r="U1136" s="3">
        <v>23</v>
      </c>
      <c r="V1136" s="3"/>
      <c r="W1136" s="3"/>
      <c r="X1136" s="3">
        <v>23.299999237060501</v>
      </c>
      <c r="Y1136" s="3"/>
      <c r="Z1136" s="3"/>
      <c r="AA1136" s="3">
        <v>23.5</v>
      </c>
      <c r="AB1136" s="3"/>
      <c r="AC1136" s="3"/>
      <c r="AD1136" s="3">
        <v>24.100000381469702</v>
      </c>
      <c r="AE1136" s="3"/>
      <c r="AF1136" s="3"/>
      <c r="AG1136" s="3">
        <v>24.100000381469702</v>
      </c>
      <c r="AH1136" s="3"/>
      <c r="AI1136" s="3"/>
      <c r="AJ1136" s="3">
        <v>24.299999237060501</v>
      </c>
      <c r="AK1136" s="3"/>
      <c r="AL1136" s="3"/>
      <c r="AM1136" s="3">
        <v>24.299999237060501</v>
      </c>
      <c r="AN1136" s="3"/>
      <c r="AO1136" s="3"/>
      <c r="AP1136" s="3">
        <v>24.600000381469702</v>
      </c>
      <c r="AQ1136" s="3"/>
      <c r="AR1136" s="3"/>
      <c r="AS1136" s="3">
        <v>24.5</v>
      </c>
      <c r="AT1136" s="3"/>
      <c r="AU1136" s="3"/>
      <c r="AV1136" s="3">
        <v>25</v>
      </c>
      <c r="AW1136" s="3"/>
      <c r="AX1136" s="3"/>
      <c r="AY1136" s="3">
        <v>25.200000762939499</v>
      </c>
      <c r="AZ1136" s="3"/>
      <c r="BA1136" s="3"/>
      <c r="BB1136" s="3">
        <v>25.5</v>
      </c>
      <c r="BC1136" s="3"/>
      <c r="BD1136" s="3"/>
      <c r="BE1136" s="3">
        <v>25.399999618530298</v>
      </c>
      <c r="BF1136" s="3"/>
      <c r="BG1136" s="3"/>
      <c r="BH1136" s="3">
        <v>26.299999237060501</v>
      </c>
      <c r="BI1136" s="3"/>
      <c r="BJ1136" s="3"/>
    </row>
    <row r="1137" spans="1:62" x14ac:dyDescent="0.3">
      <c r="A1137" s="3" t="s">
        <v>457</v>
      </c>
      <c r="B1137" s="3" t="s">
        <v>409</v>
      </c>
      <c r="C1137" s="3">
        <v>21.399999618530298</v>
      </c>
      <c r="D1137" s="3"/>
      <c r="E1137" s="3"/>
      <c r="F1137" s="3">
        <v>21.5</v>
      </c>
      <c r="G1137" s="3"/>
      <c r="H1137" s="3"/>
      <c r="I1137" s="3">
        <v>21.700000762939499</v>
      </c>
      <c r="J1137" s="3"/>
      <c r="K1137" s="3"/>
      <c r="L1137" s="3">
        <v>21.700000762939499</v>
      </c>
      <c r="M1137" s="3"/>
      <c r="N1137" s="3"/>
      <c r="O1137" s="3">
        <v>22.5</v>
      </c>
      <c r="P1137" s="3"/>
      <c r="Q1137" s="3"/>
      <c r="R1137" s="3">
        <v>22.700000762939499</v>
      </c>
      <c r="S1137" s="3"/>
      <c r="T1137" s="3"/>
      <c r="U1137" s="3">
        <v>22.799999237060501</v>
      </c>
      <c r="V1137" s="3"/>
      <c r="W1137" s="3"/>
      <c r="X1137" s="3">
        <v>23</v>
      </c>
      <c r="Y1137" s="3"/>
      <c r="Z1137" s="3"/>
      <c r="AA1137" s="3">
        <v>23.299999237060501</v>
      </c>
      <c r="AB1137" s="3"/>
      <c r="AC1137" s="3"/>
      <c r="AD1137" s="3">
        <v>23.799999237060501</v>
      </c>
      <c r="AE1137" s="3"/>
      <c r="AF1137" s="3"/>
      <c r="AG1137" s="3">
        <v>23.799999237060501</v>
      </c>
      <c r="AH1137" s="3"/>
      <c r="AI1137" s="3"/>
      <c r="AJ1137" s="3">
        <v>24</v>
      </c>
      <c r="AK1137" s="3"/>
      <c r="AL1137" s="3"/>
      <c r="AM1137" s="3">
        <v>23.899999618530298</v>
      </c>
      <c r="AN1137" s="3"/>
      <c r="AO1137" s="3"/>
      <c r="AP1137" s="3">
        <v>24.200000762939499</v>
      </c>
      <c r="AQ1137" s="3"/>
      <c r="AR1137" s="3"/>
      <c r="AS1137" s="3">
        <v>24.200000762939499</v>
      </c>
      <c r="AT1137" s="3"/>
      <c r="AU1137" s="3"/>
      <c r="AV1137" s="3">
        <v>24.700000762939499</v>
      </c>
      <c r="AW1137" s="3"/>
      <c r="AX1137" s="3"/>
      <c r="AY1137" s="3">
        <v>24.799999237060501</v>
      </c>
      <c r="AZ1137" s="3"/>
      <c r="BA1137" s="3"/>
      <c r="BB1137" s="3">
        <v>25.200000762939499</v>
      </c>
      <c r="BC1137" s="3"/>
      <c r="BD1137" s="3"/>
      <c r="BE1137" s="3">
        <v>25.100000381469702</v>
      </c>
      <c r="BF1137" s="3"/>
      <c r="BG1137" s="3"/>
      <c r="BH1137" s="3">
        <v>26</v>
      </c>
      <c r="BI1137" s="3"/>
      <c r="BJ1137" s="3"/>
    </row>
    <row r="1138" spans="1:62" x14ac:dyDescent="0.3">
      <c r="A1138" s="3" t="s">
        <v>458</v>
      </c>
      <c r="B1138" s="3" t="s">
        <v>409</v>
      </c>
      <c r="C1138" s="3">
        <v>11625.0048828125</v>
      </c>
      <c r="D1138" s="3"/>
      <c r="E1138" s="3"/>
      <c r="F1138" s="3">
        <v>11625.9951171875</v>
      </c>
      <c r="G1138" s="3"/>
      <c r="H1138" s="3"/>
      <c r="I1138" s="3">
        <v>11625.0048828125</v>
      </c>
      <c r="J1138" s="3"/>
      <c r="K1138" s="3"/>
      <c r="L1138" s="3">
        <v>11625.9892578125</v>
      </c>
      <c r="M1138" s="3"/>
      <c r="N1138" s="3"/>
      <c r="O1138" s="3">
        <v>12143.9130859375</v>
      </c>
      <c r="P1138" s="3"/>
      <c r="Q1138" s="3"/>
      <c r="R1138" s="3">
        <v>12149.9951171875</v>
      </c>
      <c r="S1138" s="3"/>
      <c r="T1138" s="3"/>
      <c r="U1138" s="3">
        <v>12149.9951171875</v>
      </c>
      <c r="V1138" s="3"/>
      <c r="W1138" s="3"/>
      <c r="X1138" s="3">
        <v>12654.416015625</v>
      </c>
      <c r="Y1138" s="3"/>
      <c r="Z1138" s="3"/>
      <c r="AA1138" s="3">
        <v>12654.9951171875</v>
      </c>
      <c r="AB1138" s="3"/>
      <c r="AC1138" s="3"/>
      <c r="AD1138" s="3">
        <v>12654.0048828125</v>
      </c>
      <c r="AE1138" s="3"/>
      <c r="AF1138" s="3"/>
      <c r="AG1138" s="3">
        <v>12654.9951171875</v>
      </c>
      <c r="AH1138" s="3"/>
      <c r="AI1138" s="3"/>
      <c r="AJ1138" s="3">
        <v>12944.71875</v>
      </c>
      <c r="AK1138" s="3"/>
      <c r="AL1138" s="3"/>
      <c r="AM1138" s="3">
        <v>12944.9951171875</v>
      </c>
      <c r="AN1138" s="3"/>
      <c r="AO1138" s="3"/>
      <c r="AP1138" s="3">
        <v>12944.0048828125</v>
      </c>
      <c r="AQ1138" s="3"/>
      <c r="AR1138" s="3"/>
      <c r="AS1138" s="3">
        <v>12944.9951171875</v>
      </c>
      <c r="AT1138" s="3"/>
      <c r="AU1138" s="3"/>
      <c r="AV1138" s="3">
        <v>13335.5859375</v>
      </c>
      <c r="AW1138" s="3"/>
      <c r="AX1138" s="3"/>
      <c r="AY1138" s="3">
        <v>13335.0048828125</v>
      </c>
      <c r="AZ1138" s="3"/>
      <c r="BA1138" s="3"/>
      <c r="BB1138" s="3">
        <v>13334.0048828125</v>
      </c>
      <c r="BC1138" s="3"/>
      <c r="BD1138" s="3"/>
      <c r="BE1138" s="3">
        <v>13334.9951171875</v>
      </c>
      <c r="BF1138" s="3"/>
      <c r="BG1138" s="3"/>
      <c r="BH1138" s="3">
        <v>13334.0048828125</v>
      </c>
      <c r="BI1138" s="3"/>
      <c r="BJ1138" s="3"/>
    </row>
    <row r="1139" spans="1:62" x14ac:dyDescent="0.3">
      <c r="A1139" s="3" t="s">
        <v>459</v>
      </c>
      <c r="B1139" s="3" t="s">
        <v>409</v>
      </c>
      <c r="C1139" s="3">
        <v>11625.0048828125</v>
      </c>
      <c r="D1139" s="3"/>
      <c r="E1139" s="3"/>
      <c r="F1139" s="3">
        <v>11625.9951171875</v>
      </c>
      <c r="G1139" s="3"/>
      <c r="H1139" s="3"/>
      <c r="I1139" s="3">
        <v>11625.0048828125</v>
      </c>
      <c r="J1139" s="3"/>
      <c r="K1139" s="3"/>
      <c r="L1139" s="3">
        <v>11625.9892578125</v>
      </c>
      <c r="M1139" s="3"/>
      <c r="N1139" s="3"/>
      <c r="O1139" s="3">
        <v>12143.9130859375</v>
      </c>
      <c r="P1139" s="3"/>
      <c r="Q1139" s="3"/>
      <c r="R1139" s="3">
        <v>12149.9951171875</v>
      </c>
      <c r="S1139" s="3"/>
      <c r="T1139" s="3"/>
      <c r="U1139" s="3">
        <v>12149.9951171875</v>
      </c>
      <c r="V1139" s="3"/>
      <c r="W1139" s="3"/>
      <c r="X1139" s="3">
        <v>12654.416015625</v>
      </c>
      <c r="Y1139" s="3"/>
      <c r="Z1139" s="3"/>
      <c r="AA1139" s="3">
        <v>12654.9951171875</v>
      </c>
      <c r="AB1139" s="3"/>
      <c r="AC1139" s="3"/>
      <c r="AD1139" s="3">
        <v>12654.0048828125</v>
      </c>
      <c r="AE1139" s="3"/>
      <c r="AF1139" s="3"/>
      <c r="AG1139" s="3">
        <v>12654.9951171875</v>
      </c>
      <c r="AH1139" s="3"/>
      <c r="AI1139" s="3"/>
      <c r="AJ1139" s="3">
        <v>12944.71875</v>
      </c>
      <c r="AK1139" s="3"/>
      <c r="AL1139" s="3"/>
      <c r="AM1139" s="3">
        <v>12944.9951171875</v>
      </c>
      <c r="AN1139" s="3"/>
      <c r="AO1139" s="3"/>
      <c r="AP1139" s="3">
        <v>12944.0048828125</v>
      </c>
      <c r="AQ1139" s="3"/>
      <c r="AR1139" s="3"/>
      <c r="AS1139" s="3">
        <v>12944.9951171875</v>
      </c>
      <c r="AT1139" s="3"/>
      <c r="AU1139" s="3"/>
      <c r="AV1139" s="3">
        <v>13335.5859375</v>
      </c>
      <c r="AW1139" s="3"/>
      <c r="AX1139" s="3"/>
      <c r="AY1139" s="3">
        <v>13335.0048828125</v>
      </c>
      <c r="AZ1139" s="3"/>
      <c r="BA1139" s="3"/>
      <c r="BB1139" s="3">
        <v>13334.0048828125</v>
      </c>
      <c r="BC1139" s="3"/>
      <c r="BD1139" s="3"/>
      <c r="BE1139" s="3">
        <v>13334.9951171875</v>
      </c>
      <c r="BF1139" s="3"/>
      <c r="BG1139" s="3"/>
      <c r="BH1139" s="3">
        <v>13334.0048828125</v>
      </c>
      <c r="BI1139" s="3"/>
      <c r="BJ1139" s="3"/>
    </row>
    <row r="1140" spans="1:62" x14ac:dyDescent="0.3">
      <c r="A1140" s="3" t="s">
        <v>460</v>
      </c>
      <c r="B1140" s="3" t="s">
        <v>409</v>
      </c>
      <c r="C1140" s="3">
        <v>11625.0048828125</v>
      </c>
      <c r="D1140" s="3"/>
      <c r="E1140" s="3"/>
      <c r="F1140" s="3">
        <v>11625.9951171875</v>
      </c>
      <c r="G1140" s="3"/>
      <c r="H1140" s="3"/>
      <c r="I1140" s="3">
        <v>11625.0048828125</v>
      </c>
      <c r="J1140" s="3"/>
      <c r="K1140" s="3"/>
      <c r="L1140" s="3">
        <v>11625.9892578125</v>
      </c>
      <c r="M1140" s="3"/>
      <c r="N1140" s="3"/>
      <c r="O1140" s="3">
        <v>12143.9130859375</v>
      </c>
      <c r="P1140" s="3"/>
      <c r="Q1140" s="3"/>
      <c r="R1140" s="3">
        <v>12149.9951171875</v>
      </c>
      <c r="S1140" s="3"/>
      <c r="T1140" s="3"/>
      <c r="U1140" s="3">
        <v>12149.9951171875</v>
      </c>
      <c r="V1140" s="3"/>
      <c r="W1140" s="3"/>
      <c r="X1140" s="3">
        <v>12654.416015625</v>
      </c>
      <c r="Y1140" s="3"/>
      <c r="Z1140" s="3"/>
      <c r="AA1140" s="3">
        <v>12654.9951171875</v>
      </c>
      <c r="AB1140" s="3"/>
      <c r="AC1140" s="3"/>
      <c r="AD1140" s="3">
        <v>12654.0048828125</v>
      </c>
      <c r="AE1140" s="3"/>
      <c r="AF1140" s="3"/>
      <c r="AG1140" s="3">
        <v>12654.9951171875</v>
      </c>
      <c r="AH1140" s="3"/>
      <c r="AI1140" s="3"/>
      <c r="AJ1140" s="3">
        <v>12944.71875</v>
      </c>
      <c r="AK1140" s="3"/>
      <c r="AL1140" s="3"/>
      <c r="AM1140" s="3">
        <v>12944.9951171875</v>
      </c>
      <c r="AN1140" s="3"/>
      <c r="AO1140" s="3"/>
      <c r="AP1140" s="3">
        <v>12944.0048828125</v>
      </c>
      <c r="AQ1140" s="3"/>
      <c r="AR1140" s="3"/>
      <c r="AS1140" s="3">
        <v>12944.9951171875</v>
      </c>
      <c r="AT1140" s="3"/>
      <c r="AU1140" s="3"/>
      <c r="AV1140" s="3">
        <v>13335.5859375</v>
      </c>
      <c r="AW1140" s="3"/>
      <c r="AX1140" s="3"/>
      <c r="AY1140" s="3">
        <v>13335.0048828125</v>
      </c>
      <c r="AZ1140" s="3"/>
      <c r="BA1140" s="3"/>
      <c r="BB1140" s="3">
        <v>13334.0048828125</v>
      </c>
      <c r="BC1140" s="3"/>
      <c r="BD1140" s="3"/>
      <c r="BE1140" s="3">
        <v>13334.9951171875</v>
      </c>
      <c r="BF1140" s="3"/>
      <c r="BG1140" s="3"/>
      <c r="BH1140" s="3">
        <v>13334.0048828125</v>
      </c>
      <c r="BI1140" s="3"/>
      <c r="BJ1140" s="3"/>
    </row>
    <row r="1141" spans="1:62" x14ac:dyDescent="0.3">
      <c r="A1141" s="3" t="s">
        <v>461</v>
      </c>
      <c r="B1141" s="3" t="s">
        <v>409</v>
      </c>
      <c r="C1141" s="3">
        <v>6065.00244140625</v>
      </c>
      <c r="D1141" s="3"/>
      <c r="E1141" s="3"/>
      <c r="F1141" s="3">
        <v>8505.5078125</v>
      </c>
      <c r="G1141" s="3"/>
      <c r="H1141" s="3"/>
      <c r="I1141" s="3">
        <v>10932.5576171875</v>
      </c>
      <c r="J1141" s="3"/>
      <c r="K1141" s="3"/>
      <c r="L1141" s="3">
        <v>12138.8251953125</v>
      </c>
      <c r="M1141" s="3"/>
      <c r="N1141" s="3"/>
      <c r="O1141" s="3">
        <v>7367.7705078125</v>
      </c>
      <c r="P1141" s="3"/>
      <c r="Q1141" s="3"/>
      <c r="R1141" s="3">
        <v>9750.02734375</v>
      </c>
      <c r="S1141" s="3"/>
      <c r="T1141" s="3"/>
      <c r="U1141" s="3">
        <v>12177.923828125</v>
      </c>
      <c r="V1141" s="3"/>
      <c r="W1141" s="3"/>
      <c r="X1141" s="3">
        <v>6106.70068359375</v>
      </c>
      <c r="Y1141" s="3"/>
      <c r="Z1141" s="3"/>
      <c r="AA1141" s="3">
        <v>8532.498046875</v>
      </c>
      <c r="AB1141" s="3"/>
      <c r="AC1141" s="3"/>
      <c r="AD1141" s="3">
        <v>10983.9306640625</v>
      </c>
      <c r="AE1141" s="3"/>
      <c r="AF1141" s="3"/>
      <c r="AG1141" s="3">
        <v>12196.931640625</v>
      </c>
      <c r="AH1141" s="3"/>
      <c r="AI1141" s="3"/>
      <c r="AJ1141" s="3">
        <v>7336.14697265625</v>
      </c>
      <c r="AK1141" s="3"/>
      <c r="AL1141" s="3"/>
      <c r="AM1141" s="3">
        <v>9753.8583984375</v>
      </c>
      <c r="AN1141" s="3"/>
      <c r="AO1141" s="3"/>
      <c r="AP1141" s="3">
        <v>12203.93359375</v>
      </c>
      <c r="AQ1141" s="3"/>
      <c r="AR1141" s="3"/>
      <c r="AS1141" s="3">
        <v>12806.3662109375</v>
      </c>
      <c r="AT1141" s="3"/>
      <c r="AU1141" s="3"/>
      <c r="AV1141" s="3">
        <v>7354.912109375</v>
      </c>
      <c r="AW1141" s="3"/>
      <c r="AX1141" s="3"/>
      <c r="AY1141" s="3">
        <v>8563.314453125</v>
      </c>
      <c r="AZ1141" s="3"/>
      <c r="BA1141" s="3"/>
      <c r="BB1141" s="3">
        <v>11008.169921875</v>
      </c>
      <c r="BC1141" s="3"/>
      <c r="BD1141" s="3"/>
      <c r="BE1141" s="3">
        <v>12224.71484375</v>
      </c>
      <c r="BF1141" s="3"/>
      <c r="BG1141" s="3"/>
      <c r="BH1141" s="3">
        <v>12843.3466796875</v>
      </c>
      <c r="BI1141" s="3"/>
      <c r="BJ1141" s="3"/>
    </row>
    <row r="1142" spans="1:62" x14ac:dyDescent="0.3">
      <c r="A1142" s="3" t="s">
        <v>462</v>
      </c>
      <c r="B1142" s="3" t="s">
        <v>409</v>
      </c>
      <c r="C1142" s="3">
        <v>6065.00244140625</v>
      </c>
      <c r="D1142" s="3"/>
      <c r="E1142" s="3"/>
      <c r="F1142" s="3">
        <v>8505.5078125</v>
      </c>
      <c r="G1142" s="3"/>
      <c r="H1142" s="3"/>
      <c r="I1142" s="3">
        <v>10932.5576171875</v>
      </c>
      <c r="J1142" s="3"/>
      <c r="K1142" s="3"/>
      <c r="L1142" s="3">
        <v>12138.8251953125</v>
      </c>
      <c r="M1142" s="3"/>
      <c r="N1142" s="3"/>
      <c r="O1142" s="3">
        <v>7367.7705078125</v>
      </c>
      <c r="P1142" s="3"/>
      <c r="Q1142" s="3"/>
      <c r="R1142" s="3">
        <v>9750.02734375</v>
      </c>
      <c r="S1142" s="3"/>
      <c r="T1142" s="3"/>
      <c r="U1142" s="3">
        <v>12177.923828125</v>
      </c>
      <c r="V1142" s="3"/>
      <c r="W1142" s="3"/>
      <c r="X1142" s="3">
        <v>6106.70068359375</v>
      </c>
      <c r="Y1142" s="3"/>
      <c r="Z1142" s="3"/>
      <c r="AA1142" s="3">
        <v>8532.498046875</v>
      </c>
      <c r="AB1142" s="3"/>
      <c r="AC1142" s="3"/>
      <c r="AD1142" s="3">
        <v>10983.9306640625</v>
      </c>
      <c r="AE1142" s="3"/>
      <c r="AF1142" s="3"/>
      <c r="AG1142" s="3">
        <v>12196.931640625</v>
      </c>
      <c r="AH1142" s="3"/>
      <c r="AI1142" s="3"/>
      <c r="AJ1142" s="3">
        <v>7336.14697265625</v>
      </c>
      <c r="AK1142" s="3"/>
      <c r="AL1142" s="3"/>
      <c r="AM1142" s="3">
        <v>9753.8583984375</v>
      </c>
      <c r="AN1142" s="3"/>
      <c r="AO1142" s="3"/>
      <c r="AP1142" s="3">
        <v>12203.93359375</v>
      </c>
      <c r="AQ1142" s="3"/>
      <c r="AR1142" s="3"/>
      <c r="AS1142" s="3">
        <v>12806.3662109375</v>
      </c>
      <c r="AT1142" s="3"/>
      <c r="AU1142" s="3"/>
      <c r="AV1142" s="3">
        <v>7354.912109375</v>
      </c>
      <c r="AW1142" s="3"/>
      <c r="AX1142" s="3"/>
      <c r="AY1142" s="3">
        <v>8563.314453125</v>
      </c>
      <c r="AZ1142" s="3"/>
      <c r="BA1142" s="3"/>
      <c r="BB1142" s="3">
        <v>11008.169921875</v>
      </c>
      <c r="BC1142" s="3"/>
      <c r="BD1142" s="3"/>
      <c r="BE1142" s="3">
        <v>12224.71484375</v>
      </c>
      <c r="BF1142" s="3"/>
      <c r="BG1142" s="3"/>
      <c r="BH1142" s="3">
        <v>12843.3466796875</v>
      </c>
      <c r="BI1142" s="3"/>
      <c r="BJ1142" s="3"/>
    </row>
    <row r="1143" spans="1:62" x14ac:dyDescent="0.3">
      <c r="A1143" s="3" t="s">
        <v>463</v>
      </c>
      <c r="B1143" s="3" t="s">
        <v>409</v>
      </c>
      <c r="C1143" s="3">
        <v>6065.00244140625</v>
      </c>
      <c r="D1143" s="3"/>
      <c r="E1143" s="3"/>
      <c r="F1143" s="3">
        <v>8505.5078125</v>
      </c>
      <c r="G1143" s="3"/>
      <c r="H1143" s="3"/>
      <c r="I1143" s="3">
        <v>10932.5576171875</v>
      </c>
      <c r="J1143" s="3"/>
      <c r="K1143" s="3"/>
      <c r="L1143" s="3">
        <v>12138.8251953125</v>
      </c>
      <c r="M1143" s="3"/>
      <c r="N1143" s="3"/>
      <c r="O1143" s="3">
        <v>7367.7705078125</v>
      </c>
      <c r="P1143" s="3"/>
      <c r="Q1143" s="3"/>
      <c r="R1143" s="3">
        <v>9750.02734375</v>
      </c>
      <c r="S1143" s="3"/>
      <c r="T1143" s="3"/>
      <c r="U1143" s="3">
        <v>12177.923828125</v>
      </c>
      <c r="V1143" s="3"/>
      <c r="W1143" s="3"/>
      <c r="X1143" s="3">
        <v>6106.70068359375</v>
      </c>
      <c r="Y1143" s="3"/>
      <c r="Z1143" s="3"/>
      <c r="AA1143" s="3">
        <v>8532.498046875</v>
      </c>
      <c r="AB1143" s="3"/>
      <c r="AC1143" s="3"/>
      <c r="AD1143" s="3">
        <v>10983.9306640625</v>
      </c>
      <c r="AE1143" s="3"/>
      <c r="AF1143" s="3"/>
      <c r="AG1143" s="3">
        <v>12196.931640625</v>
      </c>
      <c r="AH1143" s="3"/>
      <c r="AI1143" s="3"/>
      <c r="AJ1143" s="3">
        <v>7336.14697265625</v>
      </c>
      <c r="AK1143" s="3"/>
      <c r="AL1143" s="3"/>
      <c r="AM1143" s="3">
        <v>9753.8583984375</v>
      </c>
      <c r="AN1143" s="3"/>
      <c r="AO1143" s="3"/>
      <c r="AP1143" s="3">
        <v>12203.93359375</v>
      </c>
      <c r="AQ1143" s="3"/>
      <c r="AR1143" s="3"/>
      <c r="AS1143" s="3">
        <v>12806.3662109375</v>
      </c>
      <c r="AT1143" s="3"/>
      <c r="AU1143" s="3"/>
      <c r="AV1143" s="3">
        <v>7354.912109375</v>
      </c>
      <c r="AW1143" s="3"/>
      <c r="AX1143" s="3"/>
      <c r="AY1143" s="3">
        <v>8563.314453125</v>
      </c>
      <c r="AZ1143" s="3"/>
      <c r="BA1143" s="3"/>
      <c r="BB1143" s="3">
        <v>11008.169921875</v>
      </c>
      <c r="BC1143" s="3"/>
      <c r="BD1143" s="3"/>
      <c r="BE1143" s="3">
        <v>12224.71484375</v>
      </c>
      <c r="BF1143" s="3"/>
      <c r="BG1143" s="3"/>
      <c r="BH1143" s="3">
        <v>12843.3466796875</v>
      </c>
      <c r="BI1143" s="3"/>
      <c r="BJ1143" s="3"/>
    </row>
    <row r="1144" spans="1:62" x14ac:dyDescent="0.3">
      <c r="A1144" s="3" t="s">
        <v>464</v>
      </c>
      <c r="B1144" s="3" t="s">
        <v>409</v>
      </c>
      <c r="C1144" s="3">
        <v>82</v>
      </c>
      <c r="D1144" s="3"/>
      <c r="E1144" s="3"/>
      <c r="F1144" s="3">
        <v>82</v>
      </c>
      <c r="G1144" s="3"/>
      <c r="H1144" s="3"/>
      <c r="I1144" s="3">
        <v>82</v>
      </c>
      <c r="J1144" s="3"/>
      <c r="K1144" s="3"/>
      <c r="L1144" s="3">
        <v>82</v>
      </c>
      <c r="M1144" s="3"/>
      <c r="N1144" s="3"/>
      <c r="O1144" s="3">
        <v>82</v>
      </c>
      <c r="P1144" s="3"/>
      <c r="Q1144" s="3"/>
      <c r="R1144" s="3">
        <v>82</v>
      </c>
      <c r="S1144" s="3"/>
      <c r="T1144" s="3"/>
      <c r="U1144" s="3">
        <v>82</v>
      </c>
      <c r="V1144" s="3"/>
      <c r="W1144" s="3"/>
      <c r="X1144" s="3">
        <v>82</v>
      </c>
      <c r="Y1144" s="3"/>
      <c r="Z1144" s="3"/>
      <c r="AA1144" s="3">
        <v>82</v>
      </c>
      <c r="AB1144" s="3"/>
      <c r="AC1144" s="3"/>
      <c r="AD1144" s="3">
        <v>82</v>
      </c>
      <c r="AE1144" s="3"/>
      <c r="AF1144" s="3"/>
      <c r="AG1144" s="3">
        <v>82</v>
      </c>
      <c r="AH1144" s="3"/>
      <c r="AI1144" s="3"/>
      <c r="AJ1144" s="3">
        <v>82</v>
      </c>
      <c r="AK1144" s="3"/>
      <c r="AL1144" s="3"/>
      <c r="AM1144" s="3">
        <v>82</v>
      </c>
      <c r="AN1144" s="3"/>
      <c r="AO1144" s="3"/>
      <c r="AP1144" s="3">
        <v>82</v>
      </c>
      <c r="AQ1144" s="3"/>
      <c r="AR1144" s="3"/>
      <c r="AS1144" s="3">
        <v>82</v>
      </c>
      <c r="AT1144" s="3"/>
      <c r="AU1144" s="3"/>
      <c r="AV1144" s="3">
        <v>82</v>
      </c>
      <c r="AW1144" s="3"/>
      <c r="AX1144" s="3"/>
      <c r="AY1144" s="3">
        <v>82</v>
      </c>
      <c r="AZ1144" s="3"/>
      <c r="BA1144" s="3"/>
      <c r="BB1144" s="3">
        <v>82</v>
      </c>
      <c r="BC1144" s="3"/>
      <c r="BD1144" s="3"/>
      <c r="BE1144" s="3">
        <v>82</v>
      </c>
      <c r="BF1144" s="3"/>
      <c r="BG1144" s="3"/>
      <c r="BH1144" s="3">
        <v>82</v>
      </c>
      <c r="BI1144" s="3"/>
      <c r="BJ1144" s="3"/>
    </row>
    <row r="1145" spans="1:62" x14ac:dyDescent="0.3">
      <c r="A1145" s="3" t="s">
        <v>465</v>
      </c>
      <c r="B1145" s="3" t="s">
        <v>409</v>
      </c>
      <c r="C1145" s="3">
        <v>84.199996948242202</v>
      </c>
      <c r="D1145" s="3"/>
      <c r="E1145" s="3"/>
      <c r="F1145" s="3">
        <v>84.199996948242202</v>
      </c>
      <c r="G1145" s="3"/>
      <c r="H1145" s="3"/>
      <c r="I1145" s="3">
        <v>84.199996948242202</v>
      </c>
      <c r="J1145" s="3"/>
      <c r="K1145" s="3"/>
      <c r="L1145" s="3">
        <v>84.199996948242202</v>
      </c>
      <c r="M1145" s="3"/>
      <c r="N1145" s="3"/>
      <c r="O1145" s="3">
        <v>84.199996948242202</v>
      </c>
      <c r="P1145" s="3"/>
      <c r="Q1145" s="3"/>
      <c r="R1145" s="3">
        <v>84.199996948242202</v>
      </c>
      <c r="S1145" s="3"/>
      <c r="T1145" s="3"/>
      <c r="U1145" s="3">
        <v>84.199996948242202</v>
      </c>
      <c r="V1145" s="3"/>
      <c r="W1145" s="3"/>
      <c r="X1145" s="3">
        <v>84.199996948242202</v>
      </c>
      <c r="Y1145" s="3"/>
      <c r="Z1145" s="3"/>
      <c r="AA1145" s="3">
        <v>84.199996948242202</v>
      </c>
      <c r="AB1145" s="3"/>
      <c r="AC1145" s="3"/>
      <c r="AD1145" s="3">
        <v>84.199996948242202</v>
      </c>
      <c r="AE1145" s="3"/>
      <c r="AF1145" s="3"/>
      <c r="AG1145" s="3">
        <v>84.199996948242202</v>
      </c>
      <c r="AH1145" s="3"/>
      <c r="AI1145" s="3"/>
      <c r="AJ1145" s="3">
        <v>84.199996948242202</v>
      </c>
      <c r="AK1145" s="3"/>
      <c r="AL1145" s="3"/>
      <c r="AM1145" s="3">
        <v>84.199996948242202</v>
      </c>
      <c r="AN1145" s="3"/>
      <c r="AO1145" s="3"/>
      <c r="AP1145" s="3">
        <v>84.199996948242202</v>
      </c>
      <c r="AQ1145" s="3"/>
      <c r="AR1145" s="3"/>
      <c r="AS1145" s="3">
        <v>84.199996948242202</v>
      </c>
      <c r="AT1145" s="3"/>
      <c r="AU1145" s="3"/>
      <c r="AV1145" s="3">
        <v>84.199996948242202</v>
      </c>
      <c r="AW1145" s="3"/>
      <c r="AX1145" s="3"/>
      <c r="AY1145" s="3">
        <v>84.199996948242202</v>
      </c>
      <c r="AZ1145" s="3"/>
      <c r="BA1145" s="3"/>
      <c r="BB1145" s="3">
        <v>84.199996948242202</v>
      </c>
      <c r="BC1145" s="3"/>
      <c r="BD1145" s="3"/>
      <c r="BE1145" s="3">
        <v>84.199996948242202</v>
      </c>
      <c r="BF1145" s="3"/>
      <c r="BG1145" s="3"/>
      <c r="BH1145" s="3">
        <v>84.199996948242202</v>
      </c>
      <c r="BI1145" s="3"/>
      <c r="BJ1145" s="3"/>
    </row>
    <row r="1146" spans="1:62" x14ac:dyDescent="0.3">
      <c r="A1146" s="3" t="s">
        <v>466</v>
      </c>
      <c r="B1146" s="3" t="s">
        <v>409</v>
      </c>
      <c r="C1146" s="3">
        <v>67</v>
      </c>
      <c r="D1146" s="3"/>
      <c r="E1146" s="3"/>
      <c r="F1146" s="3">
        <v>67</v>
      </c>
      <c r="G1146" s="3"/>
      <c r="H1146" s="3"/>
      <c r="I1146" s="3">
        <v>67</v>
      </c>
      <c r="J1146" s="3"/>
      <c r="K1146" s="3"/>
      <c r="L1146" s="3">
        <v>67</v>
      </c>
      <c r="M1146" s="3"/>
      <c r="N1146" s="3"/>
      <c r="O1146" s="3">
        <v>67</v>
      </c>
      <c r="P1146" s="3"/>
      <c r="Q1146" s="3"/>
      <c r="R1146" s="3">
        <v>67</v>
      </c>
      <c r="S1146" s="3"/>
      <c r="T1146" s="3"/>
      <c r="U1146" s="3">
        <v>67</v>
      </c>
      <c r="V1146" s="3"/>
      <c r="W1146" s="3"/>
      <c r="X1146" s="3">
        <v>67</v>
      </c>
      <c r="Y1146" s="3"/>
      <c r="Z1146" s="3"/>
      <c r="AA1146" s="3">
        <v>67</v>
      </c>
      <c r="AB1146" s="3"/>
      <c r="AC1146" s="3"/>
      <c r="AD1146" s="3">
        <v>67</v>
      </c>
      <c r="AE1146" s="3"/>
      <c r="AF1146" s="3"/>
      <c r="AG1146" s="3">
        <v>67</v>
      </c>
      <c r="AH1146" s="3"/>
      <c r="AI1146" s="3"/>
      <c r="AJ1146" s="3">
        <v>67</v>
      </c>
      <c r="AK1146" s="3"/>
      <c r="AL1146" s="3"/>
      <c r="AM1146" s="3">
        <v>67</v>
      </c>
      <c r="AN1146" s="3"/>
      <c r="AO1146" s="3"/>
      <c r="AP1146" s="3">
        <v>67</v>
      </c>
      <c r="AQ1146" s="3"/>
      <c r="AR1146" s="3"/>
      <c r="AS1146" s="3">
        <v>67</v>
      </c>
      <c r="AT1146" s="3"/>
      <c r="AU1146" s="3"/>
      <c r="AV1146" s="3">
        <v>67</v>
      </c>
      <c r="AW1146" s="3"/>
      <c r="AX1146" s="3"/>
      <c r="AY1146" s="3">
        <v>67</v>
      </c>
      <c r="AZ1146" s="3"/>
      <c r="BA1146" s="3"/>
      <c r="BB1146" s="3">
        <v>67</v>
      </c>
      <c r="BC1146" s="3"/>
      <c r="BD1146" s="3"/>
      <c r="BE1146" s="3">
        <v>67</v>
      </c>
      <c r="BF1146" s="3"/>
      <c r="BG1146" s="3"/>
      <c r="BH1146" s="3">
        <v>67</v>
      </c>
      <c r="BI1146" s="3"/>
      <c r="BJ1146" s="3"/>
    </row>
    <row r="1147" spans="1:62" x14ac:dyDescent="0.3">
      <c r="A1147" s="3" t="s">
        <v>467</v>
      </c>
      <c r="B1147" s="3" t="s">
        <v>409</v>
      </c>
      <c r="C1147" s="3">
        <v>67.5</v>
      </c>
      <c r="D1147" s="3"/>
      <c r="E1147" s="3"/>
      <c r="F1147" s="3">
        <v>67.5</v>
      </c>
      <c r="G1147" s="3"/>
      <c r="H1147" s="3"/>
      <c r="I1147" s="3">
        <v>67.5</v>
      </c>
      <c r="J1147" s="3"/>
      <c r="K1147" s="3"/>
      <c r="L1147" s="3">
        <v>67.5</v>
      </c>
      <c r="M1147" s="3"/>
      <c r="N1147" s="3"/>
      <c r="O1147" s="3">
        <v>67.5</v>
      </c>
      <c r="P1147" s="3"/>
      <c r="Q1147" s="3"/>
      <c r="R1147" s="3">
        <v>67.5</v>
      </c>
      <c r="S1147" s="3"/>
      <c r="T1147" s="3"/>
      <c r="U1147" s="3">
        <v>67.5</v>
      </c>
      <c r="V1147" s="3"/>
      <c r="W1147" s="3"/>
      <c r="X1147" s="3">
        <v>67.5</v>
      </c>
      <c r="Y1147" s="3"/>
      <c r="Z1147" s="3"/>
      <c r="AA1147" s="3">
        <v>67.5</v>
      </c>
      <c r="AB1147" s="3"/>
      <c r="AC1147" s="3"/>
      <c r="AD1147" s="3">
        <v>67.5</v>
      </c>
      <c r="AE1147" s="3"/>
      <c r="AF1147" s="3"/>
      <c r="AG1147" s="3">
        <v>67.5</v>
      </c>
      <c r="AH1147" s="3"/>
      <c r="AI1147" s="3"/>
      <c r="AJ1147" s="3">
        <v>67.5</v>
      </c>
      <c r="AK1147" s="3"/>
      <c r="AL1147" s="3"/>
      <c r="AM1147" s="3">
        <v>67.5</v>
      </c>
      <c r="AN1147" s="3"/>
      <c r="AO1147" s="3"/>
      <c r="AP1147" s="3">
        <v>67.5</v>
      </c>
      <c r="AQ1147" s="3"/>
      <c r="AR1147" s="3"/>
      <c r="AS1147" s="3">
        <v>67.5</v>
      </c>
      <c r="AT1147" s="3"/>
      <c r="AU1147" s="3"/>
      <c r="AV1147" s="3">
        <v>67.5</v>
      </c>
      <c r="AW1147" s="3"/>
      <c r="AX1147" s="3"/>
      <c r="AY1147" s="3">
        <v>67.5</v>
      </c>
      <c r="AZ1147" s="3"/>
      <c r="BA1147" s="3"/>
      <c r="BB1147" s="3">
        <v>67.5</v>
      </c>
      <c r="BC1147" s="3"/>
      <c r="BD1147" s="3"/>
      <c r="BE1147" s="3">
        <v>67.5</v>
      </c>
      <c r="BF1147" s="3"/>
      <c r="BG1147" s="3"/>
      <c r="BH1147" s="3">
        <v>67.5</v>
      </c>
      <c r="BI1147" s="3"/>
      <c r="BJ1147" s="3"/>
    </row>
    <row r="1148" spans="1:62" x14ac:dyDescent="0.3">
      <c r="A1148" s="3" t="s">
        <v>468</v>
      </c>
      <c r="B1148" s="3" t="s">
        <v>409</v>
      </c>
      <c r="C1148" s="3">
        <v>62</v>
      </c>
      <c r="D1148" s="3"/>
      <c r="E1148" s="3"/>
      <c r="F1148" s="3">
        <v>62</v>
      </c>
      <c r="G1148" s="3"/>
      <c r="H1148" s="3"/>
      <c r="I1148" s="3">
        <v>62</v>
      </c>
      <c r="J1148" s="3"/>
      <c r="K1148" s="3"/>
      <c r="L1148" s="3">
        <v>62</v>
      </c>
      <c r="M1148" s="3"/>
      <c r="N1148" s="3"/>
      <c r="O1148" s="3">
        <v>62</v>
      </c>
      <c r="P1148" s="3"/>
      <c r="Q1148" s="3"/>
      <c r="R1148" s="3">
        <v>62</v>
      </c>
      <c r="S1148" s="3"/>
      <c r="T1148" s="3"/>
      <c r="U1148" s="3">
        <v>62</v>
      </c>
      <c r="V1148" s="3"/>
      <c r="W1148" s="3"/>
      <c r="X1148" s="3">
        <v>62</v>
      </c>
      <c r="Y1148" s="3"/>
      <c r="Z1148" s="3"/>
      <c r="AA1148" s="3">
        <v>62</v>
      </c>
      <c r="AB1148" s="3"/>
      <c r="AC1148" s="3"/>
      <c r="AD1148" s="3">
        <v>62</v>
      </c>
      <c r="AE1148" s="3"/>
      <c r="AF1148" s="3"/>
      <c r="AG1148" s="3">
        <v>62</v>
      </c>
      <c r="AH1148" s="3"/>
      <c r="AI1148" s="3"/>
      <c r="AJ1148" s="3">
        <v>62</v>
      </c>
      <c r="AK1148" s="3"/>
      <c r="AL1148" s="3"/>
      <c r="AM1148" s="3">
        <v>62</v>
      </c>
      <c r="AN1148" s="3"/>
      <c r="AO1148" s="3"/>
      <c r="AP1148" s="3">
        <v>62</v>
      </c>
      <c r="AQ1148" s="3"/>
      <c r="AR1148" s="3"/>
      <c r="AS1148" s="3">
        <v>62</v>
      </c>
      <c r="AT1148" s="3"/>
      <c r="AU1148" s="3"/>
      <c r="AV1148" s="3">
        <v>62</v>
      </c>
      <c r="AW1148" s="3"/>
      <c r="AX1148" s="3"/>
      <c r="AY1148" s="3">
        <v>62</v>
      </c>
      <c r="AZ1148" s="3"/>
      <c r="BA1148" s="3"/>
      <c r="BB1148" s="3">
        <v>62</v>
      </c>
      <c r="BC1148" s="3"/>
      <c r="BD1148" s="3"/>
      <c r="BE1148" s="3">
        <v>62</v>
      </c>
      <c r="BF1148" s="3"/>
      <c r="BG1148" s="3"/>
      <c r="BH1148" s="3">
        <v>62</v>
      </c>
      <c r="BI1148" s="3"/>
      <c r="BJ1148" s="3"/>
    </row>
    <row r="1149" spans="1:62" x14ac:dyDescent="0.3">
      <c r="A1149" s="3" t="s">
        <v>469</v>
      </c>
      <c r="B1149" s="3" t="s">
        <v>409</v>
      </c>
      <c r="C1149" s="3">
        <v>61.200000762939503</v>
      </c>
      <c r="D1149" s="3"/>
      <c r="E1149" s="3"/>
      <c r="F1149" s="3">
        <v>61.200000762939503</v>
      </c>
      <c r="G1149" s="3"/>
      <c r="H1149" s="3"/>
      <c r="I1149" s="3">
        <v>61.200000762939503</v>
      </c>
      <c r="J1149" s="3"/>
      <c r="K1149" s="3"/>
      <c r="L1149" s="3">
        <v>61.200000762939503</v>
      </c>
      <c r="M1149" s="3"/>
      <c r="N1149" s="3"/>
      <c r="O1149" s="3">
        <v>61.200000762939503</v>
      </c>
      <c r="P1149" s="3"/>
      <c r="Q1149" s="3"/>
      <c r="R1149" s="3">
        <v>61.200000762939503</v>
      </c>
      <c r="S1149" s="3"/>
      <c r="T1149" s="3"/>
      <c r="U1149" s="3">
        <v>61.200000762939503</v>
      </c>
      <c r="V1149" s="3"/>
      <c r="W1149" s="3"/>
      <c r="X1149" s="3">
        <v>61.200000762939503</v>
      </c>
      <c r="Y1149" s="3"/>
      <c r="Z1149" s="3"/>
      <c r="AA1149" s="3">
        <v>61.200000762939503</v>
      </c>
      <c r="AB1149" s="3"/>
      <c r="AC1149" s="3"/>
      <c r="AD1149" s="3">
        <v>61.200000762939503</v>
      </c>
      <c r="AE1149" s="3"/>
      <c r="AF1149" s="3"/>
      <c r="AG1149" s="3">
        <v>61.200000762939503</v>
      </c>
      <c r="AH1149" s="3"/>
      <c r="AI1149" s="3"/>
      <c r="AJ1149" s="3">
        <v>61.200000762939503</v>
      </c>
      <c r="AK1149" s="3"/>
      <c r="AL1149" s="3"/>
      <c r="AM1149" s="3">
        <v>61.200000762939503</v>
      </c>
      <c r="AN1149" s="3"/>
      <c r="AO1149" s="3"/>
      <c r="AP1149" s="3">
        <v>61.200000762939503</v>
      </c>
      <c r="AQ1149" s="3"/>
      <c r="AR1149" s="3"/>
      <c r="AS1149" s="3">
        <v>61.200000762939503</v>
      </c>
      <c r="AT1149" s="3"/>
      <c r="AU1149" s="3"/>
      <c r="AV1149" s="3">
        <v>61.200000762939503</v>
      </c>
      <c r="AW1149" s="3"/>
      <c r="AX1149" s="3"/>
      <c r="AY1149" s="3">
        <v>61.200000762939503</v>
      </c>
      <c r="AZ1149" s="3"/>
      <c r="BA1149" s="3"/>
      <c r="BB1149" s="3">
        <v>61.200000762939503</v>
      </c>
      <c r="BC1149" s="3"/>
      <c r="BD1149" s="3"/>
      <c r="BE1149" s="3">
        <v>61.200000762939503</v>
      </c>
      <c r="BF1149" s="3"/>
      <c r="BG1149" s="3"/>
      <c r="BH1149" s="3">
        <v>61.200000762939503</v>
      </c>
      <c r="BI1149" s="3"/>
      <c r="BJ1149" s="3"/>
    </row>
    <row r="1150" spans="1:62" x14ac:dyDescent="0.3">
      <c r="A1150" s="3" t="s">
        <v>470</v>
      </c>
      <c r="B1150" s="3" t="s">
        <v>409</v>
      </c>
      <c r="C1150" s="3">
        <v>63</v>
      </c>
      <c r="D1150" s="3"/>
      <c r="E1150" s="3"/>
      <c r="F1150" s="3">
        <v>63</v>
      </c>
      <c r="G1150" s="3"/>
      <c r="H1150" s="3"/>
      <c r="I1150" s="3">
        <v>63</v>
      </c>
      <c r="J1150" s="3"/>
      <c r="K1150" s="3"/>
      <c r="L1150" s="3">
        <v>63</v>
      </c>
      <c r="M1150" s="3"/>
      <c r="N1150" s="3"/>
      <c r="O1150" s="3">
        <v>63</v>
      </c>
      <c r="P1150" s="3"/>
      <c r="Q1150" s="3"/>
      <c r="R1150" s="3">
        <v>63</v>
      </c>
      <c r="S1150" s="3"/>
      <c r="T1150" s="3"/>
      <c r="U1150" s="3">
        <v>63</v>
      </c>
      <c r="V1150" s="3"/>
      <c r="W1150" s="3"/>
      <c r="X1150" s="3">
        <v>63</v>
      </c>
      <c r="Y1150" s="3"/>
      <c r="Z1150" s="3"/>
      <c r="AA1150" s="3">
        <v>63</v>
      </c>
      <c r="AB1150" s="3"/>
      <c r="AC1150" s="3"/>
      <c r="AD1150" s="3">
        <v>63</v>
      </c>
      <c r="AE1150" s="3"/>
      <c r="AF1150" s="3"/>
      <c r="AG1150" s="3">
        <v>63</v>
      </c>
      <c r="AH1150" s="3"/>
      <c r="AI1150" s="3"/>
      <c r="AJ1150" s="3">
        <v>63</v>
      </c>
      <c r="AK1150" s="3"/>
      <c r="AL1150" s="3"/>
      <c r="AM1150" s="3">
        <v>63</v>
      </c>
      <c r="AN1150" s="3"/>
      <c r="AO1150" s="3"/>
      <c r="AP1150" s="3">
        <v>63</v>
      </c>
      <c r="AQ1150" s="3"/>
      <c r="AR1150" s="3"/>
      <c r="AS1150" s="3">
        <v>63</v>
      </c>
      <c r="AT1150" s="3"/>
      <c r="AU1150" s="3"/>
      <c r="AV1150" s="3">
        <v>63</v>
      </c>
      <c r="AW1150" s="3"/>
      <c r="AX1150" s="3"/>
      <c r="AY1150" s="3">
        <v>63</v>
      </c>
      <c r="AZ1150" s="3"/>
      <c r="BA1150" s="3"/>
      <c r="BB1150" s="3">
        <v>63</v>
      </c>
      <c r="BC1150" s="3"/>
      <c r="BD1150" s="3"/>
      <c r="BE1150" s="3">
        <v>63</v>
      </c>
      <c r="BF1150" s="3"/>
      <c r="BG1150" s="3"/>
      <c r="BH1150" s="3">
        <v>63</v>
      </c>
      <c r="BI1150" s="3"/>
      <c r="BJ1150" s="3"/>
    </row>
    <row r="1151" spans="1:62" x14ac:dyDescent="0.3">
      <c r="A1151" s="3" t="s">
        <v>471</v>
      </c>
      <c r="B1151" s="3" t="s">
        <v>409</v>
      </c>
      <c r="C1151" s="3">
        <v>64</v>
      </c>
      <c r="D1151" s="3"/>
      <c r="E1151" s="3"/>
      <c r="F1151" s="3">
        <v>64</v>
      </c>
      <c r="G1151" s="3"/>
      <c r="H1151" s="3"/>
      <c r="I1151" s="3">
        <v>64</v>
      </c>
      <c r="J1151" s="3"/>
      <c r="K1151" s="3"/>
      <c r="L1151" s="3">
        <v>64</v>
      </c>
      <c r="M1151" s="3"/>
      <c r="N1151" s="3"/>
      <c r="O1151" s="3">
        <v>64</v>
      </c>
      <c r="P1151" s="3"/>
      <c r="Q1151" s="3"/>
      <c r="R1151" s="3">
        <v>64</v>
      </c>
      <c r="S1151" s="3"/>
      <c r="T1151" s="3"/>
      <c r="U1151" s="3">
        <v>64</v>
      </c>
      <c r="V1151" s="3"/>
      <c r="W1151" s="3"/>
      <c r="X1151" s="3">
        <v>64</v>
      </c>
      <c r="Y1151" s="3"/>
      <c r="Z1151" s="3"/>
      <c r="AA1151" s="3">
        <v>64</v>
      </c>
      <c r="AB1151" s="3"/>
      <c r="AC1151" s="3"/>
      <c r="AD1151" s="3">
        <v>64</v>
      </c>
      <c r="AE1151" s="3"/>
      <c r="AF1151" s="3"/>
      <c r="AG1151" s="3">
        <v>64</v>
      </c>
      <c r="AH1151" s="3"/>
      <c r="AI1151" s="3"/>
      <c r="AJ1151" s="3">
        <v>64</v>
      </c>
      <c r="AK1151" s="3"/>
      <c r="AL1151" s="3"/>
      <c r="AM1151" s="3">
        <v>64</v>
      </c>
      <c r="AN1151" s="3"/>
      <c r="AO1151" s="3"/>
      <c r="AP1151" s="3">
        <v>64</v>
      </c>
      <c r="AQ1151" s="3"/>
      <c r="AR1151" s="3"/>
      <c r="AS1151" s="3">
        <v>64</v>
      </c>
      <c r="AT1151" s="3"/>
      <c r="AU1151" s="3"/>
      <c r="AV1151" s="3">
        <v>64</v>
      </c>
      <c r="AW1151" s="3"/>
      <c r="AX1151" s="3"/>
      <c r="AY1151" s="3">
        <v>64</v>
      </c>
      <c r="AZ1151" s="3"/>
      <c r="BA1151" s="3"/>
      <c r="BB1151" s="3">
        <v>64</v>
      </c>
      <c r="BC1151" s="3"/>
      <c r="BD1151" s="3"/>
      <c r="BE1151" s="3">
        <v>64</v>
      </c>
      <c r="BF1151" s="3"/>
      <c r="BG1151" s="3"/>
      <c r="BH1151" s="3">
        <v>64</v>
      </c>
      <c r="BI1151" s="3"/>
      <c r="BJ1151" s="3"/>
    </row>
    <row r="1152" spans="1:62" x14ac:dyDescent="0.3">
      <c r="A1152" s="3" t="s">
        <v>472</v>
      </c>
      <c r="B1152" s="3" t="s">
        <v>409</v>
      </c>
      <c r="C1152" s="3">
        <v>52</v>
      </c>
      <c r="D1152" s="3"/>
      <c r="E1152" s="3"/>
      <c r="F1152" s="3">
        <v>52</v>
      </c>
      <c r="G1152" s="3"/>
      <c r="H1152" s="3"/>
      <c r="I1152" s="3">
        <v>52</v>
      </c>
      <c r="J1152" s="3"/>
      <c r="K1152" s="3"/>
      <c r="L1152" s="3">
        <v>52</v>
      </c>
      <c r="M1152" s="3"/>
      <c r="N1152" s="3"/>
      <c r="O1152" s="3">
        <v>52</v>
      </c>
      <c r="P1152" s="3"/>
      <c r="Q1152" s="3"/>
      <c r="R1152" s="3">
        <v>52</v>
      </c>
      <c r="S1152" s="3"/>
      <c r="T1152" s="3"/>
      <c r="U1152" s="3">
        <v>52</v>
      </c>
      <c r="V1152" s="3"/>
      <c r="W1152" s="3"/>
      <c r="X1152" s="3">
        <v>52</v>
      </c>
      <c r="Y1152" s="3"/>
      <c r="Z1152" s="3"/>
      <c r="AA1152" s="3">
        <v>52</v>
      </c>
      <c r="AB1152" s="3"/>
      <c r="AC1152" s="3"/>
      <c r="AD1152" s="3">
        <v>52</v>
      </c>
      <c r="AE1152" s="3"/>
      <c r="AF1152" s="3"/>
      <c r="AG1152" s="3">
        <v>52</v>
      </c>
      <c r="AH1152" s="3"/>
      <c r="AI1152" s="3"/>
      <c r="AJ1152" s="3">
        <v>52</v>
      </c>
      <c r="AK1152" s="3"/>
      <c r="AL1152" s="3"/>
      <c r="AM1152" s="3">
        <v>52</v>
      </c>
      <c r="AN1152" s="3"/>
      <c r="AO1152" s="3"/>
      <c r="AP1152" s="3">
        <v>52</v>
      </c>
      <c r="AQ1152" s="3"/>
      <c r="AR1152" s="3"/>
      <c r="AS1152" s="3">
        <v>52</v>
      </c>
      <c r="AT1152" s="3"/>
      <c r="AU1152" s="3"/>
      <c r="AV1152" s="3">
        <v>52</v>
      </c>
      <c r="AW1152" s="3"/>
      <c r="AX1152" s="3"/>
      <c r="AY1152" s="3">
        <v>52</v>
      </c>
      <c r="AZ1152" s="3"/>
      <c r="BA1152" s="3"/>
      <c r="BB1152" s="3">
        <v>52</v>
      </c>
      <c r="BC1152" s="3"/>
      <c r="BD1152" s="3"/>
      <c r="BE1152" s="3">
        <v>52</v>
      </c>
      <c r="BF1152" s="3"/>
      <c r="BG1152" s="3"/>
      <c r="BH1152" s="3">
        <v>52</v>
      </c>
      <c r="BI1152" s="3"/>
      <c r="BJ1152" s="3"/>
    </row>
    <row r="1153" spans="1:62" x14ac:dyDescent="0.3">
      <c r="A1153" s="3" t="s">
        <v>473</v>
      </c>
      <c r="B1153" s="3" t="s">
        <v>409</v>
      </c>
      <c r="C1153" s="3">
        <v>53</v>
      </c>
      <c r="D1153" s="3"/>
      <c r="E1153" s="3"/>
      <c r="F1153" s="3">
        <v>53</v>
      </c>
      <c r="G1153" s="3"/>
      <c r="H1153" s="3"/>
      <c r="I1153" s="3">
        <v>53</v>
      </c>
      <c r="J1153" s="3"/>
      <c r="K1153" s="3"/>
      <c r="L1153" s="3">
        <v>53</v>
      </c>
      <c r="M1153" s="3"/>
      <c r="N1153" s="3"/>
      <c r="O1153" s="3">
        <v>53</v>
      </c>
      <c r="P1153" s="3"/>
      <c r="Q1153" s="3"/>
      <c r="R1153" s="3">
        <v>53</v>
      </c>
      <c r="S1153" s="3"/>
      <c r="T1153" s="3"/>
      <c r="U1153" s="3">
        <v>53</v>
      </c>
      <c r="V1153" s="3"/>
      <c r="W1153" s="3"/>
      <c r="X1153" s="3">
        <v>53</v>
      </c>
      <c r="Y1153" s="3"/>
      <c r="Z1153" s="3"/>
      <c r="AA1153" s="3">
        <v>53</v>
      </c>
      <c r="AB1153" s="3"/>
      <c r="AC1153" s="3"/>
      <c r="AD1153" s="3">
        <v>53</v>
      </c>
      <c r="AE1153" s="3"/>
      <c r="AF1153" s="3"/>
      <c r="AG1153" s="3">
        <v>53</v>
      </c>
      <c r="AH1153" s="3"/>
      <c r="AI1153" s="3"/>
      <c r="AJ1153" s="3">
        <v>53</v>
      </c>
      <c r="AK1153" s="3"/>
      <c r="AL1153" s="3"/>
      <c r="AM1153" s="3">
        <v>53</v>
      </c>
      <c r="AN1153" s="3"/>
      <c r="AO1153" s="3"/>
      <c r="AP1153" s="3">
        <v>53</v>
      </c>
      <c r="AQ1153" s="3"/>
      <c r="AR1153" s="3"/>
      <c r="AS1153" s="3">
        <v>53</v>
      </c>
      <c r="AT1153" s="3"/>
      <c r="AU1153" s="3"/>
      <c r="AV1153" s="3">
        <v>53</v>
      </c>
      <c r="AW1153" s="3"/>
      <c r="AX1153" s="3"/>
      <c r="AY1153" s="3">
        <v>53</v>
      </c>
      <c r="AZ1153" s="3"/>
      <c r="BA1153" s="3"/>
      <c r="BB1153" s="3">
        <v>53</v>
      </c>
      <c r="BC1153" s="3"/>
      <c r="BD1153" s="3"/>
      <c r="BE1153" s="3">
        <v>53</v>
      </c>
      <c r="BF1153" s="3"/>
      <c r="BG1153" s="3"/>
      <c r="BH1153" s="3">
        <v>53</v>
      </c>
      <c r="BI1153" s="3"/>
      <c r="BJ1153" s="3"/>
    </row>
    <row r="1154" spans="1:62" x14ac:dyDescent="0.3">
      <c r="A1154" s="3" t="s">
        <v>474</v>
      </c>
      <c r="B1154" s="3" t="s">
        <v>409</v>
      </c>
      <c r="C1154" s="3">
        <v>64</v>
      </c>
      <c r="D1154" s="3"/>
      <c r="E1154" s="3"/>
      <c r="F1154" s="3">
        <v>64</v>
      </c>
      <c r="G1154" s="3"/>
      <c r="H1154" s="3"/>
      <c r="I1154" s="3">
        <v>64</v>
      </c>
      <c r="J1154" s="3"/>
      <c r="K1154" s="3"/>
      <c r="L1154" s="3">
        <v>64</v>
      </c>
      <c r="M1154" s="3"/>
      <c r="N1154" s="3"/>
      <c r="O1154" s="3">
        <v>64</v>
      </c>
      <c r="P1154" s="3"/>
      <c r="Q1154" s="3"/>
      <c r="R1154" s="3">
        <v>64</v>
      </c>
      <c r="S1154" s="3"/>
      <c r="T1154" s="3"/>
      <c r="U1154" s="3">
        <v>64</v>
      </c>
      <c r="V1154" s="3"/>
      <c r="W1154" s="3"/>
      <c r="X1154" s="3">
        <v>64</v>
      </c>
      <c r="Y1154" s="3"/>
      <c r="Z1154" s="3"/>
      <c r="AA1154" s="3">
        <v>64</v>
      </c>
      <c r="AB1154" s="3"/>
      <c r="AC1154" s="3"/>
      <c r="AD1154" s="3">
        <v>64</v>
      </c>
      <c r="AE1154" s="3"/>
      <c r="AF1154" s="3"/>
      <c r="AG1154" s="3">
        <v>64</v>
      </c>
      <c r="AH1154" s="3"/>
      <c r="AI1154" s="3"/>
      <c r="AJ1154" s="3">
        <v>64</v>
      </c>
      <c r="AK1154" s="3"/>
      <c r="AL1154" s="3"/>
      <c r="AM1154" s="3">
        <v>64</v>
      </c>
      <c r="AN1154" s="3"/>
      <c r="AO1154" s="3"/>
      <c r="AP1154" s="3">
        <v>64</v>
      </c>
      <c r="AQ1154" s="3"/>
      <c r="AR1154" s="3"/>
      <c r="AS1154" s="3">
        <v>64</v>
      </c>
      <c r="AT1154" s="3"/>
      <c r="AU1154" s="3"/>
      <c r="AV1154" s="3">
        <v>64</v>
      </c>
      <c r="AW1154" s="3"/>
      <c r="AX1154" s="3"/>
      <c r="AY1154" s="3">
        <v>64</v>
      </c>
      <c r="AZ1154" s="3"/>
      <c r="BA1154" s="3"/>
      <c r="BB1154" s="3">
        <v>64</v>
      </c>
      <c r="BC1154" s="3"/>
      <c r="BD1154" s="3"/>
      <c r="BE1154" s="3">
        <v>64</v>
      </c>
      <c r="BF1154" s="3"/>
      <c r="BG1154" s="3"/>
      <c r="BH1154" s="3">
        <v>64</v>
      </c>
      <c r="BI1154" s="3"/>
      <c r="BJ1154" s="3"/>
    </row>
    <row r="1155" spans="1:62" x14ac:dyDescent="0.3">
      <c r="A1155" s="3" t="s">
        <v>475</v>
      </c>
      <c r="B1155" s="3" t="s">
        <v>409</v>
      </c>
      <c r="C1155" s="3">
        <v>63.200000762939503</v>
      </c>
      <c r="D1155" s="3"/>
      <c r="E1155" s="3"/>
      <c r="F1155" s="3">
        <v>63.200000762939503</v>
      </c>
      <c r="G1155" s="3"/>
      <c r="H1155" s="3"/>
      <c r="I1155" s="3">
        <v>63.200000762939503</v>
      </c>
      <c r="J1155" s="3"/>
      <c r="K1155" s="3"/>
      <c r="L1155" s="3">
        <v>63.200000762939503</v>
      </c>
      <c r="M1155" s="3"/>
      <c r="N1155" s="3"/>
      <c r="O1155" s="3">
        <v>63.200000762939503</v>
      </c>
      <c r="P1155" s="3"/>
      <c r="Q1155" s="3"/>
      <c r="R1155" s="3">
        <v>63.200000762939503</v>
      </c>
      <c r="S1155" s="3"/>
      <c r="T1155" s="3"/>
      <c r="U1155" s="3">
        <v>63.200000762939503</v>
      </c>
      <c r="V1155" s="3"/>
      <c r="W1155" s="3"/>
      <c r="X1155" s="3">
        <v>63.200000762939503</v>
      </c>
      <c r="Y1155" s="3"/>
      <c r="Z1155" s="3"/>
      <c r="AA1155" s="3">
        <v>63.200000762939503</v>
      </c>
      <c r="AB1155" s="3"/>
      <c r="AC1155" s="3"/>
      <c r="AD1155" s="3">
        <v>63.200000762939503</v>
      </c>
      <c r="AE1155" s="3"/>
      <c r="AF1155" s="3"/>
      <c r="AG1155" s="3">
        <v>63.200000762939503</v>
      </c>
      <c r="AH1155" s="3"/>
      <c r="AI1155" s="3"/>
      <c r="AJ1155" s="3">
        <v>63.200000762939503</v>
      </c>
      <c r="AK1155" s="3"/>
      <c r="AL1155" s="3"/>
      <c r="AM1155" s="3">
        <v>63.200000762939503</v>
      </c>
      <c r="AN1155" s="3"/>
      <c r="AO1155" s="3"/>
      <c r="AP1155" s="3">
        <v>63.200000762939503</v>
      </c>
      <c r="AQ1155" s="3"/>
      <c r="AR1155" s="3"/>
      <c r="AS1155" s="3">
        <v>63.200000762939503</v>
      </c>
      <c r="AT1155" s="3"/>
      <c r="AU1155" s="3"/>
      <c r="AV1155" s="3">
        <v>63.200000762939503</v>
      </c>
      <c r="AW1155" s="3"/>
      <c r="AX1155" s="3"/>
      <c r="AY1155" s="3">
        <v>63.200000762939503</v>
      </c>
      <c r="AZ1155" s="3"/>
      <c r="BA1155" s="3"/>
      <c r="BB1155" s="3">
        <v>63.200000762939503</v>
      </c>
      <c r="BC1155" s="3"/>
      <c r="BD1155" s="3"/>
      <c r="BE1155" s="3">
        <v>63.200000762939503</v>
      </c>
      <c r="BF1155" s="3"/>
      <c r="BG1155" s="3"/>
      <c r="BH1155" s="3">
        <v>63.200000762939503</v>
      </c>
      <c r="BI1155" s="3"/>
      <c r="BJ1155" s="3"/>
    </row>
    <row r="1156" spans="1:62" x14ac:dyDescent="0.3">
      <c r="A1156" s="3" t="s">
        <v>476</v>
      </c>
      <c r="B1156" s="3" t="s">
        <v>409</v>
      </c>
      <c r="C1156" s="3">
        <v>52</v>
      </c>
      <c r="D1156" s="3"/>
      <c r="E1156" s="3"/>
      <c r="F1156" s="3">
        <v>52</v>
      </c>
      <c r="G1156" s="3"/>
      <c r="H1156" s="3"/>
      <c r="I1156" s="3">
        <v>52</v>
      </c>
      <c r="J1156" s="3"/>
      <c r="K1156" s="3"/>
      <c r="L1156" s="3">
        <v>52</v>
      </c>
      <c r="M1156" s="3"/>
      <c r="N1156" s="3"/>
      <c r="O1156" s="3">
        <v>52</v>
      </c>
      <c r="P1156" s="3"/>
      <c r="Q1156" s="3"/>
      <c r="R1156" s="3">
        <v>52</v>
      </c>
      <c r="S1156" s="3"/>
      <c r="T1156" s="3"/>
      <c r="U1156" s="3">
        <v>52</v>
      </c>
      <c r="V1156" s="3"/>
      <c r="W1156" s="3"/>
      <c r="X1156" s="3">
        <v>52</v>
      </c>
      <c r="Y1156" s="3"/>
      <c r="Z1156" s="3"/>
      <c r="AA1156" s="3">
        <v>52</v>
      </c>
      <c r="AB1156" s="3"/>
      <c r="AC1156" s="3"/>
      <c r="AD1156" s="3">
        <v>52</v>
      </c>
      <c r="AE1156" s="3"/>
      <c r="AF1156" s="3"/>
      <c r="AG1156" s="3">
        <v>52</v>
      </c>
      <c r="AH1156" s="3"/>
      <c r="AI1156" s="3"/>
      <c r="AJ1156" s="3">
        <v>52</v>
      </c>
      <c r="AK1156" s="3"/>
      <c r="AL1156" s="3"/>
      <c r="AM1156" s="3">
        <v>52</v>
      </c>
      <c r="AN1156" s="3"/>
      <c r="AO1156" s="3"/>
      <c r="AP1156" s="3">
        <v>52</v>
      </c>
      <c r="AQ1156" s="3"/>
      <c r="AR1156" s="3"/>
      <c r="AS1156" s="3">
        <v>52</v>
      </c>
      <c r="AT1156" s="3"/>
      <c r="AU1156" s="3"/>
      <c r="AV1156" s="3">
        <v>52</v>
      </c>
      <c r="AW1156" s="3"/>
      <c r="AX1156" s="3"/>
      <c r="AY1156" s="3">
        <v>52</v>
      </c>
      <c r="AZ1156" s="3"/>
      <c r="BA1156" s="3"/>
      <c r="BB1156" s="3">
        <v>52</v>
      </c>
      <c r="BC1156" s="3"/>
      <c r="BD1156" s="3"/>
      <c r="BE1156" s="3">
        <v>52</v>
      </c>
      <c r="BF1156" s="3"/>
      <c r="BG1156" s="3"/>
      <c r="BH1156" s="3">
        <v>52</v>
      </c>
      <c r="BI1156" s="3"/>
      <c r="BJ1156" s="3"/>
    </row>
    <row r="1157" spans="1:62" x14ac:dyDescent="0.3">
      <c r="A1157" s="3" t="s">
        <v>477</v>
      </c>
      <c r="B1157" s="3" t="s">
        <v>409</v>
      </c>
      <c r="C1157" s="3">
        <v>53</v>
      </c>
      <c r="D1157" s="3"/>
      <c r="E1157" s="3"/>
      <c r="F1157" s="3">
        <v>53</v>
      </c>
      <c r="G1157" s="3"/>
      <c r="H1157" s="3"/>
      <c r="I1157" s="3">
        <v>53</v>
      </c>
      <c r="J1157" s="3"/>
      <c r="K1157" s="3"/>
      <c r="L1157" s="3">
        <v>53</v>
      </c>
      <c r="M1157" s="3"/>
      <c r="N1157" s="3"/>
      <c r="O1157" s="3">
        <v>53</v>
      </c>
      <c r="P1157" s="3"/>
      <c r="Q1157" s="3"/>
      <c r="R1157" s="3">
        <v>53</v>
      </c>
      <c r="S1157" s="3"/>
      <c r="T1157" s="3"/>
      <c r="U1157" s="3">
        <v>53</v>
      </c>
      <c r="V1157" s="3"/>
      <c r="W1157" s="3"/>
      <c r="X1157" s="3">
        <v>53</v>
      </c>
      <c r="Y1157" s="3"/>
      <c r="Z1157" s="3"/>
      <c r="AA1157" s="3">
        <v>53</v>
      </c>
      <c r="AB1157" s="3"/>
      <c r="AC1157" s="3"/>
      <c r="AD1157" s="3">
        <v>53</v>
      </c>
      <c r="AE1157" s="3"/>
      <c r="AF1157" s="3"/>
      <c r="AG1157" s="3">
        <v>53</v>
      </c>
      <c r="AH1157" s="3"/>
      <c r="AI1157" s="3"/>
      <c r="AJ1157" s="3">
        <v>53</v>
      </c>
      <c r="AK1157" s="3"/>
      <c r="AL1157" s="3"/>
      <c r="AM1157" s="3">
        <v>53</v>
      </c>
      <c r="AN1157" s="3"/>
      <c r="AO1157" s="3"/>
      <c r="AP1157" s="3">
        <v>53</v>
      </c>
      <c r="AQ1157" s="3"/>
      <c r="AR1157" s="3"/>
      <c r="AS1157" s="3">
        <v>53</v>
      </c>
      <c r="AT1157" s="3"/>
      <c r="AU1157" s="3"/>
      <c r="AV1157" s="3">
        <v>53</v>
      </c>
      <c r="AW1157" s="3"/>
      <c r="AX1157" s="3"/>
      <c r="AY1157" s="3">
        <v>53</v>
      </c>
      <c r="AZ1157" s="3"/>
      <c r="BA1157" s="3"/>
      <c r="BB1157" s="3">
        <v>53</v>
      </c>
      <c r="BC1157" s="3"/>
      <c r="BD1157" s="3"/>
      <c r="BE1157" s="3">
        <v>53</v>
      </c>
      <c r="BF1157" s="3"/>
      <c r="BG1157" s="3"/>
      <c r="BH1157" s="3">
        <v>53</v>
      </c>
      <c r="BI1157" s="3"/>
      <c r="BJ1157" s="3"/>
    </row>
    <row r="1158" spans="1:62" x14ac:dyDescent="0.3">
      <c r="A1158" s="3" t="s">
        <v>478</v>
      </c>
      <c r="B1158" s="3" t="s">
        <v>409</v>
      </c>
      <c r="C1158" s="3">
        <v>54.200000762939503</v>
      </c>
      <c r="D1158" s="3"/>
      <c r="E1158" s="3"/>
      <c r="F1158" s="3">
        <v>54.200000762939503</v>
      </c>
      <c r="G1158" s="3"/>
      <c r="H1158" s="3"/>
      <c r="I1158" s="3">
        <v>54.200000762939503</v>
      </c>
      <c r="J1158" s="3"/>
      <c r="K1158" s="3"/>
      <c r="L1158" s="3">
        <v>54.200000762939503</v>
      </c>
      <c r="M1158" s="3"/>
      <c r="N1158" s="3"/>
      <c r="O1158" s="3">
        <v>54.200000762939503</v>
      </c>
      <c r="P1158" s="3"/>
      <c r="Q1158" s="3"/>
      <c r="R1158" s="3">
        <v>54.200000762939503</v>
      </c>
      <c r="S1158" s="3"/>
      <c r="T1158" s="3"/>
      <c r="U1158" s="3">
        <v>54.200000762939503</v>
      </c>
      <c r="V1158" s="3"/>
      <c r="W1158" s="3"/>
      <c r="X1158" s="3">
        <v>54.200000762939503</v>
      </c>
      <c r="Y1158" s="3"/>
      <c r="Z1158" s="3"/>
      <c r="AA1158" s="3">
        <v>54.200000762939503</v>
      </c>
      <c r="AB1158" s="3"/>
      <c r="AC1158" s="3"/>
      <c r="AD1158" s="3">
        <v>54.200000762939503</v>
      </c>
      <c r="AE1158" s="3"/>
      <c r="AF1158" s="3"/>
      <c r="AG1158" s="3">
        <v>54.200000762939503</v>
      </c>
      <c r="AH1158" s="3"/>
      <c r="AI1158" s="3"/>
      <c r="AJ1158" s="3">
        <v>54.200000762939503</v>
      </c>
      <c r="AK1158" s="3"/>
      <c r="AL1158" s="3"/>
      <c r="AM1158" s="3">
        <v>54.200000762939503</v>
      </c>
      <c r="AN1158" s="3"/>
      <c r="AO1158" s="3"/>
      <c r="AP1158" s="3">
        <v>54.200000762939503</v>
      </c>
      <c r="AQ1158" s="3"/>
      <c r="AR1158" s="3"/>
      <c r="AS1158" s="3">
        <v>54.200000762939503</v>
      </c>
      <c r="AT1158" s="3"/>
      <c r="AU1158" s="3"/>
      <c r="AV1158" s="3">
        <v>54.200000762939503</v>
      </c>
      <c r="AW1158" s="3"/>
      <c r="AX1158" s="3"/>
      <c r="AY1158" s="3">
        <v>54.200000762939503</v>
      </c>
      <c r="AZ1158" s="3"/>
      <c r="BA1158" s="3"/>
      <c r="BB1158" s="3">
        <v>54.200000762939503</v>
      </c>
      <c r="BC1158" s="3"/>
      <c r="BD1158" s="3"/>
      <c r="BE1158" s="3">
        <v>54.200000762939503</v>
      </c>
      <c r="BF1158" s="3"/>
      <c r="BG1158" s="3"/>
      <c r="BH1158" s="3">
        <v>54.200000762939503</v>
      </c>
      <c r="BI1158" s="3"/>
      <c r="BJ1158" s="3"/>
    </row>
    <row r="1159" spans="1:62" x14ac:dyDescent="0.3">
      <c r="A1159" s="3" t="s">
        <v>479</v>
      </c>
      <c r="B1159" s="3" t="s">
        <v>409</v>
      </c>
      <c r="C1159" s="3">
        <v>55.200000762939503</v>
      </c>
      <c r="D1159" s="3"/>
      <c r="E1159" s="3"/>
      <c r="F1159" s="3">
        <v>55.200000762939503</v>
      </c>
      <c r="G1159" s="3"/>
      <c r="H1159" s="3"/>
      <c r="I1159" s="3">
        <v>55.200000762939503</v>
      </c>
      <c r="J1159" s="3"/>
      <c r="K1159" s="3"/>
      <c r="L1159" s="3">
        <v>55.200000762939503</v>
      </c>
      <c r="M1159" s="3"/>
      <c r="N1159" s="3"/>
      <c r="O1159" s="3">
        <v>55.200000762939503</v>
      </c>
      <c r="P1159" s="3"/>
      <c r="Q1159" s="3"/>
      <c r="R1159" s="3">
        <v>55.200000762939503</v>
      </c>
      <c r="S1159" s="3"/>
      <c r="T1159" s="3"/>
      <c r="U1159" s="3">
        <v>55.200000762939503</v>
      </c>
      <c r="V1159" s="3"/>
      <c r="W1159" s="3"/>
      <c r="X1159" s="3">
        <v>55.200000762939503</v>
      </c>
      <c r="Y1159" s="3"/>
      <c r="Z1159" s="3"/>
      <c r="AA1159" s="3">
        <v>55.200000762939503</v>
      </c>
      <c r="AB1159" s="3"/>
      <c r="AC1159" s="3"/>
      <c r="AD1159" s="3">
        <v>55.200000762939503</v>
      </c>
      <c r="AE1159" s="3"/>
      <c r="AF1159" s="3"/>
      <c r="AG1159" s="3">
        <v>55.200000762939503</v>
      </c>
      <c r="AH1159" s="3"/>
      <c r="AI1159" s="3"/>
      <c r="AJ1159" s="3">
        <v>55.200000762939503</v>
      </c>
      <c r="AK1159" s="3"/>
      <c r="AL1159" s="3"/>
      <c r="AM1159" s="3">
        <v>55.200000762939503</v>
      </c>
      <c r="AN1159" s="3"/>
      <c r="AO1159" s="3"/>
      <c r="AP1159" s="3">
        <v>55.200000762939503</v>
      </c>
      <c r="AQ1159" s="3"/>
      <c r="AR1159" s="3"/>
      <c r="AS1159" s="3">
        <v>55.200000762939503</v>
      </c>
      <c r="AT1159" s="3"/>
      <c r="AU1159" s="3"/>
      <c r="AV1159" s="3">
        <v>55.200000762939503</v>
      </c>
      <c r="AW1159" s="3"/>
      <c r="AX1159" s="3"/>
      <c r="AY1159" s="3">
        <v>55.200000762939503</v>
      </c>
      <c r="AZ1159" s="3"/>
      <c r="BA1159" s="3"/>
      <c r="BB1159" s="3">
        <v>55.200000762939503</v>
      </c>
      <c r="BC1159" s="3"/>
      <c r="BD1159" s="3"/>
      <c r="BE1159" s="3">
        <v>55.200000762939503</v>
      </c>
      <c r="BF1159" s="3"/>
      <c r="BG1159" s="3"/>
      <c r="BH1159" s="3">
        <v>55.200000762939503</v>
      </c>
      <c r="BI1159" s="3"/>
      <c r="BJ1159" s="3"/>
    </row>
    <row r="1160" spans="1:62" x14ac:dyDescent="0.3">
      <c r="A1160" s="3" t="s">
        <v>480</v>
      </c>
      <c r="B1160" s="3" t="s">
        <v>409</v>
      </c>
      <c r="C1160" s="3">
        <v>23.566667556762699</v>
      </c>
      <c r="D1160" s="3"/>
      <c r="E1160" s="3"/>
      <c r="F1160" s="3">
        <v>23.700000762939499</v>
      </c>
      <c r="G1160" s="3"/>
      <c r="H1160" s="3"/>
      <c r="I1160" s="3">
        <v>23.966667175293001</v>
      </c>
      <c r="J1160" s="3"/>
      <c r="K1160" s="3"/>
      <c r="L1160" s="3">
        <v>23.850000381469702</v>
      </c>
      <c r="M1160" s="3"/>
      <c r="N1160" s="3"/>
      <c r="O1160" s="3">
        <v>24.8333339691162</v>
      </c>
      <c r="P1160" s="3"/>
      <c r="Q1160" s="3"/>
      <c r="R1160" s="3">
        <v>24.966667175293001</v>
      </c>
      <c r="S1160" s="3"/>
      <c r="T1160" s="3"/>
      <c r="U1160" s="3">
        <v>24.983333587646499</v>
      </c>
      <c r="V1160" s="3"/>
      <c r="W1160" s="3"/>
      <c r="X1160" s="3">
        <v>25.316667556762699</v>
      </c>
      <c r="Y1160" s="3"/>
      <c r="Z1160" s="3"/>
      <c r="AA1160" s="3">
        <v>25.75</v>
      </c>
      <c r="AB1160" s="3"/>
      <c r="AC1160" s="3"/>
      <c r="AD1160" s="3">
        <v>26.066667556762699</v>
      </c>
      <c r="AE1160" s="3"/>
      <c r="AF1160" s="3"/>
      <c r="AG1160" s="3">
        <v>26.216667175293001</v>
      </c>
      <c r="AH1160" s="3"/>
      <c r="AI1160" s="3"/>
      <c r="AJ1160" s="3">
        <v>26.3333339691162</v>
      </c>
      <c r="AK1160" s="3"/>
      <c r="AL1160" s="3"/>
      <c r="AM1160" s="3">
        <v>26.233333587646499</v>
      </c>
      <c r="AN1160" s="3"/>
      <c r="AO1160" s="3"/>
      <c r="AP1160" s="3">
        <v>26.6333332061768</v>
      </c>
      <c r="AQ1160" s="3"/>
      <c r="AR1160" s="3"/>
      <c r="AS1160" s="3">
        <v>26.533332824706999</v>
      </c>
      <c r="AT1160" s="3"/>
      <c r="AU1160" s="3"/>
      <c r="AV1160" s="3">
        <v>27.0833339691162</v>
      </c>
      <c r="AW1160" s="3"/>
      <c r="AX1160" s="3"/>
      <c r="AY1160" s="3">
        <v>26.9166660308838</v>
      </c>
      <c r="AZ1160" s="3"/>
      <c r="BA1160" s="3"/>
      <c r="BB1160" s="3">
        <v>27.533332824706999</v>
      </c>
      <c r="BC1160" s="3"/>
      <c r="BD1160" s="3"/>
      <c r="BE1160" s="3">
        <v>27.516666412353501</v>
      </c>
      <c r="BF1160" s="3"/>
      <c r="BG1160" s="3"/>
      <c r="BH1160" s="3">
        <v>28.3666667938232</v>
      </c>
      <c r="BI1160" s="3"/>
      <c r="BJ1160" s="3"/>
    </row>
    <row r="1161" spans="1:62" x14ac:dyDescent="0.3">
      <c r="A1161" s="3" t="s">
        <v>481</v>
      </c>
      <c r="B1161" s="3" t="s">
        <v>409</v>
      </c>
      <c r="C1161" s="3">
        <v>23.566667556762699</v>
      </c>
      <c r="D1161" s="3"/>
      <c r="E1161" s="3"/>
      <c r="F1161" s="3">
        <v>23.700000762939499</v>
      </c>
      <c r="G1161" s="3"/>
      <c r="H1161" s="3"/>
      <c r="I1161" s="3">
        <v>23.966667175293001</v>
      </c>
      <c r="J1161" s="3"/>
      <c r="K1161" s="3"/>
      <c r="L1161" s="3">
        <v>23.850000381469702</v>
      </c>
      <c r="M1161" s="3"/>
      <c r="N1161" s="3"/>
      <c r="O1161" s="3">
        <v>24.8333339691162</v>
      </c>
      <c r="P1161" s="3"/>
      <c r="Q1161" s="3"/>
      <c r="R1161" s="3">
        <v>24.966667175293001</v>
      </c>
      <c r="S1161" s="3"/>
      <c r="T1161" s="3"/>
      <c r="U1161" s="3">
        <v>24.983333587646499</v>
      </c>
      <c r="V1161" s="3"/>
      <c r="W1161" s="3"/>
      <c r="X1161" s="3">
        <v>25.316667556762699</v>
      </c>
      <c r="Y1161" s="3"/>
      <c r="Z1161" s="3"/>
      <c r="AA1161" s="3">
        <v>25.75</v>
      </c>
      <c r="AB1161" s="3"/>
      <c r="AC1161" s="3"/>
      <c r="AD1161" s="3">
        <v>26.066667556762699</v>
      </c>
      <c r="AE1161" s="3"/>
      <c r="AF1161" s="3"/>
      <c r="AG1161" s="3">
        <v>26.216667175293001</v>
      </c>
      <c r="AH1161" s="3"/>
      <c r="AI1161" s="3"/>
      <c r="AJ1161" s="3">
        <v>26.3333339691162</v>
      </c>
      <c r="AK1161" s="3"/>
      <c r="AL1161" s="3"/>
      <c r="AM1161" s="3">
        <v>26.233333587646499</v>
      </c>
      <c r="AN1161" s="3"/>
      <c r="AO1161" s="3"/>
      <c r="AP1161" s="3">
        <v>26.6333332061768</v>
      </c>
      <c r="AQ1161" s="3"/>
      <c r="AR1161" s="3"/>
      <c r="AS1161" s="3">
        <v>26.533332824706999</v>
      </c>
      <c r="AT1161" s="3"/>
      <c r="AU1161" s="3"/>
      <c r="AV1161" s="3">
        <v>27.0833339691162</v>
      </c>
      <c r="AW1161" s="3"/>
      <c r="AX1161" s="3"/>
      <c r="AY1161" s="3">
        <v>26.9166660308838</v>
      </c>
      <c r="AZ1161" s="3"/>
      <c r="BA1161" s="3"/>
      <c r="BB1161" s="3">
        <v>27.533332824706999</v>
      </c>
      <c r="BC1161" s="3"/>
      <c r="BD1161" s="3"/>
      <c r="BE1161" s="3">
        <v>27.516666412353501</v>
      </c>
      <c r="BF1161" s="3"/>
      <c r="BG1161" s="3"/>
      <c r="BH1161" s="3">
        <v>28.3666667938232</v>
      </c>
      <c r="BI1161" s="3"/>
      <c r="BJ1161" s="3"/>
    </row>
    <row r="1162" spans="1:62" x14ac:dyDescent="0.3">
      <c r="A1162" s="3" t="s">
        <v>482</v>
      </c>
      <c r="B1162" s="3" t="s">
        <v>409</v>
      </c>
      <c r="C1162" s="3">
        <v>200</v>
      </c>
      <c r="D1162" s="3"/>
      <c r="E1162" s="3"/>
      <c r="F1162" s="3">
        <v>200</v>
      </c>
      <c r="G1162" s="3"/>
      <c r="H1162" s="3"/>
      <c r="I1162" s="3">
        <v>200</v>
      </c>
      <c r="J1162" s="3"/>
      <c r="K1162" s="3"/>
      <c r="L1162" s="3">
        <v>200</v>
      </c>
      <c r="M1162" s="3"/>
      <c r="N1162" s="3"/>
      <c r="O1162" s="3">
        <v>200</v>
      </c>
      <c r="P1162" s="3"/>
      <c r="Q1162" s="3"/>
      <c r="R1162" s="3">
        <v>200</v>
      </c>
      <c r="S1162" s="3"/>
      <c r="T1162" s="3"/>
      <c r="U1162" s="3">
        <v>200</v>
      </c>
      <c r="V1162" s="3"/>
      <c r="W1162" s="3"/>
      <c r="X1162" s="3">
        <v>200</v>
      </c>
      <c r="Y1162" s="3"/>
      <c r="Z1162" s="3"/>
      <c r="AA1162" s="3">
        <v>200</v>
      </c>
      <c r="AB1162" s="3"/>
      <c r="AC1162" s="3"/>
      <c r="AD1162" s="3">
        <v>200</v>
      </c>
      <c r="AE1162" s="3"/>
      <c r="AF1162" s="3"/>
      <c r="AG1162" s="3">
        <v>200</v>
      </c>
      <c r="AH1162" s="3"/>
      <c r="AI1162" s="3"/>
      <c r="AJ1162" s="3">
        <v>200</v>
      </c>
      <c r="AK1162" s="3"/>
      <c r="AL1162" s="3"/>
      <c r="AM1162" s="3">
        <v>200</v>
      </c>
      <c r="AN1162" s="3"/>
      <c r="AO1162" s="3"/>
      <c r="AP1162" s="3">
        <v>200</v>
      </c>
      <c r="AQ1162" s="3"/>
      <c r="AR1162" s="3"/>
      <c r="AS1162" s="3">
        <v>200</v>
      </c>
      <c r="AT1162" s="3"/>
      <c r="AU1162" s="3"/>
      <c r="AV1162" s="3">
        <v>200</v>
      </c>
      <c r="AW1162" s="3"/>
      <c r="AX1162" s="3"/>
      <c r="AY1162" s="3">
        <v>200</v>
      </c>
      <c r="AZ1162" s="3"/>
      <c r="BA1162" s="3"/>
      <c r="BB1162" s="3">
        <v>200</v>
      </c>
      <c r="BC1162" s="3"/>
      <c r="BD1162" s="3"/>
      <c r="BE1162" s="3">
        <v>200</v>
      </c>
      <c r="BF1162" s="3"/>
      <c r="BG1162" s="3"/>
      <c r="BH1162" s="3">
        <v>200</v>
      </c>
      <c r="BI1162" s="3"/>
      <c r="BJ1162" s="3"/>
    </row>
    <row r="1163" spans="1:62" x14ac:dyDescent="0.3">
      <c r="A1163" s="3" t="s">
        <v>483</v>
      </c>
      <c r="B1163" s="3" t="s">
        <v>409</v>
      </c>
      <c r="C1163" s="3">
        <v>200</v>
      </c>
      <c r="D1163" s="3"/>
      <c r="E1163" s="3"/>
      <c r="F1163" s="3">
        <v>200</v>
      </c>
      <c r="G1163" s="3"/>
      <c r="H1163" s="3"/>
      <c r="I1163" s="3">
        <v>200</v>
      </c>
      <c r="J1163" s="3"/>
      <c r="K1163" s="3"/>
      <c r="L1163" s="3">
        <v>200</v>
      </c>
      <c r="M1163" s="3"/>
      <c r="N1163" s="3"/>
      <c r="O1163" s="3">
        <v>200</v>
      </c>
      <c r="P1163" s="3"/>
      <c r="Q1163" s="3"/>
      <c r="R1163" s="3">
        <v>200</v>
      </c>
      <c r="S1163" s="3"/>
      <c r="T1163" s="3"/>
      <c r="U1163" s="3">
        <v>200</v>
      </c>
      <c r="V1163" s="3"/>
      <c r="W1163" s="3"/>
      <c r="X1163" s="3">
        <v>200</v>
      </c>
      <c r="Y1163" s="3"/>
      <c r="Z1163" s="3"/>
      <c r="AA1163" s="3">
        <v>200</v>
      </c>
      <c r="AB1163" s="3"/>
      <c r="AC1163" s="3"/>
      <c r="AD1163" s="3">
        <v>200</v>
      </c>
      <c r="AE1163" s="3"/>
      <c r="AF1163" s="3"/>
      <c r="AG1163" s="3">
        <v>200</v>
      </c>
      <c r="AH1163" s="3"/>
      <c r="AI1163" s="3"/>
      <c r="AJ1163" s="3">
        <v>200</v>
      </c>
      <c r="AK1163" s="3"/>
      <c r="AL1163" s="3"/>
      <c r="AM1163" s="3">
        <v>200</v>
      </c>
      <c r="AN1163" s="3"/>
      <c r="AO1163" s="3"/>
      <c r="AP1163" s="3">
        <v>200</v>
      </c>
      <c r="AQ1163" s="3"/>
      <c r="AR1163" s="3"/>
      <c r="AS1163" s="3">
        <v>200</v>
      </c>
      <c r="AT1163" s="3"/>
      <c r="AU1163" s="3"/>
      <c r="AV1163" s="3">
        <v>200</v>
      </c>
      <c r="AW1163" s="3"/>
      <c r="AX1163" s="3"/>
      <c r="AY1163" s="3">
        <v>200</v>
      </c>
      <c r="AZ1163" s="3"/>
      <c r="BA1163" s="3"/>
      <c r="BB1163" s="3">
        <v>200</v>
      </c>
      <c r="BC1163" s="3"/>
      <c r="BD1163" s="3"/>
      <c r="BE1163" s="3">
        <v>200</v>
      </c>
      <c r="BF1163" s="3"/>
      <c r="BG1163" s="3"/>
      <c r="BH1163" s="3">
        <v>200</v>
      </c>
      <c r="BI1163" s="3"/>
      <c r="BJ1163" s="3"/>
    </row>
    <row r="1164" spans="1:62" x14ac:dyDescent="0.3">
      <c r="A1164" s="3" t="s">
        <v>484</v>
      </c>
      <c r="B1164" s="3" t="s">
        <v>409</v>
      </c>
      <c r="C1164" s="3">
        <v>200</v>
      </c>
      <c r="D1164" s="3"/>
      <c r="E1164" s="3"/>
      <c r="F1164" s="3">
        <v>200</v>
      </c>
      <c r="G1164" s="3"/>
      <c r="H1164" s="3"/>
      <c r="I1164" s="3">
        <v>200</v>
      </c>
      <c r="J1164" s="3"/>
      <c r="K1164" s="3"/>
      <c r="L1164" s="3">
        <v>200</v>
      </c>
      <c r="M1164" s="3"/>
      <c r="N1164" s="3"/>
      <c r="O1164" s="3">
        <v>200</v>
      </c>
      <c r="P1164" s="3"/>
      <c r="Q1164" s="3"/>
      <c r="R1164" s="3">
        <v>200</v>
      </c>
      <c r="S1164" s="3"/>
      <c r="T1164" s="3"/>
      <c r="U1164" s="3">
        <v>200</v>
      </c>
      <c r="V1164" s="3"/>
      <c r="W1164" s="3"/>
      <c r="X1164" s="3">
        <v>200</v>
      </c>
      <c r="Y1164" s="3"/>
      <c r="Z1164" s="3"/>
      <c r="AA1164" s="3">
        <v>200</v>
      </c>
      <c r="AB1164" s="3"/>
      <c r="AC1164" s="3"/>
      <c r="AD1164" s="3">
        <v>200</v>
      </c>
      <c r="AE1164" s="3"/>
      <c r="AF1164" s="3"/>
      <c r="AG1164" s="3">
        <v>200</v>
      </c>
      <c r="AH1164" s="3"/>
      <c r="AI1164" s="3"/>
      <c r="AJ1164" s="3">
        <v>200</v>
      </c>
      <c r="AK1164" s="3"/>
      <c r="AL1164" s="3"/>
      <c r="AM1164" s="3">
        <v>200</v>
      </c>
      <c r="AN1164" s="3"/>
      <c r="AO1164" s="3"/>
      <c r="AP1164" s="3">
        <v>200</v>
      </c>
      <c r="AQ1164" s="3"/>
      <c r="AR1164" s="3"/>
      <c r="AS1164" s="3">
        <v>200</v>
      </c>
      <c r="AT1164" s="3"/>
      <c r="AU1164" s="3"/>
      <c r="AV1164" s="3">
        <v>200</v>
      </c>
      <c r="AW1164" s="3"/>
      <c r="AX1164" s="3"/>
      <c r="AY1164" s="3">
        <v>200</v>
      </c>
      <c r="AZ1164" s="3"/>
      <c r="BA1164" s="3"/>
      <c r="BB1164" s="3">
        <v>200</v>
      </c>
      <c r="BC1164" s="3"/>
      <c r="BD1164" s="3"/>
      <c r="BE1164" s="3">
        <v>200</v>
      </c>
      <c r="BF1164" s="3"/>
      <c r="BG1164" s="3"/>
      <c r="BH1164" s="3">
        <v>200</v>
      </c>
      <c r="BI1164" s="3"/>
      <c r="BJ1164" s="3"/>
    </row>
    <row r="1165" spans="1:62" x14ac:dyDescent="0.3">
      <c r="A1165" s="3" t="s">
        <v>485</v>
      </c>
      <c r="B1165" s="3" t="s">
        <v>409</v>
      </c>
      <c r="C1165" s="3">
        <v>200</v>
      </c>
      <c r="D1165" s="3"/>
      <c r="E1165" s="3"/>
      <c r="F1165" s="3">
        <v>200</v>
      </c>
      <c r="G1165" s="3"/>
      <c r="H1165" s="3"/>
      <c r="I1165" s="3">
        <v>200</v>
      </c>
      <c r="J1165" s="3"/>
      <c r="K1165" s="3"/>
      <c r="L1165" s="3">
        <v>200</v>
      </c>
      <c r="M1165" s="3"/>
      <c r="N1165" s="3"/>
      <c r="O1165" s="3">
        <v>200</v>
      </c>
      <c r="P1165" s="3"/>
      <c r="Q1165" s="3"/>
      <c r="R1165" s="3">
        <v>200</v>
      </c>
      <c r="S1165" s="3"/>
      <c r="T1165" s="3"/>
      <c r="U1165" s="3">
        <v>200</v>
      </c>
      <c r="V1165" s="3"/>
      <c r="W1165" s="3"/>
      <c r="X1165" s="3">
        <v>200</v>
      </c>
      <c r="Y1165" s="3"/>
      <c r="Z1165" s="3"/>
      <c r="AA1165" s="3">
        <v>200</v>
      </c>
      <c r="AB1165" s="3"/>
      <c r="AC1165" s="3"/>
      <c r="AD1165" s="3">
        <v>200</v>
      </c>
      <c r="AE1165" s="3"/>
      <c r="AF1165" s="3"/>
      <c r="AG1165" s="3">
        <v>200</v>
      </c>
      <c r="AH1165" s="3"/>
      <c r="AI1165" s="3"/>
      <c r="AJ1165" s="3">
        <v>200</v>
      </c>
      <c r="AK1165" s="3"/>
      <c r="AL1165" s="3"/>
      <c r="AM1165" s="3">
        <v>200</v>
      </c>
      <c r="AN1165" s="3"/>
      <c r="AO1165" s="3"/>
      <c r="AP1165" s="3">
        <v>200</v>
      </c>
      <c r="AQ1165" s="3"/>
      <c r="AR1165" s="3"/>
      <c r="AS1165" s="3">
        <v>200</v>
      </c>
      <c r="AT1165" s="3"/>
      <c r="AU1165" s="3"/>
      <c r="AV1165" s="3">
        <v>200</v>
      </c>
      <c r="AW1165" s="3"/>
      <c r="AX1165" s="3"/>
      <c r="AY1165" s="3">
        <v>200</v>
      </c>
      <c r="AZ1165" s="3"/>
      <c r="BA1165" s="3"/>
      <c r="BB1165" s="3">
        <v>200</v>
      </c>
      <c r="BC1165" s="3"/>
      <c r="BD1165" s="3"/>
      <c r="BE1165" s="3">
        <v>200</v>
      </c>
      <c r="BF1165" s="3"/>
      <c r="BG1165" s="3"/>
      <c r="BH1165" s="3">
        <v>200</v>
      </c>
      <c r="BI1165" s="3"/>
      <c r="BJ1165" s="3"/>
    </row>
    <row r="1166" spans="1:62" x14ac:dyDescent="0.3">
      <c r="A1166" s="3" t="s">
        <v>486</v>
      </c>
      <c r="B1166" s="3" t="s">
        <v>409</v>
      </c>
      <c r="C1166" s="3">
        <v>200</v>
      </c>
      <c r="D1166" s="3"/>
      <c r="E1166" s="3"/>
      <c r="F1166" s="3">
        <v>200</v>
      </c>
      <c r="G1166" s="3"/>
      <c r="H1166" s="3"/>
      <c r="I1166" s="3">
        <v>200</v>
      </c>
      <c r="J1166" s="3"/>
      <c r="K1166" s="3"/>
      <c r="L1166" s="3">
        <v>200</v>
      </c>
      <c r="M1166" s="3"/>
      <c r="N1166" s="3"/>
      <c r="O1166" s="3">
        <v>200</v>
      </c>
      <c r="P1166" s="3"/>
      <c r="Q1166" s="3"/>
      <c r="R1166" s="3">
        <v>200</v>
      </c>
      <c r="S1166" s="3"/>
      <c r="T1166" s="3"/>
      <c r="U1166" s="3">
        <v>200</v>
      </c>
      <c r="V1166" s="3"/>
      <c r="W1166" s="3"/>
      <c r="X1166" s="3">
        <v>200</v>
      </c>
      <c r="Y1166" s="3"/>
      <c r="Z1166" s="3"/>
      <c r="AA1166" s="3">
        <v>200</v>
      </c>
      <c r="AB1166" s="3"/>
      <c r="AC1166" s="3"/>
      <c r="AD1166" s="3">
        <v>200</v>
      </c>
      <c r="AE1166" s="3"/>
      <c r="AF1166" s="3"/>
      <c r="AG1166" s="3">
        <v>200</v>
      </c>
      <c r="AH1166" s="3"/>
      <c r="AI1166" s="3"/>
      <c r="AJ1166" s="3">
        <v>200</v>
      </c>
      <c r="AK1166" s="3"/>
      <c r="AL1166" s="3"/>
      <c r="AM1166" s="3">
        <v>200</v>
      </c>
      <c r="AN1166" s="3"/>
      <c r="AO1166" s="3"/>
      <c r="AP1166" s="3">
        <v>200</v>
      </c>
      <c r="AQ1166" s="3"/>
      <c r="AR1166" s="3"/>
      <c r="AS1166" s="3">
        <v>200</v>
      </c>
      <c r="AT1166" s="3"/>
      <c r="AU1166" s="3"/>
      <c r="AV1166" s="3">
        <v>200</v>
      </c>
      <c r="AW1166" s="3"/>
      <c r="AX1166" s="3"/>
      <c r="AY1166" s="3">
        <v>200</v>
      </c>
      <c r="AZ1166" s="3"/>
      <c r="BA1166" s="3"/>
      <c r="BB1166" s="3">
        <v>200</v>
      </c>
      <c r="BC1166" s="3"/>
      <c r="BD1166" s="3"/>
      <c r="BE1166" s="3">
        <v>200</v>
      </c>
      <c r="BF1166" s="3"/>
      <c r="BG1166" s="3"/>
      <c r="BH1166" s="3">
        <v>200</v>
      </c>
      <c r="BI1166" s="3"/>
      <c r="BJ1166" s="3"/>
    </row>
    <row r="1167" spans="1:62" x14ac:dyDescent="0.3">
      <c r="A1167" s="3" t="s">
        <v>487</v>
      </c>
      <c r="B1167" s="3" t="s">
        <v>409</v>
      </c>
      <c r="C1167" s="3">
        <v>200</v>
      </c>
      <c r="D1167" s="3"/>
      <c r="E1167" s="3"/>
      <c r="F1167" s="3">
        <v>200</v>
      </c>
      <c r="G1167" s="3"/>
      <c r="H1167" s="3"/>
      <c r="I1167" s="3">
        <v>200</v>
      </c>
      <c r="J1167" s="3"/>
      <c r="K1167" s="3"/>
      <c r="L1167" s="3">
        <v>200</v>
      </c>
      <c r="M1167" s="3"/>
      <c r="N1167" s="3"/>
      <c r="O1167" s="3">
        <v>200</v>
      </c>
      <c r="P1167" s="3"/>
      <c r="Q1167" s="3"/>
      <c r="R1167" s="3">
        <v>200</v>
      </c>
      <c r="S1167" s="3"/>
      <c r="T1167" s="3"/>
      <c r="U1167" s="3">
        <v>200</v>
      </c>
      <c r="V1167" s="3"/>
      <c r="W1167" s="3"/>
      <c r="X1167" s="3">
        <v>200</v>
      </c>
      <c r="Y1167" s="3"/>
      <c r="Z1167" s="3"/>
      <c r="AA1167" s="3">
        <v>200</v>
      </c>
      <c r="AB1167" s="3"/>
      <c r="AC1167" s="3"/>
      <c r="AD1167" s="3">
        <v>200</v>
      </c>
      <c r="AE1167" s="3"/>
      <c r="AF1167" s="3"/>
      <c r="AG1167" s="3">
        <v>200</v>
      </c>
      <c r="AH1167" s="3"/>
      <c r="AI1167" s="3"/>
      <c r="AJ1167" s="3">
        <v>200</v>
      </c>
      <c r="AK1167" s="3"/>
      <c r="AL1167" s="3"/>
      <c r="AM1167" s="3">
        <v>200</v>
      </c>
      <c r="AN1167" s="3"/>
      <c r="AO1167" s="3"/>
      <c r="AP1167" s="3">
        <v>200</v>
      </c>
      <c r="AQ1167" s="3"/>
      <c r="AR1167" s="3"/>
      <c r="AS1167" s="3">
        <v>200</v>
      </c>
      <c r="AT1167" s="3"/>
      <c r="AU1167" s="3"/>
      <c r="AV1167" s="3">
        <v>200</v>
      </c>
      <c r="AW1167" s="3"/>
      <c r="AX1167" s="3"/>
      <c r="AY1167" s="3">
        <v>200</v>
      </c>
      <c r="AZ1167" s="3"/>
      <c r="BA1167" s="3"/>
      <c r="BB1167" s="3">
        <v>200</v>
      </c>
      <c r="BC1167" s="3"/>
      <c r="BD1167" s="3"/>
      <c r="BE1167" s="3">
        <v>200</v>
      </c>
      <c r="BF1167" s="3"/>
      <c r="BG1167" s="3"/>
      <c r="BH1167" s="3">
        <v>200</v>
      </c>
      <c r="BI1167" s="3"/>
      <c r="BJ1167" s="3"/>
    </row>
    <row r="1168" spans="1:62" x14ac:dyDescent="0.3">
      <c r="A1168" s="3" t="s">
        <v>488</v>
      </c>
      <c r="B1168" s="3" t="s">
        <v>409</v>
      </c>
      <c r="C1168" s="3">
        <v>200</v>
      </c>
      <c r="D1168" s="3"/>
      <c r="E1168" s="3"/>
      <c r="F1168" s="3">
        <v>200</v>
      </c>
      <c r="G1168" s="3"/>
      <c r="H1168" s="3"/>
      <c r="I1168" s="3">
        <v>200</v>
      </c>
      <c r="J1168" s="3"/>
      <c r="K1168" s="3"/>
      <c r="L1168" s="3">
        <v>200</v>
      </c>
      <c r="M1168" s="3"/>
      <c r="N1168" s="3"/>
      <c r="O1168" s="3">
        <v>200</v>
      </c>
      <c r="P1168" s="3"/>
      <c r="Q1168" s="3"/>
      <c r="R1168" s="3">
        <v>200</v>
      </c>
      <c r="S1168" s="3"/>
      <c r="T1168" s="3"/>
      <c r="U1168" s="3">
        <v>200</v>
      </c>
      <c r="V1168" s="3"/>
      <c r="W1168" s="3"/>
      <c r="X1168" s="3">
        <v>200</v>
      </c>
      <c r="Y1168" s="3"/>
      <c r="Z1168" s="3"/>
      <c r="AA1168" s="3">
        <v>200</v>
      </c>
      <c r="AB1168" s="3"/>
      <c r="AC1168" s="3"/>
      <c r="AD1168" s="3">
        <v>200</v>
      </c>
      <c r="AE1168" s="3"/>
      <c r="AF1168" s="3"/>
      <c r="AG1168" s="3">
        <v>200</v>
      </c>
      <c r="AH1168" s="3"/>
      <c r="AI1168" s="3"/>
      <c r="AJ1168" s="3">
        <v>200</v>
      </c>
      <c r="AK1168" s="3"/>
      <c r="AL1168" s="3"/>
      <c r="AM1168" s="3">
        <v>200</v>
      </c>
      <c r="AN1168" s="3"/>
      <c r="AO1168" s="3"/>
      <c r="AP1168" s="3">
        <v>200</v>
      </c>
      <c r="AQ1168" s="3"/>
      <c r="AR1168" s="3"/>
      <c r="AS1168" s="3">
        <v>200</v>
      </c>
      <c r="AT1168" s="3"/>
      <c r="AU1168" s="3"/>
      <c r="AV1168" s="3">
        <v>200</v>
      </c>
      <c r="AW1168" s="3"/>
      <c r="AX1168" s="3"/>
      <c r="AY1168" s="3">
        <v>200</v>
      </c>
      <c r="AZ1168" s="3"/>
      <c r="BA1168" s="3"/>
      <c r="BB1168" s="3">
        <v>200</v>
      </c>
      <c r="BC1168" s="3"/>
      <c r="BD1168" s="3"/>
      <c r="BE1168" s="3">
        <v>200</v>
      </c>
      <c r="BF1168" s="3"/>
      <c r="BG1168" s="3"/>
      <c r="BH1168" s="3">
        <v>200</v>
      </c>
      <c r="BI1168" s="3"/>
      <c r="BJ1168" s="3"/>
    </row>
    <row r="1169" spans="1:62" x14ac:dyDescent="0.3">
      <c r="A1169" s="3" t="s">
        <v>489</v>
      </c>
      <c r="B1169" s="3" t="s">
        <v>409</v>
      </c>
      <c r="C1169" s="3">
        <v>200</v>
      </c>
      <c r="D1169" s="3"/>
      <c r="E1169" s="3"/>
      <c r="F1169" s="3">
        <v>200</v>
      </c>
      <c r="G1169" s="3"/>
      <c r="H1169" s="3"/>
      <c r="I1169" s="3">
        <v>200</v>
      </c>
      <c r="J1169" s="3"/>
      <c r="K1169" s="3"/>
      <c r="L1169" s="3">
        <v>200</v>
      </c>
      <c r="M1169" s="3"/>
      <c r="N1169" s="3"/>
      <c r="O1169" s="3">
        <v>200</v>
      </c>
      <c r="P1169" s="3"/>
      <c r="Q1169" s="3"/>
      <c r="R1169" s="3">
        <v>200</v>
      </c>
      <c r="S1169" s="3"/>
      <c r="T1169" s="3"/>
      <c r="U1169" s="3">
        <v>200</v>
      </c>
      <c r="V1169" s="3"/>
      <c r="W1169" s="3"/>
      <c r="X1169" s="3">
        <v>200</v>
      </c>
      <c r="Y1169" s="3"/>
      <c r="Z1169" s="3"/>
      <c r="AA1169" s="3">
        <v>200</v>
      </c>
      <c r="AB1169" s="3"/>
      <c r="AC1169" s="3"/>
      <c r="AD1169" s="3">
        <v>200</v>
      </c>
      <c r="AE1169" s="3"/>
      <c r="AF1169" s="3"/>
      <c r="AG1169" s="3">
        <v>200</v>
      </c>
      <c r="AH1169" s="3"/>
      <c r="AI1169" s="3"/>
      <c r="AJ1169" s="3">
        <v>200</v>
      </c>
      <c r="AK1169" s="3"/>
      <c r="AL1169" s="3"/>
      <c r="AM1169" s="3">
        <v>200</v>
      </c>
      <c r="AN1169" s="3"/>
      <c r="AO1169" s="3"/>
      <c r="AP1169" s="3">
        <v>200</v>
      </c>
      <c r="AQ1169" s="3"/>
      <c r="AR1169" s="3"/>
      <c r="AS1169" s="3">
        <v>200</v>
      </c>
      <c r="AT1169" s="3"/>
      <c r="AU1169" s="3"/>
      <c r="AV1169" s="3">
        <v>200</v>
      </c>
      <c r="AW1169" s="3"/>
      <c r="AX1169" s="3"/>
      <c r="AY1169" s="3">
        <v>200</v>
      </c>
      <c r="AZ1169" s="3"/>
      <c r="BA1169" s="3"/>
      <c r="BB1169" s="3">
        <v>200</v>
      </c>
      <c r="BC1169" s="3"/>
      <c r="BD1169" s="3"/>
      <c r="BE1169" s="3">
        <v>200</v>
      </c>
      <c r="BF1169" s="3"/>
      <c r="BG1169" s="3"/>
      <c r="BH1169" s="3">
        <v>200</v>
      </c>
      <c r="BI1169" s="3"/>
      <c r="BJ1169" s="3"/>
    </row>
    <row r="1170" spans="1:62" x14ac:dyDescent="0.3">
      <c r="A1170" s="3" t="s">
        <v>490</v>
      </c>
      <c r="B1170" s="3" t="s">
        <v>409</v>
      </c>
      <c r="C1170" s="3">
        <v>200</v>
      </c>
      <c r="D1170" s="3"/>
      <c r="E1170" s="3"/>
      <c r="F1170" s="3">
        <v>200</v>
      </c>
      <c r="G1170" s="3"/>
      <c r="H1170" s="3"/>
      <c r="I1170" s="3">
        <v>200</v>
      </c>
      <c r="J1170" s="3"/>
      <c r="K1170" s="3"/>
      <c r="L1170" s="3">
        <v>200</v>
      </c>
      <c r="M1170" s="3"/>
      <c r="N1170" s="3"/>
      <c r="O1170" s="3">
        <v>200</v>
      </c>
      <c r="P1170" s="3"/>
      <c r="Q1170" s="3"/>
      <c r="R1170" s="3">
        <v>200</v>
      </c>
      <c r="S1170" s="3"/>
      <c r="T1170" s="3"/>
      <c r="U1170" s="3">
        <v>200</v>
      </c>
      <c r="V1170" s="3"/>
      <c r="W1170" s="3"/>
      <c r="X1170" s="3">
        <v>200</v>
      </c>
      <c r="Y1170" s="3"/>
      <c r="Z1170" s="3"/>
      <c r="AA1170" s="3">
        <v>200</v>
      </c>
      <c r="AB1170" s="3"/>
      <c r="AC1170" s="3"/>
      <c r="AD1170" s="3">
        <v>200</v>
      </c>
      <c r="AE1170" s="3"/>
      <c r="AF1170" s="3"/>
      <c r="AG1170" s="3">
        <v>200</v>
      </c>
      <c r="AH1170" s="3"/>
      <c r="AI1170" s="3"/>
      <c r="AJ1170" s="3">
        <v>200</v>
      </c>
      <c r="AK1170" s="3"/>
      <c r="AL1170" s="3"/>
      <c r="AM1170" s="3">
        <v>200</v>
      </c>
      <c r="AN1170" s="3"/>
      <c r="AO1170" s="3"/>
      <c r="AP1170" s="3">
        <v>200</v>
      </c>
      <c r="AQ1170" s="3"/>
      <c r="AR1170" s="3"/>
      <c r="AS1170" s="3">
        <v>200</v>
      </c>
      <c r="AT1170" s="3"/>
      <c r="AU1170" s="3"/>
      <c r="AV1170" s="3">
        <v>200</v>
      </c>
      <c r="AW1170" s="3"/>
      <c r="AX1170" s="3"/>
      <c r="AY1170" s="3">
        <v>200</v>
      </c>
      <c r="AZ1170" s="3"/>
      <c r="BA1170" s="3"/>
      <c r="BB1170" s="3">
        <v>200</v>
      </c>
      <c r="BC1170" s="3"/>
      <c r="BD1170" s="3"/>
      <c r="BE1170" s="3">
        <v>200</v>
      </c>
      <c r="BF1170" s="3"/>
      <c r="BG1170" s="3"/>
      <c r="BH1170" s="3">
        <v>200</v>
      </c>
      <c r="BI1170" s="3"/>
      <c r="BJ1170" s="3"/>
    </row>
    <row r="1171" spans="1:62" x14ac:dyDescent="0.3">
      <c r="A1171" s="3" t="s">
        <v>491</v>
      </c>
      <c r="B1171" s="3" t="s">
        <v>409</v>
      </c>
      <c r="C1171" s="3">
        <v>200</v>
      </c>
      <c r="D1171" s="3"/>
      <c r="E1171" s="3"/>
      <c r="F1171" s="3">
        <v>200</v>
      </c>
      <c r="G1171" s="3"/>
      <c r="H1171" s="3"/>
      <c r="I1171" s="3">
        <v>200</v>
      </c>
      <c r="J1171" s="3"/>
      <c r="K1171" s="3"/>
      <c r="L1171" s="3">
        <v>200</v>
      </c>
      <c r="M1171" s="3"/>
      <c r="N1171" s="3"/>
      <c r="O1171" s="3">
        <v>200</v>
      </c>
      <c r="P1171" s="3"/>
      <c r="Q1171" s="3"/>
      <c r="R1171" s="3">
        <v>200</v>
      </c>
      <c r="S1171" s="3"/>
      <c r="T1171" s="3"/>
      <c r="U1171" s="3">
        <v>200</v>
      </c>
      <c r="V1171" s="3"/>
      <c r="W1171" s="3"/>
      <c r="X1171" s="3">
        <v>200</v>
      </c>
      <c r="Y1171" s="3"/>
      <c r="Z1171" s="3"/>
      <c r="AA1171" s="3">
        <v>200</v>
      </c>
      <c r="AB1171" s="3"/>
      <c r="AC1171" s="3"/>
      <c r="AD1171" s="3">
        <v>200</v>
      </c>
      <c r="AE1171" s="3"/>
      <c r="AF1171" s="3"/>
      <c r="AG1171" s="3">
        <v>200</v>
      </c>
      <c r="AH1171" s="3"/>
      <c r="AI1171" s="3"/>
      <c r="AJ1171" s="3">
        <v>200</v>
      </c>
      <c r="AK1171" s="3"/>
      <c r="AL1171" s="3"/>
      <c r="AM1171" s="3">
        <v>200</v>
      </c>
      <c r="AN1171" s="3"/>
      <c r="AO1171" s="3"/>
      <c r="AP1171" s="3">
        <v>200</v>
      </c>
      <c r="AQ1171" s="3"/>
      <c r="AR1171" s="3"/>
      <c r="AS1171" s="3">
        <v>200</v>
      </c>
      <c r="AT1171" s="3"/>
      <c r="AU1171" s="3"/>
      <c r="AV1171" s="3">
        <v>200</v>
      </c>
      <c r="AW1171" s="3"/>
      <c r="AX1171" s="3"/>
      <c r="AY1171" s="3">
        <v>200</v>
      </c>
      <c r="AZ1171" s="3"/>
      <c r="BA1171" s="3"/>
      <c r="BB1171" s="3">
        <v>200</v>
      </c>
      <c r="BC1171" s="3"/>
      <c r="BD1171" s="3"/>
      <c r="BE1171" s="3">
        <v>200</v>
      </c>
      <c r="BF1171" s="3"/>
      <c r="BG1171" s="3"/>
      <c r="BH1171" s="3">
        <v>200</v>
      </c>
      <c r="BI1171" s="3"/>
      <c r="BJ1171" s="3"/>
    </row>
    <row r="1172" spans="1:62" x14ac:dyDescent="0.3">
      <c r="A1172" s="3" t="s">
        <v>492</v>
      </c>
      <c r="B1172" s="3" t="s">
        <v>409</v>
      </c>
      <c r="C1172" s="3">
        <v>200</v>
      </c>
      <c r="D1172" s="3"/>
      <c r="E1172" s="3"/>
      <c r="F1172" s="3">
        <v>200</v>
      </c>
      <c r="G1172" s="3"/>
      <c r="H1172" s="3"/>
      <c r="I1172" s="3">
        <v>200</v>
      </c>
      <c r="J1172" s="3"/>
      <c r="K1172" s="3"/>
      <c r="L1172" s="3">
        <v>200</v>
      </c>
      <c r="M1172" s="3"/>
      <c r="N1172" s="3"/>
      <c r="O1172" s="3">
        <v>200</v>
      </c>
      <c r="P1172" s="3"/>
      <c r="Q1172" s="3"/>
      <c r="R1172" s="3">
        <v>200</v>
      </c>
      <c r="S1172" s="3"/>
      <c r="T1172" s="3"/>
      <c r="U1172" s="3">
        <v>200</v>
      </c>
      <c r="V1172" s="3"/>
      <c r="W1172" s="3"/>
      <c r="X1172" s="3">
        <v>200</v>
      </c>
      <c r="Y1172" s="3"/>
      <c r="Z1172" s="3"/>
      <c r="AA1172" s="3">
        <v>200</v>
      </c>
      <c r="AB1172" s="3"/>
      <c r="AC1172" s="3"/>
      <c r="AD1172" s="3">
        <v>200</v>
      </c>
      <c r="AE1172" s="3"/>
      <c r="AF1172" s="3"/>
      <c r="AG1172" s="3">
        <v>200</v>
      </c>
      <c r="AH1172" s="3"/>
      <c r="AI1172" s="3"/>
      <c r="AJ1172" s="3">
        <v>200</v>
      </c>
      <c r="AK1172" s="3"/>
      <c r="AL1172" s="3"/>
      <c r="AM1172" s="3">
        <v>200</v>
      </c>
      <c r="AN1172" s="3"/>
      <c r="AO1172" s="3"/>
      <c r="AP1172" s="3">
        <v>200</v>
      </c>
      <c r="AQ1172" s="3"/>
      <c r="AR1172" s="3"/>
      <c r="AS1172" s="3">
        <v>200</v>
      </c>
      <c r="AT1172" s="3"/>
      <c r="AU1172" s="3"/>
      <c r="AV1172" s="3">
        <v>200</v>
      </c>
      <c r="AW1172" s="3"/>
      <c r="AX1172" s="3"/>
      <c r="AY1172" s="3">
        <v>200</v>
      </c>
      <c r="AZ1172" s="3"/>
      <c r="BA1172" s="3"/>
      <c r="BB1172" s="3">
        <v>200</v>
      </c>
      <c r="BC1172" s="3"/>
      <c r="BD1172" s="3"/>
      <c r="BE1172" s="3">
        <v>200</v>
      </c>
      <c r="BF1172" s="3"/>
      <c r="BG1172" s="3"/>
      <c r="BH1172" s="3">
        <v>200</v>
      </c>
      <c r="BI1172" s="3"/>
      <c r="BJ1172" s="3"/>
    </row>
    <row r="1173" spans="1:62" x14ac:dyDescent="0.3">
      <c r="A1173" s="3" t="s">
        <v>493</v>
      </c>
      <c r="B1173" s="3" t="s">
        <v>409</v>
      </c>
      <c r="C1173" s="3">
        <v>200</v>
      </c>
      <c r="D1173" s="3"/>
      <c r="E1173" s="3"/>
      <c r="F1173" s="3">
        <v>200</v>
      </c>
      <c r="G1173" s="3"/>
      <c r="H1173" s="3"/>
      <c r="I1173" s="3">
        <v>200</v>
      </c>
      <c r="J1173" s="3"/>
      <c r="K1173" s="3"/>
      <c r="L1173" s="3">
        <v>200</v>
      </c>
      <c r="M1173" s="3"/>
      <c r="N1173" s="3"/>
      <c r="O1173" s="3">
        <v>200</v>
      </c>
      <c r="P1173" s="3"/>
      <c r="Q1173" s="3"/>
      <c r="R1173" s="3">
        <v>200</v>
      </c>
      <c r="S1173" s="3"/>
      <c r="T1173" s="3"/>
      <c r="U1173" s="3">
        <v>200</v>
      </c>
      <c r="V1173" s="3"/>
      <c r="W1173" s="3"/>
      <c r="X1173" s="3">
        <v>200</v>
      </c>
      <c r="Y1173" s="3"/>
      <c r="Z1173" s="3"/>
      <c r="AA1173" s="3">
        <v>200</v>
      </c>
      <c r="AB1173" s="3"/>
      <c r="AC1173" s="3"/>
      <c r="AD1173" s="3">
        <v>200</v>
      </c>
      <c r="AE1173" s="3"/>
      <c r="AF1173" s="3"/>
      <c r="AG1173" s="3">
        <v>200</v>
      </c>
      <c r="AH1173" s="3"/>
      <c r="AI1173" s="3"/>
      <c r="AJ1173" s="3">
        <v>200</v>
      </c>
      <c r="AK1173" s="3"/>
      <c r="AL1173" s="3"/>
      <c r="AM1173" s="3">
        <v>200</v>
      </c>
      <c r="AN1173" s="3"/>
      <c r="AO1173" s="3"/>
      <c r="AP1173" s="3">
        <v>200</v>
      </c>
      <c r="AQ1173" s="3"/>
      <c r="AR1173" s="3"/>
      <c r="AS1173" s="3">
        <v>200</v>
      </c>
      <c r="AT1173" s="3"/>
      <c r="AU1173" s="3"/>
      <c r="AV1173" s="3">
        <v>200</v>
      </c>
      <c r="AW1173" s="3"/>
      <c r="AX1173" s="3"/>
      <c r="AY1173" s="3">
        <v>200</v>
      </c>
      <c r="AZ1173" s="3"/>
      <c r="BA1173" s="3"/>
      <c r="BB1173" s="3">
        <v>200</v>
      </c>
      <c r="BC1173" s="3"/>
      <c r="BD1173" s="3"/>
      <c r="BE1173" s="3">
        <v>200</v>
      </c>
      <c r="BF1173" s="3"/>
      <c r="BG1173" s="3"/>
      <c r="BH1173" s="3">
        <v>200</v>
      </c>
      <c r="BI1173" s="3"/>
      <c r="BJ1173" s="3"/>
    </row>
    <row r="1174" spans="1:62" x14ac:dyDescent="0.3">
      <c r="A1174" s="3" t="s">
        <v>494</v>
      </c>
      <c r="B1174" s="3" t="s">
        <v>409</v>
      </c>
      <c r="C1174" s="3">
        <v>200</v>
      </c>
      <c r="D1174" s="3"/>
      <c r="E1174" s="3"/>
      <c r="F1174" s="3">
        <v>200</v>
      </c>
      <c r="G1174" s="3"/>
      <c r="H1174" s="3"/>
      <c r="I1174" s="3">
        <v>200</v>
      </c>
      <c r="J1174" s="3"/>
      <c r="K1174" s="3"/>
      <c r="L1174" s="3">
        <v>200</v>
      </c>
      <c r="M1174" s="3"/>
      <c r="N1174" s="3"/>
      <c r="O1174" s="3">
        <v>200</v>
      </c>
      <c r="P1174" s="3"/>
      <c r="Q1174" s="3"/>
      <c r="R1174" s="3">
        <v>200</v>
      </c>
      <c r="S1174" s="3"/>
      <c r="T1174" s="3"/>
      <c r="U1174" s="3">
        <v>200</v>
      </c>
      <c r="V1174" s="3"/>
      <c r="W1174" s="3"/>
      <c r="X1174" s="3">
        <v>200</v>
      </c>
      <c r="Y1174" s="3"/>
      <c r="Z1174" s="3"/>
      <c r="AA1174" s="3">
        <v>200</v>
      </c>
      <c r="AB1174" s="3"/>
      <c r="AC1174" s="3"/>
      <c r="AD1174" s="3">
        <v>200</v>
      </c>
      <c r="AE1174" s="3"/>
      <c r="AF1174" s="3"/>
      <c r="AG1174" s="3">
        <v>200</v>
      </c>
      <c r="AH1174" s="3"/>
      <c r="AI1174" s="3"/>
      <c r="AJ1174" s="3">
        <v>200</v>
      </c>
      <c r="AK1174" s="3"/>
      <c r="AL1174" s="3"/>
      <c r="AM1174" s="3">
        <v>200</v>
      </c>
      <c r="AN1174" s="3"/>
      <c r="AO1174" s="3"/>
      <c r="AP1174" s="3">
        <v>200</v>
      </c>
      <c r="AQ1174" s="3"/>
      <c r="AR1174" s="3"/>
      <c r="AS1174" s="3">
        <v>200</v>
      </c>
      <c r="AT1174" s="3"/>
      <c r="AU1174" s="3"/>
      <c r="AV1174" s="3">
        <v>200</v>
      </c>
      <c r="AW1174" s="3"/>
      <c r="AX1174" s="3"/>
      <c r="AY1174" s="3">
        <v>200</v>
      </c>
      <c r="AZ1174" s="3"/>
      <c r="BA1174" s="3"/>
      <c r="BB1174" s="3">
        <v>200</v>
      </c>
      <c r="BC1174" s="3"/>
      <c r="BD1174" s="3"/>
      <c r="BE1174" s="3">
        <v>200</v>
      </c>
      <c r="BF1174" s="3"/>
      <c r="BG1174" s="3"/>
      <c r="BH1174" s="3">
        <v>200</v>
      </c>
      <c r="BI1174" s="3"/>
      <c r="BJ1174" s="3"/>
    </row>
    <row r="1175" spans="1:62" x14ac:dyDescent="0.3">
      <c r="A1175" s="3" t="s">
        <v>495</v>
      </c>
      <c r="B1175" s="3" t="s">
        <v>409</v>
      </c>
      <c r="C1175" s="3">
        <v>200</v>
      </c>
      <c r="D1175" s="3"/>
      <c r="E1175" s="3"/>
      <c r="F1175" s="3">
        <v>200</v>
      </c>
      <c r="G1175" s="3"/>
      <c r="H1175" s="3"/>
      <c r="I1175" s="3">
        <v>200</v>
      </c>
      <c r="J1175" s="3"/>
      <c r="K1175" s="3"/>
      <c r="L1175" s="3">
        <v>200</v>
      </c>
      <c r="M1175" s="3"/>
      <c r="N1175" s="3"/>
      <c r="O1175" s="3">
        <v>200</v>
      </c>
      <c r="P1175" s="3"/>
      <c r="Q1175" s="3"/>
      <c r="R1175" s="3">
        <v>200</v>
      </c>
      <c r="S1175" s="3"/>
      <c r="T1175" s="3"/>
      <c r="U1175" s="3">
        <v>200</v>
      </c>
      <c r="V1175" s="3"/>
      <c r="W1175" s="3"/>
      <c r="X1175" s="3">
        <v>200</v>
      </c>
      <c r="Y1175" s="3"/>
      <c r="Z1175" s="3"/>
      <c r="AA1175" s="3">
        <v>200</v>
      </c>
      <c r="AB1175" s="3"/>
      <c r="AC1175" s="3"/>
      <c r="AD1175" s="3">
        <v>200</v>
      </c>
      <c r="AE1175" s="3"/>
      <c r="AF1175" s="3"/>
      <c r="AG1175" s="3">
        <v>200</v>
      </c>
      <c r="AH1175" s="3"/>
      <c r="AI1175" s="3"/>
      <c r="AJ1175" s="3">
        <v>200</v>
      </c>
      <c r="AK1175" s="3"/>
      <c r="AL1175" s="3"/>
      <c r="AM1175" s="3">
        <v>200</v>
      </c>
      <c r="AN1175" s="3"/>
      <c r="AO1175" s="3"/>
      <c r="AP1175" s="3">
        <v>200</v>
      </c>
      <c r="AQ1175" s="3"/>
      <c r="AR1175" s="3"/>
      <c r="AS1175" s="3">
        <v>200</v>
      </c>
      <c r="AT1175" s="3"/>
      <c r="AU1175" s="3"/>
      <c r="AV1175" s="3">
        <v>200</v>
      </c>
      <c r="AW1175" s="3"/>
      <c r="AX1175" s="3"/>
      <c r="AY1175" s="3">
        <v>200</v>
      </c>
      <c r="AZ1175" s="3"/>
      <c r="BA1175" s="3"/>
      <c r="BB1175" s="3">
        <v>200</v>
      </c>
      <c r="BC1175" s="3"/>
      <c r="BD1175" s="3"/>
      <c r="BE1175" s="3">
        <v>200</v>
      </c>
      <c r="BF1175" s="3"/>
      <c r="BG1175" s="3"/>
      <c r="BH1175" s="3">
        <v>200</v>
      </c>
      <c r="BI1175" s="3"/>
      <c r="BJ1175" s="3"/>
    </row>
    <row r="1176" spans="1:62" x14ac:dyDescent="0.3">
      <c r="A1176" s="3" t="s">
        <v>496</v>
      </c>
      <c r="B1176" s="3" t="s">
        <v>409</v>
      </c>
      <c r="C1176" s="3">
        <v>539.669921875</v>
      </c>
      <c r="D1176" s="3"/>
      <c r="E1176" s="3"/>
      <c r="F1176" s="3">
        <v>544.69580078125</v>
      </c>
      <c r="G1176" s="3"/>
      <c r="H1176" s="3"/>
      <c r="I1176" s="3">
        <v>533.69146728515602</v>
      </c>
      <c r="J1176" s="3"/>
      <c r="K1176" s="3"/>
      <c r="L1176" s="3">
        <v>523.052978515625</v>
      </c>
      <c r="M1176" s="3"/>
      <c r="N1176" s="3"/>
      <c r="O1176" s="3">
        <v>576.062255859375</v>
      </c>
      <c r="P1176" s="3"/>
      <c r="Q1176" s="3"/>
      <c r="R1176" s="3">
        <v>582.50573730468795</v>
      </c>
      <c r="S1176" s="3"/>
      <c r="T1176" s="3"/>
      <c r="U1176" s="3">
        <v>570.96838378906295</v>
      </c>
      <c r="V1176" s="3"/>
      <c r="W1176" s="3"/>
      <c r="X1176" s="3">
        <v>626.63067626953102</v>
      </c>
      <c r="Y1176" s="3"/>
      <c r="Z1176" s="3"/>
      <c r="AA1176" s="3">
        <v>627.74035644531205</v>
      </c>
      <c r="AB1176" s="3"/>
      <c r="AC1176" s="3"/>
      <c r="AD1176" s="3">
        <v>627.02496337890602</v>
      </c>
      <c r="AE1176" s="3"/>
      <c r="AF1176" s="3"/>
      <c r="AG1176" s="3">
        <v>621.02923583984398</v>
      </c>
      <c r="AH1176" s="3"/>
      <c r="AI1176" s="3"/>
      <c r="AJ1176" s="3">
        <v>653.26745605468705</v>
      </c>
      <c r="AK1176" s="3"/>
      <c r="AL1176" s="3"/>
      <c r="AM1176" s="3">
        <v>657.37164306640602</v>
      </c>
      <c r="AN1176" s="3"/>
      <c r="AO1176" s="3"/>
      <c r="AP1176" s="3">
        <v>651.23150634765602</v>
      </c>
      <c r="AQ1176" s="3"/>
      <c r="AR1176" s="3"/>
      <c r="AS1176" s="3">
        <v>647.29895019531295</v>
      </c>
      <c r="AT1176" s="3"/>
      <c r="AU1176" s="3"/>
      <c r="AV1176" s="3">
        <v>699.715087890625</v>
      </c>
      <c r="AW1176" s="3"/>
      <c r="AX1176" s="3"/>
      <c r="AY1176" s="3">
        <v>702.38958740234398</v>
      </c>
      <c r="AZ1176" s="3"/>
      <c r="BA1176" s="3"/>
      <c r="BB1176" s="3">
        <v>704.26940917968795</v>
      </c>
      <c r="BC1176" s="3"/>
      <c r="BD1176" s="3"/>
      <c r="BE1176" s="3">
        <v>699.95257568359398</v>
      </c>
      <c r="BF1176" s="3"/>
      <c r="BG1176" s="3"/>
      <c r="BH1176" s="3">
        <v>697.071044921875</v>
      </c>
      <c r="BI1176" s="3"/>
      <c r="BJ1176" s="3"/>
    </row>
    <row r="1177" spans="1:62" x14ac:dyDescent="0.3">
      <c r="A1177" s="3" t="s">
        <v>1680</v>
      </c>
      <c r="B1177" s="3" t="s">
        <v>409</v>
      </c>
      <c r="C1177" s="3">
        <v>539.669921875</v>
      </c>
      <c r="D1177" s="3"/>
      <c r="E1177" s="3"/>
      <c r="F1177" s="3">
        <v>544.69580078125</v>
      </c>
      <c r="G1177" s="3"/>
      <c r="H1177" s="3"/>
      <c r="I1177" s="3">
        <v>533.69146728515602</v>
      </c>
      <c r="J1177" s="3"/>
      <c r="K1177" s="3"/>
      <c r="L1177" s="3">
        <v>523.052978515625</v>
      </c>
      <c r="M1177" s="3"/>
      <c r="N1177" s="3"/>
      <c r="O1177" s="3">
        <v>576.062255859375</v>
      </c>
      <c r="P1177" s="3"/>
      <c r="Q1177" s="3"/>
      <c r="R1177" s="3">
        <v>582.50573730468795</v>
      </c>
      <c r="S1177" s="3"/>
      <c r="T1177" s="3"/>
      <c r="U1177" s="3">
        <v>570.96838378906295</v>
      </c>
      <c r="V1177" s="3"/>
      <c r="W1177" s="3"/>
      <c r="X1177" s="3">
        <v>626.63067626953102</v>
      </c>
      <c r="Y1177" s="3"/>
      <c r="Z1177" s="3"/>
      <c r="AA1177" s="3">
        <v>627.74035644531205</v>
      </c>
      <c r="AB1177" s="3"/>
      <c r="AC1177" s="3"/>
      <c r="AD1177" s="3">
        <v>627.02496337890602</v>
      </c>
      <c r="AE1177" s="3"/>
      <c r="AF1177" s="3"/>
      <c r="AG1177" s="3">
        <v>621.02923583984398</v>
      </c>
      <c r="AH1177" s="3"/>
      <c r="AI1177" s="3"/>
      <c r="AJ1177" s="3">
        <v>653.26745605468705</v>
      </c>
      <c r="AK1177" s="3"/>
      <c r="AL1177" s="3"/>
      <c r="AM1177" s="3">
        <v>657.37164306640602</v>
      </c>
      <c r="AN1177" s="3"/>
      <c r="AO1177" s="3"/>
      <c r="AP1177" s="3">
        <v>651.23150634765602</v>
      </c>
      <c r="AQ1177" s="3"/>
      <c r="AR1177" s="3"/>
      <c r="AS1177" s="3">
        <v>647.29895019531295</v>
      </c>
      <c r="AT1177" s="3"/>
      <c r="AU1177" s="3"/>
      <c r="AV1177" s="3">
        <v>699.715087890625</v>
      </c>
      <c r="AW1177" s="3"/>
      <c r="AX1177" s="3"/>
      <c r="AY1177" s="3">
        <v>702.38958740234398</v>
      </c>
      <c r="AZ1177" s="3"/>
      <c r="BA1177" s="3"/>
      <c r="BB1177" s="3">
        <v>704.26940917968795</v>
      </c>
      <c r="BC1177" s="3"/>
      <c r="BD1177" s="3"/>
      <c r="BE1177" s="3">
        <v>699.95257568359398</v>
      </c>
      <c r="BF1177" s="3"/>
      <c r="BG1177" s="3"/>
      <c r="BH1177" s="3">
        <v>697.071044921875</v>
      </c>
      <c r="BI1177" s="3"/>
      <c r="BJ1177" s="3"/>
    </row>
    <row r="1178" spans="1:62" x14ac:dyDescent="0.3">
      <c r="A1178" s="3" t="s">
        <v>497</v>
      </c>
      <c r="B1178" s="3" t="s">
        <v>409</v>
      </c>
      <c r="C1178" s="3">
        <v>539.669921875</v>
      </c>
      <c r="D1178" s="3"/>
      <c r="E1178" s="3"/>
      <c r="F1178" s="3">
        <v>544.69580078125</v>
      </c>
      <c r="G1178" s="3"/>
      <c r="H1178" s="3"/>
      <c r="I1178" s="3">
        <v>533.69146728515602</v>
      </c>
      <c r="J1178" s="3"/>
      <c r="K1178" s="3"/>
      <c r="L1178" s="3">
        <v>523.052978515625</v>
      </c>
      <c r="M1178" s="3"/>
      <c r="N1178" s="3"/>
      <c r="O1178" s="3">
        <v>576.062255859375</v>
      </c>
      <c r="P1178" s="3"/>
      <c r="Q1178" s="3"/>
      <c r="R1178" s="3">
        <v>582.50573730468795</v>
      </c>
      <c r="S1178" s="3"/>
      <c r="T1178" s="3"/>
      <c r="U1178" s="3">
        <v>570.96838378906295</v>
      </c>
      <c r="V1178" s="3"/>
      <c r="W1178" s="3"/>
      <c r="X1178" s="3">
        <v>626.63067626953102</v>
      </c>
      <c r="Y1178" s="3"/>
      <c r="Z1178" s="3"/>
      <c r="AA1178" s="3">
        <v>627.74035644531205</v>
      </c>
      <c r="AB1178" s="3"/>
      <c r="AC1178" s="3"/>
      <c r="AD1178" s="3">
        <v>627.02496337890602</v>
      </c>
      <c r="AE1178" s="3"/>
      <c r="AF1178" s="3"/>
      <c r="AG1178" s="3">
        <v>621.02923583984398</v>
      </c>
      <c r="AH1178" s="3"/>
      <c r="AI1178" s="3"/>
      <c r="AJ1178" s="3">
        <v>653.26745605468705</v>
      </c>
      <c r="AK1178" s="3"/>
      <c r="AL1178" s="3"/>
      <c r="AM1178" s="3">
        <v>657.37164306640602</v>
      </c>
      <c r="AN1178" s="3"/>
      <c r="AO1178" s="3"/>
      <c r="AP1178" s="3">
        <v>651.23150634765602</v>
      </c>
      <c r="AQ1178" s="3"/>
      <c r="AR1178" s="3"/>
      <c r="AS1178" s="3">
        <v>647.29895019531295</v>
      </c>
      <c r="AT1178" s="3"/>
      <c r="AU1178" s="3"/>
      <c r="AV1178" s="3">
        <v>699.715087890625</v>
      </c>
      <c r="AW1178" s="3"/>
      <c r="AX1178" s="3"/>
      <c r="AY1178" s="3">
        <v>702.38958740234398</v>
      </c>
      <c r="AZ1178" s="3"/>
      <c r="BA1178" s="3"/>
      <c r="BB1178" s="3">
        <v>704.26940917968795</v>
      </c>
      <c r="BC1178" s="3"/>
      <c r="BD1178" s="3"/>
      <c r="BE1178" s="3">
        <v>699.95257568359398</v>
      </c>
      <c r="BF1178" s="3"/>
      <c r="BG1178" s="3"/>
      <c r="BH1178" s="3">
        <v>697.071044921875</v>
      </c>
      <c r="BI1178" s="3"/>
      <c r="BJ1178" s="3"/>
    </row>
    <row r="1179" spans="1:62" x14ac:dyDescent="0.3">
      <c r="A1179" s="3" t="s">
        <v>1681</v>
      </c>
      <c r="B1179" s="3" t="s">
        <v>409</v>
      </c>
      <c r="C1179" s="3">
        <v>539.669921875</v>
      </c>
      <c r="D1179" s="3"/>
      <c r="E1179" s="3"/>
      <c r="F1179" s="3">
        <v>544.69580078125</v>
      </c>
      <c r="G1179" s="3"/>
      <c r="H1179" s="3"/>
      <c r="I1179" s="3">
        <v>533.69146728515602</v>
      </c>
      <c r="J1179" s="3"/>
      <c r="K1179" s="3"/>
      <c r="L1179" s="3">
        <v>523.052978515625</v>
      </c>
      <c r="M1179" s="3"/>
      <c r="N1179" s="3"/>
      <c r="O1179" s="3">
        <v>576.062255859375</v>
      </c>
      <c r="P1179" s="3"/>
      <c r="Q1179" s="3"/>
      <c r="R1179" s="3">
        <v>582.50573730468795</v>
      </c>
      <c r="S1179" s="3"/>
      <c r="T1179" s="3"/>
      <c r="U1179" s="3">
        <v>570.96838378906295</v>
      </c>
      <c r="V1179" s="3"/>
      <c r="W1179" s="3"/>
      <c r="X1179" s="3">
        <v>626.63067626953102</v>
      </c>
      <c r="Y1179" s="3"/>
      <c r="Z1179" s="3"/>
      <c r="AA1179" s="3">
        <v>627.74035644531205</v>
      </c>
      <c r="AB1179" s="3"/>
      <c r="AC1179" s="3"/>
      <c r="AD1179" s="3">
        <v>627.02496337890602</v>
      </c>
      <c r="AE1179" s="3"/>
      <c r="AF1179" s="3"/>
      <c r="AG1179" s="3">
        <v>621.02923583984398</v>
      </c>
      <c r="AH1179" s="3"/>
      <c r="AI1179" s="3"/>
      <c r="AJ1179" s="3">
        <v>653.26745605468705</v>
      </c>
      <c r="AK1179" s="3"/>
      <c r="AL1179" s="3"/>
      <c r="AM1179" s="3">
        <v>657.37164306640602</v>
      </c>
      <c r="AN1179" s="3"/>
      <c r="AO1179" s="3"/>
      <c r="AP1179" s="3">
        <v>651.23150634765602</v>
      </c>
      <c r="AQ1179" s="3"/>
      <c r="AR1179" s="3"/>
      <c r="AS1179" s="3">
        <v>647.29895019531295</v>
      </c>
      <c r="AT1179" s="3"/>
      <c r="AU1179" s="3"/>
      <c r="AV1179" s="3">
        <v>699.715087890625</v>
      </c>
      <c r="AW1179" s="3"/>
      <c r="AX1179" s="3"/>
      <c r="AY1179" s="3">
        <v>702.38958740234398</v>
      </c>
      <c r="AZ1179" s="3"/>
      <c r="BA1179" s="3"/>
      <c r="BB1179" s="3">
        <v>704.26940917968795</v>
      </c>
      <c r="BC1179" s="3"/>
      <c r="BD1179" s="3"/>
      <c r="BE1179" s="3">
        <v>699.95257568359398</v>
      </c>
      <c r="BF1179" s="3"/>
      <c r="BG1179" s="3"/>
      <c r="BH1179" s="3">
        <v>697.071044921875</v>
      </c>
      <c r="BI1179" s="3"/>
      <c r="BJ1179" s="3"/>
    </row>
    <row r="1180" spans="1:62" x14ac:dyDescent="0.3">
      <c r="A1180" s="3" t="s">
        <v>498</v>
      </c>
      <c r="B1180" s="3" t="s">
        <v>409</v>
      </c>
      <c r="C1180" s="3">
        <v>539.669921875</v>
      </c>
      <c r="D1180" s="3"/>
      <c r="E1180" s="3"/>
      <c r="F1180" s="3">
        <v>544.69580078125</v>
      </c>
      <c r="G1180" s="3"/>
      <c r="H1180" s="3"/>
      <c r="I1180" s="3">
        <v>533.69146728515602</v>
      </c>
      <c r="J1180" s="3"/>
      <c r="K1180" s="3"/>
      <c r="L1180" s="3">
        <v>523.052978515625</v>
      </c>
      <c r="M1180" s="3"/>
      <c r="N1180" s="3"/>
      <c r="O1180" s="3">
        <v>576.062255859375</v>
      </c>
      <c r="P1180" s="3"/>
      <c r="Q1180" s="3"/>
      <c r="R1180" s="3">
        <v>582.50573730468795</v>
      </c>
      <c r="S1180" s="3"/>
      <c r="T1180" s="3"/>
      <c r="U1180" s="3">
        <v>570.96838378906295</v>
      </c>
      <c r="V1180" s="3"/>
      <c r="W1180" s="3"/>
      <c r="X1180" s="3">
        <v>626.63067626953102</v>
      </c>
      <c r="Y1180" s="3"/>
      <c r="Z1180" s="3"/>
      <c r="AA1180" s="3">
        <v>627.74035644531205</v>
      </c>
      <c r="AB1180" s="3"/>
      <c r="AC1180" s="3"/>
      <c r="AD1180" s="3">
        <v>627.02496337890602</v>
      </c>
      <c r="AE1180" s="3"/>
      <c r="AF1180" s="3"/>
      <c r="AG1180" s="3">
        <v>621.02923583984398</v>
      </c>
      <c r="AH1180" s="3"/>
      <c r="AI1180" s="3"/>
      <c r="AJ1180" s="3">
        <v>653.26745605468705</v>
      </c>
      <c r="AK1180" s="3"/>
      <c r="AL1180" s="3"/>
      <c r="AM1180" s="3">
        <v>657.37164306640602</v>
      </c>
      <c r="AN1180" s="3"/>
      <c r="AO1180" s="3"/>
      <c r="AP1180" s="3">
        <v>651.23150634765602</v>
      </c>
      <c r="AQ1180" s="3"/>
      <c r="AR1180" s="3"/>
      <c r="AS1180" s="3">
        <v>647.29895019531295</v>
      </c>
      <c r="AT1180" s="3"/>
      <c r="AU1180" s="3"/>
      <c r="AV1180" s="3">
        <v>699.715087890625</v>
      </c>
      <c r="AW1180" s="3"/>
      <c r="AX1180" s="3"/>
      <c r="AY1180" s="3">
        <v>702.38958740234398</v>
      </c>
      <c r="AZ1180" s="3"/>
      <c r="BA1180" s="3"/>
      <c r="BB1180" s="3">
        <v>704.26940917968795</v>
      </c>
      <c r="BC1180" s="3"/>
      <c r="BD1180" s="3"/>
      <c r="BE1180" s="3">
        <v>699.95257568359398</v>
      </c>
      <c r="BF1180" s="3"/>
      <c r="BG1180" s="3"/>
      <c r="BH1180" s="3">
        <v>697.071044921875</v>
      </c>
      <c r="BI1180" s="3"/>
      <c r="BJ1180" s="3"/>
    </row>
    <row r="1181" spans="1:62" x14ac:dyDescent="0.3">
      <c r="A1181" s="3" t="s">
        <v>1682</v>
      </c>
      <c r="B1181" s="3" t="s">
        <v>409</v>
      </c>
      <c r="C1181" s="3">
        <v>539.669921875</v>
      </c>
      <c r="D1181" s="3"/>
      <c r="E1181" s="3"/>
      <c r="F1181" s="3">
        <v>544.69580078125</v>
      </c>
      <c r="G1181" s="3"/>
      <c r="H1181" s="3"/>
      <c r="I1181" s="3">
        <v>533.69146728515602</v>
      </c>
      <c r="J1181" s="3"/>
      <c r="K1181" s="3"/>
      <c r="L1181" s="3">
        <v>523.052978515625</v>
      </c>
      <c r="M1181" s="3"/>
      <c r="N1181" s="3"/>
      <c r="O1181" s="3">
        <v>576.062255859375</v>
      </c>
      <c r="P1181" s="3"/>
      <c r="Q1181" s="3"/>
      <c r="R1181" s="3">
        <v>582.50573730468795</v>
      </c>
      <c r="S1181" s="3"/>
      <c r="T1181" s="3"/>
      <c r="U1181" s="3">
        <v>570.96838378906295</v>
      </c>
      <c r="V1181" s="3"/>
      <c r="W1181" s="3"/>
      <c r="X1181" s="3">
        <v>626.63067626953102</v>
      </c>
      <c r="Y1181" s="3"/>
      <c r="Z1181" s="3"/>
      <c r="AA1181" s="3">
        <v>627.74035644531205</v>
      </c>
      <c r="AB1181" s="3"/>
      <c r="AC1181" s="3"/>
      <c r="AD1181" s="3">
        <v>627.02496337890602</v>
      </c>
      <c r="AE1181" s="3"/>
      <c r="AF1181" s="3"/>
      <c r="AG1181" s="3">
        <v>621.02923583984398</v>
      </c>
      <c r="AH1181" s="3"/>
      <c r="AI1181" s="3"/>
      <c r="AJ1181" s="3">
        <v>653.26745605468705</v>
      </c>
      <c r="AK1181" s="3"/>
      <c r="AL1181" s="3"/>
      <c r="AM1181" s="3">
        <v>657.37164306640602</v>
      </c>
      <c r="AN1181" s="3"/>
      <c r="AO1181" s="3"/>
      <c r="AP1181" s="3">
        <v>651.23150634765602</v>
      </c>
      <c r="AQ1181" s="3"/>
      <c r="AR1181" s="3"/>
      <c r="AS1181" s="3">
        <v>647.29895019531295</v>
      </c>
      <c r="AT1181" s="3"/>
      <c r="AU1181" s="3"/>
      <c r="AV1181" s="3">
        <v>699.715087890625</v>
      </c>
      <c r="AW1181" s="3"/>
      <c r="AX1181" s="3"/>
      <c r="AY1181" s="3">
        <v>702.38958740234398</v>
      </c>
      <c r="AZ1181" s="3"/>
      <c r="BA1181" s="3"/>
      <c r="BB1181" s="3">
        <v>704.26940917968795</v>
      </c>
      <c r="BC1181" s="3"/>
      <c r="BD1181" s="3"/>
      <c r="BE1181" s="3">
        <v>699.95257568359398</v>
      </c>
      <c r="BF1181" s="3"/>
      <c r="BG1181" s="3"/>
      <c r="BH1181" s="3">
        <v>697.071044921875</v>
      </c>
      <c r="BI1181" s="3"/>
      <c r="BJ1181" s="3"/>
    </row>
    <row r="1182" spans="1:62" x14ac:dyDescent="0.3">
      <c r="A1182" s="3" t="s">
        <v>499</v>
      </c>
      <c r="B1182" s="3" t="s">
        <v>409</v>
      </c>
      <c r="C1182" s="3">
        <v>539.669921875</v>
      </c>
      <c r="D1182" s="3"/>
      <c r="E1182" s="3"/>
      <c r="F1182" s="3">
        <v>544.69580078125</v>
      </c>
      <c r="G1182" s="3"/>
      <c r="H1182" s="3"/>
      <c r="I1182" s="3">
        <v>533.69146728515602</v>
      </c>
      <c r="J1182" s="3"/>
      <c r="K1182" s="3"/>
      <c r="L1182" s="3">
        <v>523.052978515625</v>
      </c>
      <c r="M1182" s="3"/>
      <c r="N1182" s="3"/>
      <c r="O1182" s="3">
        <v>576.062255859375</v>
      </c>
      <c r="P1182" s="3"/>
      <c r="Q1182" s="3"/>
      <c r="R1182" s="3">
        <v>582.50573730468795</v>
      </c>
      <c r="S1182" s="3"/>
      <c r="T1182" s="3"/>
      <c r="U1182" s="3">
        <v>570.96838378906295</v>
      </c>
      <c r="V1182" s="3"/>
      <c r="W1182" s="3"/>
      <c r="X1182" s="3">
        <v>626.63067626953102</v>
      </c>
      <c r="Y1182" s="3"/>
      <c r="Z1182" s="3"/>
      <c r="AA1182" s="3">
        <v>627.74035644531205</v>
      </c>
      <c r="AB1182" s="3"/>
      <c r="AC1182" s="3"/>
      <c r="AD1182" s="3">
        <v>627.02496337890602</v>
      </c>
      <c r="AE1182" s="3"/>
      <c r="AF1182" s="3"/>
      <c r="AG1182" s="3">
        <v>621.02923583984398</v>
      </c>
      <c r="AH1182" s="3"/>
      <c r="AI1182" s="3"/>
      <c r="AJ1182" s="3">
        <v>653.26745605468705</v>
      </c>
      <c r="AK1182" s="3"/>
      <c r="AL1182" s="3"/>
      <c r="AM1182" s="3">
        <v>657.37164306640602</v>
      </c>
      <c r="AN1182" s="3"/>
      <c r="AO1182" s="3"/>
      <c r="AP1182" s="3">
        <v>651.23150634765602</v>
      </c>
      <c r="AQ1182" s="3"/>
      <c r="AR1182" s="3"/>
      <c r="AS1182" s="3">
        <v>647.29895019531295</v>
      </c>
      <c r="AT1182" s="3"/>
      <c r="AU1182" s="3"/>
      <c r="AV1182" s="3">
        <v>699.715087890625</v>
      </c>
      <c r="AW1182" s="3"/>
      <c r="AX1182" s="3"/>
      <c r="AY1182" s="3">
        <v>702.38958740234398</v>
      </c>
      <c r="AZ1182" s="3"/>
      <c r="BA1182" s="3"/>
      <c r="BB1182" s="3">
        <v>704.26940917968795</v>
      </c>
      <c r="BC1182" s="3"/>
      <c r="BD1182" s="3"/>
      <c r="BE1182" s="3">
        <v>699.95257568359398</v>
      </c>
      <c r="BF1182" s="3"/>
      <c r="BG1182" s="3"/>
      <c r="BH1182" s="3">
        <v>697.071044921875</v>
      </c>
      <c r="BI1182" s="3"/>
      <c r="BJ1182" s="3"/>
    </row>
    <row r="1183" spans="1:62" x14ac:dyDescent="0.3">
      <c r="A1183" s="3" t="s">
        <v>1683</v>
      </c>
      <c r="B1183" s="3" t="s">
        <v>409</v>
      </c>
      <c r="C1183" s="3">
        <v>539.669921875</v>
      </c>
      <c r="D1183" s="3"/>
      <c r="E1183" s="3"/>
      <c r="F1183" s="3">
        <v>544.69580078125</v>
      </c>
      <c r="G1183" s="3"/>
      <c r="H1183" s="3"/>
      <c r="I1183" s="3">
        <v>533.69146728515602</v>
      </c>
      <c r="J1183" s="3"/>
      <c r="K1183" s="3"/>
      <c r="L1183" s="3">
        <v>523.052978515625</v>
      </c>
      <c r="M1183" s="3"/>
      <c r="N1183" s="3"/>
      <c r="O1183" s="3">
        <v>576.062255859375</v>
      </c>
      <c r="P1183" s="3"/>
      <c r="Q1183" s="3"/>
      <c r="R1183" s="3">
        <v>582.50573730468795</v>
      </c>
      <c r="S1183" s="3"/>
      <c r="T1183" s="3"/>
      <c r="U1183" s="3">
        <v>570.96838378906295</v>
      </c>
      <c r="V1183" s="3"/>
      <c r="W1183" s="3"/>
      <c r="X1183" s="3">
        <v>626.63067626953102</v>
      </c>
      <c r="Y1183" s="3"/>
      <c r="Z1183" s="3"/>
      <c r="AA1183" s="3">
        <v>627.74035644531205</v>
      </c>
      <c r="AB1183" s="3"/>
      <c r="AC1183" s="3"/>
      <c r="AD1183" s="3">
        <v>627.02496337890602</v>
      </c>
      <c r="AE1183" s="3"/>
      <c r="AF1183" s="3"/>
      <c r="AG1183" s="3">
        <v>621.02923583984398</v>
      </c>
      <c r="AH1183" s="3"/>
      <c r="AI1183" s="3"/>
      <c r="AJ1183" s="3">
        <v>653.26745605468705</v>
      </c>
      <c r="AK1183" s="3"/>
      <c r="AL1183" s="3"/>
      <c r="AM1183" s="3">
        <v>657.37164306640602</v>
      </c>
      <c r="AN1183" s="3"/>
      <c r="AO1183" s="3"/>
      <c r="AP1183" s="3">
        <v>651.23150634765602</v>
      </c>
      <c r="AQ1183" s="3"/>
      <c r="AR1183" s="3"/>
      <c r="AS1183" s="3">
        <v>647.29895019531295</v>
      </c>
      <c r="AT1183" s="3"/>
      <c r="AU1183" s="3"/>
      <c r="AV1183" s="3">
        <v>699.715087890625</v>
      </c>
      <c r="AW1183" s="3"/>
      <c r="AX1183" s="3"/>
      <c r="AY1183" s="3">
        <v>702.38958740234398</v>
      </c>
      <c r="AZ1183" s="3"/>
      <c r="BA1183" s="3"/>
      <c r="BB1183" s="3">
        <v>704.26940917968795</v>
      </c>
      <c r="BC1183" s="3"/>
      <c r="BD1183" s="3"/>
      <c r="BE1183" s="3">
        <v>699.95257568359398</v>
      </c>
      <c r="BF1183" s="3"/>
      <c r="BG1183" s="3"/>
      <c r="BH1183" s="3">
        <v>697.071044921875</v>
      </c>
      <c r="BI1183" s="3"/>
      <c r="BJ1183" s="3"/>
    </row>
    <row r="1184" spans="1:62" x14ac:dyDescent="0.3">
      <c r="A1184" s="3" t="s">
        <v>500</v>
      </c>
      <c r="B1184" s="3" t="s">
        <v>409</v>
      </c>
      <c r="C1184" s="3">
        <v>539.669921875</v>
      </c>
      <c r="D1184" s="3"/>
      <c r="E1184" s="3"/>
      <c r="F1184" s="3">
        <v>544.69580078125</v>
      </c>
      <c r="G1184" s="3"/>
      <c r="H1184" s="3"/>
      <c r="I1184" s="3">
        <v>533.69146728515602</v>
      </c>
      <c r="J1184" s="3"/>
      <c r="K1184" s="3"/>
      <c r="L1184" s="3">
        <v>523.052978515625</v>
      </c>
      <c r="M1184" s="3"/>
      <c r="N1184" s="3"/>
      <c r="O1184" s="3">
        <v>576.062255859375</v>
      </c>
      <c r="P1184" s="3"/>
      <c r="Q1184" s="3"/>
      <c r="R1184" s="3">
        <v>582.50573730468795</v>
      </c>
      <c r="S1184" s="3"/>
      <c r="T1184" s="3"/>
      <c r="U1184" s="3">
        <v>570.96838378906295</v>
      </c>
      <c r="V1184" s="3"/>
      <c r="W1184" s="3"/>
      <c r="X1184" s="3">
        <v>626.63067626953102</v>
      </c>
      <c r="Y1184" s="3"/>
      <c r="Z1184" s="3"/>
      <c r="AA1184" s="3">
        <v>627.74035644531205</v>
      </c>
      <c r="AB1184" s="3"/>
      <c r="AC1184" s="3"/>
      <c r="AD1184" s="3">
        <v>627.02496337890602</v>
      </c>
      <c r="AE1184" s="3"/>
      <c r="AF1184" s="3"/>
      <c r="AG1184" s="3">
        <v>621.02923583984398</v>
      </c>
      <c r="AH1184" s="3"/>
      <c r="AI1184" s="3"/>
      <c r="AJ1184" s="3">
        <v>653.26745605468705</v>
      </c>
      <c r="AK1184" s="3"/>
      <c r="AL1184" s="3"/>
      <c r="AM1184" s="3">
        <v>657.37164306640602</v>
      </c>
      <c r="AN1184" s="3"/>
      <c r="AO1184" s="3"/>
      <c r="AP1184" s="3">
        <v>651.23150634765602</v>
      </c>
      <c r="AQ1184" s="3"/>
      <c r="AR1184" s="3"/>
      <c r="AS1184" s="3">
        <v>647.29895019531295</v>
      </c>
      <c r="AT1184" s="3"/>
      <c r="AU1184" s="3"/>
      <c r="AV1184" s="3">
        <v>699.715087890625</v>
      </c>
      <c r="AW1184" s="3"/>
      <c r="AX1184" s="3"/>
      <c r="AY1184" s="3">
        <v>702.38958740234398</v>
      </c>
      <c r="AZ1184" s="3"/>
      <c r="BA1184" s="3"/>
      <c r="BB1184" s="3">
        <v>704.26940917968795</v>
      </c>
      <c r="BC1184" s="3"/>
      <c r="BD1184" s="3"/>
      <c r="BE1184" s="3">
        <v>699.95257568359398</v>
      </c>
      <c r="BF1184" s="3"/>
      <c r="BG1184" s="3"/>
      <c r="BH1184" s="3">
        <v>697.071044921875</v>
      </c>
      <c r="BI1184" s="3"/>
      <c r="BJ1184" s="3"/>
    </row>
    <row r="1185" spans="1:62" x14ac:dyDescent="0.3">
      <c r="A1185" s="3" t="s">
        <v>1684</v>
      </c>
      <c r="B1185" s="3" t="s">
        <v>409</v>
      </c>
      <c r="C1185" s="3">
        <v>539.669921875</v>
      </c>
      <c r="D1185" s="3"/>
      <c r="E1185" s="3"/>
      <c r="F1185" s="3">
        <v>544.69580078125</v>
      </c>
      <c r="G1185" s="3"/>
      <c r="H1185" s="3"/>
      <c r="I1185" s="3">
        <v>533.69146728515602</v>
      </c>
      <c r="J1185" s="3"/>
      <c r="K1185" s="3"/>
      <c r="L1185" s="3">
        <v>523.052978515625</v>
      </c>
      <c r="M1185" s="3"/>
      <c r="N1185" s="3"/>
      <c r="O1185" s="3">
        <v>576.062255859375</v>
      </c>
      <c r="P1185" s="3"/>
      <c r="Q1185" s="3"/>
      <c r="R1185" s="3">
        <v>582.50573730468795</v>
      </c>
      <c r="S1185" s="3"/>
      <c r="T1185" s="3"/>
      <c r="U1185" s="3">
        <v>570.96838378906295</v>
      </c>
      <c r="V1185" s="3"/>
      <c r="W1185" s="3"/>
      <c r="X1185" s="3">
        <v>626.63067626953102</v>
      </c>
      <c r="Y1185" s="3"/>
      <c r="Z1185" s="3"/>
      <c r="AA1185" s="3">
        <v>627.74035644531205</v>
      </c>
      <c r="AB1185" s="3"/>
      <c r="AC1185" s="3"/>
      <c r="AD1185" s="3">
        <v>627.02496337890602</v>
      </c>
      <c r="AE1185" s="3"/>
      <c r="AF1185" s="3"/>
      <c r="AG1185" s="3">
        <v>621.02923583984398</v>
      </c>
      <c r="AH1185" s="3"/>
      <c r="AI1185" s="3"/>
      <c r="AJ1185" s="3">
        <v>653.26745605468705</v>
      </c>
      <c r="AK1185" s="3"/>
      <c r="AL1185" s="3"/>
      <c r="AM1185" s="3">
        <v>657.37164306640602</v>
      </c>
      <c r="AN1185" s="3"/>
      <c r="AO1185" s="3"/>
      <c r="AP1185" s="3">
        <v>651.23150634765602</v>
      </c>
      <c r="AQ1185" s="3"/>
      <c r="AR1185" s="3"/>
      <c r="AS1185" s="3">
        <v>647.29895019531295</v>
      </c>
      <c r="AT1185" s="3"/>
      <c r="AU1185" s="3"/>
      <c r="AV1185" s="3">
        <v>699.715087890625</v>
      </c>
      <c r="AW1185" s="3"/>
      <c r="AX1185" s="3"/>
      <c r="AY1185" s="3">
        <v>702.38958740234398</v>
      </c>
      <c r="AZ1185" s="3"/>
      <c r="BA1185" s="3"/>
      <c r="BB1185" s="3">
        <v>704.26940917968795</v>
      </c>
      <c r="BC1185" s="3"/>
      <c r="BD1185" s="3"/>
      <c r="BE1185" s="3">
        <v>699.95257568359398</v>
      </c>
      <c r="BF1185" s="3"/>
      <c r="BG1185" s="3"/>
      <c r="BH1185" s="3">
        <v>697.071044921875</v>
      </c>
      <c r="BI1185" s="3"/>
      <c r="BJ1185" s="3"/>
    </row>
    <row r="1186" spans="1:62" x14ac:dyDescent="0.3">
      <c r="A1186" s="3" t="s">
        <v>501</v>
      </c>
      <c r="B1186" s="3" t="s">
        <v>409</v>
      </c>
      <c r="C1186" s="3">
        <v>539.669921875</v>
      </c>
      <c r="D1186" s="3"/>
      <c r="E1186" s="3"/>
      <c r="F1186" s="3">
        <v>544.69580078125</v>
      </c>
      <c r="G1186" s="3"/>
      <c r="H1186" s="3"/>
      <c r="I1186" s="3">
        <v>533.69146728515602</v>
      </c>
      <c r="J1186" s="3"/>
      <c r="K1186" s="3"/>
      <c r="L1186" s="3">
        <v>523.052978515625</v>
      </c>
      <c r="M1186" s="3"/>
      <c r="N1186" s="3"/>
      <c r="O1186" s="3">
        <v>576.062255859375</v>
      </c>
      <c r="P1186" s="3"/>
      <c r="Q1186" s="3"/>
      <c r="R1186" s="3">
        <v>582.50573730468795</v>
      </c>
      <c r="S1186" s="3"/>
      <c r="T1186" s="3"/>
      <c r="U1186" s="3">
        <v>570.96838378906295</v>
      </c>
      <c r="V1186" s="3"/>
      <c r="W1186" s="3"/>
      <c r="X1186" s="3">
        <v>626.63067626953102</v>
      </c>
      <c r="Y1186" s="3"/>
      <c r="Z1186" s="3"/>
      <c r="AA1186" s="3">
        <v>627.74035644531205</v>
      </c>
      <c r="AB1186" s="3"/>
      <c r="AC1186" s="3"/>
      <c r="AD1186" s="3">
        <v>627.02496337890602</v>
      </c>
      <c r="AE1186" s="3"/>
      <c r="AF1186" s="3"/>
      <c r="AG1186" s="3">
        <v>621.02923583984398</v>
      </c>
      <c r="AH1186" s="3"/>
      <c r="AI1186" s="3"/>
      <c r="AJ1186" s="3">
        <v>653.26745605468705</v>
      </c>
      <c r="AK1186" s="3"/>
      <c r="AL1186" s="3"/>
      <c r="AM1186" s="3">
        <v>657.37164306640602</v>
      </c>
      <c r="AN1186" s="3"/>
      <c r="AO1186" s="3"/>
      <c r="AP1186" s="3">
        <v>651.23150634765602</v>
      </c>
      <c r="AQ1186" s="3"/>
      <c r="AR1186" s="3"/>
      <c r="AS1186" s="3">
        <v>647.29895019531295</v>
      </c>
      <c r="AT1186" s="3"/>
      <c r="AU1186" s="3"/>
      <c r="AV1186" s="3">
        <v>699.715087890625</v>
      </c>
      <c r="AW1186" s="3"/>
      <c r="AX1186" s="3"/>
      <c r="AY1186" s="3">
        <v>702.38958740234398</v>
      </c>
      <c r="AZ1186" s="3"/>
      <c r="BA1186" s="3"/>
      <c r="BB1186" s="3">
        <v>704.26940917968795</v>
      </c>
      <c r="BC1186" s="3"/>
      <c r="BD1186" s="3"/>
      <c r="BE1186" s="3">
        <v>699.95257568359398</v>
      </c>
      <c r="BF1186" s="3"/>
      <c r="BG1186" s="3"/>
      <c r="BH1186" s="3">
        <v>697.071044921875</v>
      </c>
      <c r="BI1186" s="3"/>
      <c r="BJ1186" s="3"/>
    </row>
    <row r="1187" spans="1:62" x14ac:dyDescent="0.3">
      <c r="A1187" s="3" t="s">
        <v>1685</v>
      </c>
      <c r="B1187" s="3" t="s">
        <v>409</v>
      </c>
      <c r="C1187" s="3">
        <v>539.669921875</v>
      </c>
      <c r="D1187" s="3"/>
      <c r="E1187" s="3"/>
      <c r="F1187" s="3">
        <v>544.69580078125</v>
      </c>
      <c r="G1187" s="3"/>
      <c r="H1187" s="3"/>
      <c r="I1187" s="3">
        <v>533.69146728515602</v>
      </c>
      <c r="J1187" s="3"/>
      <c r="K1187" s="3"/>
      <c r="L1187" s="3">
        <v>523.052978515625</v>
      </c>
      <c r="M1187" s="3"/>
      <c r="N1187" s="3"/>
      <c r="O1187" s="3">
        <v>576.062255859375</v>
      </c>
      <c r="P1187" s="3"/>
      <c r="Q1187" s="3"/>
      <c r="R1187" s="3">
        <v>582.50573730468795</v>
      </c>
      <c r="S1187" s="3"/>
      <c r="T1187" s="3"/>
      <c r="U1187" s="3">
        <v>570.96838378906295</v>
      </c>
      <c r="V1187" s="3"/>
      <c r="W1187" s="3"/>
      <c r="X1187" s="3">
        <v>626.63067626953102</v>
      </c>
      <c r="Y1187" s="3"/>
      <c r="Z1187" s="3"/>
      <c r="AA1187" s="3">
        <v>627.74035644531205</v>
      </c>
      <c r="AB1187" s="3"/>
      <c r="AC1187" s="3"/>
      <c r="AD1187" s="3">
        <v>627.02496337890602</v>
      </c>
      <c r="AE1187" s="3"/>
      <c r="AF1187" s="3"/>
      <c r="AG1187" s="3">
        <v>621.02923583984398</v>
      </c>
      <c r="AH1187" s="3"/>
      <c r="AI1187" s="3"/>
      <c r="AJ1187" s="3">
        <v>653.26745605468705</v>
      </c>
      <c r="AK1187" s="3"/>
      <c r="AL1187" s="3"/>
      <c r="AM1187" s="3">
        <v>657.37164306640602</v>
      </c>
      <c r="AN1187" s="3"/>
      <c r="AO1187" s="3"/>
      <c r="AP1187" s="3">
        <v>651.23150634765602</v>
      </c>
      <c r="AQ1187" s="3"/>
      <c r="AR1187" s="3"/>
      <c r="AS1187" s="3">
        <v>647.29895019531295</v>
      </c>
      <c r="AT1187" s="3"/>
      <c r="AU1187" s="3"/>
      <c r="AV1187" s="3">
        <v>699.715087890625</v>
      </c>
      <c r="AW1187" s="3"/>
      <c r="AX1187" s="3"/>
      <c r="AY1187" s="3">
        <v>702.38958740234398</v>
      </c>
      <c r="AZ1187" s="3"/>
      <c r="BA1187" s="3"/>
      <c r="BB1187" s="3">
        <v>704.26940917968795</v>
      </c>
      <c r="BC1187" s="3"/>
      <c r="BD1187" s="3"/>
      <c r="BE1187" s="3">
        <v>699.95257568359398</v>
      </c>
      <c r="BF1187" s="3"/>
      <c r="BG1187" s="3"/>
      <c r="BH1187" s="3">
        <v>697.071044921875</v>
      </c>
      <c r="BI1187" s="3"/>
      <c r="BJ1187" s="3"/>
    </row>
    <row r="1188" spans="1:62" x14ac:dyDescent="0.3">
      <c r="A1188" s="3" t="s">
        <v>502</v>
      </c>
      <c r="B1188" s="3" t="s">
        <v>409</v>
      </c>
      <c r="C1188" s="3">
        <v>421.38229370117199</v>
      </c>
      <c r="D1188" s="3"/>
      <c r="E1188" s="3"/>
      <c r="F1188" s="3">
        <v>418.44967651367199</v>
      </c>
      <c r="G1188" s="3"/>
      <c r="H1188" s="3"/>
      <c r="I1188" s="3">
        <v>416.20681762695301</v>
      </c>
      <c r="J1188" s="3"/>
      <c r="K1188" s="3"/>
      <c r="L1188" s="3">
        <v>417.33166503906199</v>
      </c>
      <c r="M1188" s="3"/>
      <c r="N1188" s="3"/>
      <c r="O1188" s="3">
        <v>433.78085327148398</v>
      </c>
      <c r="P1188" s="3"/>
      <c r="Q1188" s="3"/>
      <c r="R1188" s="3">
        <v>433.81463623046898</v>
      </c>
      <c r="S1188" s="3"/>
      <c r="T1188" s="3"/>
      <c r="U1188" s="3">
        <v>432.88217163085898</v>
      </c>
      <c r="V1188" s="3"/>
      <c r="W1188" s="3"/>
      <c r="X1188" s="3">
        <v>473.98147583007801</v>
      </c>
      <c r="Y1188" s="3"/>
      <c r="Z1188" s="3"/>
      <c r="AA1188" s="3">
        <v>458.00793457031301</v>
      </c>
      <c r="AB1188" s="3"/>
      <c r="AC1188" s="3"/>
      <c r="AD1188" s="3">
        <v>454.43746948242199</v>
      </c>
      <c r="AE1188" s="3"/>
      <c r="AF1188" s="3"/>
      <c r="AG1188" s="3">
        <v>453.742919921875</v>
      </c>
      <c r="AH1188" s="3"/>
      <c r="AI1188" s="3"/>
      <c r="AJ1188" s="3">
        <v>478.54431152343699</v>
      </c>
      <c r="AK1188" s="3"/>
      <c r="AL1188" s="3"/>
      <c r="AM1188" s="3">
        <v>468.18771362304699</v>
      </c>
      <c r="AN1188" s="3"/>
      <c r="AO1188" s="3"/>
      <c r="AP1188" s="3">
        <v>464.7724609375</v>
      </c>
      <c r="AQ1188" s="3"/>
      <c r="AR1188" s="3"/>
      <c r="AS1188" s="3">
        <v>464.50396728515602</v>
      </c>
      <c r="AT1188" s="3"/>
      <c r="AU1188" s="3"/>
      <c r="AV1188" s="3">
        <v>506.35076904296898</v>
      </c>
      <c r="AW1188" s="3"/>
      <c r="AX1188" s="3"/>
      <c r="AY1188" s="3">
        <v>499.37515258789102</v>
      </c>
      <c r="AZ1188" s="3"/>
      <c r="BA1188" s="3"/>
      <c r="BB1188" s="3">
        <v>489.53210449218801</v>
      </c>
      <c r="BC1188" s="3"/>
      <c r="BD1188" s="3"/>
      <c r="BE1188" s="3">
        <v>486.009765625</v>
      </c>
      <c r="BF1188" s="3"/>
      <c r="BG1188" s="3"/>
      <c r="BH1188" s="3">
        <v>485.50103759765602</v>
      </c>
      <c r="BI1188" s="3"/>
      <c r="BJ1188" s="3"/>
    </row>
    <row r="1189" spans="1:62" x14ac:dyDescent="0.3">
      <c r="A1189" s="3" t="s">
        <v>503</v>
      </c>
      <c r="B1189" s="3" t="s">
        <v>409</v>
      </c>
      <c r="C1189" s="3">
        <v>421.38229370117199</v>
      </c>
      <c r="D1189" s="3"/>
      <c r="E1189" s="3"/>
      <c r="F1189" s="3">
        <v>418.44967651367199</v>
      </c>
      <c r="G1189" s="3"/>
      <c r="H1189" s="3"/>
      <c r="I1189" s="3">
        <v>416.20681762695301</v>
      </c>
      <c r="J1189" s="3"/>
      <c r="K1189" s="3"/>
      <c r="L1189" s="3">
        <v>417.33166503906199</v>
      </c>
      <c r="M1189" s="3"/>
      <c r="N1189" s="3"/>
      <c r="O1189" s="3">
        <v>433.78085327148398</v>
      </c>
      <c r="P1189" s="3"/>
      <c r="Q1189" s="3"/>
      <c r="R1189" s="3">
        <v>433.81463623046898</v>
      </c>
      <c r="S1189" s="3"/>
      <c r="T1189" s="3"/>
      <c r="U1189" s="3">
        <v>432.88217163085898</v>
      </c>
      <c r="V1189" s="3"/>
      <c r="W1189" s="3"/>
      <c r="X1189" s="3">
        <v>473.98147583007801</v>
      </c>
      <c r="Y1189" s="3"/>
      <c r="Z1189" s="3"/>
      <c r="AA1189" s="3">
        <v>458.00793457031301</v>
      </c>
      <c r="AB1189" s="3"/>
      <c r="AC1189" s="3"/>
      <c r="AD1189" s="3">
        <v>454.43746948242199</v>
      </c>
      <c r="AE1189" s="3"/>
      <c r="AF1189" s="3"/>
      <c r="AG1189" s="3">
        <v>453.742919921875</v>
      </c>
      <c r="AH1189" s="3"/>
      <c r="AI1189" s="3"/>
      <c r="AJ1189" s="3">
        <v>478.54431152343699</v>
      </c>
      <c r="AK1189" s="3"/>
      <c r="AL1189" s="3"/>
      <c r="AM1189" s="3">
        <v>468.18771362304699</v>
      </c>
      <c r="AN1189" s="3"/>
      <c r="AO1189" s="3"/>
      <c r="AP1189" s="3">
        <v>464.7724609375</v>
      </c>
      <c r="AQ1189" s="3"/>
      <c r="AR1189" s="3"/>
      <c r="AS1189" s="3">
        <v>464.50396728515602</v>
      </c>
      <c r="AT1189" s="3"/>
      <c r="AU1189" s="3"/>
      <c r="AV1189" s="3">
        <v>506.35076904296898</v>
      </c>
      <c r="AW1189" s="3"/>
      <c r="AX1189" s="3"/>
      <c r="AY1189" s="3">
        <v>499.37515258789102</v>
      </c>
      <c r="AZ1189" s="3"/>
      <c r="BA1189" s="3"/>
      <c r="BB1189" s="3">
        <v>489.53210449218801</v>
      </c>
      <c r="BC1189" s="3"/>
      <c r="BD1189" s="3"/>
      <c r="BE1189" s="3">
        <v>486.009765625</v>
      </c>
      <c r="BF1189" s="3"/>
      <c r="BG1189" s="3"/>
      <c r="BH1189" s="3">
        <v>485.50103759765602</v>
      </c>
      <c r="BI1189" s="3"/>
      <c r="BJ1189" s="3"/>
    </row>
    <row r="1190" spans="1:62" x14ac:dyDescent="0.3">
      <c r="A1190" s="3" t="s">
        <v>504</v>
      </c>
      <c r="B1190" s="3" t="s">
        <v>409</v>
      </c>
      <c r="C1190" s="3">
        <v>421.38229370117199</v>
      </c>
      <c r="D1190" s="3"/>
      <c r="E1190" s="3"/>
      <c r="F1190" s="3">
        <v>418.44967651367199</v>
      </c>
      <c r="G1190" s="3"/>
      <c r="H1190" s="3"/>
      <c r="I1190" s="3">
        <v>416.20681762695301</v>
      </c>
      <c r="J1190" s="3"/>
      <c r="K1190" s="3"/>
      <c r="L1190" s="3">
        <v>417.33166503906199</v>
      </c>
      <c r="M1190" s="3"/>
      <c r="N1190" s="3"/>
      <c r="O1190" s="3">
        <v>433.78085327148398</v>
      </c>
      <c r="P1190" s="3"/>
      <c r="Q1190" s="3"/>
      <c r="R1190" s="3">
        <v>433.81463623046898</v>
      </c>
      <c r="S1190" s="3"/>
      <c r="T1190" s="3"/>
      <c r="U1190" s="3">
        <v>432.88217163085898</v>
      </c>
      <c r="V1190" s="3"/>
      <c r="W1190" s="3"/>
      <c r="X1190" s="3">
        <v>473.98147583007801</v>
      </c>
      <c r="Y1190" s="3"/>
      <c r="Z1190" s="3"/>
      <c r="AA1190" s="3">
        <v>458.00793457031301</v>
      </c>
      <c r="AB1190" s="3"/>
      <c r="AC1190" s="3"/>
      <c r="AD1190" s="3">
        <v>454.43746948242199</v>
      </c>
      <c r="AE1190" s="3"/>
      <c r="AF1190" s="3"/>
      <c r="AG1190" s="3">
        <v>453.742919921875</v>
      </c>
      <c r="AH1190" s="3"/>
      <c r="AI1190" s="3"/>
      <c r="AJ1190" s="3">
        <v>478.54431152343699</v>
      </c>
      <c r="AK1190" s="3"/>
      <c r="AL1190" s="3"/>
      <c r="AM1190" s="3">
        <v>468.18771362304699</v>
      </c>
      <c r="AN1190" s="3"/>
      <c r="AO1190" s="3"/>
      <c r="AP1190" s="3">
        <v>464.7724609375</v>
      </c>
      <c r="AQ1190" s="3"/>
      <c r="AR1190" s="3"/>
      <c r="AS1190" s="3">
        <v>464.50396728515602</v>
      </c>
      <c r="AT1190" s="3"/>
      <c r="AU1190" s="3"/>
      <c r="AV1190" s="3">
        <v>506.35076904296898</v>
      </c>
      <c r="AW1190" s="3"/>
      <c r="AX1190" s="3"/>
      <c r="AY1190" s="3">
        <v>499.37515258789102</v>
      </c>
      <c r="AZ1190" s="3"/>
      <c r="BA1190" s="3"/>
      <c r="BB1190" s="3">
        <v>489.53210449218801</v>
      </c>
      <c r="BC1190" s="3"/>
      <c r="BD1190" s="3"/>
      <c r="BE1190" s="3">
        <v>486.009765625</v>
      </c>
      <c r="BF1190" s="3"/>
      <c r="BG1190" s="3"/>
      <c r="BH1190" s="3">
        <v>485.50103759765602</v>
      </c>
      <c r="BI1190" s="3"/>
      <c r="BJ1190" s="3"/>
    </row>
    <row r="1191" spans="1:62" x14ac:dyDescent="0.3">
      <c r="A1191" s="3" t="s">
        <v>505</v>
      </c>
      <c r="B1191" s="3" t="s">
        <v>409</v>
      </c>
      <c r="C1191" s="3">
        <v>421.38229370117199</v>
      </c>
      <c r="D1191" s="3"/>
      <c r="E1191" s="3"/>
      <c r="F1191" s="3">
        <v>418.44967651367199</v>
      </c>
      <c r="G1191" s="3"/>
      <c r="H1191" s="3"/>
      <c r="I1191" s="3">
        <v>416.20681762695301</v>
      </c>
      <c r="J1191" s="3"/>
      <c r="K1191" s="3"/>
      <c r="L1191" s="3">
        <v>417.33166503906199</v>
      </c>
      <c r="M1191" s="3"/>
      <c r="N1191" s="3"/>
      <c r="O1191" s="3">
        <v>433.78085327148398</v>
      </c>
      <c r="P1191" s="3"/>
      <c r="Q1191" s="3"/>
      <c r="R1191" s="3">
        <v>433.81463623046898</v>
      </c>
      <c r="S1191" s="3"/>
      <c r="T1191" s="3"/>
      <c r="U1191" s="3">
        <v>432.88217163085898</v>
      </c>
      <c r="V1191" s="3"/>
      <c r="W1191" s="3"/>
      <c r="X1191" s="3">
        <v>473.98147583007801</v>
      </c>
      <c r="Y1191" s="3"/>
      <c r="Z1191" s="3"/>
      <c r="AA1191" s="3">
        <v>458.00793457031301</v>
      </c>
      <c r="AB1191" s="3"/>
      <c r="AC1191" s="3"/>
      <c r="AD1191" s="3">
        <v>454.43746948242199</v>
      </c>
      <c r="AE1191" s="3"/>
      <c r="AF1191" s="3"/>
      <c r="AG1191" s="3">
        <v>453.742919921875</v>
      </c>
      <c r="AH1191" s="3"/>
      <c r="AI1191" s="3"/>
      <c r="AJ1191" s="3">
        <v>478.54431152343699</v>
      </c>
      <c r="AK1191" s="3"/>
      <c r="AL1191" s="3"/>
      <c r="AM1191" s="3">
        <v>468.18771362304699</v>
      </c>
      <c r="AN1191" s="3"/>
      <c r="AO1191" s="3"/>
      <c r="AP1191" s="3">
        <v>464.7724609375</v>
      </c>
      <c r="AQ1191" s="3"/>
      <c r="AR1191" s="3"/>
      <c r="AS1191" s="3">
        <v>464.50396728515602</v>
      </c>
      <c r="AT1191" s="3"/>
      <c r="AU1191" s="3"/>
      <c r="AV1191" s="3">
        <v>506.35076904296898</v>
      </c>
      <c r="AW1191" s="3"/>
      <c r="AX1191" s="3"/>
      <c r="AY1191" s="3">
        <v>499.37515258789102</v>
      </c>
      <c r="AZ1191" s="3"/>
      <c r="BA1191" s="3"/>
      <c r="BB1191" s="3">
        <v>489.53210449218801</v>
      </c>
      <c r="BC1191" s="3"/>
      <c r="BD1191" s="3"/>
      <c r="BE1191" s="3">
        <v>486.009765625</v>
      </c>
      <c r="BF1191" s="3"/>
      <c r="BG1191" s="3"/>
      <c r="BH1191" s="3">
        <v>485.50103759765602</v>
      </c>
      <c r="BI1191" s="3"/>
      <c r="BJ1191" s="3"/>
    </row>
    <row r="1192" spans="1:62" x14ac:dyDescent="0.3">
      <c r="A1192" s="3" t="s">
        <v>506</v>
      </c>
      <c r="B1192" s="3" t="s">
        <v>409</v>
      </c>
      <c r="C1192" s="3">
        <v>421.38229370117199</v>
      </c>
      <c r="D1192" s="3"/>
      <c r="E1192" s="3"/>
      <c r="F1192" s="3">
        <v>418.44967651367199</v>
      </c>
      <c r="G1192" s="3"/>
      <c r="H1192" s="3"/>
      <c r="I1192" s="3">
        <v>416.20681762695301</v>
      </c>
      <c r="J1192" s="3"/>
      <c r="K1192" s="3"/>
      <c r="L1192" s="3">
        <v>417.33166503906199</v>
      </c>
      <c r="M1192" s="3"/>
      <c r="N1192" s="3"/>
      <c r="O1192" s="3">
        <v>433.78085327148398</v>
      </c>
      <c r="P1192" s="3"/>
      <c r="Q1192" s="3"/>
      <c r="R1192" s="3">
        <v>433.81463623046898</v>
      </c>
      <c r="S1192" s="3"/>
      <c r="T1192" s="3"/>
      <c r="U1192" s="3">
        <v>432.88217163085898</v>
      </c>
      <c r="V1192" s="3"/>
      <c r="W1192" s="3"/>
      <c r="X1192" s="3">
        <v>473.98147583007801</v>
      </c>
      <c r="Y1192" s="3"/>
      <c r="Z1192" s="3"/>
      <c r="AA1192" s="3">
        <v>458.00793457031301</v>
      </c>
      <c r="AB1192" s="3"/>
      <c r="AC1192" s="3"/>
      <c r="AD1192" s="3">
        <v>454.43746948242199</v>
      </c>
      <c r="AE1192" s="3"/>
      <c r="AF1192" s="3"/>
      <c r="AG1192" s="3">
        <v>453.742919921875</v>
      </c>
      <c r="AH1192" s="3"/>
      <c r="AI1192" s="3"/>
      <c r="AJ1192" s="3">
        <v>478.54431152343699</v>
      </c>
      <c r="AK1192" s="3"/>
      <c r="AL1192" s="3"/>
      <c r="AM1192" s="3">
        <v>468.18771362304699</v>
      </c>
      <c r="AN1192" s="3"/>
      <c r="AO1192" s="3"/>
      <c r="AP1192" s="3">
        <v>464.7724609375</v>
      </c>
      <c r="AQ1192" s="3"/>
      <c r="AR1192" s="3"/>
      <c r="AS1192" s="3">
        <v>464.50396728515602</v>
      </c>
      <c r="AT1192" s="3"/>
      <c r="AU1192" s="3"/>
      <c r="AV1192" s="3">
        <v>506.35076904296898</v>
      </c>
      <c r="AW1192" s="3"/>
      <c r="AX1192" s="3"/>
      <c r="AY1192" s="3">
        <v>499.37515258789102</v>
      </c>
      <c r="AZ1192" s="3"/>
      <c r="BA1192" s="3"/>
      <c r="BB1192" s="3">
        <v>489.53210449218801</v>
      </c>
      <c r="BC1192" s="3"/>
      <c r="BD1192" s="3"/>
      <c r="BE1192" s="3">
        <v>486.009765625</v>
      </c>
      <c r="BF1192" s="3"/>
      <c r="BG1192" s="3"/>
      <c r="BH1192" s="3">
        <v>485.50103759765602</v>
      </c>
      <c r="BI1192" s="3"/>
      <c r="BJ1192" s="3"/>
    </row>
    <row r="1193" spans="1:62" x14ac:dyDescent="0.3">
      <c r="A1193" s="3" t="s">
        <v>507</v>
      </c>
      <c r="B1193" s="3" t="s">
        <v>409</v>
      </c>
      <c r="C1193" s="3">
        <v>421.38229370117199</v>
      </c>
      <c r="D1193" s="3"/>
      <c r="E1193" s="3"/>
      <c r="F1193" s="3">
        <v>418.44967651367199</v>
      </c>
      <c r="G1193" s="3"/>
      <c r="H1193" s="3"/>
      <c r="I1193" s="3">
        <v>416.20681762695301</v>
      </c>
      <c r="J1193" s="3"/>
      <c r="K1193" s="3"/>
      <c r="L1193" s="3">
        <v>417.33166503906199</v>
      </c>
      <c r="M1193" s="3"/>
      <c r="N1193" s="3"/>
      <c r="O1193" s="3">
        <v>433.78085327148398</v>
      </c>
      <c r="P1193" s="3"/>
      <c r="Q1193" s="3"/>
      <c r="R1193" s="3">
        <v>433.81463623046898</v>
      </c>
      <c r="S1193" s="3"/>
      <c r="T1193" s="3"/>
      <c r="U1193" s="3">
        <v>432.88217163085898</v>
      </c>
      <c r="V1193" s="3"/>
      <c r="W1193" s="3"/>
      <c r="X1193" s="3">
        <v>473.98147583007801</v>
      </c>
      <c r="Y1193" s="3"/>
      <c r="Z1193" s="3"/>
      <c r="AA1193" s="3">
        <v>458.00793457031301</v>
      </c>
      <c r="AB1193" s="3"/>
      <c r="AC1193" s="3"/>
      <c r="AD1193" s="3">
        <v>454.43746948242199</v>
      </c>
      <c r="AE1193" s="3"/>
      <c r="AF1193" s="3"/>
      <c r="AG1193" s="3">
        <v>453.742919921875</v>
      </c>
      <c r="AH1193" s="3"/>
      <c r="AI1193" s="3"/>
      <c r="AJ1193" s="3">
        <v>478.54431152343699</v>
      </c>
      <c r="AK1193" s="3"/>
      <c r="AL1193" s="3"/>
      <c r="AM1193" s="3">
        <v>468.18771362304699</v>
      </c>
      <c r="AN1193" s="3"/>
      <c r="AO1193" s="3"/>
      <c r="AP1193" s="3">
        <v>464.7724609375</v>
      </c>
      <c r="AQ1193" s="3"/>
      <c r="AR1193" s="3"/>
      <c r="AS1193" s="3">
        <v>464.50396728515602</v>
      </c>
      <c r="AT1193" s="3"/>
      <c r="AU1193" s="3"/>
      <c r="AV1193" s="3">
        <v>506.35076904296898</v>
      </c>
      <c r="AW1193" s="3"/>
      <c r="AX1193" s="3"/>
      <c r="AY1193" s="3">
        <v>499.37515258789102</v>
      </c>
      <c r="AZ1193" s="3"/>
      <c r="BA1193" s="3"/>
      <c r="BB1193" s="3">
        <v>489.53210449218801</v>
      </c>
      <c r="BC1193" s="3"/>
      <c r="BD1193" s="3"/>
      <c r="BE1193" s="3">
        <v>486.009765625</v>
      </c>
      <c r="BF1193" s="3"/>
      <c r="BG1193" s="3"/>
      <c r="BH1193" s="3">
        <v>485.50103759765602</v>
      </c>
      <c r="BI1193" s="3"/>
      <c r="BJ1193" s="3"/>
    </row>
    <row r="1194" spans="1:62" x14ac:dyDescent="0.3">
      <c r="A1194" s="3" t="s">
        <v>508</v>
      </c>
      <c r="B1194" s="3" t="s">
        <v>409</v>
      </c>
      <c r="C1194" s="3">
        <v>421.38229370117199</v>
      </c>
      <c r="D1194" s="3"/>
      <c r="E1194" s="3"/>
      <c r="F1194" s="3">
        <v>418.44967651367199</v>
      </c>
      <c r="G1194" s="3"/>
      <c r="H1194" s="3"/>
      <c r="I1194" s="3">
        <v>416.20681762695301</v>
      </c>
      <c r="J1194" s="3"/>
      <c r="K1194" s="3"/>
      <c r="L1194" s="3">
        <v>417.33166503906199</v>
      </c>
      <c r="M1194" s="3"/>
      <c r="N1194" s="3"/>
      <c r="O1194" s="3">
        <v>433.78085327148398</v>
      </c>
      <c r="P1194" s="3"/>
      <c r="Q1194" s="3"/>
      <c r="R1194" s="3">
        <v>433.81463623046898</v>
      </c>
      <c r="S1194" s="3"/>
      <c r="T1194" s="3"/>
      <c r="U1194" s="3">
        <v>432.88217163085898</v>
      </c>
      <c r="V1194" s="3"/>
      <c r="W1194" s="3"/>
      <c r="X1194" s="3">
        <v>473.98147583007801</v>
      </c>
      <c r="Y1194" s="3"/>
      <c r="Z1194" s="3"/>
      <c r="AA1194" s="3">
        <v>458.00793457031301</v>
      </c>
      <c r="AB1194" s="3"/>
      <c r="AC1194" s="3"/>
      <c r="AD1194" s="3">
        <v>454.43746948242199</v>
      </c>
      <c r="AE1194" s="3"/>
      <c r="AF1194" s="3"/>
      <c r="AG1194" s="3">
        <v>453.742919921875</v>
      </c>
      <c r="AH1194" s="3"/>
      <c r="AI1194" s="3"/>
      <c r="AJ1194" s="3">
        <v>478.54431152343699</v>
      </c>
      <c r="AK1194" s="3"/>
      <c r="AL1194" s="3"/>
      <c r="AM1194" s="3">
        <v>468.18771362304699</v>
      </c>
      <c r="AN1194" s="3"/>
      <c r="AO1194" s="3"/>
      <c r="AP1194" s="3">
        <v>464.7724609375</v>
      </c>
      <c r="AQ1194" s="3"/>
      <c r="AR1194" s="3"/>
      <c r="AS1194" s="3">
        <v>464.50396728515602</v>
      </c>
      <c r="AT1194" s="3"/>
      <c r="AU1194" s="3"/>
      <c r="AV1194" s="3">
        <v>506.35076904296898</v>
      </c>
      <c r="AW1194" s="3"/>
      <c r="AX1194" s="3"/>
      <c r="AY1194" s="3">
        <v>499.37515258789102</v>
      </c>
      <c r="AZ1194" s="3"/>
      <c r="BA1194" s="3"/>
      <c r="BB1194" s="3">
        <v>489.53210449218801</v>
      </c>
      <c r="BC1194" s="3"/>
      <c r="BD1194" s="3"/>
      <c r="BE1194" s="3">
        <v>486.009765625</v>
      </c>
      <c r="BF1194" s="3"/>
      <c r="BG1194" s="3"/>
      <c r="BH1194" s="3">
        <v>485.50103759765602</v>
      </c>
      <c r="BI1194" s="3"/>
      <c r="BJ1194" s="3"/>
    </row>
    <row r="1195" spans="1:62" x14ac:dyDescent="0.3">
      <c r="A1195" s="3" t="s">
        <v>509</v>
      </c>
      <c r="B1195" s="3" t="s">
        <v>409</v>
      </c>
      <c r="C1195" s="3">
        <v>421.38229370117199</v>
      </c>
      <c r="D1195" s="3"/>
      <c r="E1195" s="3"/>
      <c r="F1195" s="3">
        <v>418.44967651367199</v>
      </c>
      <c r="G1195" s="3"/>
      <c r="H1195" s="3"/>
      <c r="I1195" s="3">
        <v>416.20681762695301</v>
      </c>
      <c r="J1195" s="3"/>
      <c r="K1195" s="3"/>
      <c r="L1195" s="3">
        <v>417.33166503906199</v>
      </c>
      <c r="M1195" s="3"/>
      <c r="N1195" s="3"/>
      <c r="O1195" s="3">
        <v>433.78085327148398</v>
      </c>
      <c r="P1195" s="3"/>
      <c r="Q1195" s="3"/>
      <c r="R1195" s="3">
        <v>433.81463623046898</v>
      </c>
      <c r="S1195" s="3"/>
      <c r="T1195" s="3"/>
      <c r="U1195" s="3">
        <v>432.88217163085898</v>
      </c>
      <c r="V1195" s="3"/>
      <c r="W1195" s="3"/>
      <c r="X1195" s="3">
        <v>473.98147583007801</v>
      </c>
      <c r="Y1195" s="3"/>
      <c r="Z1195" s="3"/>
      <c r="AA1195" s="3">
        <v>458.00793457031301</v>
      </c>
      <c r="AB1195" s="3"/>
      <c r="AC1195" s="3"/>
      <c r="AD1195" s="3">
        <v>454.43746948242199</v>
      </c>
      <c r="AE1195" s="3"/>
      <c r="AF1195" s="3"/>
      <c r="AG1195" s="3">
        <v>453.742919921875</v>
      </c>
      <c r="AH1195" s="3"/>
      <c r="AI1195" s="3"/>
      <c r="AJ1195" s="3">
        <v>478.54431152343699</v>
      </c>
      <c r="AK1195" s="3"/>
      <c r="AL1195" s="3"/>
      <c r="AM1195" s="3">
        <v>468.18771362304699</v>
      </c>
      <c r="AN1195" s="3"/>
      <c r="AO1195" s="3"/>
      <c r="AP1195" s="3">
        <v>464.7724609375</v>
      </c>
      <c r="AQ1195" s="3"/>
      <c r="AR1195" s="3"/>
      <c r="AS1195" s="3">
        <v>464.50396728515602</v>
      </c>
      <c r="AT1195" s="3"/>
      <c r="AU1195" s="3"/>
      <c r="AV1195" s="3">
        <v>506.35076904296898</v>
      </c>
      <c r="AW1195" s="3"/>
      <c r="AX1195" s="3"/>
      <c r="AY1195" s="3">
        <v>499.37515258789102</v>
      </c>
      <c r="AZ1195" s="3"/>
      <c r="BA1195" s="3"/>
      <c r="BB1195" s="3">
        <v>489.53210449218801</v>
      </c>
      <c r="BC1195" s="3"/>
      <c r="BD1195" s="3"/>
      <c r="BE1195" s="3">
        <v>486.009765625</v>
      </c>
      <c r="BF1195" s="3"/>
      <c r="BG1195" s="3"/>
      <c r="BH1195" s="3">
        <v>485.50103759765602</v>
      </c>
      <c r="BI1195" s="3"/>
      <c r="BJ1195" s="3"/>
    </row>
    <row r="1196" spans="1:62" x14ac:dyDescent="0.3">
      <c r="A1196" s="3" t="s">
        <v>510</v>
      </c>
      <c r="B1196" s="3" t="s">
        <v>409</v>
      </c>
      <c r="C1196" s="3">
        <v>421.38229370117199</v>
      </c>
      <c r="D1196" s="3"/>
      <c r="E1196" s="3"/>
      <c r="F1196" s="3">
        <v>418.44967651367199</v>
      </c>
      <c r="G1196" s="3"/>
      <c r="H1196" s="3"/>
      <c r="I1196" s="3">
        <v>416.20681762695301</v>
      </c>
      <c r="J1196" s="3"/>
      <c r="K1196" s="3"/>
      <c r="L1196" s="3">
        <v>417.33166503906199</v>
      </c>
      <c r="M1196" s="3"/>
      <c r="N1196" s="3"/>
      <c r="O1196" s="3">
        <v>433.78085327148398</v>
      </c>
      <c r="P1196" s="3"/>
      <c r="Q1196" s="3"/>
      <c r="R1196" s="3">
        <v>433.81463623046898</v>
      </c>
      <c r="S1196" s="3"/>
      <c r="T1196" s="3"/>
      <c r="U1196" s="3">
        <v>432.88217163085898</v>
      </c>
      <c r="V1196" s="3"/>
      <c r="W1196" s="3"/>
      <c r="X1196" s="3">
        <v>473.98147583007801</v>
      </c>
      <c r="Y1196" s="3"/>
      <c r="Z1196" s="3"/>
      <c r="AA1196" s="3">
        <v>458.00793457031301</v>
      </c>
      <c r="AB1196" s="3"/>
      <c r="AC1196" s="3"/>
      <c r="AD1196" s="3">
        <v>454.43746948242199</v>
      </c>
      <c r="AE1196" s="3"/>
      <c r="AF1196" s="3"/>
      <c r="AG1196" s="3">
        <v>453.742919921875</v>
      </c>
      <c r="AH1196" s="3"/>
      <c r="AI1196" s="3"/>
      <c r="AJ1196" s="3">
        <v>478.54431152343699</v>
      </c>
      <c r="AK1196" s="3"/>
      <c r="AL1196" s="3"/>
      <c r="AM1196" s="3">
        <v>468.18771362304699</v>
      </c>
      <c r="AN1196" s="3"/>
      <c r="AO1196" s="3"/>
      <c r="AP1196" s="3">
        <v>464.7724609375</v>
      </c>
      <c r="AQ1196" s="3"/>
      <c r="AR1196" s="3"/>
      <c r="AS1196" s="3">
        <v>464.50396728515602</v>
      </c>
      <c r="AT1196" s="3"/>
      <c r="AU1196" s="3"/>
      <c r="AV1196" s="3">
        <v>506.35076904296898</v>
      </c>
      <c r="AW1196" s="3"/>
      <c r="AX1196" s="3"/>
      <c r="AY1196" s="3">
        <v>499.37515258789102</v>
      </c>
      <c r="AZ1196" s="3"/>
      <c r="BA1196" s="3"/>
      <c r="BB1196" s="3">
        <v>489.53210449218801</v>
      </c>
      <c r="BC1196" s="3"/>
      <c r="BD1196" s="3"/>
      <c r="BE1196" s="3">
        <v>486.009765625</v>
      </c>
      <c r="BF1196" s="3"/>
      <c r="BG1196" s="3"/>
      <c r="BH1196" s="3">
        <v>485.50103759765602</v>
      </c>
      <c r="BI1196" s="3"/>
      <c r="BJ1196" s="3"/>
    </row>
    <row r="1197" spans="1:62" x14ac:dyDescent="0.3">
      <c r="A1197" s="3" t="s">
        <v>511</v>
      </c>
      <c r="B1197" s="3" t="s">
        <v>409</v>
      </c>
      <c r="C1197" s="3">
        <v>421.38229370117199</v>
      </c>
      <c r="D1197" s="3"/>
      <c r="E1197" s="3"/>
      <c r="F1197" s="3">
        <v>418.44967651367199</v>
      </c>
      <c r="G1197" s="3"/>
      <c r="H1197" s="3"/>
      <c r="I1197" s="3">
        <v>416.20681762695301</v>
      </c>
      <c r="J1197" s="3"/>
      <c r="K1197" s="3"/>
      <c r="L1197" s="3">
        <v>417.33166503906199</v>
      </c>
      <c r="M1197" s="3"/>
      <c r="N1197" s="3"/>
      <c r="O1197" s="3">
        <v>433.78085327148398</v>
      </c>
      <c r="P1197" s="3"/>
      <c r="Q1197" s="3"/>
      <c r="R1197" s="3">
        <v>433.81463623046898</v>
      </c>
      <c r="S1197" s="3"/>
      <c r="T1197" s="3"/>
      <c r="U1197" s="3">
        <v>432.88217163085898</v>
      </c>
      <c r="V1197" s="3"/>
      <c r="W1197" s="3"/>
      <c r="X1197" s="3">
        <v>473.98147583007801</v>
      </c>
      <c r="Y1197" s="3"/>
      <c r="Z1197" s="3"/>
      <c r="AA1197" s="3">
        <v>458.00793457031301</v>
      </c>
      <c r="AB1197" s="3"/>
      <c r="AC1197" s="3"/>
      <c r="AD1197" s="3">
        <v>454.43746948242199</v>
      </c>
      <c r="AE1197" s="3"/>
      <c r="AF1197" s="3"/>
      <c r="AG1197" s="3">
        <v>453.742919921875</v>
      </c>
      <c r="AH1197" s="3"/>
      <c r="AI1197" s="3"/>
      <c r="AJ1197" s="3">
        <v>478.54431152343699</v>
      </c>
      <c r="AK1197" s="3"/>
      <c r="AL1197" s="3"/>
      <c r="AM1197" s="3">
        <v>468.18771362304699</v>
      </c>
      <c r="AN1197" s="3"/>
      <c r="AO1197" s="3"/>
      <c r="AP1197" s="3">
        <v>464.7724609375</v>
      </c>
      <c r="AQ1197" s="3"/>
      <c r="AR1197" s="3"/>
      <c r="AS1197" s="3">
        <v>464.50396728515602</v>
      </c>
      <c r="AT1197" s="3"/>
      <c r="AU1197" s="3"/>
      <c r="AV1197" s="3">
        <v>506.35076904296898</v>
      </c>
      <c r="AW1197" s="3"/>
      <c r="AX1197" s="3"/>
      <c r="AY1197" s="3">
        <v>499.37515258789102</v>
      </c>
      <c r="AZ1197" s="3"/>
      <c r="BA1197" s="3"/>
      <c r="BB1197" s="3">
        <v>489.53210449218801</v>
      </c>
      <c r="BC1197" s="3"/>
      <c r="BD1197" s="3"/>
      <c r="BE1197" s="3">
        <v>486.009765625</v>
      </c>
      <c r="BF1197" s="3"/>
      <c r="BG1197" s="3"/>
      <c r="BH1197" s="3">
        <v>485.50103759765602</v>
      </c>
      <c r="BI1197" s="3"/>
      <c r="BJ1197" s="3"/>
    </row>
    <row r="1198" spans="1:62" x14ac:dyDescent="0.3">
      <c r="A1198" s="3" t="s">
        <v>512</v>
      </c>
      <c r="B1198" s="3" t="s">
        <v>409</v>
      </c>
      <c r="C1198" s="3">
        <v>421.38229370117199</v>
      </c>
      <c r="D1198" s="3"/>
      <c r="E1198" s="3"/>
      <c r="F1198" s="3">
        <v>418.44967651367199</v>
      </c>
      <c r="G1198" s="3"/>
      <c r="H1198" s="3"/>
      <c r="I1198" s="3">
        <v>416.20681762695301</v>
      </c>
      <c r="J1198" s="3"/>
      <c r="K1198" s="3"/>
      <c r="L1198" s="3">
        <v>417.33166503906199</v>
      </c>
      <c r="M1198" s="3"/>
      <c r="N1198" s="3"/>
      <c r="O1198" s="3">
        <v>433.78085327148398</v>
      </c>
      <c r="P1198" s="3"/>
      <c r="Q1198" s="3"/>
      <c r="R1198" s="3">
        <v>433.81463623046898</v>
      </c>
      <c r="S1198" s="3"/>
      <c r="T1198" s="3"/>
      <c r="U1198" s="3">
        <v>432.88217163085898</v>
      </c>
      <c r="V1198" s="3"/>
      <c r="W1198" s="3"/>
      <c r="X1198" s="3">
        <v>473.98147583007801</v>
      </c>
      <c r="Y1198" s="3"/>
      <c r="Z1198" s="3"/>
      <c r="AA1198" s="3">
        <v>458.00793457031301</v>
      </c>
      <c r="AB1198" s="3"/>
      <c r="AC1198" s="3"/>
      <c r="AD1198" s="3">
        <v>454.43746948242199</v>
      </c>
      <c r="AE1198" s="3"/>
      <c r="AF1198" s="3"/>
      <c r="AG1198" s="3">
        <v>453.742919921875</v>
      </c>
      <c r="AH1198" s="3"/>
      <c r="AI1198" s="3"/>
      <c r="AJ1198" s="3">
        <v>478.54431152343699</v>
      </c>
      <c r="AK1198" s="3"/>
      <c r="AL1198" s="3"/>
      <c r="AM1198" s="3">
        <v>468.18771362304699</v>
      </c>
      <c r="AN1198" s="3"/>
      <c r="AO1198" s="3"/>
      <c r="AP1198" s="3">
        <v>464.7724609375</v>
      </c>
      <c r="AQ1198" s="3"/>
      <c r="AR1198" s="3"/>
      <c r="AS1198" s="3">
        <v>464.50396728515602</v>
      </c>
      <c r="AT1198" s="3"/>
      <c r="AU1198" s="3"/>
      <c r="AV1198" s="3">
        <v>506.35076904296898</v>
      </c>
      <c r="AW1198" s="3"/>
      <c r="AX1198" s="3"/>
      <c r="AY1198" s="3">
        <v>499.37515258789102</v>
      </c>
      <c r="AZ1198" s="3"/>
      <c r="BA1198" s="3"/>
      <c r="BB1198" s="3">
        <v>489.53210449218801</v>
      </c>
      <c r="BC1198" s="3"/>
      <c r="BD1198" s="3"/>
      <c r="BE1198" s="3">
        <v>486.009765625</v>
      </c>
      <c r="BF1198" s="3"/>
      <c r="BG1198" s="3"/>
      <c r="BH1198" s="3">
        <v>485.50103759765602</v>
      </c>
      <c r="BI1198" s="3"/>
      <c r="BJ1198" s="3"/>
    </row>
    <row r="1199" spans="1:62" x14ac:dyDescent="0.3">
      <c r="A1199" s="3" t="s">
        <v>513</v>
      </c>
      <c r="B1199" s="3" t="s">
        <v>409</v>
      </c>
      <c r="C1199" s="3">
        <v>421.38229370117199</v>
      </c>
      <c r="D1199" s="3"/>
      <c r="E1199" s="3"/>
      <c r="F1199" s="3">
        <v>418.44967651367199</v>
      </c>
      <c r="G1199" s="3"/>
      <c r="H1199" s="3"/>
      <c r="I1199" s="3">
        <v>416.20681762695301</v>
      </c>
      <c r="J1199" s="3"/>
      <c r="K1199" s="3"/>
      <c r="L1199" s="3">
        <v>417.33166503906199</v>
      </c>
      <c r="M1199" s="3"/>
      <c r="N1199" s="3"/>
      <c r="O1199" s="3">
        <v>433.78085327148398</v>
      </c>
      <c r="P1199" s="3"/>
      <c r="Q1199" s="3"/>
      <c r="R1199" s="3">
        <v>433.81463623046898</v>
      </c>
      <c r="S1199" s="3"/>
      <c r="T1199" s="3"/>
      <c r="U1199" s="3">
        <v>432.88217163085898</v>
      </c>
      <c r="V1199" s="3"/>
      <c r="W1199" s="3"/>
      <c r="X1199" s="3">
        <v>473.98147583007801</v>
      </c>
      <c r="Y1199" s="3"/>
      <c r="Z1199" s="3"/>
      <c r="AA1199" s="3">
        <v>458.00793457031301</v>
      </c>
      <c r="AB1199" s="3"/>
      <c r="AC1199" s="3"/>
      <c r="AD1199" s="3">
        <v>454.43746948242199</v>
      </c>
      <c r="AE1199" s="3"/>
      <c r="AF1199" s="3"/>
      <c r="AG1199" s="3">
        <v>453.742919921875</v>
      </c>
      <c r="AH1199" s="3"/>
      <c r="AI1199" s="3"/>
      <c r="AJ1199" s="3">
        <v>478.54431152343699</v>
      </c>
      <c r="AK1199" s="3"/>
      <c r="AL1199" s="3"/>
      <c r="AM1199" s="3">
        <v>468.18771362304699</v>
      </c>
      <c r="AN1199" s="3"/>
      <c r="AO1199" s="3"/>
      <c r="AP1199" s="3">
        <v>464.7724609375</v>
      </c>
      <c r="AQ1199" s="3"/>
      <c r="AR1199" s="3"/>
      <c r="AS1199" s="3">
        <v>464.50396728515602</v>
      </c>
      <c r="AT1199" s="3"/>
      <c r="AU1199" s="3"/>
      <c r="AV1199" s="3">
        <v>506.35076904296898</v>
      </c>
      <c r="AW1199" s="3"/>
      <c r="AX1199" s="3"/>
      <c r="AY1199" s="3">
        <v>499.37515258789102</v>
      </c>
      <c r="AZ1199" s="3"/>
      <c r="BA1199" s="3"/>
      <c r="BB1199" s="3">
        <v>489.53210449218801</v>
      </c>
      <c r="BC1199" s="3"/>
      <c r="BD1199" s="3"/>
      <c r="BE1199" s="3">
        <v>486.009765625</v>
      </c>
      <c r="BF1199" s="3"/>
      <c r="BG1199" s="3"/>
      <c r="BH1199" s="3">
        <v>485.50103759765602</v>
      </c>
      <c r="BI1199" s="3"/>
      <c r="BJ1199" s="3"/>
    </row>
    <row r="1200" spans="1:62" x14ac:dyDescent="0.3">
      <c r="A1200" s="3" t="s">
        <v>1686</v>
      </c>
      <c r="B1200" s="3" t="s">
        <v>409</v>
      </c>
      <c r="C1200" s="3">
        <v>421.38229370117199</v>
      </c>
      <c r="D1200" s="3"/>
      <c r="E1200" s="3"/>
      <c r="F1200" s="3">
        <v>418.44967651367199</v>
      </c>
      <c r="G1200" s="3"/>
      <c r="H1200" s="3"/>
      <c r="I1200" s="3">
        <v>416.20681762695301</v>
      </c>
      <c r="J1200" s="3"/>
      <c r="K1200" s="3"/>
      <c r="L1200" s="3">
        <v>417.33166503906199</v>
      </c>
      <c r="M1200" s="3"/>
      <c r="N1200" s="3"/>
      <c r="O1200" s="3">
        <v>433.78085327148398</v>
      </c>
      <c r="P1200" s="3"/>
      <c r="Q1200" s="3"/>
      <c r="R1200" s="3">
        <v>433.81463623046898</v>
      </c>
      <c r="S1200" s="3"/>
      <c r="T1200" s="3"/>
      <c r="U1200" s="3">
        <v>432.88217163085898</v>
      </c>
      <c r="V1200" s="3"/>
      <c r="W1200" s="3"/>
      <c r="X1200" s="3">
        <v>473.98147583007801</v>
      </c>
      <c r="Y1200" s="3"/>
      <c r="Z1200" s="3"/>
      <c r="AA1200" s="3">
        <v>458.00793457031301</v>
      </c>
      <c r="AB1200" s="3"/>
      <c r="AC1200" s="3"/>
      <c r="AD1200" s="3">
        <v>454.43746948242199</v>
      </c>
      <c r="AE1200" s="3"/>
      <c r="AF1200" s="3"/>
      <c r="AG1200" s="3">
        <v>453.742919921875</v>
      </c>
      <c r="AH1200" s="3"/>
      <c r="AI1200" s="3"/>
      <c r="AJ1200" s="3">
        <v>478.54431152343699</v>
      </c>
      <c r="AK1200" s="3"/>
      <c r="AL1200" s="3"/>
      <c r="AM1200" s="3">
        <v>468.18771362304699</v>
      </c>
      <c r="AN1200" s="3"/>
      <c r="AO1200" s="3"/>
      <c r="AP1200" s="3">
        <v>464.7724609375</v>
      </c>
      <c r="AQ1200" s="3"/>
      <c r="AR1200" s="3"/>
      <c r="AS1200" s="3">
        <v>464.50396728515602</v>
      </c>
      <c r="AT1200" s="3"/>
      <c r="AU1200" s="3"/>
      <c r="AV1200" s="3">
        <v>506.35076904296898</v>
      </c>
      <c r="AW1200" s="3"/>
      <c r="AX1200" s="3"/>
      <c r="AY1200" s="3">
        <v>499.37515258789102</v>
      </c>
      <c r="AZ1200" s="3"/>
      <c r="BA1200" s="3"/>
      <c r="BB1200" s="3">
        <v>489.53210449218801</v>
      </c>
      <c r="BC1200" s="3"/>
      <c r="BD1200" s="3"/>
      <c r="BE1200" s="3">
        <v>486.009765625</v>
      </c>
      <c r="BF1200" s="3"/>
      <c r="BG1200" s="3"/>
      <c r="BH1200" s="3">
        <v>485.50103759765602</v>
      </c>
      <c r="BI1200" s="3"/>
      <c r="BJ1200" s="3"/>
    </row>
    <row r="1201" spans="1:62" x14ac:dyDescent="0.3">
      <c r="A1201" s="3" t="s">
        <v>1687</v>
      </c>
      <c r="B1201" s="3" t="s">
        <v>409</v>
      </c>
      <c r="C1201" s="3">
        <v>421.38229370117199</v>
      </c>
      <c r="D1201" s="3"/>
      <c r="E1201" s="3"/>
      <c r="F1201" s="3">
        <v>418.44967651367199</v>
      </c>
      <c r="G1201" s="3"/>
      <c r="H1201" s="3"/>
      <c r="I1201" s="3">
        <v>416.20681762695301</v>
      </c>
      <c r="J1201" s="3"/>
      <c r="K1201" s="3"/>
      <c r="L1201" s="3">
        <v>417.33166503906199</v>
      </c>
      <c r="M1201" s="3"/>
      <c r="N1201" s="3"/>
      <c r="O1201" s="3">
        <v>433.78085327148398</v>
      </c>
      <c r="P1201" s="3"/>
      <c r="Q1201" s="3"/>
      <c r="R1201" s="3">
        <v>433.81463623046898</v>
      </c>
      <c r="S1201" s="3"/>
      <c r="T1201" s="3"/>
      <c r="U1201" s="3">
        <v>432.88217163085898</v>
      </c>
      <c r="V1201" s="3"/>
      <c r="W1201" s="3"/>
      <c r="X1201" s="3">
        <v>473.98147583007801</v>
      </c>
      <c r="Y1201" s="3"/>
      <c r="Z1201" s="3"/>
      <c r="AA1201" s="3">
        <v>458.00793457031301</v>
      </c>
      <c r="AB1201" s="3"/>
      <c r="AC1201" s="3"/>
      <c r="AD1201" s="3">
        <v>454.43746948242199</v>
      </c>
      <c r="AE1201" s="3"/>
      <c r="AF1201" s="3"/>
      <c r="AG1201" s="3">
        <v>453.742919921875</v>
      </c>
      <c r="AH1201" s="3"/>
      <c r="AI1201" s="3"/>
      <c r="AJ1201" s="3">
        <v>478.54431152343699</v>
      </c>
      <c r="AK1201" s="3"/>
      <c r="AL1201" s="3"/>
      <c r="AM1201" s="3">
        <v>468.18771362304699</v>
      </c>
      <c r="AN1201" s="3"/>
      <c r="AO1201" s="3"/>
      <c r="AP1201" s="3">
        <v>464.7724609375</v>
      </c>
      <c r="AQ1201" s="3"/>
      <c r="AR1201" s="3"/>
      <c r="AS1201" s="3">
        <v>464.50396728515602</v>
      </c>
      <c r="AT1201" s="3"/>
      <c r="AU1201" s="3"/>
      <c r="AV1201" s="3">
        <v>506.35076904296898</v>
      </c>
      <c r="AW1201" s="3"/>
      <c r="AX1201" s="3"/>
      <c r="AY1201" s="3">
        <v>499.37515258789102</v>
      </c>
      <c r="AZ1201" s="3"/>
      <c r="BA1201" s="3"/>
      <c r="BB1201" s="3">
        <v>489.53210449218801</v>
      </c>
      <c r="BC1201" s="3"/>
      <c r="BD1201" s="3"/>
      <c r="BE1201" s="3">
        <v>486.009765625</v>
      </c>
      <c r="BF1201" s="3"/>
      <c r="BG1201" s="3"/>
      <c r="BH1201" s="3">
        <v>485.50103759765602</v>
      </c>
      <c r="BI1201" s="3"/>
      <c r="BJ1201" s="3"/>
    </row>
    <row r="1202" spans="1:62" x14ac:dyDescent="0.3">
      <c r="A1202" s="3" t="s">
        <v>1688</v>
      </c>
      <c r="B1202" s="3" t="s">
        <v>409</v>
      </c>
      <c r="C1202" s="3">
        <v>421.38229370117199</v>
      </c>
      <c r="D1202" s="3"/>
      <c r="E1202" s="3"/>
      <c r="F1202" s="3">
        <v>418.44967651367199</v>
      </c>
      <c r="G1202" s="3"/>
      <c r="H1202" s="3"/>
      <c r="I1202" s="3">
        <v>416.20681762695301</v>
      </c>
      <c r="J1202" s="3"/>
      <c r="K1202" s="3"/>
      <c r="L1202" s="3">
        <v>417.33166503906199</v>
      </c>
      <c r="M1202" s="3"/>
      <c r="N1202" s="3"/>
      <c r="O1202" s="3">
        <v>433.78085327148398</v>
      </c>
      <c r="P1202" s="3"/>
      <c r="Q1202" s="3"/>
      <c r="R1202" s="3">
        <v>433.81463623046898</v>
      </c>
      <c r="S1202" s="3"/>
      <c r="T1202" s="3"/>
      <c r="U1202" s="3">
        <v>432.88217163085898</v>
      </c>
      <c r="V1202" s="3"/>
      <c r="W1202" s="3"/>
      <c r="X1202" s="3">
        <v>473.98147583007801</v>
      </c>
      <c r="Y1202" s="3"/>
      <c r="Z1202" s="3"/>
      <c r="AA1202" s="3">
        <v>458.00793457031301</v>
      </c>
      <c r="AB1202" s="3"/>
      <c r="AC1202" s="3"/>
      <c r="AD1202" s="3">
        <v>454.43746948242199</v>
      </c>
      <c r="AE1202" s="3"/>
      <c r="AF1202" s="3"/>
      <c r="AG1202" s="3">
        <v>453.742919921875</v>
      </c>
      <c r="AH1202" s="3"/>
      <c r="AI1202" s="3"/>
      <c r="AJ1202" s="3">
        <v>478.54431152343699</v>
      </c>
      <c r="AK1202" s="3"/>
      <c r="AL1202" s="3"/>
      <c r="AM1202" s="3">
        <v>468.18771362304699</v>
      </c>
      <c r="AN1202" s="3"/>
      <c r="AO1202" s="3"/>
      <c r="AP1202" s="3">
        <v>464.7724609375</v>
      </c>
      <c r="AQ1202" s="3"/>
      <c r="AR1202" s="3"/>
      <c r="AS1202" s="3">
        <v>464.50396728515602</v>
      </c>
      <c r="AT1202" s="3"/>
      <c r="AU1202" s="3"/>
      <c r="AV1202" s="3">
        <v>506.35076904296898</v>
      </c>
      <c r="AW1202" s="3"/>
      <c r="AX1202" s="3"/>
      <c r="AY1202" s="3">
        <v>499.37515258789102</v>
      </c>
      <c r="AZ1202" s="3"/>
      <c r="BA1202" s="3"/>
      <c r="BB1202" s="3">
        <v>489.53210449218801</v>
      </c>
      <c r="BC1202" s="3"/>
      <c r="BD1202" s="3"/>
      <c r="BE1202" s="3">
        <v>486.009765625</v>
      </c>
      <c r="BF1202" s="3"/>
      <c r="BG1202" s="3"/>
      <c r="BH1202" s="3">
        <v>485.50103759765602</v>
      </c>
      <c r="BI1202" s="3"/>
      <c r="BJ1202" s="3"/>
    </row>
    <row r="1203" spans="1:62" x14ac:dyDescent="0.3">
      <c r="A1203" s="3" t="s">
        <v>1689</v>
      </c>
      <c r="B1203" s="3" t="s">
        <v>409</v>
      </c>
      <c r="C1203" s="3">
        <v>421.38229370117199</v>
      </c>
      <c r="D1203" s="3"/>
      <c r="E1203" s="3"/>
      <c r="F1203" s="3">
        <v>418.44967651367199</v>
      </c>
      <c r="G1203" s="3"/>
      <c r="H1203" s="3"/>
      <c r="I1203" s="3">
        <v>416.20681762695301</v>
      </c>
      <c r="J1203" s="3"/>
      <c r="K1203" s="3"/>
      <c r="L1203" s="3">
        <v>417.33166503906199</v>
      </c>
      <c r="M1203" s="3"/>
      <c r="N1203" s="3"/>
      <c r="O1203" s="3">
        <v>433.78085327148398</v>
      </c>
      <c r="P1203" s="3"/>
      <c r="Q1203" s="3"/>
      <c r="R1203" s="3">
        <v>433.81463623046898</v>
      </c>
      <c r="S1203" s="3"/>
      <c r="T1203" s="3"/>
      <c r="U1203" s="3">
        <v>432.88217163085898</v>
      </c>
      <c r="V1203" s="3"/>
      <c r="W1203" s="3"/>
      <c r="X1203" s="3">
        <v>473.98147583007801</v>
      </c>
      <c r="Y1203" s="3"/>
      <c r="Z1203" s="3"/>
      <c r="AA1203" s="3">
        <v>458.00793457031301</v>
      </c>
      <c r="AB1203" s="3"/>
      <c r="AC1203" s="3"/>
      <c r="AD1203" s="3">
        <v>454.43746948242199</v>
      </c>
      <c r="AE1203" s="3"/>
      <c r="AF1203" s="3"/>
      <c r="AG1203" s="3">
        <v>453.742919921875</v>
      </c>
      <c r="AH1203" s="3"/>
      <c r="AI1203" s="3"/>
      <c r="AJ1203" s="3">
        <v>478.54431152343699</v>
      </c>
      <c r="AK1203" s="3"/>
      <c r="AL1203" s="3"/>
      <c r="AM1203" s="3">
        <v>468.18771362304699</v>
      </c>
      <c r="AN1203" s="3"/>
      <c r="AO1203" s="3"/>
      <c r="AP1203" s="3">
        <v>464.7724609375</v>
      </c>
      <c r="AQ1203" s="3"/>
      <c r="AR1203" s="3"/>
      <c r="AS1203" s="3">
        <v>464.50396728515602</v>
      </c>
      <c r="AT1203" s="3"/>
      <c r="AU1203" s="3"/>
      <c r="AV1203" s="3">
        <v>506.35076904296898</v>
      </c>
      <c r="AW1203" s="3"/>
      <c r="AX1203" s="3"/>
      <c r="AY1203" s="3">
        <v>499.37515258789102</v>
      </c>
      <c r="AZ1203" s="3"/>
      <c r="BA1203" s="3"/>
      <c r="BB1203" s="3">
        <v>489.53210449218801</v>
      </c>
      <c r="BC1203" s="3"/>
      <c r="BD1203" s="3"/>
      <c r="BE1203" s="3">
        <v>486.009765625</v>
      </c>
      <c r="BF1203" s="3"/>
      <c r="BG1203" s="3"/>
      <c r="BH1203" s="3">
        <v>485.50103759765602</v>
      </c>
      <c r="BI1203" s="3"/>
      <c r="BJ1203" s="3"/>
    </row>
    <row r="1204" spans="1:62" x14ac:dyDescent="0.3">
      <c r="A1204" s="3" t="s">
        <v>1690</v>
      </c>
      <c r="B1204" s="3" t="s">
        <v>409</v>
      </c>
      <c r="C1204" s="3">
        <v>421.38229370117199</v>
      </c>
      <c r="D1204" s="3"/>
      <c r="E1204" s="3"/>
      <c r="F1204" s="3">
        <v>418.44967651367199</v>
      </c>
      <c r="G1204" s="3"/>
      <c r="H1204" s="3"/>
      <c r="I1204" s="3">
        <v>416.20681762695301</v>
      </c>
      <c r="J1204" s="3"/>
      <c r="K1204" s="3"/>
      <c r="L1204" s="3">
        <v>417.33166503906199</v>
      </c>
      <c r="M1204" s="3"/>
      <c r="N1204" s="3"/>
      <c r="O1204" s="3">
        <v>433.78085327148398</v>
      </c>
      <c r="P1204" s="3"/>
      <c r="Q1204" s="3"/>
      <c r="R1204" s="3">
        <v>433.81463623046898</v>
      </c>
      <c r="S1204" s="3"/>
      <c r="T1204" s="3"/>
      <c r="U1204" s="3">
        <v>432.88217163085898</v>
      </c>
      <c r="V1204" s="3"/>
      <c r="W1204" s="3"/>
      <c r="X1204" s="3">
        <v>473.98147583007801</v>
      </c>
      <c r="Y1204" s="3"/>
      <c r="Z1204" s="3"/>
      <c r="AA1204" s="3">
        <v>458.00793457031301</v>
      </c>
      <c r="AB1204" s="3"/>
      <c r="AC1204" s="3"/>
      <c r="AD1204" s="3">
        <v>454.43746948242199</v>
      </c>
      <c r="AE1204" s="3"/>
      <c r="AF1204" s="3"/>
      <c r="AG1204" s="3">
        <v>453.742919921875</v>
      </c>
      <c r="AH1204" s="3"/>
      <c r="AI1204" s="3"/>
      <c r="AJ1204" s="3">
        <v>478.54431152343699</v>
      </c>
      <c r="AK1204" s="3"/>
      <c r="AL1204" s="3"/>
      <c r="AM1204" s="3">
        <v>468.18771362304699</v>
      </c>
      <c r="AN1204" s="3"/>
      <c r="AO1204" s="3"/>
      <c r="AP1204" s="3">
        <v>464.7724609375</v>
      </c>
      <c r="AQ1204" s="3"/>
      <c r="AR1204" s="3"/>
      <c r="AS1204" s="3">
        <v>464.50396728515602</v>
      </c>
      <c r="AT1204" s="3"/>
      <c r="AU1204" s="3"/>
      <c r="AV1204" s="3">
        <v>506.35076904296898</v>
      </c>
      <c r="AW1204" s="3"/>
      <c r="AX1204" s="3"/>
      <c r="AY1204" s="3">
        <v>499.37515258789102</v>
      </c>
      <c r="AZ1204" s="3"/>
      <c r="BA1204" s="3"/>
      <c r="BB1204" s="3">
        <v>489.53210449218801</v>
      </c>
      <c r="BC1204" s="3"/>
      <c r="BD1204" s="3"/>
      <c r="BE1204" s="3">
        <v>486.009765625</v>
      </c>
      <c r="BF1204" s="3"/>
      <c r="BG1204" s="3"/>
      <c r="BH1204" s="3">
        <v>485.50103759765602</v>
      </c>
      <c r="BI1204" s="3"/>
      <c r="BJ1204" s="3"/>
    </row>
    <row r="1205" spans="1:62" x14ac:dyDescent="0.3">
      <c r="A1205" s="3" t="s">
        <v>1691</v>
      </c>
      <c r="B1205" s="3" t="s">
        <v>409</v>
      </c>
      <c r="C1205" s="3">
        <v>421.38229370117199</v>
      </c>
      <c r="D1205" s="3"/>
      <c r="E1205" s="3"/>
      <c r="F1205" s="3">
        <v>418.44967651367199</v>
      </c>
      <c r="G1205" s="3"/>
      <c r="H1205" s="3"/>
      <c r="I1205" s="3">
        <v>416.20681762695301</v>
      </c>
      <c r="J1205" s="3"/>
      <c r="K1205" s="3"/>
      <c r="L1205" s="3">
        <v>417.33166503906199</v>
      </c>
      <c r="M1205" s="3"/>
      <c r="N1205" s="3"/>
      <c r="O1205" s="3">
        <v>433.78085327148398</v>
      </c>
      <c r="P1205" s="3"/>
      <c r="Q1205" s="3"/>
      <c r="R1205" s="3">
        <v>433.81463623046898</v>
      </c>
      <c r="S1205" s="3"/>
      <c r="T1205" s="3"/>
      <c r="U1205" s="3">
        <v>432.88217163085898</v>
      </c>
      <c r="V1205" s="3"/>
      <c r="W1205" s="3"/>
      <c r="X1205" s="3">
        <v>473.98147583007801</v>
      </c>
      <c r="Y1205" s="3"/>
      <c r="Z1205" s="3"/>
      <c r="AA1205" s="3">
        <v>458.00793457031301</v>
      </c>
      <c r="AB1205" s="3"/>
      <c r="AC1205" s="3"/>
      <c r="AD1205" s="3">
        <v>454.43746948242199</v>
      </c>
      <c r="AE1205" s="3"/>
      <c r="AF1205" s="3"/>
      <c r="AG1205" s="3">
        <v>453.742919921875</v>
      </c>
      <c r="AH1205" s="3"/>
      <c r="AI1205" s="3"/>
      <c r="AJ1205" s="3">
        <v>478.54431152343699</v>
      </c>
      <c r="AK1205" s="3"/>
      <c r="AL1205" s="3"/>
      <c r="AM1205" s="3">
        <v>468.18771362304699</v>
      </c>
      <c r="AN1205" s="3"/>
      <c r="AO1205" s="3"/>
      <c r="AP1205" s="3">
        <v>464.7724609375</v>
      </c>
      <c r="AQ1205" s="3"/>
      <c r="AR1205" s="3"/>
      <c r="AS1205" s="3">
        <v>464.50396728515602</v>
      </c>
      <c r="AT1205" s="3"/>
      <c r="AU1205" s="3"/>
      <c r="AV1205" s="3">
        <v>506.35076904296898</v>
      </c>
      <c r="AW1205" s="3"/>
      <c r="AX1205" s="3"/>
      <c r="AY1205" s="3">
        <v>499.37515258789102</v>
      </c>
      <c r="AZ1205" s="3"/>
      <c r="BA1205" s="3"/>
      <c r="BB1205" s="3">
        <v>489.53210449218801</v>
      </c>
      <c r="BC1205" s="3"/>
      <c r="BD1205" s="3"/>
      <c r="BE1205" s="3">
        <v>486.009765625</v>
      </c>
      <c r="BF1205" s="3"/>
      <c r="BG1205" s="3"/>
      <c r="BH1205" s="3">
        <v>485.50103759765602</v>
      </c>
      <c r="BI1205" s="3"/>
      <c r="BJ1205" s="3"/>
    </row>
    <row r="1206" spans="1:62" x14ac:dyDescent="0.3">
      <c r="A1206" s="3" t="s">
        <v>514</v>
      </c>
      <c r="B1206" s="3" t="s">
        <v>409</v>
      </c>
      <c r="C1206" s="3">
        <v>0</v>
      </c>
      <c r="D1206" s="3"/>
      <c r="E1206" s="3"/>
      <c r="F1206" s="3">
        <v>0</v>
      </c>
      <c r="G1206" s="3"/>
      <c r="H1206" s="3"/>
      <c r="I1206" s="3">
        <v>0</v>
      </c>
      <c r="J1206" s="3"/>
      <c r="K1206" s="3"/>
      <c r="L1206" s="3">
        <v>0</v>
      </c>
      <c r="M1206" s="3"/>
      <c r="N1206" s="3"/>
      <c r="O1206" s="3">
        <v>0</v>
      </c>
      <c r="P1206" s="3"/>
      <c r="Q1206" s="3"/>
      <c r="R1206" s="3">
        <v>0</v>
      </c>
      <c r="S1206" s="3"/>
      <c r="T1206" s="3"/>
      <c r="U1206" s="3">
        <v>0</v>
      </c>
      <c r="V1206" s="3"/>
      <c r="W1206" s="3"/>
      <c r="X1206" s="3">
        <v>0</v>
      </c>
      <c r="Y1206" s="3"/>
      <c r="Z1206" s="3"/>
      <c r="AA1206" s="3">
        <v>0</v>
      </c>
      <c r="AB1206" s="3"/>
      <c r="AC1206" s="3"/>
      <c r="AD1206" s="3">
        <v>0</v>
      </c>
      <c r="AE1206" s="3"/>
      <c r="AF1206" s="3"/>
      <c r="AG1206" s="3">
        <v>0</v>
      </c>
      <c r="AH1206" s="3"/>
      <c r="AI1206" s="3"/>
      <c r="AJ1206" s="3">
        <v>0</v>
      </c>
      <c r="AK1206" s="3"/>
      <c r="AL1206" s="3"/>
      <c r="AM1206" s="3">
        <v>0</v>
      </c>
      <c r="AN1206" s="3"/>
      <c r="AO1206" s="3"/>
      <c r="AP1206" s="3">
        <v>0</v>
      </c>
      <c r="AQ1206" s="3"/>
      <c r="AR1206" s="3"/>
      <c r="AS1206" s="3">
        <v>0</v>
      </c>
      <c r="AT1206" s="3"/>
      <c r="AU1206" s="3"/>
      <c r="AV1206" s="3">
        <v>0</v>
      </c>
      <c r="AW1206" s="3"/>
      <c r="AX1206" s="3"/>
      <c r="AY1206" s="3">
        <v>0</v>
      </c>
      <c r="AZ1206" s="3"/>
      <c r="BA1206" s="3"/>
      <c r="BB1206" s="3">
        <v>0</v>
      </c>
      <c r="BC1206" s="3"/>
      <c r="BD1206" s="3"/>
      <c r="BE1206" s="3">
        <v>0</v>
      </c>
      <c r="BF1206" s="3"/>
      <c r="BG1206" s="3"/>
      <c r="BH1206" s="3">
        <v>0</v>
      </c>
      <c r="BI1206" s="3"/>
      <c r="BJ1206" s="3"/>
    </row>
    <row r="1207" spans="1:62" x14ac:dyDescent="0.3">
      <c r="A1207" s="3" t="s">
        <v>515</v>
      </c>
      <c r="B1207" s="3" t="s">
        <v>409</v>
      </c>
      <c r="C1207" s="3">
        <v>0</v>
      </c>
      <c r="D1207" s="3"/>
      <c r="E1207" s="3"/>
      <c r="F1207" s="3">
        <v>0</v>
      </c>
      <c r="G1207" s="3"/>
      <c r="H1207" s="3"/>
      <c r="I1207" s="3">
        <v>0</v>
      </c>
      <c r="J1207" s="3"/>
      <c r="K1207" s="3"/>
      <c r="L1207" s="3">
        <v>0</v>
      </c>
      <c r="M1207" s="3"/>
      <c r="N1207" s="3"/>
      <c r="O1207" s="3">
        <v>0</v>
      </c>
      <c r="P1207" s="3"/>
      <c r="Q1207" s="3"/>
      <c r="R1207" s="3">
        <v>0</v>
      </c>
      <c r="S1207" s="3"/>
      <c r="T1207" s="3"/>
      <c r="U1207" s="3">
        <v>0</v>
      </c>
      <c r="V1207" s="3"/>
      <c r="W1207" s="3"/>
      <c r="X1207" s="3">
        <v>0</v>
      </c>
      <c r="Y1207" s="3"/>
      <c r="Z1207" s="3"/>
      <c r="AA1207" s="3">
        <v>0</v>
      </c>
      <c r="AB1207" s="3"/>
      <c r="AC1207" s="3"/>
      <c r="AD1207" s="3">
        <v>0</v>
      </c>
      <c r="AE1207" s="3"/>
      <c r="AF1207" s="3"/>
      <c r="AG1207" s="3">
        <v>0</v>
      </c>
      <c r="AH1207" s="3"/>
      <c r="AI1207" s="3"/>
      <c r="AJ1207" s="3">
        <v>0</v>
      </c>
      <c r="AK1207" s="3"/>
      <c r="AL1207" s="3"/>
      <c r="AM1207" s="3">
        <v>0</v>
      </c>
      <c r="AN1207" s="3"/>
      <c r="AO1207" s="3"/>
      <c r="AP1207" s="3">
        <v>0</v>
      </c>
      <c r="AQ1207" s="3"/>
      <c r="AR1207" s="3"/>
      <c r="AS1207" s="3">
        <v>0</v>
      </c>
      <c r="AT1207" s="3"/>
      <c r="AU1207" s="3"/>
      <c r="AV1207" s="3">
        <v>0</v>
      </c>
      <c r="AW1207" s="3"/>
      <c r="AX1207" s="3"/>
      <c r="AY1207" s="3">
        <v>0</v>
      </c>
      <c r="AZ1207" s="3"/>
      <c r="BA1207" s="3"/>
      <c r="BB1207" s="3">
        <v>0</v>
      </c>
      <c r="BC1207" s="3"/>
      <c r="BD1207" s="3"/>
      <c r="BE1207" s="3">
        <v>0</v>
      </c>
      <c r="BF1207" s="3"/>
      <c r="BG1207" s="3"/>
      <c r="BH1207" s="3">
        <v>0</v>
      </c>
      <c r="BI1207" s="3"/>
      <c r="BJ1207" s="3"/>
    </row>
    <row r="1208" spans="1:62" x14ac:dyDescent="0.3">
      <c r="A1208" s="3" t="s">
        <v>516</v>
      </c>
      <c r="B1208" s="3" t="s">
        <v>409</v>
      </c>
      <c r="C1208" s="3">
        <v>0</v>
      </c>
      <c r="D1208" s="3"/>
      <c r="E1208" s="3"/>
      <c r="F1208" s="3">
        <v>0</v>
      </c>
      <c r="G1208" s="3"/>
      <c r="H1208" s="3"/>
      <c r="I1208" s="3">
        <v>0</v>
      </c>
      <c r="J1208" s="3"/>
      <c r="K1208" s="3"/>
      <c r="L1208" s="3">
        <v>0</v>
      </c>
      <c r="M1208" s="3"/>
      <c r="N1208" s="3"/>
      <c r="O1208" s="3">
        <v>0</v>
      </c>
      <c r="P1208" s="3"/>
      <c r="Q1208" s="3"/>
      <c r="R1208" s="3">
        <v>0</v>
      </c>
      <c r="S1208" s="3"/>
      <c r="T1208" s="3"/>
      <c r="U1208" s="3">
        <v>0</v>
      </c>
      <c r="V1208" s="3"/>
      <c r="W1208" s="3"/>
      <c r="X1208" s="3">
        <v>0</v>
      </c>
      <c r="Y1208" s="3"/>
      <c r="Z1208" s="3"/>
      <c r="AA1208" s="3">
        <v>0</v>
      </c>
      <c r="AB1208" s="3"/>
      <c r="AC1208" s="3"/>
      <c r="AD1208" s="3">
        <v>0</v>
      </c>
      <c r="AE1208" s="3"/>
      <c r="AF1208" s="3"/>
      <c r="AG1208" s="3">
        <v>0</v>
      </c>
      <c r="AH1208" s="3"/>
      <c r="AI1208" s="3"/>
      <c r="AJ1208" s="3">
        <v>0</v>
      </c>
      <c r="AK1208" s="3"/>
      <c r="AL1208" s="3"/>
      <c r="AM1208" s="3">
        <v>0</v>
      </c>
      <c r="AN1208" s="3"/>
      <c r="AO1208" s="3"/>
      <c r="AP1208" s="3">
        <v>0</v>
      </c>
      <c r="AQ1208" s="3"/>
      <c r="AR1208" s="3"/>
      <c r="AS1208" s="3">
        <v>0</v>
      </c>
      <c r="AT1208" s="3"/>
      <c r="AU1208" s="3"/>
      <c r="AV1208" s="3">
        <v>0</v>
      </c>
      <c r="AW1208" s="3"/>
      <c r="AX1208" s="3"/>
      <c r="AY1208" s="3">
        <v>0</v>
      </c>
      <c r="AZ1208" s="3"/>
      <c r="BA1208" s="3"/>
      <c r="BB1208" s="3">
        <v>0</v>
      </c>
      <c r="BC1208" s="3"/>
      <c r="BD1208" s="3"/>
      <c r="BE1208" s="3">
        <v>0</v>
      </c>
      <c r="BF1208" s="3"/>
      <c r="BG1208" s="3"/>
      <c r="BH1208" s="3">
        <v>0</v>
      </c>
      <c r="BI1208" s="3"/>
      <c r="BJ1208" s="3"/>
    </row>
    <row r="1209" spans="1:62" x14ac:dyDescent="0.3">
      <c r="A1209" s="3" t="s">
        <v>517</v>
      </c>
      <c r="B1209" s="3" t="s">
        <v>409</v>
      </c>
      <c r="C1209" s="3">
        <v>0</v>
      </c>
      <c r="D1209" s="3"/>
      <c r="E1209" s="3"/>
      <c r="F1209" s="3">
        <v>0</v>
      </c>
      <c r="G1209" s="3"/>
      <c r="H1209" s="3"/>
      <c r="I1209" s="3">
        <v>0</v>
      </c>
      <c r="J1209" s="3"/>
      <c r="K1209" s="3"/>
      <c r="L1209" s="3">
        <v>0</v>
      </c>
      <c r="M1209" s="3"/>
      <c r="N1209" s="3"/>
      <c r="O1209" s="3">
        <v>0</v>
      </c>
      <c r="P1209" s="3"/>
      <c r="Q1209" s="3"/>
      <c r="R1209" s="3">
        <v>0</v>
      </c>
      <c r="S1209" s="3"/>
      <c r="T1209" s="3"/>
      <c r="U1209" s="3">
        <v>0</v>
      </c>
      <c r="V1209" s="3"/>
      <c r="W1209" s="3"/>
      <c r="X1209" s="3">
        <v>0</v>
      </c>
      <c r="Y1209" s="3"/>
      <c r="Z1209" s="3"/>
      <c r="AA1209" s="3">
        <v>0</v>
      </c>
      <c r="AB1209" s="3"/>
      <c r="AC1209" s="3"/>
      <c r="AD1209" s="3">
        <v>0</v>
      </c>
      <c r="AE1209" s="3"/>
      <c r="AF1209" s="3"/>
      <c r="AG1209" s="3">
        <v>0</v>
      </c>
      <c r="AH1209" s="3"/>
      <c r="AI1209" s="3"/>
      <c r="AJ1209" s="3">
        <v>0</v>
      </c>
      <c r="AK1209" s="3"/>
      <c r="AL1209" s="3"/>
      <c r="AM1209" s="3">
        <v>0</v>
      </c>
      <c r="AN1209" s="3"/>
      <c r="AO1209" s="3"/>
      <c r="AP1209" s="3">
        <v>0</v>
      </c>
      <c r="AQ1209" s="3"/>
      <c r="AR1209" s="3"/>
      <c r="AS1209" s="3">
        <v>0</v>
      </c>
      <c r="AT1209" s="3"/>
      <c r="AU1209" s="3"/>
      <c r="AV1209" s="3">
        <v>0</v>
      </c>
      <c r="AW1209" s="3"/>
      <c r="AX1209" s="3"/>
      <c r="AY1209" s="3">
        <v>0</v>
      </c>
      <c r="AZ1209" s="3"/>
      <c r="BA1209" s="3"/>
      <c r="BB1209" s="3">
        <v>0</v>
      </c>
      <c r="BC1209" s="3"/>
      <c r="BD1209" s="3"/>
      <c r="BE1209" s="3">
        <v>0</v>
      </c>
      <c r="BF1209" s="3"/>
      <c r="BG1209" s="3"/>
      <c r="BH1209" s="3">
        <v>0</v>
      </c>
      <c r="BI1209" s="3"/>
      <c r="BJ1209" s="3"/>
    </row>
    <row r="1210" spans="1:62" x14ac:dyDescent="0.3">
      <c r="A1210" s="3" t="s">
        <v>518</v>
      </c>
      <c r="B1210" s="3" t="s">
        <v>409</v>
      </c>
      <c r="C1210" s="3">
        <v>320.89999389648398</v>
      </c>
      <c r="D1210" s="3"/>
      <c r="E1210" s="3"/>
      <c r="F1210" s="3">
        <v>321.85000610351602</v>
      </c>
      <c r="G1210" s="3"/>
      <c r="H1210" s="3"/>
      <c r="I1210" s="3">
        <v>321.04998779296898</v>
      </c>
      <c r="J1210" s="3"/>
      <c r="K1210" s="3"/>
      <c r="L1210" s="3">
        <v>320.5</v>
      </c>
      <c r="M1210" s="3"/>
      <c r="N1210" s="3"/>
      <c r="O1210" s="3">
        <v>347.64999389648398</v>
      </c>
      <c r="P1210" s="3"/>
      <c r="Q1210" s="3"/>
      <c r="R1210" s="3">
        <v>348.70001220703102</v>
      </c>
      <c r="S1210" s="3"/>
      <c r="T1210" s="3"/>
      <c r="U1210" s="3">
        <v>347.70001220703102</v>
      </c>
      <c r="V1210" s="3"/>
      <c r="W1210" s="3"/>
      <c r="X1210" s="3">
        <v>377.35000610351602</v>
      </c>
      <c r="Y1210" s="3"/>
      <c r="Z1210" s="3"/>
      <c r="AA1210" s="3">
        <v>377.54998779296898</v>
      </c>
      <c r="AB1210" s="3"/>
      <c r="AC1210" s="3"/>
      <c r="AD1210" s="3">
        <v>377.89999389648398</v>
      </c>
      <c r="AE1210" s="3"/>
      <c r="AF1210" s="3"/>
      <c r="AG1210" s="3">
        <v>377.39999389648398</v>
      </c>
      <c r="AH1210" s="3"/>
      <c r="AI1210" s="3"/>
      <c r="AJ1210" s="3">
        <v>394.89999389648398</v>
      </c>
      <c r="AK1210" s="3"/>
      <c r="AL1210" s="3"/>
      <c r="AM1210" s="3">
        <v>394.95001220703102</v>
      </c>
      <c r="AN1210" s="3"/>
      <c r="AO1210" s="3"/>
      <c r="AP1210" s="3">
        <v>394.70001220703102</v>
      </c>
      <c r="AQ1210" s="3"/>
      <c r="AR1210" s="3"/>
      <c r="AS1210" s="3">
        <v>394.39999389648398</v>
      </c>
      <c r="AT1210" s="3"/>
      <c r="AU1210" s="3"/>
      <c r="AV1210" s="3">
        <v>419.54998779296898</v>
      </c>
      <c r="AW1210" s="3"/>
      <c r="AX1210" s="3"/>
      <c r="AY1210" s="3">
        <v>419.39999389648398</v>
      </c>
      <c r="AZ1210" s="3"/>
      <c r="BA1210" s="3"/>
      <c r="BB1210" s="3">
        <v>420.10000610351602</v>
      </c>
      <c r="BC1210" s="3"/>
      <c r="BD1210" s="3"/>
      <c r="BE1210" s="3">
        <v>419.75</v>
      </c>
      <c r="BF1210" s="3"/>
      <c r="BG1210" s="3"/>
      <c r="BH1210" s="3">
        <v>420.45001220703102</v>
      </c>
      <c r="BI1210" s="3"/>
      <c r="BJ1210" s="3"/>
    </row>
    <row r="1211" spans="1:62" x14ac:dyDescent="0.3">
      <c r="A1211" s="3" t="s">
        <v>519</v>
      </c>
      <c r="B1211" s="3" t="s">
        <v>409</v>
      </c>
      <c r="C1211" s="3">
        <v>320.89999389648398</v>
      </c>
      <c r="D1211" s="3"/>
      <c r="E1211" s="3"/>
      <c r="F1211" s="3">
        <v>321.85000610351602</v>
      </c>
      <c r="G1211" s="3"/>
      <c r="H1211" s="3"/>
      <c r="I1211" s="3">
        <v>321.04998779296898</v>
      </c>
      <c r="J1211" s="3"/>
      <c r="K1211" s="3"/>
      <c r="L1211" s="3">
        <v>320.5</v>
      </c>
      <c r="M1211" s="3"/>
      <c r="N1211" s="3"/>
      <c r="O1211" s="3">
        <v>347.64999389648398</v>
      </c>
      <c r="P1211" s="3"/>
      <c r="Q1211" s="3"/>
      <c r="R1211" s="3">
        <v>348.70001220703102</v>
      </c>
      <c r="S1211" s="3"/>
      <c r="T1211" s="3"/>
      <c r="U1211" s="3">
        <v>347.70001220703102</v>
      </c>
      <c r="V1211" s="3"/>
      <c r="W1211" s="3"/>
      <c r="X1211" s="3">
        <v>377.35000610351602</v>
      </c>
      <c r="Y1211" s="3"/>
      <c r="Z1211" s="3"/>
      <c r="AA1211" s="3">
        <v>377.54998779296898</v>
      </c>
      <c r="AB1211" s="3"/>
      <c r="AC1211" s="3"/>
      <c r="AD1211" s="3">
        <v>377.89999389648398</v>
      </c>
      <c r="AE1211" s="3"/>
      <c r="AF1211" s="3"/>
      <c r="AG1211" s="3">
        <v>377.39999389648398</v>
      </c>
      <c r="AH1211" s="3"/>
      <c r="AI1211" s="3"/>
      <c r="AJ1211" s="3">
        <v>394.89999389648398</v>
      </c>
      <c r="AK1211" s="3"/>
      <c r="AL1211" s="3"/>
      <c r="AM1211" s="3">
        <v>394.95001220703102</v>
      </c>
      <c r="AN1211" s="3"/>
      <c r="AO1211" s="3"/>
      <c r="AP1211" s="3">
        <v>394.70001220703102</v>
      </c>
      <c r="AQ1211" s="3"/>
      <c r="AR1211" s="3"/>
      <c r="AS1211" s="3">
        <v>394.39999389648398</v>
      </c>
      <c r="AT1211" s="3"/>
      <c r="AU1211" s="3"/>
      <c r="AV1211" s="3">
        <v>419.54998779296898</v>
      </c>
      <c r="AW1211" s="3"/>
      <c r="AX1211" s="3"/>
      <c r="AY1211" s="3">
        <v>419.39999389648398</v>
      </c>
      <c r="AZ1211" s="3"/>
      <c r="BA1211" s="3"/>
      <c r="BB1211" s="3">
        <v>420.10000610351602</v>
      </c>
      <c r="BC1211" s="3"/>
      <c r="BD1211" s="3"/>
      <c r="BE1211" s="3">
        <v>419.75</v>
      </c>
      <c r="BF1211" s="3"/>
      <c r="BG1211" s="3"/>
      <c r="BH1211" s="3">
        <v>420.45001220703102</v>
      </c>
      <c r="BI1211" s="3"/>
      <c r="BJ1211" s="3"/>
    </row>
    <row r="1212" spans="1:62" x14ac:dyDescent="0.3">
      <c r="A1212" s="3" t="s">
        <v>1692</v>
      </c>
      <c r="B1212" s="3" t="s">
        <v>409</v>
      </c>
      <c r="C1212" s="3">
        <v>0</v>
      </c>
      <c r="D1212" s="3"/>
      <c r="E1212" s="3"/>
      <c r="F1212" s="3">
        <v>0</v>
      </c>
      <c r="G1212" s="3"/>
      <c r="H1212" s="3"/>
      <c r="I1212" s="3">
        <v>0</v>
      </c>
      <c r="J1212" s="3"/>
      <c r="K1212" s="3"/>
      <c r="L1212" s="3">
        <v>0</v>
      </c>
      <c r="M1212" s="3"/>
      <c r="N1212" s="3"/>
      <c r="O1212" s="3">
        <v>0</v>
      </c>
      <c r="P1212" s="3"/>
      <c r="Q1212" s="3"/>
      <c r="R1212" s="3">
        <v>0</v>
      </c>
      <c r="S1212" s="3"/>
      <c r="T1212" s="3"/>
      <c r="U1212" s="3">
        <v>0</v>
      </c>
      <c r="V1212" s="3"/>
      <c r="W1212" s="3"/>
      <c r="X1212" s="3">
        <v>0</v>
      </c>
      <c r="Y1212" s="3"/>
      <c r="Z1212" s="3"/>
      <c r="AA1212" s="3">
        <v>0</v>
      </c>
      <c r="AB1212" s="3"/>
      <c r="AC1212" s="3"/>
      <c r="AD1212" s="3">
        <v>0</v>
      </c>
      <c r="AE1212" s="3"/>
      <c r="AF1212" s="3"/>
      <c r="AG1212" s="3">
        <v>0</v>
      </c>
      <c r="AH1212" s="3"/>
      <c r="AI1212" s="3"/>
      <c r="AJ1212" s="3">
        <v>0</v>
      </c>
      <c r="AK1212" s="3"/>
      <c r="AL1212" s="3"/>
      <c r="AM1212" s="3">
        <v>0</v>
      </c>
      <c r="AN1212" s="3"/>
      <c r="AO1212" s="3"/>
      <c r="AP1212" s="3">
        <v>0</v>
      </c>
      <c r="AQ1212" s="3"/>
      <c r="AR1212" s="3"/>
      <c r="AS1212" s="3">
        <v>0</v>
      </c>
      <c r="AT1212" s="3"/>
      <c r="AU1212" s="3"/>
      <c r="AV1212" s="3">
        <v>0</v>
      </c>
      <c r="AW1212" s="3"/>
      <c r="AX1212" s="3"/>
      <c r="AY1212" s="3">
        <v>0</v>
      </c>
      <c r="AZ1212" s="3"/>
      <c r="BA1212" s="3"/>
      <c r="BB1212" s="3">
        <v>0</v>
      </c>
      <c r="BC1212" s="3"/>
      <c r="BD1212" s="3"/>
      <c r="BE1212" s="3">
        <v>0</v>
      </c>
      <c r="BF1212" s="3"/>
      <c r="BG1212" s="3"/>
      <c r="BH1212" s="3">
        <v>0</v>
      </c>
      <c r="BI1212" s="3"/>
      <c r="BJ1212" s="3"/>
    </row>
    <row r="1213" spans="1:62" x14ac:dyDescent="0.3">
      <c r="A1213" s="3" t="s">
        <v>1693</v>
      </c>
      <c r="B1213" s="3" t="s">
        <v>409</v>
      </c>
      <c r="C1213" s="3">
        <v>0</v>
      </c>
      <c r="D1213" s="3"/>
      <c r="E1213" s="3"/>
      <c r="F1213" s="3">
        <v>0</v>
      </c>
      <c r="G1213" s="3"/>
      <c r="H1213" s="3"/>
      <c r="I1213" s="3">
        <v>0</v>
      </c>
      <c r="J1213" s="3"/>
      <c r="K1213" s="3"/>
      <c r="L1213" s="3">
        <v>0</v>
      </c>
      <c r="M1213" s="3"/>
      <c r="N1213" s="3"/>
      <c r="O1213" s="3">
        <v>0</v>
      </c>
      <c r="P1213" s="3"/>
      <c r="Q1213" s="3"/>
      <c r="R1213" s="3">
        <v>0</v>
      </c>
      <c r="S1213" s="3"/>
      <c r="T1213" s="3"/>
      <c r="U1213" s="3">
        <v>0</v>
      </c>
      <c r="V1213" s="3"/>
      <c r="W1213" s="3"/>
      <c r="X1213" s="3">
        <v>0</v>
      </c>
      <c r="Y1213" s="3"/>
      <c r="Z1213" s="3"/>
      <c r="AA1213" s="3">
        <v>0</v>
      </c>
      <c r="AB1213" s="3"/>
      <c r="AC1213" s="3"/>
      <c r="AD1213" s="3">
        <v>0</v>
      </c>
      <c r="AE1213" s="3"/>
      <c r="AF1213" s="3"/>
      <c r="AG1213" s="3">
        <v>0</v>
      </c>
      <c r="AH1213" s="3"/>
      <c r="AI1213" s="3"/>
      <c r="AJ1213" s="3">
        <v>0</v>
      </c>
      <c r="AK1213" s="3"/>
      <c r="AL1213" s="3"/>
      <c r="AM1213" s="3">
        <v>0</v>
      </c>
      <c r="AN1213" s="3"/>
      <c r="AO1213" s="3"/>
      <c r="AP1213" s="3">
        <v>0</v>
      </c>
      <c r="AQ1213" s="3"/>
      <c r="AR1213" s="3"/>
      <c r="AS1213" s="3">
        <v>0</v>
      </c>
      <c r="AT1213" s="3"/>
      <c r="AU1213" s="3"/>
      <c r="AV1213" s="3">
        <v>0</v>
      </c>
      <c r="AW1213" s="3"/>
      <c r="AX1213" s="3"/>
      <c r="AY1213" s="3">
        <v>0</v>
      </c>
      <c r="AZ1213" s="3"/>
      <c r="BA1213" s="3"/>
      <c r="BB1213" s="3">
        <v>0</v>
      </c>
      <c r="BC1213" s="3"/>
      <c r="BD1213" s="3"/>
      <c r="BE1213" s="3">
        <v>0</v>
      </c>
      <c r="BF1213" s="3"/>
      <c r="BG1213" s="3"/>
      <c r="BH1213" s="3">
        <v>0</v>
      </c>
      <c r="BI1213" s="3"/>
      <c r="BJ1213" s="3"/>
    </row>
    <row r="1214" spans="1:62" x14ac:dyDescent="0.3">
      <c r="A1214" s="3" t="s">
        <v>554</v>
      </c>
      <c r="B1214" s="3" t="s">
        <v>48</v>
      </c>
      <c r="C1214" s="3">
        <v>14.199999809265099</v>
      </c>
      <c r="D1214" s="3"/>
      <c r="E1214" s="3"/>
      <c r="F1214" s="3">
        <v>14.199999809265099</v>
      </c>
      <c r="G1214" s="3"/>
      <c r="H1214" s="3"/>
      <c r="I1214" s="3">
        <v>14.199999809265099</v>
      </c>
      <c r="J1214" s="3"/>
      <c r="K1214" s="3"/>
      <c r="L1214" s="3">
        <v>14.199999809265099</v>
      </c>
      <c r="M1214" s="3"/>
      <c r="N1214" s="3"/>
      <c r="O1214" s="3">
        <v>9.8999996185302699</v>
      </c>
      <c r="P1214" s="3"/>
      <c r="Q1214" s="3"/>
      <c r="R1214" s="3">
        <v>10</v>
      </c>
      <c r="S1214" s="3"/>
      <c r="T1214" s="3"/>
      <c r="U1214" s="3">
        <v>10</v>
      </c>
      <c r="V1214" s="3"/>
      <c r="W1214" s="3"/>
      <c r="X1214" s="3">
        <v>4.9000000953674299</v>
      </c>
      <c r="Y1214" s="3"/>
      <c r="Z1214" s="3"/>
      <c r="AA1214" s="3">
        <v>4.9000000953674299</v>
      </c>
      <c r="AB1214" s="3"/>
      <c r="AC1214" s="3"/>
      <c r="AD1214" s="3">
        <v>5.0999999046325701</v>
      </c>
      <c r="AE1214" s="3"/>
      <c r="AF1214" s="3"/>
      <c r="AG1214" s="3">
        <v>5.0999999046325701</v>
      </c>
      <c r="AH1214" s="3"/>
      <c r="AI1214" s="3"/>
      <c r="AJ1214" s="3">
        <v>1.79999995231628</v>
      </c>
      <c r="AK1214" s="3"/>
      <c r="AL1214" s="3"/>
      <c r="AM1214" s="3">
        <v>1.79999995231628</v>
      </c>
      <c r="AN1214" s="3"/>
      <c r="AO1214" s="3"/>
      <c r="AP1214" s="3">
        <v>1.8999999761581401</v>
      </c>
      <c r="AQ1214" s="3"/>
      <c r="AR1214" s="3"/>
      <c r="AS1214" s="3">
        <v>1.8999999761581401</v>
      </c>
      <c r="AT1214" s="3"/>
      <c r="AU1214" s="3"/>
      <c r="AV1214" s="3">
        <v>-2.4000000953674299</v>
      </c>
      <c r="AW1214" s="3"/>
      <c r="AX1214" s="3"/>
      <c r="AY1214" s="3">
        <v>-2.2999999523162802</v>
      </c>
      <c r="AZ1214" s="3"/>
      <c r="BA1214" s="3"/>
      <c r="BB1214" s="3">
        <v>-2.2999999523162802</v>
      </c>
      <c r="BC1214" s="3"/>
      <c r="BD1214" s="3"/>
      <c r="BE1214" s="3">
        <v>-2.2999999523162802</v>
      </c>
      <c r="BF1214" s="3"/>
      <c r="BG1214" s="3"/>
      <c r="BH1214" s="3">
        <v>-2.0999999046325701</v>
      </c>
      <c r="BI1214" s="3"/>
      <c r="BJ1214" s="3"/>
    </row>
    <row r="1215" spans="1:62" x14ac:dyDescent="0.3">
      <c r="A1215" s="3" t="s">
        <v>1694</v>
      </c>
      <c r="B1215" s="3" t="s">
        <v>104</v>
      </c>
      <c r="C1215" s="3">
        <v>0</v>
      </c>
      <c r="D1215" s="3"/>
      <c r="E1215" s="3"/>
      <c r="F1215" s="3">
        <v>0</v>
      </c>
      <c r="G1215" s="3"/>
      <c r="H1215" s="3"/>
      <c r="I1215" s="3">
        <v>0</v>
      </c>
      <c r="J1215" s="3"/>
      <c r="K1215" s="3"/>
      <c r="L1215" s="3">
        <v>0</v>
      </c>
      <c r="M1215" s="3"/>
      <c r="N1215" s="3"/>
      <c r="O1215" s="3">
        <v>0</v>
      </c>
      <c r="P1215" s="3"/>
      <c r="Q1215" s="3"/>
      <c r="R1215" s="3">
        <v>0</v>
      </c>
      <c r="S1215" s="3"/>
      <c r="T1215" s="3"/>
      <c r="U1215" s="3">
        <v>0</v>
      </c>
      <c r="V1215" s="3"/>
      <c r="W1215" s="3"/>
      <c r="X1215" s="3">
        <v>0</v>
      </c>
      <c r="Y1215" s="3"/>
      <c r="Z1215" s="3"/>
      <c r="AA1215" s="3">
        <v>0</v>
      </c>
      <c r="AB1215" s="3"/>
      <c r="AC1215" s="3"/>
      <c r="AD1215" s="3">
        <v>0</v>
      </c>
      <c r="AE1215" s="3"/>
      <c r="AF1215" s="3"/>
      <c r="AG1215" s="3">
        <v>0</v>
      </c>
      <c r="AH1215" s="3"/>
      <c r="AI1215" s="3"/>
      <c r="AJ1215" s="3">
        <v>0</v>
      </c>
      <c r="AK1215" s="3"/>
      <c r="AL1215" s="3"/>
      <c r="AM1215" s="3">
        <v>0</v>
      </c>
      <c r="AN1215" s="3"/>
      <c r="AO1215" s="3"/>
      <c r="AP1215" s="3">
        <v>0</v>
      </c>
      <c r="AQ1215" s="3"/>
      <c r="AR1215" s="3"/>
      <c r="AS1215" s="3">
        <v>0</v>
      </c>
      <c r="AT1215" s="3"/>
      <c r="AU1215" s="3"/>
      <c r="AV1215" s="3">
        <v>0</v>
      </c>
      <c r="AW1215" s="3"/>
      <c r="AX1215" s="3"/>
      <c r="AY1215" s="3">
        <v>0</v>
      </c>
      <c r="AZ1215" s="3"/>
      <c r="BA1215" s="3"/>
      <c r="BB1215" s="3">
        <v>0</v>
      </c>
      <c r="BC1215" s="3"/>
      <c r="BD1215" s="3"/>
      <c r="BE1215" s="3">
        <v>0</v>
      </c>
      <c r="BF1215" s="3"/>
      <c r="BG1215" s="3"/>
      <c r="BH1215" s="3">
        <v>0</v>
      </c>
      <c r="BI1215" s="3"/>
      <c r="BJ1215" s="3"/>
    </row>
    <row r="1216" spans="1:62" x14ac:dyDescent="0.3">
      <c r="A1216" s="3" t="s">
        <v>1695</v>
      </c>
      <c r="B1216" s="3" t="s">
        <v>104</v>
      </c>
      <c r="C1216" s="3">
        <v>0</v>
      </c>
      <c r="D1216" s="3"/>
      <c r="E1216" s="3"/>
      <c r="F1216" s="3">
        <v>0</v>
      </c>
      <c r="G1216" s="3"/>
      <c r="H1216" s="3"/>
      <c r="I1216" s="3">
        <v>0</v>
      </c>
      <c r="J1216" s="3"/>
      <c r="K1216" s="3"/>
      <c r="L1216" s="3">
        <v>0</v>
      </c>
      <c r="M1216" s="3"/>
      <c r="N1216" s="3"/>
      <c r="O1216" s="3">
        <v>0</v>
      </c>
      <c r="P1216" s="3"/>
      <c r="Q1216" s="3"/>
      <c r="R1216" s="3">
        <v>0</v>
      </c>
      <c r="S1216" s="3"/>
      <c r="T1216" s="3"/>
      <c r="U1216" s="3">
        <v>0</v>
      </c>
      <c r="V1216" s="3"/>
      <c r="W1216" s="3"/>
      <c r="X1216" s="3">
        <v>0</v>
      </c>
      <c r="Y1216" s="3"/>
      <c r="Z1216" s="3"/>
      <c r="AA1216" s="3">
        <v>0</v>
      </c>
      <c r="AB1216" s="3"/>
      <c r="AC1216" s="3"/>
      <c r="AD1216" s="3">
        <v>0</v>
      </c>
      <c r="AE1216" s="3"/>
      <c r="AF1216" s="3"/>
      <c r="AG1216" s="3">
        <v>0</v>
      </c>
      <c r="AH1216" s="3"/>
      <c r="AI1216" s="3"/>
      <c r="AJ1216" s="3">
        <v>0</v>
      </c>
      <c r="AK1216" s="3"/>
      <c r="AL1216" s="3"/>
      <c r="AM1216" s="3">
        <v>0</v>
      </c>
      <c r="AN1216" s="3"/>
      <c r="AO1216" s="3"/>
      <c r="AP1216" s="3">
        <v>0</v>
      </c>
      <c r="AQ1216" s="3"/>
      <c r="AR1216" s="3"/>
      <c r="AS1216" s="3">
        <v>0</v>
      </c>
      <c r="AT1216" s="3"/>
      <c r="AU1216" s="3"/>
      <c r="AV1216" s="3">
        <v>0</v>
      </c>
      <c r="AW1216" s="3"/>
      <c r="AX1216" s="3"/>
      <c r="AY1216" s="3">
        <v>0</v>
      </c>
      <c r="AZ1216" s="3"/>
      <c r="BA1216" s="3"/>
      <c r="BB1216" s="3">
        <v>0</v>
      </c>
      <c r="BC1216" s="3"/>
      <c r="BD1216" s="3"/>
      <c r="BE1216" s="3">
        <v>0</v>
      </c>
      <c r="BF1216" s="3"/>
      <c r="BG1216" s="3"/>
      <c r="BH1216" s="3">
        <v>0</v>
      </c>
      <c r="BI1216" s="3"/>
      <c r="BJ1216" s="3"/>
    </row>
    <row r="1217" spans="1:62" x14ac:dyDescent="0.3">
      <c r="A1217" s="3" t="s">
        <v>1696</v>
      </c>
      <c r="B1217" s="3" t="s">
        <v>409</v>
      </c>
      <c r="C1217" s="3">
        <v>200</v>
      </c>
      <c r="D1217" s="3"/>
      <c r="E1217" s="3"/>
      <c r="F1217" s="3">
        <v>200</v>
      </c>
      <c r="G1217" s="3"/>
      <c r="H1217" s="3"/>
      <c r="I1217" s="3">
        <v>200</v>
      </c>
      <c r="J1217" s="3"/>
      <c r="K1217" s="3"/>
      <c r="L1217" s="3">
        <v>200</v>
      </c>
      <c r="M1217" s="3"/>
      <c r="N1217" s="3"/>
      <c r="O1217" s="3">
        <v>200</v>
      </c>
      <c r="P1217" s="3"/>
      <c r="Q1217" s="3"/>
      <c r="R1217" s="3">
        <v>200</v>
      </c>
      <c r="S1217" s="3"/>
      <c r="T1217" s="3"/>
      <c r="U1217" s="3">
        <v>200</v>
      </c>
      <c r="V1217" s="3"/>
      <c r="W1217" s="3"/>
      <c r="X1217" s="3">
        <v>200</v>
      </c>
      <c r="Y1217" s="3"/>
      <c r="Z1217" s="3"/>
      <c r="AA1217" s="3">
        <v>200</v>
      </c>
      <c r="AB1217" s="3"/>
      <c r="AC1217" s="3"/>
      <c r="AD1217" s="3">
        <v>200</v>
      </c>
      <c r="AE1217" s="3"/>
      <c r="AF1217" s="3"/>
      <c r="AG1217" s="3">
        <v>200</v>
      </c>
      <c r="AH1217" s="3"/>
      <c r="AI1217" s="3"/>
      <c r="AJ1217" s="3">
        <v>200</v>
      </c>
      <c r="AK1217" s="3"/>
      <c r="AL1217" s="3"/>
      <c r="AM1217" s="3">
        <v>200</v>
      </c>
      <c r="AN1217" s="3"/>
      <c r="AO1217" s="3"/>
      <c r="AP1217" s="3">
        <v>200</v>
      </c>
      <c r="AQ1217" s="3"/>
      <c r="AR1217" s="3"/>
      <c r="AS1217" s="3">
        <v>200</v>
      </c>
      <c r="AT1217" s="3"/>
      <c r="AU1217" s="3"/>
      <c r="AV1217" s="3">
        <v>200</v>
      </c>
      <c r="AW1217" s="3"/>
      <c r="AX1217" s="3"/>
      <c r="AY1217" s="3">
        <v>200</v>
      </c>
      <c r="AZ1217" s="3"/>
      <c r="BA1217" s="3"/>
      <c r="BB1217" s="3">
        <v>200</v>
      </c>
      <c r="BC1217" s="3"/>
      <c r="BD1217" s="3"/>
      <c r="BE1217" s="3">
        <v>200</v>
      </c>
      <c r="BF1217" s="3"/>
      <c r="BG1217" s="3"/>
      <c r="BH1217" s="3">
        <v>200</v>
      </c>
      <c r="BI1217" s="3"/>
      <c r="BJ1217" s="3"/>
    </row>
    <row r="1218" spans="1:62" x14ac:dyDescent="0.3">
      <c r="A1218" s="3" t="s">
        <v>1697</v>
      </c>
      <c r="B1218" s="3" t="s">
        <v>409</v>
      </c>
      <c r="C1218" s="3">
        <v>200</v>
      </c>
      <c r="D1218" s="3"/>
      <c r="E1218" s="3"/>
      <c r="F1218" s="3">
        <v>200</v>
      </c>
      <c r="G1218" s="3"/>
      <c r="H1218" s="3"/>
      <c r="I1218" s="3">
        <v>200</v>
      </c>
      <c r="J1218" s="3"/>
      <c r="K1218" s="3"/>
      <c r="L1218" s="3">
        <v>200</v>
      </c>
      <c r="M1218" s="3"/>
      <c r="N1218" s="3"/>
      <c r="O1218" s="3">
        <v>200</v>
      </c>
      <c r="P1218" s="3"/>
      <c r="Q1218" s="3"/>
      <c r="R1218" s="3">
        <v>200</v>
      </c>
      <c r="S1218" s="3"/>
      <c r="T1218" s="3"/>
      <c r="U1218" s="3">
        <v>200</v>
      </c>
      <c r="V1218" s="3"/>
      <c r="W1218" s="3"/>
      <c r="X1218" s="3">
        <v>200</v>
      </c>
      <c r="Y1218" s="3"/>
      <c r="Z1218" s="3"/>
      <c r="AA1218" s="3">
        <v>200</v>
      </c>
      <c r="AB1218" s="3"/>
      <c r="AC1218" s="3"/>
      <c r="AD1218" s="3">
        <v>200</v>
      </c>
      <c r="AE1218" s="3"/>
      <c r="AF1218" s="3"/>
      <c r="AG1218" s="3">
        <v>200</v>
      </c>
      <c r="AH1218" s="3"/>
      <c r="AI1218" s="3"/>
      <c r="AJ1218" s="3">
        <v>200</v>
      </c>
      <c r="AK1218" s="3"/>
      <c r="AL1218" s="3"/>
      <c r="AM1218" s="3">
        <v>200</v>
      </c>
      <c r="AN1218" s="3"/>
      <c r="AO1218" s="3"/>
      <c r="AP1218" s="3">
        <v>200</v>
      </c>
      <c r="AQ1218" s="3"/>
      <c r="AR1218" s="3"/>
      <c r="AS1218" s="3">
        <v>200</v>
      </c>
      <c r="AT1218" s="3"/>
      <c r="AU1218" s="3"/>
      <c r="AV1218" s="3">
        <v>200</v>
      </c>
      <c r="AW1218" s="3"/>
      <c r="AX1218" s="3"/>
      <c r="AY1218" s="3">
        <v>200</v>
      </c>
      <c r="AZ1218" s="3"/>
      <c r="BA1218" s="3"/>
      <c r="BB1218" s="3">
        <v>200</v>
      </c>
      <c r="BC1218" s="3"/>
      <c r="BD1218" s="3"/>
      <c r="BE1218" s="3">
        <v>200</v>
      </c>
      <c r="BF1218" s="3"/>
      <c r="BG1218" s="3"/>
      <c r="BH1218" s="3">
        <v>200</v>
      </c>
      <c r="BI1218" s="3"/>
      <c r="BJ1218" s="3"/>
    </row>
    <row r="1219" spans="1:62" x14ac:dyDescent="0.3">
      <c r="A1219" s="3" t="s">
        <v>1698</v>
      </c>
      <c r="B1219" s="3" t="s">
        <v>409</v>
      </c>
      <c r="C1219" s="3">
        <v>200</v>
      </c>
      <c r="D1219" s="3"/>
      <c r="E1219" s="3"/>
      <c r="F1219" s="3">
        <v>200</v>
      </c>
      <c r="G1219" s="3"/>
      <c r="H1219" s="3"/>
      <c r="I1219" s="3">
        <v>200</v>
      </c>
      <c r="J1219" s="3"/>
      <c r="K1219" s="3"/>
      <c r="L1219" s="3">
        <v>200</v>
      </c>
      <c r="M1219" s="3"/>
      <c r="N1219" s="3"/>
      <c r="O1219" s="3">
        <v>200</v>
      </c>
      <c r="P1219" s="3"/>
      <c r="Q1219" s="3"/>
      <c r="R1219" s="3">
        <v>200</v>
      </c>
      <c r="S1219" s="3"/>
      <c r="T1219" s="3"/>
      <c r="U1219" s="3">
        <v>200</v>
      </c>
      <c r="V1219" s="3"/>
      <c r="W1219" s="3"/>
      <c r="X1219" s="3">
        <v>200</v>
      </c>
      <c r="Y1219" s="3"/>
      <c r="Z1219" s="3"/>
      <c r="AA1219" s="3">
        <v>200</v>
      </c>
      <c r="AB1219" s="3"/>
      <c r="AC1219" s="3"/>
      <c r="AD1219" s="3">
        <v>200</v>
      </c>
      <c r="AE1219" s="3"/>
      <c r="AF1219" s="3"/>
      <c r="AG1219" s="3">
        <v>200</v>
      </c>
      <c r="AH1219" s="3"/>
      <c r="AI1219" s="3"/>
      <c r="AJ1219" s="3">
        <v>200</v>
      </c>
      <c r="AK1219" s="3"/>
      <c r="AL1219" s="3"/>
      <c r="AM1219" s="3">
        <v>200</v>
      </c>
      <c r="AN1219" s="3"/>
      <c r="AO1219" s="3"/>
      <c r="AP1219" s="3">
        <v>200</v>
      </c>
      <c r="AQ1219" s="3"/>
      <c r="AR1219" s="3"/>
      <c r="AS1219" s="3">
        <v>200</v>
      </c>
      <c r="AT1219" s="3"/>
      <c r="AU1219" s="3"/>
      <c r="AV1219" s="3">
        <v>200</v>
      </c>
      <c r="AW1219" s="3"/>
      <c r="AX1219" s="3"/>
      <c r="AY1219" s="3">
        <v>200</v>
      </c>
      <c r="AZ1219" s="3"/>
      <c r="BA1219" s="3"/>
      <c r="BB1219" s="3">
        <v>200</v>
      </c>
      <c r="BC1219" s="3"/>
      <c r="BD1219" s="3"/>
      <c r="BE1219" s="3">
        <v>200</v>
      </c>
      <c r="BF1219" s="3"/>
      <c r="BG1219" s="3"/>
      <c r="BH1219" s="3">
        <v>200</v>
      </c>
      <c r="BI1219" s="3"/>
      <c r="BJ1219" s="3"/>
    </row>
    <row r="1220" spans="1:62" x14ac:dyDescent="0.3">
      <c r="A1220" s="3" t="s">
        <v>1699</v>
      </c>
      <c r="B1220" s="3" t="s">
        <v>409</v>
      </c>
      <c r="C1220" s="3">
        <v>200</v>
      </c>
      <c r="D1220" s="3"/>
      <c r="E1220" s="3"/>
      <c r="F1220" s="3">
        <v>200</v>
      </c>
      <c r="G1220" s="3"/>
      <c r="H1220" s="3"/>
      <c r="I1220" s="3">
        <v>200</v>
      </c>
      <c r="J1220" s="3"/>
      <c r="K1220" s="3"/>
      <c r="L1220" s="3">
        <v>200</v>
      </c>
      <c r="M1220" s="3"/>
      <c r="N1220" s="3"/>
      <c r="O1220" s="3">
        <v>200</v>
      </c>
      <c r="P1220" s="3"/>
      <c r="Q1220" s="3"/>
      <c r="R1220" s="3">
        <v>200</v>
      </c>
      <c r="S1220" s="3"/>
      <c r="T1220" s="3"/>
      <c r="U1220" s="3">
        <v>200</v>
      </c>
      <c r="V1220" s="3"/>
      <c r="W1220" s="3"/>
      <c r="X1220" s="3">
        <v>200</v>
      </c>
      <c r="Y1220" s="3"/>
      <c r="Z1220" s="3"/>
      <c r="AA1220" s="3">
        <v>200</v>
      </c>
      <c r="AB1220" s="3"/>
      <c r="AC1220" s="3"/>
      <c r="AD1220" s="3">
        <v>200</v>
      </c>
      <c r="AE1220" s="3"/>
      <c r="AF1220" s="3"/>
      <c r="AG1220" s="3">
        <v>200</v>
      </c>
      <c r="AH1220" s="3"/>
      <c r="AI1220" s="3"/>
      <c r="AJ1220" s="3">
        <v>200</v>
      </c>
      <c r="AK1220" s="3"/>
      <c r="AL1220" s="3"/>
      <c r="AM1220" s="3">
        <v>200</v>
      </c>
      <c r="AN1220" s="3"/>
      <c r="AO1220" s="3"/>
      <c r="AP1220" s="3">
        <v>200</v>
      </c>
      <c r="AQ1220" s="3"/>
      <c r="AR1220" s="3"/>
      <c r="AS1220" s="3">
        <v>200</v>
      </c>
      <c r="AT1220" s="3"/>
      <c r="AU1220" s="3"/>
      <c r="AV1220" s="3">
        <v>200</v>
      </c>
      <c r="AW1220" s="3"/>
      <c r="AX1220" s="3"/>
      <c r="AY1220" s="3">
        <v>200</v>
      </c>
      <c r="AZ1220" s="3"/>
      <c r="BA1220" s="3"/>
      <c r="BB1220" s="3">
        <v>200</v>
      </c>
      <c r="BC1220" s="3"/>
      <c r="BD1220" s="3"/>
      <c r="BE1220" s="3">
        <v>200</v>
      </c>
      <c r="BF1220" s="3"/>
      <c r="BG1220" s="3"/>
      <c r="BH1220" s="3">
        <v>200</v>
      </c>
      <c r="BI1220" s="3"/>
      <c r="BJ1220" s="3"/>
    </row>
    <row r="1221" spans="1:62" x14ac:dyDescent="0.3">
      <c r="A1221" s="3" t="s">
        <v>1700</v>
      </c>
      <c r="B1221" s="3" t="s">
        <v>409</v>
      </c>
      <c r="C1221" s="3">
        <v>200</v>
      </c>
      <c r="D1221" s="3"/>
      <c r="E1221" s="3"/>
      <c r="F1221" s="3">
        <v>200</v>
      </c>
      <c r="G1221" s="3"/>
      <c r="H1221" s="3"/>
      <c r="I1221" s="3">
        <v>200</v>
      </c>
      <c r="J1221" s="3"/>
      <c r="K1221" s="3"/>
      <c r="L1221" s="3">
        <v>200</v>
      </c>
      <c r="M1221" s="3"/>
      <c r="N1221" s="3"/>
      <c r="O1221" s="3">
        <v>200</v>
      </c>
      <c r="P1221" s="3"/>
      <c r="Q1221" s="3"/>
      <c r="R1221" s="3">
        <v>200</v>
      </c>
      <c r="S1221" s="3"/>
      <c r="T1221" s="3"/>
      <c r="U1221" s="3">
        <v>200</v>
      </c>
      <c r="V1221" s="3"/>
      <c r="W1221" s="3"/>
      <c r="X1221" s="3">
        <v>200</v>
      </c>
      <c r="Y1221" s="3"/>
      <c r="Z1221" s="3"/>
      <c r="AA1221" s="3">
        <v>200</v>
      </c>
      <c r="AB1221" s="3"/>
      <c r="AC1221" s="3"/>
      <c r="AD1221" s="3">
        <v>200</v>
      </c>
      <c r="AE1221" s="3"/>
      <c r="AF1221" s="3"/>
      <c r="AG1221" s="3">
        <v>200</v>
      </c>
      <c r="AH1221" s="3"/>
      <c r="AI1221" s="3"/>
      <c r="AJ1221" s="3">
        <v>200</v>
      </c>
      <c r="AK1221" s="3"/>
      <c r="AL1221" s="3"/>
      <c r="AM1221" s="3">
        <v>200</v>
      </c>
      <c r="AN1221" s="3"/>
      <c r="AO1221" s="3"/>
      <c r="AP1221" s="3">
        <v>200</v>
      </c>
      <c r="AQ1221" s="3"/>
      <c r="AR1221" s="3"/>
      <c r="AS1221" s="3">
        <v>200</v>
      </c>
      <c r="AT1221" s="3"/>
      <c r="AU1221" s="3"/>
      <c r="AV1221" s="3">
        <v>200</v>
      </c>
      <c r="AW1221" s="3"/>
      <c r="AX1221" s="3"/>
      <c r="AY1221" s="3">
        <v>200</v>
      </c>
      <c r="AZ1221" s="3"/>
      <c r="BA1221" s="3"/>
      <c r="BB1221" s="3">
        <v>200</v>
      </c>
      <c r="BC1221" s="3"/>
      <c r="BD1221" s="3"/>
      <c r="BE1221" s="3">
        <v>200</v>
      </c>
      <c r="BF1221" s="3"/>
      <c r="BG1221" s="3"/>
      <c r="BH1221" s="3">
        <v>200</v>
      </c>
      <c r="BI1221" s="3"/>
      <c r="BJ1221" s="3"/>
    </row>
    <row r="1222" spans="1:62" x14ac:dyDescent="0.3">
      <c r="A1222" s="3" t="s">
        <v>1701</v>
      </c>
      <c r="B1222" s="3" t="s">
        <v>409</v>
      </c>
      <c r="C1222" s="3">
        <v>200</v>
      </c>
      <c r="D1222" s="3"/>
      <c r="E1222" s="3"/>
      <c r="F1222" s="3">
        <v>200</v>
      </c>
      <c r="G1222" s="3"/>
      <c r="H1222" s="3"/>
      <c r="I1222" s="3">
        <v>200</v>
      </c>
      <c r="J1222" s="3"/>
      <c r="K1222" s="3"/>
      <c r="L1222" s="3">
        <v>200</v>
      </c>
      <c r="M1222" s="3"/>
      <c r="N1222" s="3"/>
      <c r="O1222" s="3">
        <v>200</v>
      </c>
      <c r="P1222" s="3"/>
      <c r="Q1222" s="3"/>
      <c r="R1222" s="3">
        <v>200</v>
      </c>
      <c r="S1222" s="3"/>
      <c r="T1222" s="3"/>
      <c r="U1222" s="3">
        <v>200</v>
      </c>
      <c r="V1222" s="3"/>
      <c r="W1222" s="3"/>
      <c r="X1222" s="3">
        <v>200</v>
      </c>
      <c r="Y1222" s="3"/>
      <c r="Z1222" s="3"/>
      <c r="AA1222" s="3">
        <v>200</v>
      </c>
      <c r="AB1222" s="3"/>
      <c r="AC1222" s="3"/>
      <c r="AD1222" s="3">
        <v>200</v>
      </c>
      <c r="AE1222" s="3"/>
      <c r="AF1222" s="3"/>
      <c r="AG1222" s="3">
        <v>200</v>
      </c>
      <c r="AH1222" s="3"/>
      <c r="AI1222" s="3"/>
      <c r="AJ1222" s="3">
        <v>200</v>
      </c>
      <c r="AK1222" s="3"/>
      <c r="AL1222" s="3"/>
      <c r="AM1222" s="3">
        <v>200</v>
      </c>
      <c r="AN1222" s="3"/>
      <c r="AO1222" s="3"/>
      <c r="AP1222" s="3">
        <v>200</v>
      </c>
      <c r="AQ1222" s="3"/>
      <c r="AR1222" s="3"/>
      <c r="AS1222" s="3">
        <v>200</v>
      </c>
      <c r="AT1222" s="3"/>
      <c r="AU1222" s="3"/>
      <c r="AV1222" s="3">
        <v>200</v>
      </c>
      <c r="AW1222" s="3"/>
      <c r="AX1222" s="3"/>
      <c r="AY1222" s="3">
        <v>200</v>
      </c>
      <c r="AZ1222" s="3"/>
      <c r="BA1222" s="3"/>
      <c r="BB1222" s="3">
        <v>200</v>
      </c>
      <c r="BC1222" s="3"/>
      <c r="BD1222" s="3"/>
      <c r="BE1222" s="3">
        <v>200</v>
      </c>
      <c r="BF1222" s="3"/>
      <c r="BG1222" s="3"/>
      <c r="BH1222" s="3">
        <v>200</v>
      </c>
      <c r="BI1222" s="3"/>
      <c r="BJ1222" s="3"/>
    </row>
    <row r="1223" spans="1:62" x14ac:dyDescent="0.3">
      <c r="A1223" s="3" t="s">
        <v>1702</v>
      </c>
      <c r="B1223" s="3" t="s">
        <v>409</v>
      </c>
      <c r="C1223" s="3">
        <v>200</v>
      </c>
      <c r="D1223" s="3"/>
      <c r="E1223" s="3"/>
      <c r="F1223" s="3">
        <v>200</v>
      </c>
      <c r="G1223" s="3"/>
      <c r="H1223" s="3"/>
      <c r="I1223" s="3">
        <v>200</v>
      </c>
      <c r="J1223" s="3"/>
      <c r="K1223" s="3"/>
      <c r="L1223" s="3">
        <v>200</v>
      </c>
      <c r="M1223" s="3"/>
      <c r="N1223" s="3"/>
      <c r="O1223" s="3">
        <v>200</v>
      </c>
      <c r="P1223" s="3"/>
      <c r="Q1223" s="3"/>
      <c r="R1223" s="3">
        <v>200</v>
      </c>
      <c r="S1223" s="3"/>
      <c r="T1223" s="3"/>
      <c r="U1223" s="3">
        <v>200</v>
      </c>
      <c r="V1223" s="3"/>
      <c r="W1223" s="3"/>
      <c r="X1223" s="3">
        <v>200</v>
      </c>
      <c r="Y1223" s="3"/>
      <c r="Z1223" s="3"/>
      <c r="AA1223" s="3">
        <v>200</v>
      </c>
      <c r="AB1223" s="3"/>
      <c r="AC1223" s="3"/>
      <c r="AD1223" s="3">
        <v>200</v>
      </c>
      <c r="AE1223" s="3"/>
      <c r="AF1223" s="3"/>
      <c r="AG1223" s="3">
        <v>200</v>
      </c>
      <c r="AH1223" s="3"/>
      <c r="AI1223" s="3"/>
      <c r="AJ1223" s="3">
        <v>200</v>
      </c>
      <c r="AK1223" s="3"/>
      <c r="AL1223" s="3"/>
      <c r="AM1223" s="3">
        <v>200</v>
      </c>
      <c r="AN1223" s="3"/>
      <c r="AO1223" s="3"/>
      <c r="AP1223" s="3">
        <v>200</v>
      </c>
      <c r="AQ1223" s="3"/>
      <c r="AR1223" s="3"/>
      <c r="AS1223" s="3">
        <v>200</v>
      </c>
      <c r="AT1223" s="3"/>
      <c r="AU1223" s="3"/>
      <c r="AV1223" s="3">
        <v>200</v>
      </c>
      <c r="AW1223" s="3"/>
      <c r="AX1223" s="3"/>
      <c r="AY1223" s="3">
        <v>200</v>
      </c>
      <c r="AZ1223" s="3"/>
      <c r="BA1223" s="3"/>
      <c r="BB1223" s="3">
        <v>200</v>
      </c>
      <c r="BC1223" s="3"/>
      <c r="BD1223" s="3"/>
      <c r="BE1223" s="3">
        <v>200</v>
      </c>
      <c r="BF1223" s="3"/>
      <c r="BG1223" s="3"/>
      <c r="BH1223" s="3">
        <v>200</v>
      </c>
      <c r="BI1223" s="3"/>
      <c r="BJ1223" s="3"/>
    </row>
    <row r="1224" spans="1:62" x14ac:dyDescent="0.3">
      <c r="A1224" s="3" t="s">
        <v>1703</v>
      </c>
      <c r="B1224" s="3" t="s">
        <v>409</v>
      </c>
      <c r="C1224" s="3">
        <v>200</v>
      </c>
      <c r="D1224" s="3"/>
      <c r="E1224" s="3"/>
      <c r="F1224" s="3">
        <v>200</v>
      </c>
      <c r="G1224" s="3"/>
      <c r="H1224" s="3"/>
      <c r="I1224" s="3">
        <v>200</v>
      </c>
      <c r="J1224" s="3"/>
      <c r="K1224" s="3"/>
      <c r="L1224" s="3">
        <v>200</v>
      </c>
      <c r="M1224" s="3"/>
      <c r="N1224" s="3"/>
      <c r="O1224" s="3">
        <v>200</v>
      </c>
      <c r="P1224" s="3"/>
      <c r="Q1224" s="3"/>
      <c r="R1224" s="3">
        <v>200</v>
      </c>
      <c r="S1224" s="3"/>
      <c r="T1224" s="3"/>
      <c r="U1224" s="3">
        <v>200</v>
      </c>
      <c r="V1224" s="3"/>
      <c r="W1224" s="3"/>
      <c r="X1224" s="3">
        <v>200</v>
      </c>
      <c r="Y1224" s="3"/>
      <c r="Z1224" s="3"/>
      <c r="AA1224" s="3">
        <v>200</v>
      </c>
      <c r="AB1224" s="3"/>
      <c r="AC1224" s="3"/>
      <c r="AD1224" s="3">
        <v>200</v>
      </c>
      <c r="AE1224" s="3"/>
      <c r="AF1224" s="3"/>
      <c r="AG1224" s="3">
        <v>200</v>
      </c>
      <c r="AH1224" s="3"/>
      <c r="AI1224" s="3"/>
      <c r="AJ1224" s="3">
        <v>200</v>
      </c>
      <c r="AK1224" s="3"/>
      <c r="AL1224" s="3"/>
      <c r="AM1224" s="3">
        <v>200</v>
      </c>
      <c r="AN1224" s="3"/>
      <c r="AO1224" s="3"/>
      <c r="AP1224" s="3">
        <v>200</v>
      </c>
      <c r="AQ1224" s="3"/>
      <c r="AR1224" s="3"/>
      <c r="AS1224" s="3">
        <v>200</v>
      </c>
      <c r="AT1224" s="3"/>
      <c r="AU1224" s="3"/>
      <c r="AV1224" s="3">
        <v>200</v>
      </c>
      <c r="AW1224" s="3"/>
      <c r="AX1224" s="3"/>
      <c r="AY1224" s="3">
        <v>200</v>
      </c>
      <c r="AZ1224" s="3"/>
      <c r="BA1224" s="3"/>
      <c r="BB1224" s="3">
        <v>200</v>
      </c>
      <c r="BC1224" s="3"/>
      <c r="BD1224" s="3"/>
      <c r="BE1224" s="3">
        <v>200</v>
      </c>
      <c r="BF1224" s="3"/>
      <c r="BG1224" s="3"/>
      <c r="BH1224" s="3">
        <v>200</v>
      </c>
      <c r="BI1224" s="3"/>
      <c r="BJ1224" s="3"/>
    </row>
    <row r="1225" spans="1:62" x14ac:dyDescent="0.3">
      <c r="A1225" s="3" t="s">
        <v>1704</v>
      </c>
      <c r="B1225" s="3" t="s">
        <v>409</v>
      </c>
      <c r="C1225" s="3">
        <v>200</v>
      </c>
      <c r="D1225" s="3"/>
      <c r="E1225" s="3"/>
      <c r="F1225" s="3">
        <v>200</v>
      </c>
      <c r="G1225" s="3"/>
      <c r="H1225" s="3"/>
      <c r="I1225" s="3">
        <v>200</v>
      </c>
      <c r="J1225" s="3"/>
      <c r="K1225" s="3"/>
      <c r="L1225" s="3">
        <v>200</v>
      </c>
      <c r="M1225" s="3"/>
      <c r="N1225" s="3"/>
      <c r="O1225" s="3">
        <v>200</v>
      </c>
      <c r="P1225" s="3"/>
      <c r="Q1225" s="3"/>
      <c r="R1225" s="3">
        <v>200</v>
      </c>
      <c r="S1225" s="3"/>
      <c r="T1225" s="3"/>
      <c r="U1225" s="3">
        <v>200</v>
      </c>
      <c r="V1225" s="3"/>
      <c r="W1225" s="3"/>
      <c r="X1225" s="3">
        <v>200</v>
      </c>
      <c r="Y1225" s="3"/>
      <c r="Z1225" s="3"/>
      <c r="AA1225" s="3">
        <v>200</v>
      </c>
      <c r="AB1225" s="3"/>
      <c r="AC1225" s="3"/>
      <c r="AD1225" s="3">
        <v>200</v>
      </c>
      <c r="AE1225" s="3"/>
      <c r="AF1225" s="3"/>
      <c r="AG1225" s="3">
        <v>200</v>
      </c>
      <c r="AH1225" s="3"/>
      <c r="AI1225" s="3"/>
      <c r="AJ1225" s="3">
        <v>200</v>
      </c>
      <c r="AK1225" s="3"/>
      <c r="AL1225" s="3"/>
      <c r="AM1225" s="3">
        <v>200</v>
      </c>
      <c r="AN1225" s="3"/>
      <c r="AO1225" s="3"/>
      <c r="AP1225" s="3">
        <v>200</v>
      </c>
      <c r="AQ1225" s="3"/>
      <c r="AR1225" s="3"/>
      <c r="AS1225" s="3">
        <v>200</v>
      </c>
      <c r="AT1225" s="3"/>
      <c r="AU1225" s="3"/>
      <c r="AV1225" s="3">
        <v>200</v>
      </c>
      <c r="AW1225" s="3"/>
      <c r="AX1225" s="3"/>
      <c r="AY1225" s="3">
        <v>200</v>
      </c>
      <c r="AZ1225" s="3"/>
      <c r="BA1225" s="3"/>
      <c r="BB1225" s="3">
        <v>200</v>
      </c>
      <c r="BC1225" s="3"/>
      <c r="BD1225" s="3"/>
      <c r="BE1225" s="3">
        <v>200</v>
      </c>
      <c r="BF1225" s="3"/>
      <c r="BG1225" s="3"/>
      <c r="BH1225" s="3">
        <v>200</v>
      </c>
      <c r="BI1225" s="3"/>
      <c r="BJ1225" s="3"/>
    </row>
    <row r="1226" spans="1:62" x14ac:dyDescent="0.3">
      <c r="A1226" s="3" t="s">
        <v>1705</v>
      </c>
      <c r="B1226" s="3" t="s">
        <v>409</v>
      </c>
      <c r="C1226" s="3">
        <v>200</v>
      </c>
      <c r="D1226" s="3"/>
      <c r="E1226" s="3"/>
      <c r="F1226" s="3">
        <v>200</v>
      </c>
      <c r="G1226" s="3"/>
      <c r="H1226" s="3"/>
      <c r="I1226" s="3">
        <v>200</v>
      </c>
      <c r="J1226" s="3"/>
      <c r="K1226" s="3"/>
      <c r="L1226" s="3">
        <v>200</v>
      </c>
      <c r="M1226" s="3"/>
      <c r="N1226" s="3"/>
      <c r="O1226" s="3">
        <v>200</v>
      </c>
      <c r="P1226" s="3"/>
      <c r="Q1226" s="3"/>
      <c r="R1226" s="3">
        <v>200</v>
      </c>
      <c r="S1226" s="3"/>
      <c r="T1226" s="3"/>
      <c r="U1226" s="3">
        <v>200</v>
      </c>
      <c r="V1226" s="3"/>
      <c r="W1226" s="3"/>
      <c r="X1226" s="3">
        <v>200</v>
      </c>
      <c r="Y1226" s="3"/>
      <c r="Z1226" s="3"/>
      <c r="AA1226" s="3">
        <v>200</v>
      </c>
      <c r="AB1226" s="3"/>
      <c r="AC1226" s="3"/>
      <c r="AD1226" s="3">
        <v>200</v>
      </c>
      <c r="AE1226" s="3"/>
      <c r="AF1226" s="3"/>
      <c r="AG1226" s="3">
        <v>200</v>
      </c>
      <c r="AH1226" s="3"/>
      <c r="AI1226" s="3"/>
      <c r="AJ1226" s="3">
        <v>200</v>
      </c>
      <c r="AK1226" s="3"/>
      <c r="AL1226" s="3"/>
      <c r="AM1226" s="3">
        <v>200</v>
      </c>
      <c r="AN1226" s="3"/>
      <c r="AO1226" s="3"/>
      <c r="AP1226" s="3">
        <v>200</v>
      </c>
      <c r="AQ1226" s="3"/>
      <c r="AR1226" s="3"/>
      <c r="AS1226" s="3">
        <v>200</v>
      </c>
      <c r="AT1226" s="3"/>
      <c r="AU1226" s="3"/>
      <c r="AV1226" s="3">
        <v>200</v>
      </c>
      <c r="AW1226" s="3"/>
      <c r="AX1226" s="3"/>
      <c r="AY1226" s="3">
        <v>200</v>
      </c>
      <c r="AZ1226" s="3"/>
      <c r="BA1226" s="3"/>
      <c r="BB1226" s="3">
        <v>200</v>
      </c>
      <c r="BC1226" s="3"/>
      <c r="BD1226" s="3"/>
      <c r="BE1226" s="3">
        <v>200</v>
      </c>
      <c r="BF1226" s="3"/>
      <c r="BG1226" s="3"/>
      <c r="BH1226" s="3">
        <v>200</v>
      </c>
      <c r="BI1226" s="3"/>
      <c r="BJ1226" s="3"/>
    </row>
    <row r="1227" spans="1:62" x14ac:dyDescent="0.3">
      <c r="A1227" s="3" t="s">
        <v>1706</v>
      </c>
      <c r="B1227" s="3" t="s">
        <v>409</v>
      </c>
      <c r="C1227" s="3">
        <v>200</v>
      </c>
      <c r="D1227" s="3"/>
      <c r="E1227" s="3"/>
      <c r="F1227" s="3">
        <v>200</v>
      </c>
      <c r="G1227" s="3"/>
      <c r="H1227" s="3"/>
      <c r="I1227" s="3">
        <v>200</v>
      </c>
      <c r="J1227" s="3"/>
      <c r="K1227" s="3"/>
      <c r="L1227" s="3">
        <v>200</v>
      </c>
      <c r="M1227" s="3"/>
      <c r="N1227" s="3"/>
      <c r="O1227" s="3">
        <v>200</v>
      </c>
      <c r="P1227" s="3"/>
      <c r="Q1227" s="3"/>
      <c r="R1227" s="3">
        <v>200</v>
      </c>
      <c r="S1227" s="3"/>
      <c r="T1227" s="3"/>
      <c r="U1227" s="3">
        <v>200</v>
      </c>
      <c r="V1227" s="3"/>
      <c r="W1227" s="3"/>
      <c r="X1227" s="3">
        <v>200</v>
      </c>
      <c r="Y1227" s="3"/>
      <c r="Z1227" s="3"/>
      <c r="AA1227" s="3">
        <v>200</v>
      </c>
      <c r="AB1227" s="3"/>
      <c r="AC1227" s="3"/>
      <c r="AD1227" s="3">
        <v>200</v>
      </c>
      <c r="AE1227" s="3"/>
      <c r="AF1227" s="3"/>
      <c r="AG1227" s="3">
        <v>200</v>
      </c>
      <c r="AH1227" s="3"/>
      <c r="AI1227" s="3"/>
      <c r="AJ1227" s="3">
        <v>200</v>
      </c>
      <c r="AK1227" s="3"/>
      <c r="AL1227" s="3"/>
      <c r="AM1227" s="3">
        <v>200</v>
      </c>
      <c r="AN1227" s="3"/>
      <c r="AO1227" s="3"/>
      <c r="AP1227" s="3">
        <v>200</v>
      </c>
      <c r="AQ1227" s="3"/>
      <c r="AR1227" s="3"/>
      <c r="AS1227" s="3">
        <v>200</v>
      </c>
      <c r="AT1227" s="3"/>
      <c r="AU1227" s="3"/>
      <c r="AV1227" s="3">
        <v>200</v>
      </c>
      <c r="AW1227" s="3"/>
      <c r="AX1227" s="3"/>
      <c r="AY1227" s="3">
        <v>200</v>
      </c>
      <c r="AZ1227" s="3"/>
      <c r="BA1227" s="3"/>
      <c r="BB1227" s="3">
        <v>200</v>
      </c>
      <c r="BC1227" s="3"/>
      <c r="BD1227" s="3"/>
      <c r="BE1227" s="3">
        <v>200</v>
      </c>
      <c r="BF1227" s="3"/>
      <c r="BG1227" s="3"/>
      <c r="BH1227" s="3">
        <v>200</v>
      </c>
      <c r="BI1227" s="3"/>
      <c r="BJ1227" s="3"/>
    </row>
    <row r="1228" spans="1:62" x14ac:dyDescent="0.3">
      <c r="A1228" s="3" t="s">
        <v>1707</v>
      </c>
      <c r="B1228" s="3" t="s">
        <v>409</v>
      </c>
      <c r="C1228" s="3">
        <v>200</v>
      </c>
      <c r="D1228" s="3"/>
      <c r="E1228" s="3"/>
      <c r="F1228" s="3">
        <v>200</v>
      </c>
      <c r="G1228" s="3"/>
      <c r="H1228" s="3"/>
      <c r="I1228" s="3">
        <v>200</v>
      </c>
      <c r="J1228" s="3"/>
      <c r="K1228" s="3"/>
      <c r="L1228" s="3">
        <v>200</v>
      </c>
      <c r="M1228" s="3"/>
      <c r="N1228" s="3"/>
      <c r="O1228" s="3">
        <v>200</v>
      </c>
      <c r="P1228" s="3"/>
      <c r="Q1228" s="3"/>
      <c r="R1228" s="3">
        <v>200</v>
      </c>
      <c r="S1228" s="3"/>
      <c r="T1228" s="3"/>
      <c r="U1228" s="3">
        <v>200</v>
      </c>
      <c r="V1228" s="3"/>
      <c r="W1228" s="3"/>
      <c r="X1228" s="3">
        <v>200</v>
      </c>
      <c r="Y1228" s="3"/>
      <c r="Z1228" s="3"/>
      <c r="AA1228" s="3">
        <v>200</v>
      </c>
      <c r="AB1228" s="3"/>
      <c r="AC1228" s="3"/>
      <c r="AD1228" s="3">
        <v>200</v>
      </c>
      <c r="AE1228" s="3"/>
      <c r="AF1228" s="3"/>
      <c r="AG1228" s="3">
        <v>200</v>
      </c>
      <c r="AH1228" s="3"/>
      <c r="AI1228" s="3"/>
      <c r="AJ1228" s="3">
        <v>200</v>
      </c>
      <c r="AK1228" s="3"/>
      <c r="AL1228" s="3"/>
      <c r="AM1228" s="3">
        <v>200</v>
      </c>
      <c r="AN1228" s="3"/>
      <c r="AO1228" s="3"/>
      <c r="AP1228" s="3">
        <v>200</v>
      </c>
      <c r="AQ1228" s="3"/>
      <c r="AR1228" s="3"/>
      <c r="AS1228" s="3">
        <v>200</v>
      </c>
      <c r="AT1228" s="3"/>
      <c r="AU1228" s="3"/>
      <c r="AV1228" s="3">
        <v>200</v>
      </c>
      <c r="AW1228" s="3"/>
      <c r="AX1228" s="3"/>
      <c r="AY1228" s="3">
        <v>200</v>
      </c>
      <c r="AZ1228" s="3"/>
      <c r="BA1228" s="3"/>
      <c r="BB1228" s="3">
        <v>200</v>
      </c>
      <c r="BC1228" s="3"/>
      <c r="BD1228" s="3"/>
      <c r="BE1228" s="3">
        <v>200</v>
      </c>
      <c r="BF1228" s="3"/>
      <c r="BG1228" s="3"/>
      <c r="BH1228" s="3">
        <v>200</v>
      </c>
      <c r="BI1228" s="3"/>
      <c r="BJ1228" s="3"/>
    </row>
    <row r="1229" spans="1:62" x14ac:dyDescent="0.3">
      <c r="A1229" s="3" t="s">
        <v>1708</v>
      </c>
      <c r="B1229" s="3" t="s">
        <v>288</v>
      </c>
      <c r="C1229" s="3">
        <v>0</v>
      </c>
      <c r="D1229" s="3"/>
      <c r="E1229" s="3"/>
      <c r="F1229" s="3">
        <v>0</v>
      </c>
      <c r="G1229" s="3"/>
      <c r="H1229" s="3"/>
      <c r="I1229" s="3">
        <v>0</v>
      </c>
      <c r="J1229" s="3"/>
      <c r="K1229" s="3"/>
      <c r="L1229" s="3">
        <v>0</v>
      </c>
      <c r="M1229" s="3"/>
      <c r="N1229" s="3"/>
      <c r="O1229" s="3">
        <v>0</v>
      </c>
      <c r="P1229" s="3"/>
      <c r="Q1229" s="3"/>
      <c r="R1229" s="3">
        <v>0</v>
      </c>
      <c r="S1229" s="3"/>
      <c r="T1229" s="3"/>
      <c r="U1229" s="3">
        <v>0</v>
      </c>
      <c r="V1229" s="3"/>
      <c r="W1229" s="3"/>
      <c r="X1229" s="3">
        <v>0</v>
      </c>
      <c r="Y1229" s="3"/>
      <c r="Z1229" s="3"/>
      <c r="AA1229" s="3">
        <v>0</v>
      </c>
      <c r="AB1229" s="3"/>
      <c r="AC1229" s="3"/>
      <c r="AD1229" s="3">
        <v>0</v>
      </c>
      <c r="AE1229" s="3"/>
      <c r="AF1229" s="3"/>
      <c r="AG1229" s="3">
        <v>0</v>
      </c>
      <c r="AH1229" s="3"/>
      <c r="AI1229" s="3"/>
      <c r="AJ1229" s="3">
        <v>0</v>
      </c>
      <c r="AK1229" s="3"/>
      <c r="AL1229" s="3"/>
      <c r="AM1229" s="3">
        <v>0</v>
      </c>
      <c r="AN1229" s="3"/>
      <c r="AO1229" s="3"/>
      <c r="AP1229" s="3">
        <v>0</v>
      </c>
      <c r="AQ1229" s="3"/>
      <c r="AR1229" s="3"/>
      <c r="AS1229" s="3">
        <v>0</v>
      </c>
      <c r="AT1229" s="3"/>
      <c r="AU1229" s="3"/>
      <c r="AV1229" s="3">
        <v>0</v>
      </c>
      <c r="AW1229" s="3"/>
      <c r="AX1229" s="3"/>
      <c r="AY1229" s="3">
        <v>0</v>
      </c>
      <c r="AZ1229" s="3"/>
      <c r="BA1229" s="3"/>
      <c r="BB1229" s="3">
        <v>0</v>
      </c>
      <c r="BC1229" s="3"/>
      <c r="BD1229" s="3"/>
      <c r="BE1229" s="3">
        <v>0</v>
      </c>
      <c r="BF1229" s="3"/>
      <c r="BG1229" s="3"/>
      <c r="BH1229" s="3">
        <v>0</v>
      </c>
      <c r="BI1229" s="3"/>
      <c r="BJ1229" s="3"/>
    </row>
    <row r="1230" spans="1:62" x14ac:dyDescent="0.3">
      <c r="A1230" s="3" t="s">
        <v>1709</v>
      </c>
      <c r="B1230" s="3" t="s">
        <v>288</v>
      </c>
      <c r="C1230" s="3">
        <v>0</v>
      </c>
      <c r="D1230" s="3"/>
      <c r="E1230" s="3"/>
      <c r="F1230" s="3">
        <v>0</v>
      </c>
      <c r="G1230" s="3"/>
      <c r="H1230" s="3"/>
      <c r="I1230" s="3">
        <v>0</v>
      </c>
      <c r="J1230" s="3"/>
      <c r="K1230" s="3"/>
      <c r="L1230" s="3">
        <v>0</v>
      </c>
      <c r="M1230" s="3"/>
      <c r="N1230" s="3"/>
      <c r="O1230" s="3">
        <v>0</v>
      </c>
      <c r="P1230" s="3"/>
      <c r="Q1230" s="3"/>
      <c r="R1230" s="3">
        <v>0</v>
      </c>
      <c r="S1230" s="3"/>
      <c r="T1230" s="3"/>
      <c r="U1230" s="3">
        <v>0</v>
      </c>
      <c r="V1230" s="3"/>
      <c r="W1230" s="3"/>
      <c r="X1230" s="3">
        <v>0</v>
      </c>
      <c r="Y1230" s="3"/>
      <c r="Z1230" s="3"/>
      <c r="AA1230" s="3">
        <v>0</v>
      </c>
      <c r="AB1230" s="3"/>
      <c r="AC1230" s="3"/>
      <c r="AD1230" s="3">
        <v>0</v>
      </c>
      <c r="AE1230" s="3"/>
      <c r="AF1230" s="3"/>
      <c r="AG1230" s="3">
        <v>0</v>
      </c>
      <c r="AH1230" s="3"/>
      <c r="AI1230" s="3"/>
      <c r="AJ1230" s="3">
        <v>0</v>
      </c>
      <c r="AK1230" s="3"/>
      <c r="AL1230" s="3"/>
      <c r="AM1230" s="3">
        <v>0</v>
      </c>
      <c r="AN1230" s="3"/>
      <c r="AO1230" s="3"/>
      <c r="AP1230" s="3">
        <v>0</v>
      </c>
      <c r="AQ1230" s="3"/>
      <c r="AR1230" s="3"/>
      <c r="AS1230" s="3">
        <v>0</v>
      </c>
      <c r="AT1230" s="3"/>
      <c r="AU1230" s="3"/>
      <c r="AV1230" s="3">
        <v>0</v>
      </c>
      <c r="AW1230" s="3"/>
      <c r="AX1230" s="3"/>
      <c r="AY1230" s="3">
        <v>0</v>
      </c>
      <c r="AZ1230" s="3"/>
      <c r="BA1230" s="3"/>
      <c r="BB1230" s="3">
        <v>0</v>
      </c>
      <c r="BC1230" s="3"/>
      <c r="BD1230" s="3"/>
      <c r="BE1230" s="3">
        <v>0</v>
      </c>
      <c r="BF1230" s="3"/>
      <c r="BG1230" s="3"/>
      <c r="BH1230" s="3">
        <v>0</v>
      </c>
      <c r="BI1230" s="3"/>
      <c r="BJ1230" s="3"/>
    </row>
    <row r="1231" spans="1:62" x14ac:dyDescent="0.3">
      <c r="A1231" s="3" t="s">
        <v>1710</v>
      </c>
      <c r="B1231" s="3" t="s">
        <v>288</v>
      </c>
      <c r="C1231" s="3">
        <v>0</v>
      </c>
      <c r="D1231" s="3"/>
      <c r="E1231" s="3"/>
      <c r="F1231" s="3">
        <v>0</v>
      </c>
      <c r="G1231" s="3"/>
      <c r="H1231" s="3"/>
      <c r="I1231" s="3">
        <v>0</v>
      </c>
      <c r="J1231" s="3"/>
      <c r="K1231" s="3"/>
      <c r="L1231" s="3">
        <v>0</v>
      </c>
      <c r="M1231" s="3"/>
      <c r="N1231" s="3"/>
      <c r="O1231" s="3">
        <v>0</v>
      </c>
      <c r="P1231" s="3"/>
      <c r="Q1231" s="3"/>
      <c r="R1231" s="3">
        <v>0</v>
      </c>
      <c r="S1231" s="3"/>
      <c r="T1231" s="3"/>
      <c r="U1231" s="3">
        <v>0</v>
      </c>
      <c r="V1231" s="3"/>
      <c r="W1231" s="3"/>
      <c r="X1231" s="3">
        <v>0</v>
      </c>
      <c r="Y1231" s="3"/>
      <c r="Z1231" s="3"/>
      <c r="AA1231" s="3">
        <v>0</v>
      </c>
      <c r="AB1231" s="3"/>
      <c r="AC1231" s="3"/>
      <c r="AD1231" s="3">
        <v>0</v>
      </c>
      <c r="AE1231" s="3"/>
      <c r="AF1231" s="3"/>
      <c r="AG1231" s="3">
        <v>0</v>
      </c>
      <c r="AH1231" s="3"/>
      <c r="AI1231" s="3"/>
      <c r="AJ1231" s="3">
        <v>0</v>
      </c>
      <c r="AK1231" s="3"/>
      <c r="AL1231" s="3"/>
      <c r="AM1231" s="3">
        <v>0</v>
      </c>
      <c r="AN1231" s="3"/>
      <c r="AO1231" s="3"/>
      <c r="AP1231" s="3">
        <v>0</v>
      </c>
      <c r="AQ1231" s="3"/>
      <c r="AR1231" s="3"/>
      <c r="AS1231" s="3">
        <v>0</v>
      </c>
      <c r="AT1231" s="3"/>
      <c r="AU1231" s="3"/>
      <c r="AV1231" s="3">
        <v>0</v>
      </c>
      <c r="AW1231" s="3"/>
      <c r="AX1231" s="3"/>
      <c r="AY1231" s="3">
        <v>0</v>
      </c>
      <c r="AZ1231" s="3"/>
      <c r="BA1231" s="3"/>
      <c r="BB1231" s="3">
        <v>0</v>
      </c>
      <c r="BC1231" s="3"/>
      <c r="BD1231" s="3"/>
      <c r="BE1231" s="3">
        <v>0</v>
      </c>
      <c r="BF1231" s="3"/>
      <c r="BG1231" s="3"/>
      <c r="BH1231" s="3">
        <v>0</v>
      </c>
      <c r="BI1231" s="3"/>
      <c r="BJ1231" s="3"/>
    </row>
    <row r="1232" spans="1:62" x14ac:dyDescent="0.3">
      <c r="A1232" s="3" t="s">
        <v>1711</v>
      </c>
      <c r="B1232" s="3" t="s">
        <v>288</v>
      </c>
      <c r="C1232" s="3">
        <v>0</v>
      </c>
      <c r="D1232" s="3"/>
      <c r="E1232" s="3"/>
      <c r="F1232" s="3">
        <v>0</v>
      </c>
      <c r="G1232" s="3"/>
      <c r="H1232" s="3"/>
      <c r="I1232" s="3">
        <v>0</v>
      </c>
      <c r="J1232" s="3"/>
      <c r="K1232" s="3"/>
      <c r="L1232" s="3">
        <v>0</v>
      </c>
      <c r="M1232" s="3"/>
      <c r="N1232" s="3"/>
      <c r="O1232" s="3">
        <v>0</v>
      </c>
      <c r="P1232" s="3"/>
      <c r="Q1232" s="3"/>
      <c r="R1232" s="3">
        <v>0</v>
      </c>
      <c r="S1232" s="3"/>
      <c r="T1232" s="3"/>
      <c r="U1232" s="3">
        <v>0</v>
      </c>
      <c r="V1232" s="3"/>
      <c r="W1232" s="3"/>
      <c r="X1232" s="3">
        <v>0</v>
      </c>
      <c r="Y1232" s="3"/>
      <c r="Z1232" s="3"/>
      <c r="AA1232" s="3">
        <v>0</v>
      </c>
      <c r="AB1232" s="3"/>
      <c r="AC1232" s="3"/>
      <c r="AD1232" s="3">
        <v>0</v>
      </c>
      <c r="AE1232" s="3"/>
      <c r="AF1232" s="3"/>
      <c r="AG1232" s="3">
        <v>0</v>
      </c>
      <c r="AH1232" s="3"/>
      <c r="AI1232" s="3"/>
      <c r="AJ1232" s="3">
        <v>0</v>
      </c>
      <c r="AK1232" s="3"/>
      <c r="AL1232" s="3"/>
      <c r="AM1232" s="3">
        <v>0</v>
      </c>
      <c r="AN1232" s="3"/>
      <c r="AO1232" s="3"/>
      <c r="AP1232" s="3">
        <v>0</v>
      </c>
      <c r="AQ1232" s="3"/>
      <c r="AR1232" s="3"/>
      <c r="AS1232" s="3">
        <v>0</v>
      </c>
      <c r="AT1232" s="3"/>
      <c r="AU1232" s="3"/>
      <c r="AV1232" s="3">
        <v>0</v>
      </c>
      <c r="AW1232" s="3"/>
      <c r="AX1232" s="3"/>
      <c r="AY1232" s="3">
        <v>0</v>
      </c>
      <c r="AZ1232" s="3"/>
      <c r="BA1232" s="3"/>
      <c r="BB1232" s="3">
        <v>0</v>
      </c>
      <c r="BC1232" s="3"/>
      <c r="BD1232" s="3"/>
      <c r="BE1232" s="3">
        <v>0</v>
      </c>
      <c r="BF1232" s="3"/>
      <c r="BG1232" s="3"/>
      <c r="BH1232" s="3">
        <v>0</v>
      </c>
      <c r="BI1232" s="3"/>
      <c r="BJ1232" s="3"/>
    </row>
    <row r="1233" spans="1:62" x14ac:dyDescent="0.3">
      <c r="A1233" s="3" t="s">
        <v>543</v>
      </c>
      <c r="B1233" s="3" t="s">
        <v>549</v>
      </c>
      <c r="C1233" s="3">
        <v>26</v>
      </c>
      <c r="D1233" s="3"/>
      <c r="E1233" s="3"/>
      <c r="F1233" s="3">
        <v>26</v>
      </c>
      <c r="G1233" s="3"/>
      <c r="H1233" s="3"/>
      <c r="I1233" s="3">
        <v>28</v>
      </c>
      <c r="J1233" s="3"/>
      <c r="K1233" s="3"/>
      <c r="L1233" s="3">
        <v>28</v>
      </c>
      <c r="M1233" s="3"/>
      <c r="N1233" s="3"/>
      <c r="O1233" s="3">
        <v>30</v>
      </c>
      <c r="P1233" s="3"/>
      <c r="Q1233" s="3"/>
      <c r="R1233" s="3">
        <v>30</v>
      </c>
      <c r="S1233" s="3"/>
      <c r="T1233" s="3"/>
      <c r="U1233" s="3">
        <v>30</v>
      </c>
      <c r="V1233" s="3"/>
      <c r="W1233" s="3"/>
      <c r="X1233" s="3">
        <v>31</v>
      </c>
      <c r="Y1233" s="3"/>
      <c r="Z1233" s="3"/>
      <c r="AA1233" s="3">
        <v>31</v>
      </c>
      <c r="AB1233" s="3"/>
      <c r="AC1233" s="3"/>
      <c r="AD1233" s="3">
        <v>31</v>
      </c>
      <c r="AE1233" s="3"/>
      <c r="AF1233" s="3"/>
      <c r="AG1233" s="3">
        <v>31</v>
      </c>
      <c r="AH1233" s="3"/>
      <c r="AI1233" s="3"/>
      <c r="AJ1233" s="3">
        <v>33</v>
      </c>
      <c r="AK1233" s="3"/>
      <c r="AL1233" s="3"/>
      <c r="AM1233" s="3">
        <v>33</v>
      </c>
      <c r="AN1233" s="3"/>
      <c r="AO1233" s="3"/>
      <c r="AP1233" s="3">
        <v>34</v>
      </c>
      <c r="AQ1233" s="3"/>
      <c r="AR1233" s="3"/>
      <c r="AS1233" s="3">
        <v>34</v>
      </c>
      <c r="AT1233" s="3"/>
      <c r="AU1233" s="3"/>
      <c r="AV1233" s="3">
        <v>35</v>
      </c>
      <c r="AW1233" s="3"/>
      <c r="AX1233" s="3"/>
      <c r="AY1233" s="3">
        <v>35</v>
      </c>
      <c r="AZ1233" s="3"/>
      <c r="BA1233" s="3"/>
      <c r="BB1233" s="3">
        <v>35</v>
      </c>
      <c r="BC1233" s="3"/>
      <c r="BD1233" s="3"/>
      <c r="BE1233" s="3">
        <v>35</v>
      </c>
      <c r="BF1233" s="3"/>
      <c r="BG1233" s="3"/>
      <c r="BH1233" s="3">
        <v>35</v>
      </c>
      <c r="BI1233" s="3"/>
      <c r="BJ1233" s="3"/>
    </row>
    <row r="1234" spans="1:62" x14ac:dyDescent="0.3">
      <c r="A1234" s="3" t="s">
        <v>544</v>
      </c>
      <c r="B1234" s="3" t="s">
        <v>549</v>
      </c>
      <c r="C1234" s="3">
        <v>22</v>
      </c>
      <c r="D1234" s="3"/>
      <c r="E1234" s="3"/>
      <c r="F1234" s="3">
        <v>22</v>
      </c>
      <c r="G1234" s="3"/>
      <c r="H1234" s="3"/>
      <c r="I1234" s="3">
        <v>23</v>
      </c>
      <c r="J1234" s="3"/>
      <c r="K1234" s="3"/>
      <c r="L1234" s="3">
        <v>23</v>
      </c>
      <c r="M1234" s="3"/>
      <c r="N1234" s="3"/>
      <c r="O1234" s="3">
        <v>25</v>
      </c>
      <c r="P1234" s="3"/>
      <c r="Q1234" s="3"/>
      <c r="R1234" s="3">
        <v>25</v>
      </c>
      <c r="S1234" s="3"/>
      <c r="T1234" s="3"/>
      <c r="U1234" s="3">
        <v>25</v>
      </c>
      <c r="V1234" s="3"/>
      <c r="W1234" s="3"/>
      <c r="X1234" s="3">
        <v>26</v>
      </c>
      <c r="Y1234" s="3"/>
      <c r="Z1234" s="3"/>
      <c r="AA1234" s="3">
        <v>26</v>
      </c>
      <c r="AB1234" s="3"/>
      <c r="AC1234" s="3"/>
      <c r="AD1234" s="3">
        <v>26</v>
      </c>
      <c r="AE1234" s="3"/>
      <c r="AF1234" s="3"/>
      <c r="AG1234" s="3">
        <v>26</v>
      </c>
      <c r="AH1234" s="3"/>
      <c r="AI1234" s="3"/>
      <c r="AJ1234" s="3">
        <v>28</v>
      </c>
      <c r="AK1234" s="3"/>
      <c r="AL1234" s="3"/>
      <c r="AM1234" s="3">
        <v>28</v>
      </c>
      <c r="AN1234" s="3"/>
      <c r="AO1234" s="3"/>
      <c r="AP1234" s="3">
        <v>28</v>
      </c>
      <c r="AQ1234" s="3"/>
      <c r="AR1234" s="3"/>
      <c r="AS1234" s="3">
        <v>29</v>
      </c>
      <c r="AT1234" s="3"/>
      <c r="AU1234" s="3"/>
      <c r="AV1234" s="3">
        <v>30</v>
      </c>
      <c r="AW1234" s="3"/>
      <c r="AX1234" s="3"/>
      <c r="AY1234" s="3">
        <v>30</v>
      </c>
      <c r="AZ1234" s="3"/>
      <c r="BA1234" s="3"/>
      <c r="BB1234" s="3">
        <v>30</v>
      </c>
      <c r="BC1234" s="3"/>
      <c r="BD1234" s="3"/>
      <c r="BE1234" s="3">
        <v>30</v>
      </c>
      <c r="BF1234" s="3"/>
      <c r="BG1234" s="3"/>
      <c r="BH1234" s="3">
        <v>30</v>
      </c>
      <c r="BI1234" s="3"/>
      <c r="BJ1234" s="3"/>
    </row>
    <row r="1235" spans="1:62" x14ac:dyDescent="0.3">
      <c r="A1235" s="3" t="s">
        <v>545</v>
      </c>
      <c r="B1235" s="3" t="s">
        <v>1712</v>
      </c>
      <c r="C1235" s="3">
        <v>0</v>
      </c>
      <c r="D1235" s="3"/>
      <c r="E1235" s="3"/>
      <c r="F1235" s="3">
        <v>0</v>
      </c>
      <c r="G1235" s="3"/>
      <c r="H1235" s="3"/>
      <c r="I1235" s="3">
        <v>0</v>
      </c>
      <c r="J1235" s="3"/>
      <c r="K1235" s="3"/>
      <c r="L1235" s="3">
        <v>0</v>
      </c>
      <c r="M1235" s="3"/>
      <c r="N1235" s="3"/>
      <c r="O1235" s="3">
        <v>0</v>
      </c>
      <c r="P1235" s="3"/>
      <c r="Q1235" s="3"/>
      <c r="R1235" s="3">
        <v>0</v>
      </c>
      <c r="S1235" s="3"/>
      <c r="T1235" s="3"/>
      <c r="U1235" s="3">
        <v>0</v>
      </c>
      <c r="V1235" s="3"/>
      <c r="W1235" s="3"/>
      <c r="X1235" s="3">
        <v>0</v>
      </c>
      <c r="Y1235" s="3"/>
      <c r="Z1235" s="3"/>
      <c r="AA1235" s="3">
        <v>0</v>
      </c>
      <c r="AB1235" s="3"/>
      <c r="AC1235" s="3"/>
      <c r="AD1235" s="3">
        <v>0</v>
      </c>
      <c r="AE1235" s="3"/>
      <c r="AF1235" s="3"/>
      <c r="AG1235" s="3">
        <v>0</v>
      </c>
      <c r="AH1235" s="3"/>
      <c r="AI1235" s="3"/>
      <c r="AJ1235" s="3">
        <v>0</v>
      </c>
      <c r="AK1235" s="3"/>
      <c r="AL1235" s="3"/>
      <c r="AM1235" s="3">
        <v>0</v>
      </c>
      <c r="AN1235" s="3"/>
      <c r="AO1235" s="3"/>
      <c r="AP1235" s="3">
        <v>0</v>
      </c>
      <c r="AQ1235" s="3"/>
      <c r="AR1235" s="3"/>
      <c r="AS1235" s="3">
        <v>0</v>
      </c>
      <c r="AT1235" s="3"/>
      <c r="AU1235" s="3"/>
      <c r="AV1235" s="3">
        <v>0</v>
      </c>
      <c r="AW1235" s="3"/>
      <c r="AX1235" s="3"/>
      <c r="AY1235" s="3">
        <v>0</v>
      </c>
      <c r="AZ1235" s="3"/>
      <c r="BA1235" s="3"/>
      <c r="BB1235" s="3">
        <v>0</v>
      </c>
      <c r="BC1235" s="3"/>
      <c r="BD1235" s="3"/>
      <c r="BE1235" s="3">
        <v>0</v>
      </c>
      <c r="BF1235" s="3"/>
      <c r="BG1235" s="3"/>
      <c r="BH1235" s="3">
        <v>0</v>
      </c>
      <c r="BI1235" s="3"/>
      <c r="BJ1235" s="3"/>
    </row>
    <row r="1236" spans="1:62" x14ac:dyDescent="0.3">
      <c r="A1236" s="3" t="s">
        <v>546</v>
      </c>
      <c r="B1236" s="3" t="s">
        <v>1712</v>
      </c>
      <c r="C1236" s="3">
        <v>0</v>
      </c>
      <c r="D1236" s="3"/>
      <c r="E1236" s="3"/>
      <c r="F1236" s="3">
        <v>0</v>
      </c>
      <c r="G1236" s="3"/>
      <c r="H1236" s="3"/>
      <c r="I1236" s="3">
        <v>0</v>
      </c>
      <c r="J1236" s="3"/>
      <c r="K1236" s="3"/>
      <c r="L1236" s="3">
        <v>0</v>
      </c>
      <c r="M1236" s="3"/>
      <c r="N1236" s="3"/>
      <c r="O1236" s="3">
        <v>0</v>
      </c>
      <c r="P1236" s="3"/>
      <c r="Q1236" s="3"/>
      <c r="R1236" s="3">
        <v>0</v>
      </c>
      <c r="S1236" s="3"/>
      <c r="T1236" s="3"/>
      <c r="U1236" s="3">
        <v>0</v>
      </c>
      <c r="V1236" s="3"/>
      <c r="W1236" s="3"/>
      <c r="X1236" s="3">
        <v>0</v>
      </c>
      <c r="Y1236" s="3"/>
      <c r="Z1236" s="3"/>
      <c r="AA1236" s="3">
        <v>0</v>
      </c>
      <c r="AB1236" s="3"/>
      <c r="AC1236" s="3"/>
      <c r="AD1236" s="3">
        <v>0</v>
      </c>
      <c r="AE1236" s="3"/>
      <c r="AF1236" s="3"/>
      <c r="AG1236" s="3">
        <v>0</v>
      </c>
      <c r="AH1236" s="3"/>
      <c r="AI1236" s="3"/>
      <c r="AJ1236" s="3">
        <v>0</v>
      </c>
      <c r="AK1236" s="3"/>
      <c r="AL1236" s="3"/>
      <c r="AM1236" s="3">
        <v>0</v>
      </c>
      <c r="AN1236" s="3"/>
      <c r="AO1236" s="3"/>
      <c r="AP1236" s="3">
        <v>0</v>
      </c>
      <c r="AQ1236" s="3"/>
      <c r="AR1236" s="3"/>
      <c r="AS1236" s="3">
        <v>0</v>
      </c>
      <c r="AT1236" s="3"/>
      <c r="AU1236" s="3"/>
      <c r="AV1236" s="3">
        <v>0</v>
      </c>
      <c r="AW1236" s="3"/>
      <c r="AX1236" s="3"/>
      <c r="AY1236" s="3">
        <v>0</v>
      </c>
      <c r="AZ1236" s="3"/>
      <c r="BA1236" s="3"/>
      <c r="BB1236" s="3">
        <v>0</v>
      </c>
      <c r="BC1236" s="3"/>
      <c r="BD1236" s="3"/>
      <c r="BE1236" s="3">
        <v>0</v>
      </c>
      <c r="BF1236" s="3"/>
      <c r="BG1236" s="3"/>
      <c r="BH1236" s="3">
        <v>0</v>
      </c>
      <c r="BI1236" s="3"/>
      <c r="BJ1236" s="3"/>
    </row>
    <row r="1237" spans="1:62" x14ac:dyDescent="0.3">
      <c r="A1237" s="3" t="s">
        <v>1713</v>
      </c>
      <c r="B1237" s="3" t="s">
        <v>1712</v>
      </c>
      <c r="C1237" s="3">
        <v>0</v>
      </c>
      <c r="D1237" s="3"/>
      <c r="E1237" s="3"/>
      <c r="F1237" s="3">
        <v>0</v>
      </c>
      <c r="G1237" s="3"/>
      <c r="H1237" s="3"/>
      <c r="I1237" s="3">
        <v>0</v>
      </c>
      <c r="J1237" s="3"/>
      <c r="K1237" s="3"/>
      <c r="L1237" s="3">
        <v>0</v>
      </c>
      <c r="M1237" s="3"/>
      <c r="N1237" s="3"/>
      <c r="O1237" s="3">
        <v>0</v>
      </c>
      <c r="P1237" s="3"/>
      <c r="Q1237" s="3"/>
      <c r="R1237" s="3">
        <v>0</v>
      </c>
      <c r="S1237" s="3"/>
      <c r="T1237" s="3"/>
      <c r="U1237" s="3">
        <v>0</v>
      </c>
      <c r="V1237" s="3"/>
      <c r="W1237" s="3"/>
      <c r="X1237" s="3">
        <v>0</v>
      </c>
      <c r="Y1237" s="3"/>
      <c r="Z1237" s="3"/>
      <c r="AA1237" s="3">
        <v>0</v>
      </c>
      <c r="AB1237" s="3"/>
      <c r="AC1237" s="3"/>
      <c r="AD1237" s="3">
        <v>0</v>
      </c>
      <c r="AE1237" s="3"/>
      <c r="AF1237" s="3"/>
      <c r="AG1237" s="3">
        <v>0</v>
      </c>
      <c r="AH1237" s="3"/>
      <c r="AI1237" s="3"/>
      <c r="AJ1237" s="3">
        <v>0</v>
      </c>
      <c r="AK1237" s="3"/>
      <c r="AL1237" s="3"/>
      <c r="AM1237" s="3">
        <v>0</v>
      </c>
      <c r="AN1237" s="3"/>
      <c r="AO1237" s="3"/>
      <c r="AP1237" s="3">
        <v>0</v>
      </c>
      <c r="AQ1237" s="3"/>
      <c r="AR1237" s="3"/>
      <c r="AS1237" s="3">
        <v>0</v>
      </c>
      <c r="AT1237" s="3"/>
      <c r="AU1237" s="3"/>
      <c r="AV1237" s="3">
        <v>0</v>
      </c>
      <c r="AW1237" s="3"/>
      <c r="AX1237" s="3"/>
      <c r="AY1237" s="3">
        <v>0</v>
      </c>
      <c r="AZ1237" s="3"/>
      <c r="BA1237" s="3"/>
      <c r="BB1237" s="3">
        <v>0</v>
      </c>
      <c r="BC1237" s="3"/>
      <c r="BD1237" s="3"/>
      <c r="BE1237" s="3">
        <v>0</v>
      </c>
      <c r="BF1237" s="3"/>
      <c r="BG1237" s="3"/>
      <c r="BH1237" s="3">
        <v>0</v>
      </c>
      <c r="BI1237" s="3"/>
      <c r="BJ1237" s="3"/>
    </row>
    <row r="1238" spans="1:62" x14ac:dyDescent="0.3">
      <c r="A1238" s="3" t="s">
        <v>535</v>
      </c>
      <c r="B1238" s="3" t="s">
        <v>549</v>
      </c>
      <c r="C1238" s="3">
        <v>21</v>
      </c>
      <c r="D1238" s="3"/>
      <c r="E1238" s="3"/>
      <c r="F1238" s="3">
        <v>27</v>
      </c>
      <c r="G1238" s="3"/>
      <c r="H1238" s="3"/>
      <c r="I1238" s="3">
        <v>26</v>
      </c>
      <c r="J1238" s="3"/>
      <c r="K1238" s="3"/>
      <c r="L1238" s="3">
        <v>21</v>
      </c>
      <c r="M1238" s="3"/>
      <c r="N1238" s="3"/>
      <c r="O1238" s="3">
        <v>13</v>
      </c>
      <c r="P1238" s="3"/>
      <c r="Q1238" s="3"/>
      <c r="R1238" s="3">
        <v>13</v>
      </c>
      <c r="S1238" s="3"/>
      <c r="T1238" s="3"/>
      <c r="U1238" s="3">
        <v>12</v>
      </c>
      <c r="V1238" s="3"/>
      <c r="W1238" s="3"/>
      <c r="X1238" s="3">
        <v>10</v>
      </c>
      <c r="Y1238" s="3"/>
      <c r="Z1238" s="3"/>
      <c r="AA1238" s="3">
        <v>9</v>
      </c>
      <c r="AB1238" s="3"/>
      <c r="AC1238" s="3"/>
      <c r="AD1238" s="3">
        <v>10</v>
      </c>
      <c r="AE1238" s="3"/>
      <c r="AF1238" s="3"/>
      <c r="AG1238" s="3">
        <v>10</v>
      </c>
      <c r="AH1238" s="3"/>
      <c r="AI1238" s="3"/>
      <c r="AJ1238" s="3">
        <v>9</v>
      </c>
      <c r="AK1238" s="3"/>
      <c r="AL1238" s="3"/>
      <c r="AM1238" s="3">
        <v>9</v>
      </c>
      <c r="AN1238" s="3"/>
      <c r="AO1238" s="3"/>
      <c r="AP1238" s="3">
        <v>9</v>
      </c>
      <c r="AQ1238" s="3"/>
      <c r="AR1238" s="3"/>
      <c r="AS1238" s="3">
        <v>9</v>
      </c>
      <c r="AT1238" s="3"/>
      <c r="AU1238" s="3"/>
      <c r="AV1238" s="3">
        <v>10</v>
      </c>
      <c r="AW1238" s="3"/>
      <c r="AX1238" s="3"/>
      <c r="AY1238" s="3">
        <v>10</v>
      </c>
      <c r="AZ1238" s="3"/>
      <c r="BA1238" s="3"/>
      <c r="BB1238" s="3">
        <v>10</v>
      </c>
      <c r="BC1238" s="3"/>
      <c r="BD1238" s="3"/>
      <c r="BE1238" s="3">
        <v>9</v>
      </c>
      <c r="BF1238" s="3"/>
      <c r="BG1238" s="3"/>
      <c r="BH1238" s="3">
        <v>10</v>
      </c>
      <c r="BI1238" s="3"/>
      <c r="BJ1238" s="3"/>
    </row>
    <row r="1239" spans="1:62" x14ac:dyDescent="0.3">
      <c r="A1239" s="3" t="s">
        <v>536</v>
      </c>
      <c r="B1239" s="3" t="s">
        <v>549</v>
      </c>
      <c r="C1239" s="3">
        <v>19</v>
      </c>
      <c r="D1239" s="3"/>
      <c r="E1239" s="3"/>
      <c r="F1239" s="3">
        <v>24</v>
      </c>
      <c r="G1239" s="3"/>
      <c r="H1239" s="3"/>
      <c r="I1239" s="3">
        <v>23</v>
      </c>
      <c r="J1239" s="3"/>
      <c r="K1239" s="3"/>
      <c r="L1239" s="3">
        <v>19</v>
      </c>
      <c r="M1239" s="3"/>
      <c r="N1239" s="3"/>
      <c r="O1239" s="3">
        <v>12</v>
      </c>
      <c r="P1239" s="3"/>
      <c r="Q1239" s="3"/>
      <c r="R1239" s="3">
        <v>12</v>
      </c>
      <c r="S1239" s="3"/>
      <c r="T1239" s="3"/>
      <c r="U1239" s="3">
        <v>11</v>
      </c>
      <c r="V1239" s="3"/>
      <c r="W1239" s="3"/>
      <c r="X1239" s="3">
        <v>8</v>
      </c>
      <c r="Y1239" s="3"/>
      <c r="Z1239" s="3"/>
      <c r="AA1239" s="3">
        <v>8</v>
      </c>
      <c r="AB1239" s="3"/>
      <c r="AC1239" s="3"/>
      <c r="AD1239" s="3">
        <v>8</v>
      </c>
      <c r="AE1239" s="3"/>
      <c r="AF1239" s="3"/>
      <c r="AG1239" s="3">
        <v>9</v>
      </c>
      <c r="AH1239" s="3"/>
      <c r="AI1239" s="3"/>
      <c r="AJ1239" s="3">
        <v>9</v>
      </c>
      <c r="AK1239" s="3"/>
      <c r="AL1239" s="3"/>
      <c r="AM1239" s="3">
        <v>10</v>
      </c>
      <c r="AN1239" s="3"/>
      <c r="AO1239" s="3"/>
      <c r="AP1239" s="3">
        <v>8</v>
      </c>
      <c r="AQ1239" s="3"/>
      <c r="AR1239" s="3"/>
      <c r="AS1239" s="3">
        <v>9</v>
      </c>
      <c r="AT1239" s="3"/>
      <c r="AU1239" s="3"/>
      <c r="AV1239" s="3">
        <v>10</v>
      </c>
      <c r="AW1239" s="3"/>
      <c r="AX1239" s="3"/>
      <c r="AY1239" s="3">
        <v>10</v>
      </c>
      <c r="AZ1239" s="3"/>
      <c r="BA1239" s="3"/>
      <c r="BB1239" s="3">
        <v>9</v>
      </c>
      <c r="BC1239" s="3"/>
      <c r="BD1239" s="3"/>
      <c r="BE1239" s="3">
        <v>9</v>
      </c>
      <c r="BF1239" s="3"/>
      <c r="BG1239" s="3"/>
      <c r="BH1239" s="3">
        <v>10</v>
      </c>
      <c r="BI1239" s="3"/>
      <c r="BJ1239" s="3"/>
    </row>
    <row r="1240" spans="1:62" x14ac:dyDescent="0.3">
      <c r="A1240" s="3" t="s">
        <v>537</v>
      </c>
      <c r="B1240" s="3" t="s">
        <v>549</v>
      </c>
      <c r="C1240" s="3">
        <v>15</v>
      </c>
      <c r="D1240" s="3"/>
      <c r="E1240" s="3"/>
      <c r="F1240" s="3">
        <v>17</v>
      </c>
      <c r="G1240" s="3"/>
      <c r="H1240" s="3"/>
      <c r="I1240" s="3">
        <v>14</v>
      </c>
      <c r="J1240" s="3"/>
      <c r="K1240" s="3"/>
      <c r="L1240" s="3">
        <v>12</v>
      </c>
      <c r="M1240" s="3"/>
      <c r="N1240" s="3"/>
      <c r="O1240" s="3">
        <v>13</v>
      </c>
      <c r="P1240" s="3"/>
      <c r="Q1240" s="3"/>
      <c r="R1240" s="3">
        <v>13</v>
      </c>
      <c r="S1240" s="3"/>
      <c r="T1240" s="3"/>
      <c r="U1240" s="3">
        <v>13</v>
      </c>
      <c r="V1240" s="3"/>
      <c r="W1240" s="3"/>
      <c r="X1240" s="3">
        <v>15</v>
      </c>
      <c r="Y1240" s="3"/>
      <c r="Z1240" s="3"/>
      <c r="AA1240" s="3">
        <v>14</v>
      </c>
      <c r="AB1240" s="3"/>
      <c r="AC1240" s="3"/>
      <c r="AD1240" s="3">
        <v>14</v>
      </c>
      <c r="AE1240" s="3"/>
      <c r="AF1240" s="3"/>
      <c r="AG1240" s="3">
        <v>14</v>
      </c>
      <c r="AH1240" s="3"/>
      <c r="AI1240" s="3"/>
      <c r="AJ1240" s="3">
        <v>21</v>
      </c>
      <c r="AK1240" s="3"/>
      <c r="AL1240" s="3"/>
      <c r="AM1240" s="3">
        <v>16</v>
      </c>
      <c r="AN1240" s="3"/>
      <c r="AO1240" s="3"/>
      <c r="AP1240" s="3">
        <v>15</v>
      </c>
      <c r="AQ1240" s="3"/>
      <c r="AR1240" s="3"/>
      <c r="AS1240" s="3">
        <v>15</v>
      </c>
      <c r="AT1240" s="3"/>
      <c r="AU1240" s="3"/>
      <c r="AV1240" s="3">
        <v>21</v>
      </c>
      <c r="AW1240" s="3"/>
      <c r="AX1240" s="3"/>
      <c r="AY1240" s="3">
        <v>17</v>
      </c>
      <c r="AZ1240" s="3"/>
      <c r="BA1240" s="3"/>
      <c r="BB1240" s="3">
        <v>15</v>
      </c>
      <c r="BC1240" s="3"/>
      <c r="BD1240" s="3"/>
      <c r="BE1240" s="3">
        <v>15</v>
      </c>
      <c r="BF1240" s="3"/>
      <c r="BG1240" s="3"/>
      <c r="BH1240" s="3">
        <v>15</v>
      </c>
      <c r="BI1240" s="3"/>
      <c r="BJ1240" s="3"/>
    </row>
    <row r="1241" spans="1:62" x14ac:dyDescent="0.3">
      <c r="A1241" s="3" t="s">
        <v>538</v>
      </c>
      <c r="B1241" s="3" t="s">
        <v>549</v>
      </c>
      <c r="C1241" s="3">
        <v>13</v>
      </c>
      <c r="D1241" s="3"/>
      <c r="E1241" s="3"/>
      <c r="F1241" s="3">
        <v>16</v>
      </c>
      <c r="G1241" s="3"/>
      <c r="H1241" s="3"/>
      <c r="I1241" s="3">
        <v>15</v>
      </c>
      <c r="J1241" s="3"/>
      <c r="K1241" s="3"/>
      <c r="L1241" s="3">
        <v>12</v>
      </c>
      <c r="M1241" s="3"/>
      <c r="N1241" s="3"/>
      <c r="O1241" s="3">
        <v>13</v>
      </c>
      <c r="P1241" s="3"/>
      <c r="Q1241" s="3"/>
      <c r="R1241" s="3">
        <v>13</v>
      </c>
      <c r="S1241" s="3"/>
      <c r="T1241" s="3"/>
      <c r="U1241" s="3">
        <v>13</v>
      </c>
      <c r="V1241" s="3"/>
      <c r="W1241" s="3"/>
      <c r="X1241" s="3">
        <v>15</v>
      </c>
      <c r="Y1241" s="3"/>
      <c r="Z1241" s="3"/>
      <c r="AA1241" s="3">
        <v>15</v>
      </c>
      <c r="AB1241" s="3"/>
      <c r="AC1241" s="3"/>
      <c r="AD1241" s="3">
        <v>15</v>
      </c>
      <c r="AE1241" s="3"/>
      <c r="AF1241" s="3"/>
      <c r="AG1241" s="3">
        <v>15</v>
      </c>
      <c r="AH1241" s="3"/>
      <c r="AI1241" s="3"/>
      <c r="AJ1241" s="3">
        <v>21</v>
      </c>
      <c r="AK1241" s="3"/>
      <c r="AL1241" s="3"/>
      <c r="AM1241" s="3">
        <v>18</v>
      </c>
      <c r="AN1241" s="3"/>
      <c r="AO1241" s="3"/>
      <c r="AP1241" s="3">
        <v>16</v>
      </c>
      <c r="AQ1241" s="3"/>
      <c r="AR1241" s="3"/>
      <c r="AS1241" s="3">
        <v>16</v>
      </c>
      <c r="AT1241" s="3"/>
      <c r="AU1241" s="3"/>
      <c r="AV1241" s="3">
        <v>21</v>
      </c>
      <c r="AW1241" s="3"/>
      <c r="AX1241" s="3"/>
      <c r="AY1241" s="3">
        <v>17</v>
      </c>
      <c r="AZ1241" s="3"/>
      <c r="BA1241" s="3"/>
      <c r="BB1241" s="3">
        <v>16</v>
      </c>
      <c r="BC1241" s="3"/>
      <c r="BD1241" s="3"/>
      <c r="BE1241" s="3">
        <v>15</v>
      </c>
      <c r="BF1241" s="3"/>
      <c r="BG1241" s="3"/>
      <c r="BH1241" s="3">
        <v>15</v>
      </c>
      <c r="BI1241" s="3"/>
      <c r="BJ1241" s="3"/>
    </row>
    <row r="1242" spans="1:62" x14ac:dyDescent="0.3">
      <c r="A1242" s="3" t="s">
        <v>539</v>
      </c>
      <c r="B1242" s="3" t="s">
        <v>549</v>
      </c>
      <c r="C1242" s="3">
        <v>11</v>
      </c>
      <c r="D1242" s="3"/>
      <c r="E1242" s="3"/>
      <c r="F1242" s="3">
        <v>9</v>
      </c>
      <c r="G1242" s="3"/>
      <c r="H1242" s="3"/>
      <c r="I1242" s="3">
        <v>14</v>
      </c>
      <c r="J1242" s="3"/>
      <c r="K1242" s="3"/>
      <c r="L1242" s="3">
        <v>18</v>
      </c>
      <c r="M1242" s="3"/>
      <c r="N1242" s="3"/>
      <c r="O1242" s="3">
        <v>8</v>
      </c>
      <c r="P1242" s="3"/>
      <c r="Q1242" s="3"/>
      <c r="R1242" s="3">
        <v>10</v>
      </c>
      <c r="S1242" s="3"/>
      <c r="T1242" s="3"/>
      <c r="U1242" s="3">
        <v>15</v>
      </c>
      <c r="V1242" s="3"/>
      <c r="W1242" s="3"/>
      <c r="X1242" s="3">
        <v>12</v>
      </c>
      <c r="Y1242" s="3"/>
      <c r="Z1242" s="3"/>
      <c r="AA1242" s="3">
        <v>9</v>
      </c>
      <c r="AB1242" s="3"/>
      <c r="AC1242" s="3"/>
      <c r="AD1242" s="3">
        <v>13</v>
      </c>
      <c r="AE1242" s="3"/>
      <c r="AF1242" s="3"/>
      <c r="AG1242" s="3">
        <v>14</v>
      </c>
      <c r="AH1242" s="3"/>
      <c r="AI1242" s="3"/>
      <c r="AJ1242" s="3">
        <v>10</v>
      </c>
      <c r="AK1242" s="3"/>
      <c r="AL1242" s="3"/>
      <c r="AM1242" s="3">
        <v>12</v>
      </c>
      <c r="AN1242" s="3"/>
      <c r="AO1242" s="3"/>
      <c r="AP1242" s="3">
        <v>14</v>
      </c>
      <c r="AQ1242" s="3"/>
      <c r="AR1242" s="3"/>
      <c r="AS1242" s="3">
        <v>14</v>
      </c>
      <c r="AT1242" s="3"/>
      <c r="AU1242" s="3"/>
      <c r="AV1242" s="3">
        <v>12</v>
      </c>
      <c r="AW1242" s="3"/>
      <c r="AX1242" s="3"/>
      <c r="AY1242" s="3">
        <v>13</v>
      </c>
      <c r="AZ1242" s="3"/>
      <c r="BA1242" s="3"/>
      <c r="BB1242" s="3">
        <v>12</v>
      </c>
      <c r="BC1242" s="3"/>
      <c r="BD1242" s="3"/>
      <c r="BE1242" s="3">
        <v>13</v>
      </c>
      <c r="BF1242" s="3"/>
      <c r="BG1242" s="3"/>
      <c r="BH1242" s="3">
        <v>13</v>
      </c>
      <c r="BI1242" s="3"/>
      <c r="BJ1242" s="3"/>
    </row>
    <row r="1243" spans="1:62" x14ac:dyDescent="0.3">
      <c r="A1243" s="3" t="s">
        <v>540</v>
      </c>
      <c r="B1243" s="3" t="s">
        <v>549</v>
      </c>
      <c r="C1243" s="3">
        <v>11</v>
      </c>
      <c r="D1243" s="3"/>
      <c r="E1243" s="3"/>
      <c r="F1243" s="3">
        <v>9</v>
      </c>
      <c r="G1243" s="3"/>
      <c r="H1243" s="3"/>
      <c r="I1243" s="3">
        <v>14</v>
      </c>
      <c r="J1243" s="3"/>
      <c r="K1243" s="3"/>
      <c r="L1243" s="3">
        <v>18</v>
      </c>
      <c r="M1243" s="3"/>
      <c r="N1243" s="3"/>
      <c r="O1243" s="3">
        <v>9</v>
      </c>
      <c r="P1243" s="3"/>
      <c r="Q1243" s="3"/>
      <c r="R1243" s="3">
        <v>10</v>
      </c>
      <c r="S1243" s="3"/>
      <c r="T1243" s="3"/>
      <c r="U1243" s="3">
        <v>15</v>
      </c>
      <c r="V1243" s="3"/>
      <c r="W1243" s="3"/>
      <c r="X1243" s="3">
        <v>10</v>
      </c>
      <c r="Y1243" s="3"/>
      <c r="Z1243" s="3"/>
      <c r="AA1243" s="3">
        <v>9</v>
      </c>
      <c r="AB1243" s="3"/>
      <c r="AC1243" s="3"/>
      <c r="AD1243" s="3">
        <v>13</v>
      </c>
      <c r="AE1243" s="3"/>
      <c r="AF1243" s="3"/>
      <c r="AG1243" s="3">
        <v>15</v>
      </c>
      <c r="AH1243" s="3"/>
      <c r="AI1243" s="3"/>
      <c r="AJ1243" s="3">
        <v>11</v>
      </c>
      <c r="AK1243" s="3"/>
      <c r="AL1243" s="3"/>
      <c r="AM1243" s="3">
        <v>12</v>
      </c>
      <c r="AN1243" s="3"/>
      <c r="AO1243" s="3"/>
      <c r="AP1243" s="3">
        <v>15</v>
      </c>
      <c r="AQ1243" s="3"/>
      <c r="AR1243" s="3"/>
      <c r="AS1243" s="3">
        <v>15</v>
      </c>
      <c r="AT1243" s="3"/>
      <c r="AU1243" s="3"/>
      <c r="AV1243" s="3">
        <v>12</v>
      </c>
      <c r="AW1243" s="3"/>
      <c r="AX1243" s="3"/>
      <c r="AY1243" s="3">
        <v>12</v>
      </c>
      <c r="AZ1243" s="3"/>
      <c r="BA1243" s="3"/>
      <c r="BB1243" s="3">
        <v>12</v>
      </c>
      <c r="BC1243" s="3"/>
      <c r="BD1243" s="3"/>
      <c r="BE1243" s="3">
        <v>13</v>
      </c>
      <c r="BF1243" s="3"/>
      <c r="BG1243" s="3"/>
      <c r="BH1243" s="3">
        <v>13</v>
      </c>
      <c r="BI1243" s="3"/>
      <c r="BJ1243" s="3"/>
    </row>
    <row r="1244" spans="1:62" x14ac:dyDescent="0.3">
      <c r="A1244" s="3" t="s">
        <v>541</v>
      </c>
      <c r="B1244" s="3" t="s">
        <v>549</v>
      </c>
      <c r="C1244" s="3">
        <v>13</v>
      </c>
      <c r="D1244" s="3"/>
      <c r="E1244" s="3"/>
      <c r="F1244" s="3">
        <v>14</v>
      </c>
      <c r="G1244" s="3"/>
      <c r="H1244" s="3"/>
      <c r="I1244" s="3">
        <v>18</v>
      </c>
      <c r="J1244" s="3"/>
      <c r="K1244" s="3"/>
      <c r="L1244" s="3">
        <v>18</v>
      </c>
      <c r="M1244" s="3"/>
      <c r="N1244" s="3"/>
      <c r="O1244" s="3">
        <v>15</v>
      </c>
      <c r="P1244" s="3"/>
      <c r="Q1244" s="3"/>
      <c r="R1244" s="3">
        <v>14</v>
      </c>
      <c r="S1244" s="3"/>
      <c r="T1244" s="3"/>
      <c r="U1244" s="3">
        <v>20</v>
      </c>
      <c r="V1244" s="3"/>
      <c r="W1244" s="3"/>
      <c r="X1244" s="3">
        <v>15</v>
      </c>
      <c r="Y1244" s="3"/>
      <c r="Z1244" s="3"/>
      <c r="AA1244" s="3">
        <v>15</v>
      </c>
      <c r="AB1244" s="3"/>
      <c r="AC1244" s="3"/>
      <c r="AD1244" s="3">
        <v>16</v>
      </c>
      <c r="AE1244" s="3"/>
      <c r="AF1244" s="3"/>
      <c r="AG1244" s="3">
        <v>19</v>
      </c>
      <c r="AH1244" s="3"/>
      <c r="AI1244" s="3"/>
      <c r="AJ1244" s="3">
        <v>15</v>
      </c>
      <c r="AK1244" s="3"/>
      <c r="AL1244" s="3"/>
      <c r="AM1244" s="3">
        <v>13</v>
      </c>
      <c r="AN1244" s="3"/>
      <c r="AO1244" s="3"/>
      <c r="AP1244" s="3">
        <v>18</v>
      </c>
      <c r="AQ1244" s="3"/>
      <c r="AR1244" s="3"/>
      <c r="AS1244" s="3">
        <v>20</v>
      </c>
      <c r="AT1244" s="3"/>
      <c r="AU1244" s="3"/>
      <c r="AV1244" s="3">
        <v>17</v>
      </c>
      <c r="AW1244" s="3"/>
      <c r="AX1244" s="3"/>
      <c r="AY1244" s="3">
        <v>16</v>
      </c>
      <c r="AZ1244" s="3"/>
      <c r="BA1244" s="3"/>
      <c r="BB1244" s="3">
        <v>14</v>
      </c>
      <c r="BC1244" s="3"/>
      <c r="BD1244" s="3"/>
      <c r="BE1244" s="3">
        <v>16</v>
      </c>
      <c r="BF1244" s="3"/>
      <c r="BG1244" s="3"/>
      <c r="BH1244" s="3">
        <v>18</v>
      </c>
      <c r="BI1244" s="3"/>
      <c r="BJ1244" s="3"/>
    </row>
    <row r="1245" spans="1:62" x14ac:dyDescent="0.3">
      <c r="A1245" s="3" t="s">
        <v>542</v>
      </c>
      <c r="B1245" s="3" t="s">
        <v>549</v>
      </c>
      <c r="C1245" s="3">
        <v>12</v>
      </c>
      <c r="D1245" s="3"/>
      <c r="E1245" s="3"/>
      <c r="F1245" s="3">
        <v>14</v>
      </c>
      <c r="G1245" s="3"/>
      <c r="H1245" s="3"/>
      <c r="I1245" s="3">
        <v>14</v>
      </c>
      <c r="J1245" s="3"/>
      <c r="K1245" s="3"/>
      <c r="L1245" s="3">
        <v>17</v>
      </c>
      <c r="M1245" s="3"/>
      <c r="N1245" s="3"/>
      <c r="O1245" s="3">
        <v>14</v>
      </c>
      <c r="P1245" s="3"/>
      <c r="Q1245" s="3"/>
      <c r="R1245" s="3">
        <v>13</v>
      </c>
      <c r="S1245" s="3"/>
      <c r="T1245" s="3"/>
      <c r="U1245" s="3">
        <v>18</v>
      </c>
      <c r="V1245" s="3"/>
      <c r="W1245" s="3"/>
      <c r="X1245" s="3">
        <v>13</v>
      </c>
      <c r="Y1245" s="3"/>
      <c r="Z1245" s="3"/>
      <c r="AA1245" s="3">
        <v>13</v>
      </c>
      <c r="AB1245" s="3"/>
      <c r="AC1245" s="3"/>
      <c r="AD1245" s="3">
        <v>15</v>
      </c>
      <c r="AE1245" s="3"/>
      <c r="AF1245" s="3"/>
      <c r="AG1245" s="3">
        <v>18</v>
      </c>
      <c r="AH1245" s="3"/>
      <c r="AI1245" s="3"/>
      <c r="AJ1245" s="3">
        <v>15</v>
      </c>
      <c r="AK1245" s="3"/>
      <c r="AL1245" s="3"/>
      <c r="AM1245" s="3">
        <v>14</v>
      </c>
      <c r="AN1245" s="3"/>
      <c r="AO1245" s="3"/>
      <c r="AP1245" s="3">
        <v>18</v>
      </c>
      <c r="AQ1245" s="3"/>
      <c r="AR1245" s="3"/>
      <c r="AS1245" s="3">
        <v>19</v>
      </c>
      <c r="AT1245" s="3"/>
      <c r="AU1245" s="3"/>
      <c r="AV1245" s="3">
        <v>16</v>
      </c>
      <c r="AW1245" s="3"/>
      <c r="AX1245" s="3"/>
      <c r="AY1245" s="3">
        <v>14</v>
      </c>
      <c r="AZ1245" s="3"/>
      <c r="BA1245" s="3"/>
      <c r="BB1245" s="3">
        <v>15</v>
      </c>
      <c r="BC1245" s="3"/>
      <c r="BD1245" s="3"/>
      <c r="BE1245" s="3">
        <v>17</v>
      </c>
      <c r="BF1245" s="3"/>
      <c r="BG1245" s="3"/>
      <c r="BH1245" s="3">
        <v>18</v>
      </c>
      <c r="BI1245" s="3"/>
      <c r="BJ1245" s="3"/>
    </row>
    <row r="1246" spans="1:62" x14ac:dyDescent="0.3">
      <c r="A1246" s="3" t="s">
        <v>550</v>
      </c>
      <c r="B1246" s="3" t="s">
        <v>150</v>
      </c>
      <c r="C1246" s="3">
        <v>3.9999999105930301E-2</v>
      </c>
      <c r="D1246" s="3"/>
      <c r="E1246" s="3"/>
      <c r="F1246" s="3">
        <v>3.9999999105930301E-2</v>
      </c>
      <c r="G1246" s="3"/>
      <c r="H1246" s="3"/>
      <c r="I1246" s="3">
        <v>3.9999999105930301E-2</v>
      </c>
      <c r="J1246" s="3"/>
      <c r="K1246" s="3"/>
      <c r="L1246" s="3">
        <v>5.0000000745058101E-2</v>
      </c>
      <c r="M1246" s="3"/>
      <c r="N1246" s="3"/>
      <c r="O1246" s="3">
        <v>3.9999999105930301E-2</v>
      </c>
      <c r="P1246" s="3"/>
      <c r="Q1246" s="3"/>
      <c r="R1246" s="3">
        <v>3.9999999105930301E-2</v>
      </c>
      <c r="S1246" s="3"/>
      <c r="T1246" s="3"/>
      <c r="U1246" s="3">
        <v>5.9999998658895499E-2</v>
      </c>
      <c r="V1246" s="3"/>
      <c r="W1246" s="3"/>
      <c r="X1246" s="3">
        <v>5.9999998658895499E-2</v>
      </c>
      <c r="Y1246" s="3"/>
      <c r="Z1246" s="3"/>
      <c r="AA1246" s="3">
        <v>7.0000000298023196E-2</v>
      </c>
      <c r="AB1246" s="3"/>
      <c r="AC1246" s="3"/>
      <c r="AD1246" s="3">
        <v>7.0000000298023196E-2</v>
      </c>
      <c r="AE1246" s="3"/>
      <c r="AF1246" s="3"/>
      <c r="AG1246" s="3">
        <v>7.0000000298023196E-2</v>
      </c>
      <c r="AH1246" s="3"/>
      <c r="AI1246" s="3"/>
      <c r="AJ1246" s="3">
        <v>7.9999998211860698E-2</v>
      </c>
      <c r="AK1246" s="3"/>
      <c r="AL1246" s="3"/>
      <c r="AM1246" s="3">
        <v>7.9999998211860698E-2</v>
      </c>
      <c r="AN1246" s="3"/>
      <c r="AO1246" s="3"/>
      <c r="AP1246" s="3">
        <v>7.0000000298023196E-2</v>
      </c>
      <c r="AQ1246" s="3"/>
      <c r="AR1246" s="3"/>
      <c r="AS1246" s="3">
        <v>7.0000000298023196E-2</v>
      </c>
      <c r="AT1246" s="3"/>
      <c r="AU1246" s="3"/>
      <c r="AV1246" s="3">
        <v>7.9999998211860698E-2</v>
      </c>
      <c r="AW1246" s="3"/>
      <c r="AX1246" s="3"/>
      <c r="AY1246" s="3">
        <v>7.9999998211860698E-2</v>
      </c>
      <c r="AZ1246" s="3"/>
      <c r="BA1246" s="3"/>
      <c r="BB1246" s="3">
        <v>7.9999998211860698E-2</v>
      </c>
      <c r="BC1246" s="3"/>
      <c r="BD1246" s="3"/>
      <c r="BE1246" s="3">
        <v>7.9999998211860698E-2</v>
      </c>
      <c r="BF1246" s="3"/>
      <c r="BG1246" s="3"/>
      <c r="BH1246" s="3">
        <v>7.9999998211860698E-2</v>
      </c>
      <c r="BI1246" s="3"/>
      <c r="BJ1246" s="3"/>
    </row>
    <row r="1247" spans="1:62" x14ac:dyDescent="0.3">
      <c r="A1247" s="3" t="s">
        <v>551</v>
      </c>
      <c r="B1247" s="3" t="s">
        <v>150</v>
      </c>
      <c r="C1247" s="3">
        <v>3.9999999105930301E-2</v>
      </c>
      <c r="D1247" s="3"/>
      <c r="E1247" s="3"/>
      <c r="F1247" s="3">
        <v>3.9999999105930301E-2</v>
      </c>
      <c r="G1247" s="3"/>
      <c r="H1247" s="3"/>
      <c r="I1247" s="3">
        <v>3.9999999105930301E-2</v>
      </c>
      <c r="J1247" s="3"/>
      <c r="K1247" s="3"/>
      <c r="L1247" s="3">
        <v>3.9999999105930301E-2</v>
      </c>
      <c r="M1247" s="3"/>
      <c r="N1247" s="3"/>
      <c r="O1247" s="3">
        <v>3.9999999105930301E-2</v>
      </c>
      <c r="P1247" s="3"/>
      <c r="Q1247" s="3"/>
      <c r="R1247" s="3">
        <v>3.9999999105930301E-2</v>
      </c>
      <c r="S1247" s="3"/>
      <c r="T1247" s="3"/>
      <c r="U1247" s="3">
        <v>5.9999998658895499E-2</v>
      </c>
      <c r="V1247" s="3"/>
      <c r="W1247" s="3"/>
      <c r="X1247" s="3">
        <v>5.9999998658895499E-2</v>
      </c>
      <c r="Y1247" s="3"/>
      <c r="Z1247" s="3"/>
      <c r="AA1247" s="3">
        <v>5.9999998658895499E-2</v>
      </c>
      <c r="AB1247" s="3"/>
      <c r="AC1247" s="3"/>
      <c r="AD1247" s="3">
        <v>7.0000000298023196E-2</v>
      </c>
      <c r="AE1247" s="3"/>
      <c r="AF1247" s="3"/>
      <c r="AG1247" s="3">
        <v>7.0000000298023196E-2</v>
      </c>
      <c r="AH1247" s="3"/>
      <c r="AI1247" s="3"/>
      <c r="AJ1247" s="3">
        <v>7.9999998211860698E-2</v>
      </c>
      <c r="AK1247" s="3"/>
      <c r="AL1247" s="3"/>
      <c r="AM1247" s="3">
        <v>7.9999998211860698E-2</v>
      </c>
      <c r="AN1247" s="3"/>
      <c r="AO1247" s="3"/>
      <c r="AP1247" s="3">
        <v>7.0000000298023196E-2</v>
      </c>
      <c r="AQ1247" s="3"/>
      <c r="AR1247" s="3"/>
      <c r="AS1247" s="3">
        <v>7.0000000298023196E-2</v>
      </c>
      <c r="AT1247" s="3"/>
      <c r="AU1247" s="3"/>
      <c r="AV1247" s="3">
        <v>7.9999998211860698E-2</v>
      </c>
      <c r="AW1247" s="3"/>
      <c r="AX1247" s="3"/>
      <c r="AY1247" s="3">
        <v>7.9999998211860698E-2</v>
      </c>
      <c r="AZ1247" s="3"/>
      <c r="BA1247" s="3"/>
      <c r="BB1247" s="3">
        <v>7.9999998211860698E-2</v>
      </c>
      <c r="BC1247" s="3"/>
      <c r="BD1247" s="3"/>
      <c r="BE1247" s="3">
        <v>7.9999998211860698E-2</v>
      </c>
      <c r="BF1247" s="3"/>
      <c r="BG1247" s="3"/>
      <c r="BH1247" s="3">
        <v>7.9999998211860698E-2</v>
      </c>
      <c r="BI1247" s="3"/>
      <c r="BJ1247" s="3"/>
    </row>
    <row r="1248" spans="1:62" x14ac:dyDescent="0.3">
      <c r="A1248" s="3" t="s">
        <v>552</v>
      </c>
      <c r="B1248" s="3" t="s">
        <v>150</v>
      </c>
      <c r="C1248" s="3">
        <v>-9.9999997764825804E-3</v>
      </c>
      <c r="D1248" s="3"/>
      <c r="E1248" s="3"/>
      <c r="F1248" s="3">
        <v>0</v>
      </c>
      <c r="G1248" s="3"/>
      <c r="H1248" s="3"/>
      <c r="I1248" s="3">
        <v>9.9999997764825804E-3</v>
      </c>
      <c r="J1248" s="3"/>
      <c r="K1248" s="3"/>
      <c r="L1248" s="3">
        <v>9.9999997764825804E-3</v>
      </c>
      <c r="M1248" s="3"/>
      <c r="N1248" s="3"/>
      <c r="O1248" s="3">
        <v>-9.9999997764825804E-3</v>
      </c>
      <c r="P1248" s="3"/>
      <c r="Q1248" s="3"/>
      <c r="R1248" s="3">
        <v>-9.9999997764825804E-3</v>
      </c>
      <c r="S1248" s="3"/>
      <c r="T1248" s="3"/>
      <c r="U1248" s="3">
        <v>0</v>
      </c>
      <c r="V1248" s="3"/>
      <c r="W1248" s="3"/>
      <c r="X1248" s="3">
        <v>-1.9999999552965199E-2</v>
      </c>
      <c r="Y1248" s="3"/>
      <c r="Z1248" s="3"/>
      <c r="AA1248" s="3">
        <v>-1.9999999552965199E-2</v>
      </c>
      <c r="AB1248" s="3"/>
      <c r="AC1248" s="3"/>
      <c r="AD1248" s="3">
        <v>-9.9999997764825804E-3</v>
      </c>
      <c r="AE1248" s="3"/>
      <c r="AF1248" s="3"/>
      <c r="AG1248" s="3">
        <v>-9.9999997764825804E-3</v>
      </c>
      <c r="AH1248" s="3"/>
      <c r="AI1248" s="3"/>
      <c r="AJ1248" s="3">
        <v>-2.9999999329447701E-2</v>
      </c>
      <c r="AK1248" s="3"/>
      <c r="AL1248" s="3"/>
      <c r="AM1248" s="3">
        <v>-2.9999999329447701E-2</v>
      </c>
      <c r="AN1248" s="3"/>
      <c r="AO1248" s="3"/>
      <c r="AP1248" s="3">
        <v>-1.9999999552965199E-2</v>
      </c>
      <c r="AQ1248" s="3"/>
      <c r="AR1248" s="3"/>
      <c r="AS1248" s="3">
        <v>-1.9999999552965199E-2</v>
      </c>
      <c r="AT1248" s="3"/>
      <c r="AU1248" s="3"/>
      <c r="AV1248" s="3">
        <v>-3.9999999105930301E-2</v>
      </c>
      <c r="AW1248" s="3"/>
      <c r="AX1248" s="3"/>
      <c r="AY1248" s="3">
        <v>-2.9999999329447701E-2</v>
      </c>
      <c r="AZ1248" s="3"/>
      <c r="BA1248" s="3"/>
      <c r="BB1248" s="3">
        <v>-2.9999999329447701E-2</v>
      </c>
      <c r="BC1248" s="3"/>
      <c r="BD1248" s="3"/>
      <c r="BE1248" s="3">
        <v>-2.9999999329447701E-2</v>
      </c>
      <c r="BF1248" s="3"/>
      <c r="BG1248" s="3"/>
      <c r="BH1248" s="3">
        <v>-2.9999999329447701E-2</v>
      </c>
      <c r="BI1248" s="3"/>
      <c r="BJ1248" s="3"/>
    </row>
    <row r="1249" spans="1:62" x14ac:dyDescent="0.3">
      <c r="A1249" s="3" t="s">
        <v>553</v>
      </c>
      <c r="B1249" s="3" t="s">
        <v>150</v>
      </c>
      <c r="C1249" s="3">
        <v>-2.9999999329447701E-2</v>
      </c>
      <c r="D1249" s="3"/>
      <c r="E1249" s="3"/>
      <c r="F1249" s="3">
        <v>-2.9999999329447701E-2</v>
      </c>
      <c r="G1249" s="3"/>
      <c r="H1249" s="3"/>
      <c r="I1249" s="3">
        <v>-1.9999999552965199E-2</v>
      </c>
      <c r="J1249" s="3"/>
      <c r="K1249" s="3"/>
      <c r="L1249" s="3">
        <v>-9.9999997764825804E-3</v>
      </c>
      <c r="M1249" s="3"/>
      <c r="N1249" s="3"/>
      <c r="O1249" s="3">
        <v>-3.9999999105930301E-2</v>
      </c>
      <c r="P1249" s="3"/>
      <c r="Q1249" s="3"/>
      <c r="R1249" s="3">
        <v>-2.9999999329447701E-2</v>
      </c>
      <c r="S1249" s="3"/>
      <c r="T1249" s="3"/>
      <c r="U1249" s="3">
        <v>-1.9999999552965199E-2</v>
      </c>
      <c r="V1249" s="3"/>
      <c r="W1249" s="3"/>
      <c r="X1249" s="3">
        <v>-3.9999999105930301E-2</v>
      </c>
      <c r="Y1249" s="3"/>
      <c r="Z1249" s="3"/>
      <c r="AA1249" s="3">
        <v>-3.9999999105930301E-2</v>
      </c>
      <c r="AB1249" s="3"/>
      <c r="AC1249" s="3"/>
      <c r="AD1249" s="3">
        <v>-2.9999999329447701E-2</v>
      </c>
      <c r="AE1249" s="3"/>
      <c r="AF1249" s="3"/>
      <c r="AG1249" s="3">
        <v>-2.9999999329447701E-2</v>
      </c>
      <c r="AH1249" s="3"/>
      <c r="AI1249" s="3"/>
      <c r="AJ1249" s="3">
        <v>-5.0000000745058101E-2</v>
      </c>
      <c r="AK1249" s="3"/>
      <c r="AL1249" s="3"/>
      <c r="AM1249" s="3">
        <v>-5.0000000745058101E-2</v>
      </c>
      <c r="AN1249" s="3"/>
      <c r="AO1249" s="3"/>
      <c r="AP1249" s="3">
        <v>-3.9999999105930301E-2</v>
      </c>
      <c r="AQ1249" s="3"/>
      <c r="AR1249" s="3"/>
      <c r="AS1249" s="3">
        <v>-3.9999999105930301E-2</v>
      </c>
      <c r="AT1249" s="3"/>
      <c r="AU1249" s="3"/>
      <c r="AV1249" s="3">
        <v>-5.9999998658895499E-2</v>
      </c>
      <c r="AW1249" s="3"/>
      <c r="AX1249" s="3"/>
      <c r="AY1249" s="3">
        <v>-5.0000000745058101E-2</v>
      </c>
      <c r="AZ1249" s="3"/>
      <c r="BA1249" s="3"/>
      <c r="BB1249" s="3">
        <v>-5.0000000745058101E-2</v>
      </c>
      <c r="BC1249" s="3"/>
      <c r="BD1249" s="3"/>
      <c r="BE1249" s="3">
        <v>-5.0000000745058101E-2</v>
      </c>
      <c r="BF1249" s="3"/>
      <c r="BG1249" s="3"/>
      <c r="BH1249" s="3">
        <v>-5.0000000745058101E-2</v>
      </c>
      <c r="BI1249" s="3"/>
      <c r="BJ1249" s="3"/>
    </row>
    <row r="1250" spans="1:62" x14ac:dyDescent="0.3">
      <c r="A1250" s="3" t="s">
        <v>1714</v>
      </c>
      <c r="B1250" s="3" t="s">
        <v>549</v>
      </c>
      <c r="C1250" s="3">
        <v>0</v>
      </c>
      <c r="D1250" s="3"/>
      <c r="E1250" s="3"/>
      <c r="F1250" s="3">
        <v>0</v>
      </c>
      <c r="G1250" s="3"/>
      <c r="H1250" s="3"/>
      <c r="I1250" s="3">
        <v>0</v>
      </c>
      <c r="J1250" s="3"/>
      <c r="K1250" s="3"/>
      <c r="L1250" s="3">
        <v>0</v>
      </c>
      <c r="M1250" s="3"/>
      <c r="N1250" s="3"/>
      <c r="O1250" s="3">
        <v>0</v>
      </c>
      <c r="P1250" s="3"/>
      <c r="Q1250" s="3"/>
      <c r="R1250" s="3">
        <v>0</v>
      </c>
      <c r="S1250" s="3"/>
      <c r="T1250" s="3"/>
      <c r="U1250" s="3">
        <v>0</v>
      </c>
      <c r="V1250" s="3"/>
      <c r="W1250" s="3"/>
      <c r="X1250" s="3">
        <v>0</v>
      </c>
      <c r="Y1250" s="3"/>
      <c r="Z1250" s="3"/>
      <c r="AA1250" s="3">
        <v>0</v>
      </c>
      <c r="AB1250" s="3"/>
      <c r="AC1250" s="3"/>
      <c r="AD1250" s="3">
        <v>0</v>
      </c>
      <c r="AE1250" s="3"/>
      <c r="AF1250" s="3"/>
      <c r="AG1250" s="3">
        <v>0</v>
      </c>
      <c r="AH1250" s="3"/>
      <c r="AI1250" s="3"/>
      <c r="AJ1250" s="3">
        <v>0</v>
      </c>
      <c r="AK1250" s="3"/>
      <c r="AL1250" s="3"/>
      <c r="AM1250" s="3">
        <v>0</v>
      </c>
      <c r="AN1250" s="3"/>
      <c r="AO1250" s="3"/>
      <c r="AP1250" s="3">
        <v>0</v>
      </c>
      <c r="AQ1250" s="3"/>
      <c r="AR1250" s="3"/>
      <c r="AS1250" s="3">
        <v>0</v>
      </c>
      <c r="AT1250" s="3"/>
      <c r="AU1250" s="3"/>
      <c r="AV1250" s="3">
        <v>0</v>
      </c>
      <c r="AW1250" s="3"/>
      <c r="AX1250" s="3"/>
      <c r="AY1250" s="3">
        <v>0</v>
      </c>
      <c r="AZ1250" s="3"/>
      <c r="BA1250" s="3"/>
      <c r="BB1250" s="3">
        <v>0</v>
      </c>
      <c r="BC1250" s="3"/>
      <c r="BD1250" s="3"/>
      <c r="BE1250" s="3">
        <v>0</v>
      </c>
      <c r="BF1250" s="3"/>
      <c r="BG1250" s="3"/>
      <c r="BH1250" s="3">
        <v>0</v>
      </c>
      <c r="BI1250" s="3"/>
      <c r="BJ1250" s="3"/>
    </row>
    <row r="1251" spans="1:62" x14ac:dyDescent="0.3">
      <c r="A1251" s="3" t="s">
        <v>1715</v>
      </c>
      <c r="B1251" s="3" t="s">
        <v>549</v>
      </c>
      <c r="C1251" s="3">
        <v>0</v>
      </c>
      <c r="D1251" s="3"/>
      <c r="E1251" s="3"/>
      <c r="F1251" s="3">
        <v>0</v>
      </c>
      <c r="G1251" s="3"/>
      <c r="H1251" s="3"/>
      <c r="I1251" s="3">
        <v>0</v>
      </c>
      <c r="J1251" s="3"/>
      <c r="K1251" s="3"/>
      <c r="L1251" s="3">
        <v>0</v>
      </c>
      <c r="M1251" s="3"/>
      <c r="N1251" s="3"/>
      <c r="O1251" s="3">
        <v>0</v>
      </c>
      <c r="P1251" s="3"/>
      <c r="Q1251" s="3"/>
      <c r="R1251" s="3">
        <v>0</v>
      </c>
      <c r="S1251" s="3"/>
      <c r="T1251" s="3"/>
      <c r="U1251" s="3">
        <v>0</v>
      </c>
      <c r="V1251" s="3"/>
      <c r="W1251" s="3"/>
      <c r="X1251" s="3">
        <v>0</v>
      </c>
      <c r="Y1251" s="3"/>
      <c r="Z1251" s="3"/>
      <c r="AA1251" s="3">
        <v>0</v>
      </c>
      <c r="AB1251" s="3"/>
      <c r="AC1251" s="3"/>
      <c r="AD1251" s="3">
        <v>0</v>
      </c>
      <c r="AE1251" s="3"/>
      <c r="AF1251" s="3"/>
      <c r="AG1251" s="3">
        <v>0</v>
      </c>
      <c r="AH1251" s="3"/>
      <c r="AI1251" s="3"/>
      <c r="AJ1251" s="3">
        <v>0</v>
      </c>
      <c r="AK1251" s="3"/>
      <c r="AL1251" s="3"/>
      <c r="AM1251" s="3">
        <v>0</v>
      </c>
      <c r="AN1251" s="3"/>
      <c r="AO1251" s="3"/>
      <c r="AP1251" s="3">
        <v>0</v>
      </c>
      <c r="AQ1251" s="3"/>
      <c r="AR1251" s="3"/>
      <c r="AS1251" s="3">
        <v>0</v>
      </c>
      <c r="AT1251" s="3"/>
      <c r="AU1251" s="3"/>
      <c r="AV1251" s="3">
        <v>0</v>
      </c>
      <c r="AW1251" s="3"/>
      <c r="AX1251" s="3"/>
      <c r="AY1251" s="3">
        <v>0</v>
      </c>
      <c r="AZ1251" s="3"/>
      <c r="BA1251" s="3"/>
      <c r="BB1251" s="3">
        <v>0</v>
      </c>
      <c r="BC1251" s="3"/>
      <c r="BD1251" s="3"/>
      <c r="BE1251" s="3">
        <v>0</v>
      </c>
      <c r="BF1251" s="3"/>
      <c r="BG1251" s="3"/>
      <c r="BH1251" s="3">
        <v>0</v>
      </c>
      <c r="BI1251" s="3"/>
      <c r="BJ1251" s="3"/>
    </row>
    <row r="1252" spans="1:62" x14ac:dyDescent="0.3">
      <c r="A1252" s="3" t="s">
        <v>1716</v>
      </c>
      <c r="B1252" s="3" t="s">
        <v>1712</v>
      </c>
      <c r="C1252" s="3">
        <v>0</v>
      </c>
      <c r="D1252" s="3"/>
      <c r="E1252" s="3"/>
      <c r="F1252" s="3">
        <v>0</v>
      </c>
      <c r="G1252" s="3"/>
      <c r="H1252" s="3"/>
      <c r="I1252" s="3">
        <v>0</v>
      </c>
      <c r="J1252" s="3"/>
      <c r="K1252" s="3"/>
      <c r="L1252" s="3">
        <v>0</v>
      </c>
      <c r="M1252" s="3"/>
      <c r="N1252" s="3"/>
      <c r="O1252" s="3">
        <v>0</v>
      </c>
      <c r="P1252" s="3"/>
      <c r="Q1252" s="3"/>
      <c r="R1252" s="3">
        <v>0</v>
      </c>
      <c r="S1252" s="3"/>
      <c r="T1252" s="3"/>
      <c r="U1252" s="3">
        <v>0</v>
      </c>
      <c r="V1252" s="3"/>
      <c r="W1252" s="3"/>
      <c r="X1252" s="3">
        <v>0</v>
      </c>
      <c r="Y1252" s="3"/>
      <c r="Z1252" s="3"/>
      <c r="AA1252" s="3">
        <v>0</v>
      </c>
      <c r="AB1252" s="3"/>
      <c r="AC1252" s="3"/>
      <c r="AD1252" s="3">
        <v>0</v>
      </c>
      <c r="AE1252" s="3"/>
      <c r="AF1252" s="3"/>
      <c r="AG1252" s="3">
        <v>0</v>
      </c>
      <c r="AH1252" s="3"/>
      <c r="AI1252" s="3"/>
      <c r="AJ1252" s="3">
        <v>0</v>
      </c>
      <c r="AK1252" s="3"/>
      <c r="AL1252" s="3"/>
      <c r="AM1252" s="3">
        <v>0</v>
      </c>
      <c r="AN1252" s="3"/>
      <c r="AO1252" s="3"/>
      <c r="AP1252" s="3">
        <v>0</v>
      </c>
      <c r="AQ1252" s="3"/>
      <c r="AR1252" s="3"/>
      <c r="AS1252" s="3">
        <v>0</v>
      </c>
      <c r="AT1252" s="3"/>
      <c r="AU1252" s="3"/>
      <c r="AV1252" s="3">
        <v>0</v>
      </c>
      <c r="AW1252" s="3"/>
      <c r="AX1252" s="3"/>
      <c r="AY1252" s="3">
        <v>0</v>
      </c>
      <c r="AZ1252" s="3"/>
      <c r="BA1252" s="3"/>
      <c r="BB1252" s="3">
        <v>0</v>
      </c>
      <c r="BC1252" s="3"/>
      <c r="BD1252" s="3"/>
      <c r="BE1252" s="3">
        <v>0</v>
      </c>
      <c r="BF1252" s="3"/>
      <c r="BG1252" s="3"/>
      <c r="BH1252" s="3">
        <v>0</v>
      </c>
      <c r="BI1252" s="3"/>
      <c r="BJ1252" s="3"/>
    </row>
    <row r="1253" spans="1:62" x14ac:dyDescent="0.3">
      <c r="A1253" s="3" t="s">
        <v>1717</v>
      </c>
      <c r="B1253" s="3" t="s">
        <v>1712</v>
      </c>
      <c r="C1253" s="3">
        <v>0</v>
      </c>
      <c r="D1253" s="3"/>
      <c r="E1253" s="3"/>
      <c r="F1253" s="3">
        <v>0</v>
      </c>
      <c r="G1253" s="3"/>
      <c r="H1253" s="3"/>
      <c r="I1253" s="3">
        <v>0</v>
      </c>
      <c r="J1253" s="3"/>
      <c r="K1253" s="3"/>
      <c r="L1253" s="3">
        <v>0</v>
      </c>
      <c r="M1253" s="3"/>
      <c r="N1253" s="3"/>
      <c r="O1253" s="3">
        <v>0</v>
      </c>
      <c r="P1253" s="3"/>
      <c r="Q1253" s="3"/>
      <c r="R1253" s="3">
        <v>0</v>
      </c>
      <c r="S1253" s="3"/>
      <c r="T1253" s="3"/>
      <c r="U1253" s="3">
        <v>0</v>
      </c>
      <c r="V1253" s="3"/>
      <c r="W1253" s="3"/>
      <c r="X1253" s="3">
        <v>0</v>
      </c>
      <c r="Y1253" s="3"/>
      <c r="Z1253" s="3"/>
      <c r="AA1253" s="3">
        <v>0</v>
      </c>
      <c r="AB1253" s="3"/>
      <c r="AC1253" s="3"/>
      <c r="AD1253" s="3">
        <v>0</v>
      </c>
      <c r="AE1253" s="3"/>
      <c r="AF1253" s="3"/>
      <c r="AG1253" s="3">
        <v>0</v>
      </c>
      <c r="AH1253" s="3"/>
      <c r="AI1253" s="3"/>
      <c r="AJ1253" s="3">
        <v>0</v>
      </c>
      <c r="AK1253" s="3"/>
      <c r="AL1253" s="3"/>
      <c r="AM1253" s="3">
        <v>0</v>
      </c>
      <c r="AN1253" s="3"/>
      <c r="AO1253" s="3"/>
      <c r="AP1253" s="3">
        <v>0</v>
      </c>
      <c r="AQ1253" s="3"/>
      <c r="AR1253" s="3"/>
      <c r="AS1253" s="3">
        <v>0</v>
      </c>
      <c r="AT1253" s="3"/>
      <c r="AU1253" s="3"/>
      <c r="AV1253" s="3">
        <v>0</v>
      </c>
      <c r="AW1253" s="3"/>
      <c r="AX1253" s="3"/>
      <c r="AY1253" s="3">
        <v>0</v>
      </c>
      <c r="AZ1253" s="3"/>
      <c r="BA1253" s="3"/>
      <c r="BB1253" s="3">
        <v>0</v>
      </c>
      <c r="BC1253" s="3"/>
      <c r="BD1253" s="3"/>
      <c r="BE1253" s="3">
        <v>0</v>
      </c>
      <c r="BF1253" s="3"/>
      <c r="BG1253" s="3"/>
      <c r="BH1253" s="3">
        <v>0</v>
      </c>
      <c r="BI1253" s="3"/>
      <c r="BJ1253" s="3"/>
    </row>
    <row r="1254" spans="1:62" x14ac:dyDescent="0.3">
      <c r="A1254" s="3" t="s">
        <v>1718</v>
      </c>
      <c r="B1254" s="3" t="s">
        <v>549</v>
      </c>
      <c r="C1254" s="3">
        <v>0</v>
      </c>
      <c r="D1254" s="3"/>
      <c r="E1254" s="3"/>
      <c r="F1254" s="3">
        <v>0</v>
      </c>
      <c r="G1254" s="3"/>
      <c r="H1254" s="3"/>
      <c r="I1254" s="3">
        <v>0</v>
      </c>
      <c r="J1254" s="3"/>
      <c r="K1254" s="3"/>
      <c r="L1254" s="3">
        <v>0</v>
      </c>
      <c r="M1254" s="3"/>
      <c r="N1254" s="3"/>
      <c r="O1254" s="3">
        <v>0</v>
      </c>
      <c r="P1254" s="3"/>
      <c r="Q1254" s="3"/>
      <c r="R1254" s="3">
        <v>0</v>
      </c>
      <c r="S1254" s="3"/>
      <c r="T1254" s="3"/>
      <c r="U1254" s="3">
        <v>0</v>
      </c>
      <c r="V1254" s="3"/>
      <c r="W1254" s="3"/>
      <c r="X1254" s="3">
        <v>0</v>
      </c>
      <c r="Y1254" s="3"/>
      <c r="Z1254" s="3"/>
      <c r="AA1254" s="3">
        <v>0</v>
      </c>
      <c r="AB1254" s="3"/>
      <c r="AC1254" s="3"/>
      <c r="AD1254" s="3">
        <v>0</v>
      </c>
      <c r="AE1254" s="3"/>
      <c r="AF1254" s="3"/>
      <c r="AG1254" s="3">
        <v>0</v>
      </c>
      <c r="AH1254" s="3"/>
      <c r="AI1254" s="3"/>
      <c r="AJ1254" s="3">
        <v>0</v>
      </c>
      <c r="AK1254" s="3"/>
      <c r="AL1254" s="3"/>
      <c r="AM1254" s="3">
        <v>0</v>
      </c>
      <c r="AN1254" s="3"/>
      <c r="AO1254" s="3"/>
      <c r="AP1254" s="3">
        <v>0</v>
      </c>
      <c r="AQ1254" s="3"/>
      <c r="AR1254" s="3"/>
      <c r="AS1254" s="3">
        <v>0</v>
      </c>
      <c r="AT1254" s="3"/>
      <c r="AU1254" s="3"/>
      <c r="AV1254" s="3">
        <v>0</v>
      </c>
      <c r="AW1254" s="3"/>
      <c r="AX1254" s="3"/>
      <c r="AY1254" s="3">
        <v>0</v>
      </c>
      <c r="AZ1254" s="3"/>
      <c r="BA1254" s="3"/>
      <c r="BB1254" s="3">
        <v>0</v>
      </c>
      <c r="BC1254" s="3"/>
      <c r="BD1254" s="3"/>
      <c r="BE1254" s="3">
        <v>0</v>
      </c>
      <c r="BF1254" s="3"/>
      <c r="BG1254" s="3"/>
      <c r="BH1254" s="3">
        <v>0</v>
      </c>
      <c r="BI1254" s="3"/>
      <c r="BJ1254" s="3"/>
    </row>
    <row r="1255" spans="1:62" x14ac:dyDescent="0.3">
      <c r="A1255" s="3" t="s">
        <v>1719</v>
      </c>
      <c r="B1255" s="3" t="s">
        <v>549</v>
      </c>
      <c r="C1255" s="3">
        <v>0</v>
      </c>
      <c r="D1255" s="3"/>
      <c r="E1255" s="3"/>
      <c r="F1255" s="3">
        <v>0</v>
      </c>
      <c r="G1255" s="3"/>
      <c r="H1255" s="3"/>
      <c r="I1255" s="3">
        <v>0</v>
      </c>
      <c r="J1255" s="3"/>
      <c r="K1255" s="3"/>
      <c r="L1255" s="3">
        <v>0</v>
      </c>
      <c r="M1255" s="3"/>
      <c r="N1255" s="3"/>
      <c r="O1255" s="3">
        <v>0</v>
      </c>
      <c r="P1255" s="3"/>
      <c r="Q1255" s="3"/>
      <c r="R1255" s="3">
        <v>0</v>
      </c>
      <c r="S1255" s="3"/>
      <c r="T1255" s="3"/>
      <c r="U1255" s="3">
        <v>0</v>
      </c>
      <c r="V1255" s="3"/>
      <c r="W1255" s="3"/>
      <c r="X1255" s="3">
        <v>0</v>
      </c>
      <c r="Y1255" s="3"/>
      <c r="Z1255" s="3"/>
      <c r="AA1255" s="3">
        <v>0</v>
      </c>
      <c r="AB1255" s="3"/>
      <c r="AC1255" s="3"/>
      <c r="AD1255" s="3">
        <v>0</v>
      </c>
      <c r="AE1255" s="3"/>
      <c r="AF1255" s="3"/>
      <c r="AG1255" s="3">
        <v>0</v>
      </c>
      <c r="AH1255" s="3"/>
      <c r="AI1255" s="3"/>
      <c r="AJ1255" s="3">
        <v>0</v>
      </c>
      <c r="AK1255" s="3"/>
      <c r="AL1255" s="3"/>
      <c r="AM1255" s="3">
        <v>0</v>
      </c>
      <c r="AN1255" s="3"/>
      <c r="AO1255" s="3"/>
      <c r="AP1255" s="3">
        <v>0</v>
      </c>
      <c r="AQ1255" s="3"/>
      <c r="AR1255" s="3"/>
      <c r="AS1255" s="3">
        <v>0</v>
      </c>
      <c r="AT1255" s="3"/>
      <c r="AU1255" s="3"/>
      <c r="AV1255" s="3">
        <v>0</v>
      </c>
      <c r="AW1255" s="3"/>
      <c r="AX1255" s="3"/>
      <c r="AY1255" s="3">
        <v>0</v>
      </c>
      <c r="AZ1255" s="3"/>
      <c r="BA1255" s="3"/>
      <c r="BB1255" s="3">
        <v>0</v>
      </c>
      <c r="BC1255" s="3"/>
      <c r="BD1255" s="3"/>
      <c r="BE1255" s="3">
        <v>0</v>
      </c>
      <c r="BF1255" s="3"/>
      <c r="BG1255" s="3"/>
      <c r="BH1255" s="3">
        <v>0</v>
      </c>
      <c r="BI1255" s="3"/>
      <c r="BJ1255" s="3"/>
    </row>
    <row r="1256" spans="1:62" x14ac:dyDescent="0.3">
      <c r="A1256" s="3" t="s">
        <v>1720</v>
      </c>
      <c r="B1256" s="3" t="s">
        <v>549</v>
      </c>
      <c r="C1256" s="3">
        <v>0</v>
      </c>
      <c r="D1256" s="3"/>
      <c r="E1256" s="3"/>
      <c r="F1256" s="3">
        <v>0</v>
      </c>
      <c r="G1256" s="3"/>
      <c r="H1256" s="3"/>
      <c r="I1256" s="3">
        <v>0</v>
      </c>
      <c r="J1256" s="3"/>
      <c r="K1256" s="3"/>
      <c r="L1256" s="3">
        <v>0</v>
      </c>
      <c r="M1256" s="3"/>
      <c r="N1256" s="3"/>
      <c r="O1256" s="3">
        <v>0</v>
      </c>
      <c r="P1256" s="3"/>
      <c r="Q1256" s="3"/>
      <c r="R1256" s="3">
        <v>0</v>
      </c>
      <c r="S1256" s="3"/>
      <c r="T1256" s="3"/>
      <c r="U1256" s="3">
        <v>0</v>
      </c>
      <c r="V1256" s="3"/>
      <c r="W1256" s="3"/>
      <c r="X1256" s="3">
        <v>0</v>
      </c>
      <c r="Y1256" s="3"/>
      <c r="Z1256" s="3"/>
      <c r="AA1256" s="3">
        <v>0</v>
      </c>
      <c r="AB1256" s="3"/>
      <c r="AC1256" s="3"/>
      <c r="AD1256" s="3">
        <v>0</v>
      </c>
      <c r="AE1256" s="3"/>
      <c r="AF1256" s="3"/>
      <c r="AG1256" s="3">
        <v>0</v>
      </c>
      <c r="AH1256" s="3"/>
      <c r="AI1256" s="3"/>
      <c r="AJ1256" s="3">
        <v>0</v>
      </c>
      <c r="AK1256" s="3"/>
      <c r="AL1256" s="3"/>
      <c r="AM1256" s="3">
        <v>0</v>
      </c>
      <c r="AN1256" s="3"/>
      <c r="AO1256" s="3"/>
      <c r="AP1256" s="3">
        <v>0</v>
      </c>
      <c r="AQ1256" s="3"/>
      <c r="AR1256" s="3"/>
      <c r="AS1256" s="3">
        <v>0</v>
      </c>
      <c r="AT1256" s="3"/>
      <c r="AU1256" s="3"/>
      <c r="AV1256" s="3">
        <v>0</v>
      </c>
      <c r="AW1256" s="3"/>
      <c r="AX1256" s="3"/>
      <c r="AY1256" s="3">
        <v>0</v>
      </c>
      <c r="AZ1256" s="3"/>
      <c r="BA1256" s="3"/>
      <c r="BB1256" s="3">
        <v>0</v>
      </c>
      <c r="BC1256" s="3"/>
      <c r="BD1256" s="3"/>
      <c r="BE1256" s="3">
        <v>0</v>
      </c>
      <c r="BF1256" s="3"/>
      <c r="BG1256" s="3"/>
      <c r="BH1256" s="3">
        <v>0</v>
      </c>
      <c r="BI1256" s="3"/>
      <c r="BJ1256" s="3"/>
    </row>
    <row r="1257" spans="1:62" x14ac:dyDescent="0.3">
      <c r="A1257" s="3" t="s">
        <v>1721</v>
      </c>
      <c r="B1257" s="3" t="s">
        <v>549</v>
      </c>
      <c r="C1257" s="3">
        <v>0</v>
      </c>
      <c r="D1257" s="3"/>
      <c r="E1257" s="3"/>
      <c r="F1257" s="3">
        <v>0</v>
      </c>
      <c r="G1257" s="3"/>
      <c r="H1257" s="3"/>
      <c r="I1257" s="3">
        <v>0</v>
      </c>
      <c r="J1257" s="3"/>
      <c r="K1257" s="3"/>
      <c r="L1257" s="3">
        <v>0</v>
      </c>
      <c r="M1257" s="3"/>
      <c r="N1257" s="3"/>
      <c r="O1257" s="3">
        <v>0</v>
      </c>
      <c r="P1257" s="3"/>
      <c r="Q1257" s="3"/>
      <c r="R1257" s="3">
        <v>0</v>
      </c>
      <c r="S1257" s="3"/>
      <c r="T1257" s="3"/>
      <c r="U1257" s="3">
        <v>0</v>
      </c>
      <c r="V1257" s="3"/>
      <c r="W1257" s="3"/>
      <c r="X1257" s="3">
        <v>0</v>
      </c>
      <c r="Y1257" s="3"/>
      <c r="Z1257" s="3"/>
      <c r="AA1257" s="3">
        <v>0</v>
      </c>
      <c r="AB1257" s="3"/>
      <c r="AC1257" s="3"/>
      <c r="AD1257" s="3">
        <v>0</v>
      </c>
      <c r="AE1257" s="3"/>
      <c r="AF1257" s="3"/>
      <c r="AG1257" s="3">
        <v>0</v>
      </c>
      <c r="AH1257" s="3"/>
      <c r="AI1257" s="3"/>
      <c r="AJ1257" s="3">
        <v>0</v>
      </c>
      <c r="AK1257" s="3"/>
      <c r="AL1257" s="3"/>
      <c r="AM1257" s="3">
        <v>0</v>
      </c>
      <c r="AN1257" s="3"/>
      <c r="AO1257" s="3"/>
      <c r="AP1257" s="3">
        <v>0</v>
      </c>
      <c r="AQ1257" s="3"/>
      <c r="AR1257" s="3"/>
      <c r="AS1257" s="3">
        <v>0</v>
      </c>
      <c r="AT1257" s="3"/>
      <c r="AU1257" s="3"/>
      <c r="AV1257" s="3">
        <v>0</v>
      </c>
      <c r="AW1257" s="3"/>
      <c r="AX1257" s="3"/>
      <c r="AY1257" s="3">
        <v>0</v>
      </c>
      <c r="AZ1257" s="3"/>
      <c r="BA1257" s="3"/>
      <c r="BB1257" s="3">
        <v>0</v>
      </c>
      <c r="BC1257" s="3"/>
      <c r="BD1257" s="3"/>
      <c r="BE1257" s="3">
        <v>0</v>
      </c>
      <c r="BF1257" s="3"/>
      <c r="BG1257" s="3"/>
      <c r="BH1257" s="3">
        <v>0</v>
      </c>
      <c r="BI1257" s="3"/>
      <c r="BJ1257" s="3"/>
    </row>
    <row r="1258" spans="1:62" x14ac:dyDescent="0.3">
      <c r="A1258" s="3" t="s">
        <v>153</v>
      </c>
      <c r="B1258" s="3" t="s">
        <v>277</v>
      </c>
      <c r="C1258" s="3">
        <v>0</v>
      </c>
      <c r="D1258" s="3"/>
      <c r="E1258" s="3"/>
      <c r="F1258" s="3">
        <v>0</v>
      </c>
      <c r="G1258" s="3"/>
      <c r="H1258" s="3"/>
      <c r="I1258" s="3">
        <v>0</v>
      </c>
      <c r="J1258" s="3"/>
      <c r="K1258" s="3"/>
      <c r="L1258" s="3">
        <v>0</v>
      </c>
      <c r="M1258" s="3"/>
      <c r="N1258" s="3"/>
      <c r="O1258" s="3">
        <v>0</v>
      </c>
      <c r="P1258" s="3"/>
      <c r="Q1258" s="3"/>
      <c r="R1258" s="3">
        <v>0</v>
      </c>
      <c r="S1258" s="3"/>
      <c r="T1258" s="3"/>
      <c r="U1258" s="3">
        <v>0</v>
      </c>
      <c r="V1258" s="3"/>
      <c r="W1258" s="3"/>
      <c r="X1258" s="3">
        <v>0</v>
      </c>
      <c r="Y1258" s="3"/>
      <c r="Z1258" s="3"/>
      <c r="AA1258" s="3">
        <v>0</v>
      </c>
      <c r="AB1258" s="3"/>
      <c r="AC1258" s="3"/>
      <c r="AD1258" s="3">
        <v>0</v>
      </c>
      <c r="AE1258" s="3"/>
      <c r="AF1258" s="3"/>
      <c r="AG1258" s="3">
        <v>0</v>
      </c>
      <c r="AH1258" s="3"/>
      <c r="AI1258" s="3"/>
      <c r="AJ1258" s="3">
        <v>0</v>
      </c>
      <c r="AK1258" s="3"/>
      <c r="AL1258" s="3"/>
      <c r="AM1258" s="3">
        <v>0</v>
      </c>
      <c r="AN1258" s="3"/>
      <c r="AO1258" s="3"/>
      <c r="AP1258" s="3">
        <v>0</v>
      </c>
      <c r="AQ1258" s="3"/>
      <c r="AR1258" s="3"/>
      <c r="AS1258" s="3">
        <v>0</v>
      </c>
      <c r="AT1258" s="3"/>
      <c r="AU1258" s="3"/>
      <c r="AV1258" s="3">
        <v>0</v>
      </c>
      <c r="AW1258" s="3"/>
      <c r="AX1258" s="3"/>
      <c r="AY1258" s="3">
        <v>0</v>
      </c>
      <c r="AZ1258" s="3"/>
      <c r="BA1258" s="3"/>
      <c r="BB1258" s="3">
        <v>0</v>
      </c>
      <c r="BC1258" s="3"/>
      <c r="BD1258" s="3"/>
      <c r="BE1258" s="3">
        <v>0</v>
      </c>
      <c r="BF1258" s="3"/>
      <c r="BG1258" s="3"/>
      <c r="BH1258" s="3">
        <v>0</v>
      </c>
      <c r="BI1258" s="3"/>
      <c r="BJ1258" s="3"/>
    </row>
    <row r="1259" spans="1:62" x14ac:dyDescent="0.3">
      <c r="A1259" s="3" t="s">
        <v>154</v>
      </c>
      <c r="B1259" s="3" t="s">
        <v>277</v>
      </c>
      <c r="C1259" s="3">
        <v>0</v>
      </c>
      <c r="D1259" s="3"/>
      <c r="E1259" s="3"/>
      <c r="F1259" s="3">
        <v>0</v>
      </c>
      <c r="G1259" s="3"/>
      <c r="H1259" s="3"/>
      <c r="I1259" s="3">
        <v>0</v>
      </c>
      <c r="J1259" s="3"/>
      <c r="K1259" s="3"/>
      <c r="L1259" s="3">
        <v>0</v>
      </c>
      <c r="M1259" s="3"/>
      <c r="N1259" s="3"/>
      <c r="O1259" s="3">
        <v>0</v>
      </c>
      <c r="P1259" s="3"/>
      <c r="Q1259" s="3"/>
      <c r="R1259" s="3">
        <v>0</v>
      </c>
      <c r="S1259" s="3"/>
      <c r="T1259" s="3"/>
      <c r="U1259" s="3">
        <v>0</v>
      </c>
      <c r="V1259" s="3"/>
      <c r="W1259" s="3"/>
      <c r="X1259" s="3">
        <v>0</v>
      </c>
      <c r="Y1259" s="3"/>
      <c r="Z1259" s="3"/>
      <c r="AA1259" s="3">
        <v>0</v>
      </c>
      <c r="AB1259" s="3"/>
      <c r="AC1259" s="3"/>
      <c r="AD1259" s="3">
        <v>0</v>
      </c>
      <c r="AE1259" s="3"/>
      <c r="AF1259" s="3"/>
      <c r="AG1259" s="3">
        <v>0</v>
      </c>
      <c r="AH1259" s="3"/>
      <c r="AI1259" s="3"/>
      <c r="AJ1259" s="3">
        <v>0</v>
      </c>
      <c r="AK1259" s="3"/>
      <c r="AL1259" s="3"/>
      <c r="AM1259" s="3">
        <v>0</v>
      </c>
      <c r="AN1259" s="3"/>
      <c r="AO1259" s="3"/>
      <c r="AP1259" s="3">
        <v>0</v>
      </c>
      <c r="AQ1259" s="3"/>
      <c r="AR1259" s="3"/>
      <c r="AS1259" s="3">
        <v>0</v>
      </c>
      <c r="AT1259" s="3"/>
      <c r="AU1259" s="3"/>
      <c r="AV1259" s="3">
        <v>0</v>
      </c>
      <c r="AW1259" s="3"/>
      <c r="AX1259" s="3"/>
      <c r="AY1259" s="3">
        <v>0</v>
      </c>
      <c r="AZ1259" s="3"/>
      <c r="BA1259" s="3"/>
      <c r="BB1259" s="3">
        <v>0</v>
      </c>
      <c r="BC1259" s="3"/>
      <c r="BD1259" s="3"/>
      <c r="BE1259" s="3">
        <v>0</v>
      </c>
      <c r="BF1259" s="3"/>
      <c r="BG1259" s="3"/>
      <c r="BH1259" s="3">
        <v>0</v>
      </c>
      <c r="BI1259" s="3"/>
      <c r="BJ1259" s="3"/>
    </row>
    <row r="1260" spans="1:62" x14ac:dyDescent="0.3">
      <c r="A1260" s="3" t="s">
        <v>420</v>
      </c>
      <c r="B1260" s="3" t="s">
        <v>421</v>
      </c>
      <c r="C1260" s="3">
        <v>6165.10009765625</v>
      </c>
      <c r="D1260" s="3"/>
      <c r="E1260" s="3"/>
      <c r="F1260" s="3">
        <v>4583.89990234375</v>
      </c>
      <c r="G1260" s="3"/>
      <c r="H1260" s="3"/>
      <c r="I1260" s="3">
        <v>3099.69995117188</v>
      </c>
      <c r="J1260" s="3"/>
      <c r="K1260" s="3"/>
      <c r="L1260" s="3">
        <v>2370.5</v>
      </c>
      <c r="M1260" s="3"/>
      <c r="N1260" s="3"/>
      <c r="O1260" s="3">
        <v>7102.5</v>
      </c>
      <c r="P1260" s="3"/>
      <c r="Q1260" s="3"/>
      <c r="R1260" s="3">
        <v>5405.39990234375</v>
      </c>
      <c r="S1260" s="3"/>
      <c r="T1260" s="3"/>
      <c r="U1260" s="3">
        <v>3763.5</v>
      </c>
      <c r="V1260" s="3"/>
      <c r="W1260" s="3"/>
      <c r="X1260" s="3">
        <v>10518</v>
      </c>
      <c r="Y1260" s="3"/>
      <c r="Z1260" s="3"/>
      <c r="AA1260" s="3">
        <v>8350.099609375</v>
      </c>
      <c r="AB1260" s="3"/>
      <c r="AC1260" s="3"/>
      <c r="AD1260" s="3">
        <v>6438.5</v>
      </c>
      <c r="AE1260" s="3"/>
      <c r="AF1260" s="3"/>
      <c r="AG1260" s="3">
        <v>5486.39990234375</v>
      </c>
      <c r="AH1260" s="3"/>
      <c r="AI1260" s="3"/>
      <c r="AJ1260" s="3">
        <v>10759.2998046875</v>
      </c>
      <c r="AK1260" s="3"/>
      <c r="AL1260" s="3"/>
      <c r="AM1260" s="3">
        <v>8704.900390625</v>
      </c>
      <c r="AN1260" s="3"/>
      <c r="AO1260" s="3"/>
      <c r="AP1260" s="3">
        <v>6661.60009765625</v>
      </c>
      <c r="AQ1260" s="3"/>
      <c r="AR1260" s="3"/>
      <c r="AS1260" s="3">
        <v>6174.5</v>
      </c>
      <c r="AT1260" s="3"/>
      <c r="AU1260" s="3"/>
      <c r="AV1260" s="3">
        <v>12895.5</v>
      </c>
      <c r="AW1260" s="3"/>
      <c r="AX1260" s="3"/>
      <c r="AY1260" s="3">
        <v>11702.400390625</v>
      </c>
      <c r="AZ1260" s="3"/>
      <c r="BA1260" s="3"/>
      <c r="BB1260" s="3">
        <v>9505.7001953125</v>
      </c>
      <c r="BC1260" s="3"/>
      <c r="BD1260" s="3"/>
      <c r="BE1260" s="3">
        <v>8415.7998046875</v>
      </c>
      <c r="BF1260" s="3"/>
      <c r="BG1260" s="3"/>
      <c r="BH1260" s="3">
        <v>7834.7998046875</v>
      </c>
      <c r="BI1260" s="3"/>
      <c r="BJ1260" s="3"/>
    </row>
    <row r="1261" spans="1:62" x14ac:dyDescent="0.3">
      <c r="A1261" s="3" t="s">
        <v>278</v>
      </c>
      <c r="B1261" s="3" t="s">
        <v>277</v>
      </c>
      <c r="C1261" s="3">
        <v>11625.0048828125</v>
      </c>
      <c r="D1261" s="3"/>
      <c r="E1261" s="3"/>
      <c r="F1261" s="3">
        <v>11625.9951171875</v>
      </c>
      <c r="G1261" s="3"/>
      <c r="H1261" s="3"/>
      <c r="I1261" s="3">
        <v>11625.0048828125</v>
      </c>
      <c r="J1261" s="3"/>
      <c r="K1261" s="3"/>
      <c r="L1261" s="3">
        <v>11625.98828125</v>
      </c>
      <c r="M1261" s="3"/>
      <c r="N1261" s="3"/>
      <c r="O1261" s="3">
        <v>12143.5361328125</v>
      </c>
      <c r="P1261" s="3"/>
      <c r="Q1261" s="3"/>
      <c r="R1261" s="3">
        <v>12149.9951171875</v>
      </c>
      <c r="S1261" s="3"/>
      <c r="T1261" s="3"/>
      <c r="U1261" s="3">
        <v>12149.9951171875</v>
      </c>
      <c r="V1261" s="3"/>
      <c r="W1261" s="3"/>
      <c r="X1261" s="3">
        <v>12654.3603515625</v>
      </c>
      <c r="Y1261" s="3"/>
      <c r="Z1261" s="3"/>
      <c r="AA1261" s="3">
        <v>12654.9951171875</v>
      </c>
      <c r="AB1261" s="3"/>
      <c r="AC1261" s="3"/>
      <c r="AD1261" s="3">
        <v>12654.0048828125</v>
      </c>
      <c r="AE1261" s="3"/>
      <c r="AF1261" s="3"/>
      <c r="AG1261" s="3">
        <v>12654.9951171875</v>
      </c>
      <c r="AH1261" s="3"/>
      <c r="AI1261" s="3"/>
      <c r="AJ1261" s="3">
        <v>12944.693359375</v>
      </c>
      <c r="AK1261" s="3" t="s">
        <v>752</v>
      </c>
      <c r="AL1261" s="3">
        <v>12944.8017578125</v>
      </c>
      <c r="AM1261" s="3">
        <v>12944.9951171875</v>
      </c>
      <c r="AN1261" s="3" t="s">
        <v>752</v>
      </c>
      <c r="AO1261" s="3">
        <v>12944.9951171875</v>
      </c>
      <c r="AP1261" s="3">
        <v>12944.0048828125</v>
      </c>
      <c r="AQ1261" s="3" t="s">
        <v>752</v>
      </c>
      <c r="AR1261" s="3">
        <v>12944.0048828125</v>
      </c>
      <c r="AS1261" s="3">
        <v>12944.9951171875</v>
      </c>
      <c r="AT1261" s="3" t="s">
        <v>752</v>
      </c>
      <c r="AU1261" s="3">
        <v>12944.9951171875</v>
      </c>
      <c r="AV1261" s="3">
        <v>13335.5478515625</v>
      </c>
      <c r="AW1261" s="3" t="s">
        <v>752</v>
      </c>
      <c r="AX1261" s="3">
        <v>13335.7080078125</v>
      </c>
      <c r="AY1261" s="3">
        <v>13335.0048828125</v>
      </c>
      <c r="AZ1261" s="3" t="s">
        <v>752</v>
      </c>
      <c r="BA1261" s="3">
        <v>13335.0048828125</v>
      </c>
      <c r="BB1261" s="3">
        <v>13334.0048828125</v>
      </c>
      <c r="BC1261" s="3" t="s">
        <v>752</v>
      </c>
      <c r="BD1261" s="3">
        <v>13334.0048828125</v>
      </c>
      <c r="BE1261" s="3">
        <v>13334.9951171875</v>
      </c>
      <c r="BF1261" s="3" t="s">
        <v>752</v>
      </c>
      <c r="BG1261" s="3">
        <v>13334.9951171875</v>
      </c>
      <c r="BH1261" s="3">
        <v>13334.0048828125</v>
      </c>
      <c r="BI1261" s="3" t="s">
        <v>752</v>
      </c>
      <c r="BJ1261" s="3">
        <v>13334.0048828125</v>
      </c>
    </row>
    <row r="1262" spans="1:62" x14ac:dyDescent="0.3">
      <c r="A1262" s="3" t="s">
        <v>50</v>
      </c>
      <c r="B1262" s="3"/>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c r="AQ1262" s="3"/>
      <c r="AR1262" s="3"/>
      <c r="AS1262" s="3"/>
      <c r="AT1262" s="3"/>
      <c r="AU1262" s="3"/>
      <c r="AV1262" s="3"/>
      <c r="AW1262" s="3"/>
      <c r="AX1262" s="3"/>
      <c r="AY1262" s="3"/>
      <c r="AZ1262" s="3"/>
      <c r="BA1262" s="3"/>
      <c r="BB1262" s="3"/>
      <c r="BC1262" s="3"/>
      <c r="BD1262" s="3"/>
      <c r="BE1262" s="3"/>
      <c r="BF1262" s="3"/>
      <c r="BG1262" s="3"/>
      <c r="BH1262" s="3"/>
      <c r="BI1262" s="3"/>
      <c r="BJ1262" s="3"/>
    </row>
    <row r="1263" spans="1:62" x14ac:dyDescent="0.3">
      <c r="A1263" s="3" t="s">
        <v>280</v>
      </c>
      <c r="B1263" s="3" t="s">
        <v>277</v>
      </c>
      <c r="C1263" s="3">
        <v>6065.00244140625</v>
      </c>
      <c r="D1263" s="3"/>
      <c r="E1263" s="3"/>
      <c r="F1263" s="3">
        <v>8505.4560546875</v>
      </c>
      <c r="G1263" s="3"/>
      <c r="H1263" s="3"/>
      <c r="I1263" s="3">
        <v>10932.5107421875</v>
      </c>
      <c r="J1263" s="3"/>
      <c r="K1263" s="3"/>
      <c r="L1263" s="3">
        <v>12137.94921875</v>
      </c>
      <c r="M1263" s="3" t="s">
        <v>752</v>
      </c>
      <c r="N1263" s="3">
        <v>12141.6787109375</v>
      </c>
      <c r="O1263" s="3">
        <v>7371.46630859375</v>
      </c>
      <c r="P1263" s="3"/>
      <c r="Q1263" s="3"/>
      <c r="R1263" s="3">
        <v>9749.8408203125</v>
      </c>
      <c r="S1263" s="3"/>
      <c r="T1263" s="3"/>
      <c r="U1263" s="3">
        <v>12177.634765625</v>
      </c>
      <c r="V1263" s="3" t="s">
        <v>752</v>
      </c>
      <c r="W1263" s="3">
        <v>12178.828125</v>
      </c>
      <c r="X1263" s="3">
        <v>6107.42578125</v>
      </c>
      <c r="Y1263" s="3"/>
      <c r="Z1263" s="3"/>
      <c r="AA1263" s="3">
        <v>8532.3564453125</v>
      </c>
      <c r="AB1263" s="3"/>
      <c r="AC1263" s="3"/>
      <c r="AD1263" s="3">
        <v>10983.546875</v>
      </c>
      <c r="AE1263" s="3"/>
      <c r="AF1263" s="3"/>
      <c r="AG1263" s="3">
        <v>12196.8310546875</v>
      </c>
      <c r="AH1263" s="3" t="s">
        <v>752</v>
      </c>
      <c r="AI1263" s="3">
        <v>12197.24609375</v>
      </c>
      <c r="AJ1263" s="3">
        <v>7336.63134765625</v>
      </c>
      <c r="AK1263" s="3"/>
      <c r="AL1263" s="3"/>
      <c r="AM1263" s="3">
        <v>9753.65625</v>
      </c>
      <c r="AN1263" s="3"/>
      <c r="AO1263" s="3"/>
      <c r="AP1263" s="3">
        <v>12203.5498046875</v>
      </c>
      <c r="AQ1263" s="3" t="s">
        <v>752</v>
      </c>
      <c r="AR1263" s="3">
        <v>12205.12890625</v>
      </c>
      <c r="AS1263" s="3">
        <v>12806.306640625</v>
      </c>
      <c r="AT1263" s="3" t="s">
        <v>753</v>
      </c>
      <c r="AU1263" s="3">
        <v>12806.552734375</v>
      </c>
      <c r="AV1263" s="3">
        <v>7355.56298828125</v>
      </c>
      <c r="AW1263" s="3"/>
      <c r="AX1263" s="3"/>
      <c r="AY1263" s="3">
        <v>8563.1552734375</v>
      </c>
      <c r="AZ1263" s="3"/>
      <c r="BA1263" s="3"/>
      <c r="BB1263" s="3">
        <v>11007.90234375</v>
      </c>
      <c r="BC1263" s="3"/>
      <c r="BD1263" s="3"/>
      <c r="BE1263" s="3">
        <v>12224.59375</v>
      </c>
      <c r="BF1263" s="3" t="s">
        <v>752</v>
      </c>
      <c r="BG1263" s="3">
        <v>12225.0927734375</v>
      </c>
      <c r="BH1263" s="3">
        <v>12843.28515625</v>
      </c>
      <c r="BI1263" s="3" t="s">
        <v>753</v>
      </c>
      <c r="BJ1263" s="3">
        <v>12843.5380859375</v>
      </c>
    </row>
    <row r="1264" spans="1:62" x14ac:dyDescent="0.3">
      <c r="A1264" s="3" t="s">
        <v>51</v>
      </c>
      <c r="B1264" s="3"/>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c r="AP1264" s="3"/>
      <c r="AQ1264" s="3"/>
      <c r="AR1264" s="3"/>
      <c r="AS1264" s="3"/>
      <c r="AT1264" s="3"/>
      <c r="AU1264" s="3"/>
      <c r="AV1264" s="3"/>
      <c r="AW1264" s="3"/>
      <c r="AX1264" s="3"/>
      <c r="AY1264" s="3"/>
      <c r="AZ1264" s="3"/>
      <c r="BA1264" s="3"/>
      <c r="BB1264" s="3"/>
      <c r="BC1264" s="3"/>
      <c r="BD1264" s="3"/>
      <c r="BE1264" s="3"/>
      <c r="BF1264" s="3"/>
      <c r="BG1264" s="3"/>
      <c r="BH1264" s="3"/>
      <c r="BI1264" s="3"/>
      <c r="BJ1264" s="3"/>
    </row>
    <row r="1265" spans="1:62" x14ac:dyDescent="0.3">
      <c r="A1265" s="3" t="s">
        <v>1722</v>
      </c>
      <c r="B1265" s="3" t="s">
        <v>277</v>
      </c>
      <c r="C1265" s="3">
        <v>3816</v>
      </c>
      <c r="D1265" s="3" t="s">
        <v>753</v>
      </c>
      <c r="E1265" s="3">
        <v>3816</v>
      </c>
      <c r="F1265" s="3">
        <v>5353</v>
      </c>
      <c r="G1265" s="3" t="s">
        <v>753</v>
      </c>
      <c r="H1265" s="3">
        <v>5353</v>
      </c>
      <c r="I1265" s="3">
        <v>6883</v>
      </c>
      <c r="J1265" s="3" t="s">
        <v>753</v>
      </c>
      <c r="K1265" s="3">
        <v>6883</v>
      </c>
      <c r="L1265" s="3">
        <v>7653</v>
      </c>
      <c r="M1265" s="3" t="s">
        <v>753</v>
      </c>
      <c r="N1265" s="3">
        <v>7653</v>
      </c>
      <c r="O1265" s="3">
        <v>4599</v>
      </c>
      <c r="P1265" s="3" t="s">
        <v>753</v>
      </c>
      <c r="Q1265" s="3">
        <v>4599</v>
      </c>
      <c r="R1265" s="3">
        <v>6139</v>
      </c>
      <c r="S1265" s="3" t="s">
        <v>753</v>
      </c>
      <c r="T1265" s="3">
        <v>6139</v>
      </c>
      <c r="U1265" s="3">
        <v>7670</v>
      </c>
      <c r="V1265" s="3" t="s">
        <v>753</v>
      </c>
      <c r="W1265" s="3">
        <v>7670</v>
      </c>
      <c r="X1265" s="3">
        <v>3835</v>
      </c>
      <c r="Y1265" s="3" t="s">
        <v>753</v>
      </c>
      <c r="Z1265" s="3">
        <v>3835</v>
      </c>
      <c r="AA1265" s="3">
        <v>5371</v>
      </c>
      <c r="AB1265" s="3" t="s">
        <v>753</v>
      </c>
      <c r="AC1265" s="3">
        <v>5371</v>
      </c>
      <c r="AD1265" s="3">
        <v>6917</v>
      </c>
      <c r="AE1265" s="3" t="s">
        <v>753</v>
      </c>
      <c r="AF1265" s="3">
        <v>6917</v>
      </c>
      <c r="AG1265" s="3">
        <v>7680</v>
      </c>
      <c r="AH1265" s="3" t="s">
        <v>753</v>
      </c>
      <c r="AI1265" s="3">
        <v>7680</v>
      </c>
      <c r="AJ1265" s="3">
        <v>4613</v>
      </c>
      <c r="AK1265" s="3" t="s">
        <v>753</v>
      </c>
      <c r="AL1265" s="3">
        <v>4613</v>
      </c>
      <c r="AM1265" s="3">
        <v>6143</v>
      </c>
      <c r="AN1265" s="3" t="s">
        <v>753</v>
      </c>
      <c r="AO1265" s="3">
        <v>6143</v>
      </c>
      <c r="AP1265" s="3">
        <v>7689</v>
      </c>
      <c r="AQ1265" s="3" t="s">
        <v>753</v>
      </c>
      <c r="AR1265" s="3">
        <v>7689</v>
      </c>
      <c r="AS1265" s="3">
        <v>8066</v>
      </c>
      <c r="AT1265" s="3" t="s">
        <v>753</v>
      </c>
      <c r="AU1265" s="3">
        <v>8066</v>
      </c>
      <c r="AV1265" s="3">
        <v>4624</v>
      </c>
      <c r="AW1265" s="3" t="s">
        <v>753</v>
      </c>
      <c r="AX1265" s="3">
        <v>4624</v>
      </c>
      <c r="AY1265" s="3">
        <v>5392</v>
      </c>
      <c r="AZ1265" s="3" t="s">
        <v>753</v>
      </c>
      <c r="BA1265" s="3">
        <v>5392</v>
      </c>
      <c r="BB1265" s="3">
        <v>6934</v>
      </c>
      <c r="BC1265" s="3" t="s">
        <v>753</v>
      </c>
      <c r="BD1265" s="3">
        <v>6934</v>
      </c>
      <c r="BE1265" s="3">
        <v>7701</v>
      </c>
      <c r="BF1265" s="3" t="s">
        <v>753</v>
      </c>
      <c r="BG1265" s="3">
        <v>7701</v>
      </c>
      <c r="BH1265" s="3">
        <v>8090</v>
      </c>
      <c r="BI1265" s="3" t="s">
        <v>753</v>
      </c>
      <c r="BJ1265" s="3">
        <v>8090</v>
      </c>
    </row>
    <row r="1266" spans="1:62" x14ac:dyDescent="0.3">
      <c r="A1266" s="3" t="s">
        <v>297</v>
      </c>
      <c r="B1266" s="3" t="s">
        <v>288</v>
      </c>
      <c r="C1266" s="3">
        <v>1.0154953002929701</v>
      </c>
      <c r="D1266" s="3"/>
      <c r="E1266" s="3"/>
      <c r="F1266" s="3">
        <v>1.0154987573623699</v>
      </c>
      <c r="G1266" s="3"/>
      <c r="H1266" s="3"/>
      <c r="I1266" s="3">
        <v>1.0154993534088099</v>
      </c>
      <c r="J1266" s="3"/>
      <c r="K1266" s="3"/>
      <c r="L1266" s="3">
        <v>1.0154993534088099</v>
      </c>
      <c r="M1266" s="3"/>
      <c r="N1266" s="3"/>
      <c r="O1266" s="3">
        <v>1.0154334306716899</v>
      </c>
      <c r="P1266" s="3"/>
      <c r="Q1266" s="3"/>
      <c r="R1266" s="3">
        <v>1.01534128189087</v>
      </c>
      <c r="S1266" s="3"/>
      <c r="T1266" s="3"/>
      <c r="U1266" s="3">
        <v>1.01526439189911</v>
      </c>
      <c r="V1266" s="3"/>
      <c r="W1266" s="3"/>
      <c r="X1266" s="3">
        <v>1.0151716470718399</v>
      </c>
      <c r="Y1266" s="3"/>
      <c r="Z1266" s="3"/>
      <c r="AA1266" s="3">
        <v>1.0150659084320099</v>
      </c>
      <c r="AB1266" s="3"/>
      <c r="AC1266" s="3"/>
      <c r="AD1266" s="3">
        <v>1.0150234699249301</v>
      </c>
      <c r="AE1266" s="3"/>
      <c r="AF1266" s="3"/>
      <c r="AG1266" s="3">
        <v>1.0150070190429701</v>
      </c>
      <c r="AH1266" s="3"/>
      <c r="AI1266" s="3"/>
      <c r="AJ1266" s="3">
        <v>1.0149072408676101</v>
      </c>
      <c r="AK1266" s="3"/>
      <c r="AL1266" s="3"/>
      <c r="AM1266" s="3">
        <v>1.0147798061370801</v>
      </c>
      <c r="AN1266" s="3"/>
      <c r="AO1266" s="3"/>
      <c r="AP1266" s="3">
        <v>1.0147280693054199</v>
      </c>
      <c r="AQ1266" s="3"/>
      <c r="AR1266" s="3"/>
      <c r="AS1266" s="3">
        <v>1.01470911502838</v>
      </c>
      <c r="AT1266" s="3"/>
      <c r="AU1266" s="3"/>
      <c r="AV1266" s="3">
        <v>1.01456046104431</v>
      </c>
      <c r="AW1266" s="3"/>
      <c r="AX1266" s="3"/>
      <c r="AY1266" s="3">
        <v>1.01444935798645</v>
      </c>
      <c r="AZ1266" s="3"/>
      <c r="BA1266" s="3"/>
      <c r="BB1266" s="3">
        <v>1.01437151432037</v>
      </c>
      <c r="BC1266" s="3"/>
      <c r="BD1266" s="3"/>
      <c r="BE1266" s="3">
        <v>1.0142765045166</v>
      </c>
      <c r="BF1266" s="3"/>
      <c r="BG1266" s="3"/>
      <c r="BH1266" s="3">
        <v>1.01417756080627</v>
      </c>
      <c r="BI1266" s="3"/>
      <c r="BJ1266" s="3"/>
    </row>
    <row r="1267" spans="1:62" x14ac:dyDescent="0.3">
      <c r="A1267" s="3" t="s">
        <v>777</v>
      </c>
      <c r="B1267" s="3" t="s">
        <v>330</v>
      </c>
      <c r="C1267" s="3">
        <v>101325</v>
      </c>
      <c r="D1267" s="3"/>
      <c r="E1267" s="3"/>
      <c r="F1267" s="3">
        <v>101325</v>
      </c>
      <c r="G1267" s="3"/>
      <c r="H1267" s="3"/>
      <c r="I1267" s="3">
        <v>101325</v>
      </c>
      <c r="J1267" s="3"/>
      <c r="K1267" s="3"/>
      <c r="L1267" s="3">
        <v>101325</v>
      </c>
      <c r="M1267" s="3"/>
      <c r="N1267" s="3"/>
      <c r="O1267" s="3">
        <v>101325</v>
      </c>
      <c r="P1267" s="3"/>
      <c r="Q1267" s="3"/>
      <c r="R1267" s="3">
        <v>101325</v>
      </c>
      <c r="S1267" s="3"/>
      <c r="T1267" s="3"/>
      <c r="U1267" s="3">
        <v>101325</v>
      </c>
      <c r="V1267" s="3"/>
      <c r="W1267" s="3"/>
      <c r="X1267" s="3">
        <v>101325</v>
      </c>
      <c r="Y1267" s="3"/>
      <c r="Z1267" s="3"/>
      <c r="AA1267" s="3">
        <v>101325</v>
      </c>
      <c r="AB1267" s="3"/>
      <c r="AC1267" s="3"/>
      <c r="AD1267" s="3">
        <v>101325</v>
      </c>
      <c r="AE1267" s="3"/>
      <c r="AF1267" s="3"/>
      <c r="AG1267" s="3">
        <v>101325</v>
      </c>
      <c r="AH1267" s="3"/>
      <c r="AI1267" s="3"/>
      <c r="AJ1267" s="3">
        <v>101325</v>
      </c>
      <c r="AK1267" s="3"/>
      <c r="AL1267" s="3"/>
      <c r="AM1267" s="3">
        <v>101325</v>
      </c>
      <c r="AN1267" s="3"/>
      <c r="AO1267" s="3"/>
      <c r="AP1267" s="3">
        <v>101325</v>
      </c>
      <c r="AQ1267" s="3"/>
      <c r="AR1267" s="3"/>
      <c r="AS1267" s="3">
        <v>101325</v>
      </c>
      <c r="AT1267" s="3"/>
      <c r="AU1267" s="3"/>
      <c r="AV1267" s="3">
        <v>101325</v>
      </c>
      <c r="AW1267" s="3"/>
      <c r="AX1267" s="3"/>
      <c r="AY1267" s="3">
        <v>101325</v>
      </c>
      <c r="AZ1267" s="3"/>
      <c r="BA1267" s="3"/>
      <c r="BB1267" s="3">
        <v>101325</v>
      </c>
      <c r="BC1267" s="3"/>
      <c r="BD1267" s="3"/>
      <c r="BE1267" s="3">
        <v>101325</v>
      </c>
      <c r="BF1267" s="3"/>
      <c r="BG1267" s="3"/>
      <c r="BH1267" s="3">
        <v>101325</v>
      </c>
      <c r="BI1267" s="3"/>
      <c r="BJ1267" s="3"/>
    </row>
    <row r="1268" spans="1:62" x14ac:dyDescent="0.3">
      <c r="A1268" s="3" t="s">
        <v>313</v>
      </c>
      <c r="B1268" s="3" t="s">
        <v>299</v>
      </c>
      <c r="C1268" s="3">
        <v>-1.37999999523163</v>
      </c>
      <c r="D1268" s="3"/>
      <c r="E1268" s="3"/>
      <c r="F1268" s="3">
        <v>-1.37999999523163</v>
      </c>
      <c r="G1268" s="3"/>
      <c r="H1268" s="3"/>
      <c r="I1268" s="3">
        <v>-1.37999999523163</v>
      </c>
      <c r="J1268" s="3"/>
      <c r="K1268" s="3"/>
      <c r="L1268" s="3">
        <v>-1.3899999856948899</v>
      </c>
      <c r="M1268" s="3"/>
      <c r="N1268" s="3"/>
      <c r="O1268" s="3">
        <v>-1.62000000476837</v>
      </c>
      <c r="P1268" s="3"/>
      <c r="Q1268" s="3"/>
      <c r="R1268" s="3">
        <v>-1.62999999523163</v>
      </c>
      <c r="S1268" s="3"/>
      <c r="T1268" s="3"/>
      <c r="U1268" s="3">
        <v>-1.62999999523163</v>
      </c>
      <c r="V1268" s="3"/>
      <c r="W1268" s="3"/>
      <c r="X1268" s="3">
        <v>-1.96000003814697</v>
      </c>
      <c r="Y1268" s="3"/>
      <c r="Z1268" s="3"/>
      <c r="AA1268" s="3">
        <v>-1.9800000190734901</v>
      </c>
      <c r="AB1268" s="3"/>
      <c r="AC1268" s="3"/>
      <c r="AD1268" s="3">
        <v>-1.9700000286102299</v>
      </c>
      <c r="AE1268" s="3"/>
      <c r="AF1268" s="3"/>
      <c r="AG1268" s="3">
        <v>-1.96000003814697</v>
      </c>
      <c r="AH1268" s="3"/>
      <c r="AI1268" s="3"/>
      <c r="AJ1268" s="3">
        <v>-2.2000000476837198</v>
      </c>
      <c r="AK1268" s="3"/>
      <c r="AL1268" s="3"/>
      <c r="AM1268" s="3">
        <v>-2.1900000572204599</v>
      </c>
      <c r="AN1268" s="3"/>
      <c r="AO1268" s="3"/>
      <c r="AP1268" s="3">
        <v>-2.1600000858306898</v>
      </c>
      <c r="AQ1268" s="3"/>
      <c r="AR1268" s="3"/>
      <c r="AS1268" s="3">
        <v>-2.2200000286102299</v>
      </c>
      <c r="AT1268" s="3"/>
      <c r="AU1268" s="3"/>
      <c r="AV1268" s="3">
        <v>-2.5599999427795401</v>
      </c>
      <c r="AW1268" s="3"/>
      <c r="AX1268" s="3"/>
      <c r="AY1268" s="3">
        <v>-2.5499999523162802</v>
      </c>
      <c r="AZ1268" s="3"/>
      <c r="BA1268" s="3"/>
      <c r="BB1268" s="3">
        <v>-2.5299999713897701</v>
      </c>
      <c r="BC1268" s="3"/>
      <c r="BD1268" s="3"/>
      <c r="BE1268" s="3">
        <v>-2.5299999713897701</v>
      </c>
      <c r="BF1268" s="3"/>
      <c r="BG1268" s="3"/>
      <c r="BH1268" s="3">
        <v>-2.5499999523162802</v>
      </c>
      <c r="BI1268" s="3"/>
      <c r="BJ1268" s="3"/>
    </row>
    <row r="1269" spans="1:62" x14ac:dyDescent="0.3">
      <c r="A1269" s="3" t="s">
        <v>312</v>
      </c>
      <c r="B1269" s="3" t="s">
        <v>288</v>
      </c>
      <c r="C1269" s="3">
        <v>2.7200009673833798E-2</v>
      </c>
      <c r="D1269" s="3"/>
      <c r="E1269" s="3"/>
      <c r="F1269" s="3">
        <v>2.7399908751249299E-2</v>
      </c>
      <c r="G1269" s="3"/>
      <c r="H1269" s="3"/>
      <c r="I1269" s="3">
        <v>2.7300041168928101E-2</v>
      </c>
      <c r="J1269" s="3"/>
      <c r="K1269" s="3"/>
      <c r="L1269" s="3">
        <v>2.7300009503960599E-2</v>
      </c>
      <c r="M1269" s="3"/>
      <c r="N1269" s="3"/>
      <c r="O1269" s="3">
        <v>3.42584550380707E-2</v>
      </c>
      <c r="P1269" s="3"/>
      <c r="Q1269" s="3"/>
      <c r="R1269" s="3">
        <v>3.4399982541799497E-2</v>
      </c>
      <c r="S1269" s="3"/>
      <c r="T1269" s="3"/>
      <c r="U1269" s="3">
        <v>3.4499764442443799E-2</v>
      </c>
      <c r="V1269" s="3"/>
      <c r="W1269" s="3"/>
      <c r="X1269" s="3">
        <v>4.32771071791649E-2</v>
      </c>
      <c r="Y1269" s="3"/>
      <c r="Z1269" s="3"/>
      <c r="AA1269" s="3">
        <v>4.3000344187021297E-2</v>
      </c>
      <c r="AB1269" s="3"/>
      <c r="AC1269" s="3"/>
      <c r="AD1269" s="3">
        <v>4.3199315667152398E-2</v>
      </c>
      <c r="AE1269" s="3"/>
      <c r="AF1269" s="3"/>
      <c r="AG1269" s="3">
        <v>4.3000366538762998E-2</v>
      </c>
      <c r="AH1269" s="3"/>
      <c r="AI1269" s="3"/>
      <c r="AJ1269" s="3">
        <v>4.9387294799089397E-2</v>
      </c>
      <c r="AK1269" s="3"/>
      <c r="AL1269" s="3"/>
      <c r="AM1269" s="3">
        <v>4.9399983137846E-2</v>
      </c>
      <c r="AN1269" s="3"/>
      <c r="AO1269" s="3"/>
      <c r="AP1269" s="3">
        <v>4.92006838321686E-2</v>
      </c>
      <c r="AQ1269" s="3"/>
      <c r="AR1269" s="3"/>
      <c r="AS1269" s="3">
        <v>4.9200017005205203E-2</v>
      </c>
      <c r="AT1269" s="3"/>
      <c r="AU1269" s="3"/>
      <c r="AV1269" s="3">
        <v>5.8378126472234698E-2</v>
      </c>
      <c r="AW1269" s="3"/>
      <c r="AX1269" s="3"/>
      <c r="AY1269" s="3">
        <v>5.8499716222286197E-2</v>
      </c>
      <c r="AZ1269" s="3"/>
      <c r="BA1269" s="3"/>
      <c r="BB1269" s="3">
        <v>5.8300480246543898E-2</v>
      </c>
      <c r="BC1269" s="3"/>
      <c r="BD1269" s="3"/>
      <c r="BE1269" s="3">
        <v>5.82002364099026E-2</v>
      </c>
      <c r="BF1269" s="3"/>
      <c r="BG1269" s="3"/>
      <c r="BH1269" s="3">
        <v>5.8100234717130703E-2</v>
      </c>
      <c r="BI1269" s="3"/>
      <c r="BJ1269" s="3"/>
    </row>
    <row r="1270" spans="1:62" x14ac:dyDescent="0.3">
      <c r="A1270" s="3" t="s">
        <v>298</v>
      </c>
      <c r="B1270" s="3" t="s">
        <v>299</v>
      </c>
      <c r="C1270" s="3">
        <v>6.4500002861022896</v>
      </c>
      <c r="D1270" s="3"/>
      <c r="E1270" s="3"/>
      <c r="F1270" s="3">
        <v>6.4500002861022896</v>
      </c>
      <c r="G1270" s="3"/>
      <c r="H1270" s="3"/>
      <c r="I1270" s="3">
        <v>6.4500002861022896</v>
      </c>
      <c r="J1270" s="3"/>
      <c r="K1270" s="3"/>
      <c r="L1270" s="3">
        <v>6.3499999046325701</v>
      </c>
      <c r="M1270" s="3"/>
      <c r="N1270" s="3"/>
      <c r="O1270" s="3">
        <v>7.9500002861022896</v>
      </c>
      <c r="P1270" s="3"/>
      <c r="Q1270" s="3"/>
      <c r="R1270" s="3">
        <v>7.8499999046325701</v>
      </c>
      <c r="S1270" s="3"/>
      <c r="T1270" s="3"/>
      <c r="U1270" s="3">
        <v>7.9500002861022896</v>
      </c>
      <c r="V1270" s="3"/>
      <c r="W1270" s="3"/>
      <c r="X1270" s="3">
        <v>9.75</v>
      </c>
      <c r="Y1270" s="3"/>
      <c r="Z1270" s="3"/>
      <c r="AA1270" s="3">
        <v>9.8500003814697301</v>
      </c>
      <c r="AB1270" s="3"/>
      <c r="AC1270" s="3"/>
      <c r="AD1270" s="3">
        <v>9.75</v>
      </c>
      <c r="AE1270" s="3"/>
      <c r="AF1270" s="3"/>
      <c r="AG1270" s="3">
        <v>9.7000007629394496</v>
      </c>
      <c r="AH1270" s="3"/>
      <c r="AI1270" s="3"/>
      <c r="AJ1270" s="3">
        <v>11</v>
      </c>
      <c r="AK1270" s="3"/>
      <c r="AL1270" s="3"/>
      <c r="AM1270" s="3">
        <v>11.050000190734901</v>
      </c>
      <c r="AN1270" s="3"/>
      <c r="AO1270" s="3"/>
      <c r="AP1270" s="3">
        <v>10.949999809265099</v>
      </c>
      <c r="AQ1270" s="3"/>
      <c r="AR1270" s="3"/>
      <c r="AS1270" s="3">
        <v>11.050000190734901</v>
      </c>
      <c r="AT1270" s="3"/>
      <c r="AU1270" s="3"/>
      <c r="AV1270" s="3">
        <v>12.849999427795399</v>
      </c>
      <c r="AW1270" s="3"/>
      <c r="AX1270" s="3"/>
      <c r="AY1270" s="3">
        <v>12.849999427795399</v>
      </c>
      <c r="AZ1270" s="3"/>
      <c r="BA1270" s="3"/>
      <c r="BB1270" s="3">
        <v>12.75</v>
      </c>
      <c r="BC1270" s="3"/>
      <c r="BD1270" s="3"/>
      <c r="BE1270" s="3">
        <v>12.900000572204601</v>
      </c>
      <c r="BF1270" s="3"/>
      <c r="BG1270" s="3"/>
      <c r="BH1270" s="3">
        <v>12.75</v>
      </c>
      <c r="BI1270" s="3"/>
      <c r="BJ1270" s="3"/>
    </row>
    <row r="1271" spans="1:62" x14ac:dyDescent="0.3">
      <c r="A1271" s="3" t="s">
        <v>300</v>
      </c>
      <c r="B1271" s="3" t="s">
        <v>288</v>
      </c>
      <c r="C1271" s="3">
        <v>7.9099998474121103</v>
      </c>
      <c r="D1271" s="3"/>
      <c r="E1271" s="3"/>
      <c r="F1271" s="3">
        <v>7.9311499595642099</v>
      </c>
      <c r="G1271" s="3"/>
      <c r="H1271" s="3"/>
      <c r="I1271" s="3">
        <v>7.8688998222351101</v>
      </c>
      <c r="J1271" s="3"/>
      <c r="K1271" s="3"/>
      <c r="L1271" s="3">
        <v>7.8322501182556197</v>
      </c>
      <c r="M1271" s="3"/>
      <c r="N1271" s="3"/>
      <c r="O1271" s="3">
        <v>9.2866497039794904</v>
      </c>
      <c r="P1271" s="3"/>
      <c r="Q1271" s="3"/>
      <c r="R1271" s="3">
        <v>9.3145503997802699</v>
      </c>
      <c r="S1271" s="3"/>
      <c r="T1271" s="3"/>
      <c r="U1271" s="3">
        <v>9.2498502731323207</v>
      </c>
      <c r="V1271" s="3"/>
      <c r="W1271" s="3"/>
      <c r="X1271" s="3">
        <v>10.9903001785278</v>
      </c>
      <c r="Y1271" s="3"/>
      <c r="Z1271" s="3"/>
      <c r="AA1271" s="3">
        <v>10.942299842834499</v>
      </c>
      <c r="AB1271" s="3"/>
      <c r="AC1271" s="3"/>
      <c r="AD1271" s="3">
        <v>10.9415502548218</v>
      </c>
      <c r="AE1271" s="3"/>
      <c r="AF1271" s="3"/>
      <c r="AG1271" s="3">
        <v>10.8753499984741</v>
      </c>
      <c r="AH1271" s="3"/>
      <c r="AI1271" s="3"/>
      <c r="AJ1271" s="3">
        <v>11.975749969482401</v>
      </c>
      <c r="AK1271" s="3"/>
      <c r="AL1271" s="3"/>
      <c r="AM1271" s="3">
        <v>11.989500045776399</v>
      </c>
      <c r="AN1271" s="3"/>
      <c r="AO1271" s="3"/>
      <c r="AP1271" s="3">
        <v>11.939700126647899</v>
      </c>
      <c r="AQ1271" s="3"/>
      <c r="AR1271" s="3"/>
      <c r="AS1271" s="3">
        <v>11.904000282287599</v>
      </c>
      <c r="AT1271" s="3"/>
      <c r="AU1271" s="3"/>
      <c r="AV1271" s="3">
        <v>13.4805498123169</v>
      </c>
      <c r="AW1271" s="3"/>
      <c r="AX1271" s="3"/>
      <c r="AY1271" s="3">
        <v>13.4984998703003</v>
      </c>
      <c r="AZ1271" s="3"/>
      <c r="BA1271" s="3"/>
      <c r="BB1271" s="3">
        <v>13.481249809265099</v>
      </c>
      <c r="BC1271" s="3"/>
      <c r="BD1271" s="3"/>
      <c r="BE1271" s="3">
        <v>13.443300247192401</v>
      </c>
      <c r="BF1271" s="3"/>
      <c r="BG1271" s="3"/>
      <c r="BH1271" s="3">
        <v>13.3838996887207</v>
      </c>
      <c r="BI1271" s="3"/>
      <c r="BJ1271" s="3"/>
    </row>
    <row r="1272" spans="1:62" x14ac:dyDescent="0.3">
      <c r="A1272" s="3" t="s">
        <v>301</v>
      </c>
      <c r="B1272" s="3" t="s">
        <v>288</v>
      </c>
      <c r="C1272" s="3">
        <v>1.13039994239807</v>
      </c>
      <c r="D1272" s="3"/>
      <c r="E1272" s="3"/>
      <c r="F1272" s="3">
        <v>1.1456999778747601</v>
      </c>
      <c r="G1272" s="3"/>
      <c r="H1272" s="3"/>
      <c r="I1272" s="3">
        <v>1.1092499494552599</v>
      </c>
      <c r="J1272" s="3"/>
      <c r="K1272" s="3"/>
      <c r="L1272" s="3">
        <v>1.07509994506836</v>
      </c>
      <c r="M1272" s="3"/>
      <c r="N1272" s="3"/>
      <c r="O1272" s="3">
        <v>1.39230000972748</v>
      </c>
      <c r="P1272" s="3"/>
      <c r="Q1272" s="3"/>
      <c r="R1272" s="3">
        <v>1.4081000089645399</v>
      </c>
      <c r="S1272" s="3"/>
      <c r="T1272" s="3"/>
      <c r="U1272" s="3">
        <v>1.3594000339508101</v>
      </c>
      <c r="V1272" s="3"/>
      <c r="W1272" s="3"/>
      <c r="X1272" s="3">
        <v>1.7427999973297099</v>
      </c>
      <c r="Y1272" s="3"/>
      <c r="Z1272" s="3"/>
      <c r="AA1272" s="3">
        <v>1.7259999513626101</v>
      </c>
      <c r="AB1272" s="3"/>
      <c r="AC1272" s="3"/>
      <c r="AD1272" s="3">
        <v>1.72329998016357</v>
      </c>
      <c r="AE1272" s="3"/>
      <c r="AF1272" s="3"/>
      <c r="AG1272" s="3">
        <v>1.69134998321533</v>
      </c>
      <c r="AH1272" s="3"/>
      <c r="AI1272" s="3"/>
      <c r="AJ1272" s="3">
        <v>1.92785000801086</v>
      </c>
      <c r="AK1272" s="3"/>
      <c r="AL1272" s="3"/>
      <c r="AM1272" s="3">
        <v>1.94140005111694</v>
      </c>
      <c r="AN1272" s="3"/>
      <c r="AO1272" s="3"/>
      <c r="AP1272" s="3">
        <v>1.9083499908447299</v>
      </c>
      <c r="AQ1272" s="3"/>
      <c r="AR1272" s="3"/>
      <c r="AS1272" s="3">
        <v>1.8901499509811399</v>
      </c>
      <c r="AT1272" s="3"/>
      <c r="AU1272" s="3"/>
      <c r="AV1272" s="3">
        <v>2.2342998981475799</v>
      </c>
      <c r="AW1272" s="3"/>
      <c r="AX1272" s="3"/>
      <c r="AY1272" s="3">
        <v>2.2388999462127699</v>
      </c>
      <c r="AZ1272" s="3"/>
      <c r="BA1272" s="3"/>
      <c r="BB1272" s="3">
        <v>2.2409501075744598</v>
      </c>
      <c r="BC1272" s="3"/>
      <c r="BD1272" s="3"/>
      <c r="BE1272" s="3">
        <v>2.21805000305176</v>
      </c>
      <c r="BF1272" s="3"/>
      <c r="BG1272" s="3"/>
      <c r="BH1272" s="3">
        <v>2.1937999725341801</v>
      </c>
      <c r="BI1272" s="3"/>
      <c r="BJ1272" s="3"/>
    </row>
    <row r="1273" spans="1:62" x14ac:dyDescent="0.3">
      <c r="A1273" s="3" t="s">
        <v>302</v>
      </c>
      <c r="B1273" s="3" t="s">
        <v>288</v>
      </c>
      <c r="C1273" s="3">
        <v>-2.6499999221414302E-3</v>
      </c>
      <c r="D1273" s="3"/>
      <c r="E1273" s="3"/>
      <c r="F1273" s="3">
        <v>-3.1500000040978202E-3</v>
      </c>
      <c r="G1273" s="3"/>
      <c r="H1273" s="3"/>
      <c r="I1273" s="3">
        <v>-2.95000011101365E-3</v>
      </c>
      <c r="J1273" s="3"/>
      <c r="K1273" s="3"/>
      <c r="L1273" s="3">
        <v>-2.8999999631196299E-3</v>
      </c>
      <c r="M1273" s="3"/>
      <c r="N1273" s="3"/>
      <c r="O1273" s="3">
        <v>-3.1000000890344399E-3</v>
      </c>
      <c r="P1273" s="3"/>
      <c r="Q1273" s="3"/>
      <c r="R1273" s="3">
        <v>-3.5999999381601802E-3</v>
      </c>
      <c r="S1273" s="3"/>
      <c r="T1273" s="3"/>
      <c r="U1273" s="3">
        <v>-3.50000010803342E-3</v>
      </c>
      <c r="V1273" s="3"/>
      <c r="W1273" s="3"/>
      <c r="X1273" s="3">
        <v>-3.2500000670552301E-3</v>
      </c>
      <c r="Y1273" s="3"/>
      <c r="Z1273" s="3"/>
      <c r="AA1273" s="3">
        <v>-3.29999998211861E-3</v>
      </c>
      <c r="AB1273" s="3"/>
      <c r="AC1273" s="3"/>
      <c r="AD1273" s="3">
        <v>-3.8999998942017599E-3</v>
      </c>
      <c r="AE1273" s="3"/>
      <c r="AF1273" s="3"/>
      <c r="AG1273" s="3">
        <v>-4.35000006109476E-3</v>
      </c>
      <c r="AH1273" s="3"/>
      <c r="AI1273" s="3"/>
      <c r="AJ1273" s="3">
        <v>-3.4499999601393899E-3</v>
      </c>
      <c r="AK1273" s="3"/>
      <c r="AL1273" s="3"/>
      <c r="AM1273" s="3">
        <v>-3.74999991618097E-3</v>
      </c>
      <c r="AN1273" s="3"/>
      <c r="AO1273" s="3"/>
      <c r="AP1273" s="3">
        <v>-4.35000006109476E-3</v>
      </c>
      <c r="AQ1273" s="3"/>
      <c r="AR1273" s="3"/>
      <c r="AS1273" s="3">
        <v>-4.4499998912215198E-3</v>
      </c>
      <c r="AT1273" s="3"/>
      <c r="AU1273" s="3"/>
      <c r="AV1273" s="3">
        <v>-3.7000000011175901E-3</v>
      </c>
      <c r="AW1273" s="3"/>
      <c r="AX1273" s="3"/>
      <c r="AY1273" s="3">
        <v>-3.9499998092651402E-3</v>
      </c>
      <c r="AZ1273" s="3"/>
      <c r="BA1273" s="3"/>
      <c r="BB1273" s="3">
        <v>-4.5500001870095704E-3</v>
      </c>
      <c r="BC1273" s="3"/>
      <c r="BD1273" s="3"/>
      <c r="BE1273" s="3">
        <v>-4.35000006109476E-3</v>
      </c>
      <c r="BF1273" s="3"/>
      <c r="BG1273" s="3"/>
      <c r="BH1273" s="3">
        <v>-4.4499998912215198E-3</v>
      </c>
      <c r="BI1273" s="3"/>
      <c r="BJ1273" s="3"/>
    </row>
    <row r="1274" spans="1:62" x14ac:dyDescent="0.3">
      <c r="A1274" s="3" t="s">
        <v>287</v>
      </c>
      <c r="B1274" s="3" t="s">
        <v>288</v>
      </c>
      <c r="C1274" s="3">
        <v>24.5577907562256</v>
      </c>
      <c r="D1274" s="3"/>
      <c r="E1274" s="3"/>
      <c r="F1274" s="3">
        <v>24.544023513793899</v>
      </c>
      <c r="G1274" s="3"/>
      <c r="H1274" s="3"/>
      <c r="I1274" s="3">
        <v>24.555383682251001</v>
      </c>
      <c r="J1274" s="3"/>
      <c r="K1274" s="3"/>
      <c r="L1274" s="3">
        <v>24.575397491455099</v>
      </c>
      <c r="M1274" s="3"/>
      <c r="N1274" s="3"/>
      <c r="O1274" s="3">
        <v>24.4794025421143</v>
      </c>
      <c r="P1274" s="3"/>
      <c r="Q1274" s="3"/>
      <c r="R1274" s="3">
        <v>24.465053558349599</v>
      </c>
      <c r="S1274" s="3"/>
      <c r="T1274" s="3"/>
      <c r="U1274" s="3">
        <v>24.4784965515137</v>
      </c>
      <c r="V1274" s="3"/>
      <c r="W1274" s="3"/>
      <c r="X1274" s="3">
        <v>24.337093353271499</v>
      </c>
      <c r="Y1274" s="3"/>
      <c r="Z1274" s="3"/>
      <c r="AA1274" s="3">
        <v>24.3417778015137</v>
      </c>
      <c r="AB1274" s="3"/>
      <c r="AC1274" s="3"/>
      <c r="AD1274" s="3">
        <v>24.342689514160199</v>
      </c>
      <c r="AE1274" s="3"/>
      <c r="AF1274" s="3"/>
      <c r="AG1274" s="3">
        <v>24.362384796142599</v>
      </c>
      <c r="AH1274" s="3"/>
      <c r="AI1274" s="3"/>
      <c r="AJ1274" s="3">
        <v>24.202032089233398</v>
      </c>
      <c r="AK1274" s="3"/>
      <c r="AL1274" s="3"/>
      <c r="AM1274" s="3">
        <v>24.197025299072301</v>
      </c>
      <c r="AN1274" s="3"/>
      <c r="AO1274" s="3"/>
      <c r="AP1274" s="3">
        <v>24.2108478546143</v>
      </c>
      <c r="AQ1274" s="3"/>
      <c r="AR1274" s="3"/>
      <c r="AS1274" s="3">
        <v>24.2198371887207</v>
      </c>
      <c r="AT1274" s="3"/>
      <c r="AU1274" s="3"/>
      <c r="AV1274" s="3">
        <v>24.055570602416999</v>
      </c>
      <c r="AW1274" s="3"/>
      <c r="AX1274" s="3"/>
      <c r="AY1274" s="3">
        <v>24.0472621917725</v>
      </c>
      <c r="AZ1274" s="3"/>
      <c r="BA1274" s="3"/>
      <c r="BB1274" s="3">
        <v>24.045116424560501</v>
      </c>
      <c r="BC1274" s="3"/>
      <c r="BD1274" s="3"/>
      <c r="BE1274" s="3">
        <v>24.06276512146</v>
      </c>
      <c r="BF1274" s="3"/>
      <c r="BG1274" s="3"/>
      <c r="BH1274" s="3">
        <v>24.0800685882568</v>
      </c>
      <c r="BI1274" s="3"/>
      <c r="BJ1274" s="3"/>
    </row>
    <row r="1275" spans="1:62" x14ac:dyDescent="0.3">
      <c r="A1275" s="3" t="s">
        <v>433</v>
      </c>
      <c r="B1275" s="3" t="s">
        <v>409</v>
      </c>
      <c r="C1275" s="3">
        <v>21.299999237060501</v>
      </c>
      <c r="D1275" s="3"/>
      <c r="E1275" s="3"/>
      <c r="F1275" s="3">
        <v>21.299999237060501</v>
      </c>
      <c r="G1275" s="3"/>
      <c r="H1275" s="3"/>
      <c r="I1275" s="3">
        <v>21.299999237060501</v>
      </c>
      <c r="J1275" s="3"/>
      <c r="K1275" s="3"/>
      <c r="L1275" s="3">
        <v>21.299999237060501</v>
      </c>
      <c r="M1275" s="3"/>
      <c r="N1275" s="3"/>
      <c r="O1275" s="3">
        <v>21.299999237060501</v>
      </c>
      <c r="P1275" s="3"/>
      <c r="Q1275" s="3"/>
      <c r="R1275" s="3">
        <v>21.299999237060501</v>
      </c>
      <c r="S1275" s="3"/>
      <c r="T1275" s="3"/>
      <c r="U1275" s="3">
        <v>21.299999237060501</v>
      </c>
      <c r="V1275" s="3"/>
      <c r="W1275" s="3"/>
      <c r="X1275" s="3">
        <v>21.299999237060501</v>
      </c>
      <c r="Y1275" s="3"/>
      <c r="Z1275" s="3"/>
      <c r="AA1275" s="3">
        <v>21.299999237060501</v>
      </c>
      <c r="AB1275" s="3"/>
      <c r="AC1275" s="3"/>
      <c r="AD1275" s="3">
        <v>21.299999237060501</v>
      </c>
      <c r="AE1275" s="3"/>
      <c r="AF1275" s="3"/>
      <c r="AG1275" s="3">
        <v>21.299999237060501</v>
      </c>
      <c r="AH1275" s="3"/>
      <c r="AI1275" s="3"/>
      <c r="AJ1275" s="3">
        <v>21.299999237060501</v>
      </c>
      <c r="AK1275" s="3"/>
      <c r="AL1275" s="3"/>
      <c r="AM1275" s="3">
        <v>21.299999237060501</v>
      </c>
      <c r="AN1275" s="3"/>
      <c r="AO1275" s="3"/>
      <c r="AP1275" s="3">
        <v>21.299999237060501</v>
      </c>
      <c r="AQ1275" s="3"/>
      <c r="AR1275" s="3"/>
      <c r="AS1275" s="3">
        <v>21.299999237060501</v>
      </c>
      <c r="AT1275" s="3"/>
      <c r="AU1275" s="3"/>
      <c r="AV1275" s="3">
        <v>21.299999237060501</v>
      </c>
      <c r="AW1275" s="3"/>
      <c r="AX1275" s="3"/>
      <c r="AY1275" s="3">
        <v>21.299999237060501</v>
      </c>
      <c r="AZ1275" s="3"/>
      <c r="BA1275" s="3"/>
      <c r="BB1275" s="3">
        <v>21.299999237060501</v>
      </c>
      <c r="BC1275" s="3"/>
      <c r="BD1275" s="3"/>
      <c r="BE1275" s="3">
        <v>21.299999237060501</v>
      </c>
      <c r="BF1275" s="3"/>
      <c r="BG1275" s="3"/>
      <c r="BH1275" s="3">
        <v>21.299999237060501</v>
      </c>
      <c r="BI1275" s="3"/>
      <c r="BJ1275" s="3"/>
    </row>
    <row r="1276" spans="1:62" x14ac:dyDescent="0.3">
      <c r="A1276" s="3" t="s">
        <v>788</v>
      </c>
      <c r="B1276" s="3" t="s">
        <v>409</v>
      </c>
      <c r="C1276" s="3">
        <v>15</v>
      </c>
      <c r="D1276" s="3"/>
      <c r="E1276" s="3"/>
      <c r="F1276" s="3">
        <v>15</v>
      </c>
      <c r="G1276" s="3"/>
      <c r="H1276" s="3"/>
      <c r="I1276" s="3">
        <v>15</v>
      </c>
      <c r="J1276" s="3"/>
      <c r="K1276" s="3"/>
      <c r="L1276" s="3">
        <v>15</v>
      </c>
      <c r="M1276" s="3"/>
      <c r="N1276" s="3"/>
      <c r="O1276" s="3">
        <v>15</v>
      </c>
      <c r="P1276" s="3"/>
      <c r="Q1276" s="3"/>
      <c r="R1276" s="3">
        <v>15</v>
      </c>
      <c r="S1276" s="3"/>
      <c r="T1276" s="3"/>
      <c r="U1276" s="3">
        <v>15</v>
      </c>
      <c r="V1276" s="3"/>
      <c r="W1276" s="3"/>
      <c r="X1276" s="3">
        <v>15</v>
      </c>
      <c r="Y1276" s="3"/>
      <c r="Z1276" s="3"/>
      <c r="AA1276" s="3">
        <v>15</v>
      </c>
      <c r="AB1276" s="3"/>
      <c r="AC1276" s="3"/>
      <c r="AD1276" s="3">
        <v>15</v>
      </c>
      <c r="AE1276" s="3"/>
      <c r="AF1276" s="3"/>
      <c r="AG1276" s="3">
        <v>15</v>
      </c>
      <c r="AH1276" s="3"/>
      <c r="AI1276" s="3"/>
      <c r="AJ1276" s="3">
        <v>15</v>
      </c>
      <c r="AK1276" s="3"/>
      <c r="AL1276" s="3"/>
      <c r="AM1276" s="3">
        <v>15</v>
      </c>
      <c r="AN1276" s="3"/>
      <c r="AO1276" s="3"/>
      <c r="AP1276" s="3">
        <v>15</v>
      </c>
      <c r="AQ1276" s="3"/>
      <c r="AR1276" s="3"/>
      <c r="AS1276" s="3">
        <v>15</v>
      </c>
      <c r="AT1276" s="3"/>
      <c r="AU1276" s="3"/>
      <c r="AV1276" s="3">
        <v>15</v>
      </c>
      <c r="AW1276" s="3"/>
      <c r="AX1276" s="3"/>
      <c r="AY1276" s="3">
        <v>15</v>
      </c>
      <c r="AZ1276" s="3"/>
      <c r="BA1276" s="3"/>
      <c r="BB1276" s="3">
        <v>15</v>
      </c>
      <c r="BC1276" s="3"/>
      <c r="BD1276" s="3"/>
      <c r="BE1276" s="3">
        <v>15</v>
      </c>
      <c r="BF1276" s="3"/>
      <c r="BG1276" s="3"/>
      <c r="BH1276" s="3">
        <v>15</v>
      </c>
      <c r="BI1276" s="3"/>
      <c r="BJ1276" s="3"/>
    </row>
    <row r="1277" spans="1:62" x14ac:dyDescent="0.3">
      <c r="A1277" s="3" t="s">
        <v>434</v>
      </c>
      <c r="B1277" s="3" t="s">
        <v>409</v>
      </c>
      <c r="C1277" s="3">
        <v>21.5</v>
      </c>
      <c r="D1277" s="3"/>
      <c r="E1277" s="3"/>
      <c r="F1277" s="3">
        <v>21.600000381469702</v>
      </c>
      <c r="G1277" s="3"/>
      <c r="H1277" s="3"/>
      <c r="I1277" s="3">
        <v>21.850000381469702</v>
      </c>
      <c r="J1277" s="3"/>
      <c r="K1277" s="3"/>
      <c r="L1277" s="3">
        <v>21.850000381469702</v>
      </c>
      <c r="M1277" s="3"/>
      <c r="N1277" s="3"/>
      <c r="O1277" s="3">
        <v>22.600000381469702</v>
      </c>
      <c r="P1277" s="3"/>
      <c r="Q1277" s="3"/>
      <c r="R1277" s="3">
        <v>22.850000381469702</v>
      </c>
      <c r="S1277" s="3"/>
      <c r="T1277" s="3"/>
      <c r="U1277" s="3">
        <v>22.899999618530298</v>
      </c>
      <c r="V1277" s="3"/>
      <c r="W1277" s="3"/>
      <c r="X1277" s="3">
        <v>23.149999618530298</v>
      </c>
      <c r="Y1277" s="3"/>
      <c r="Z1277" s="3"/>
      <c r="AA1277" s="3">
        <v>23.399999618530298</v>
      </c>
      <c r="AB1277" s="3"/>
      <c r="AC1277" s="3"/>
      <c r="AD1277" s="3">
        <v>23.950000762939499</v>
      </c>
      <c r="AE1277" s="3"/>
      <c r="AF1277" s="3"/>
      <c r="AG1277" s="3">
        <v>23.950000762939499</v>
      </c>
      <c r="AH1277" s="3"/>
      <c r="AI1277" s="3"/>
      <c r="AJ1277" s="3">
        <v>24.149999618530298</v>
      </c>
      <c r="AK1277" s="3"/>
      <c r="AL1277" s="3"/>
      <c r="AM1277" s="3">
        <v>24.099998474121101</v>
      </c>
      <c r="AN1277" s="3"/>
      <c r="AO1277" s="3"/>
      <c r="AP1277" s="3">
        <v>24.400001525878899</v>
      </c>
      <c r="AQ1277" s="3"/>
      <c r="AR1277" s="3"/>
      <c r="AS1277" s="3">
        <v>24.350000381469702</v>
      </c>
      <c r="AT1277" s="3"/>
      <c r="AU1277" s="3"/>
      <c r="AV1277" s="3">
        <v>24.850000381469702</v>
      </c>
      <c r="AW1277" s="3"/>
      <c r="AX1277" s="3"/>
      <c r="AY1277" s="3">
        <v>25</v>
      </c>
      <c r="AZ1277" s="3"/>
      <c r="BA1277" s="3"/>
      <c r="BB1277" s="3">
        <v>25.350000381469702</v>
      </c>
      <c r="BC1277" s="3"/>
      <c r="BD1277" s="3"/>
      <c r="BE1277" s="3">
        <v>25.25</v>
      </c>
      <c r="BF1277" s="3"/>
      <c r="BG1277" s="3"/>
      <c r="BH1277" s="3">
        <v>26.149999618530298</v>
      </c>
      <c r="BI1277" s="3"/>
      <c r="BJ1277" s="3"/>
    </row>
    <row r="1278" spans="1:62" x14ac:dyDescent="0.3">
      <c r="A1278" s="3" t="s">
        <v>435</v>
      </c>
      <c r="B1278" s="3" t="s">
        <v>409</v>
      </c>
      <c r="C1278" s="3">
        <v>320.89999389648398</v>
      </c>
      <c r="D1278" s="3"/>
      <c r="E1278" s="3"/>
      <c r="F1278" s="3">
        <v>321.85000610351602</v>
      </c>
      <c r="G1278" s="3"/>
      <c r="H1278" s="3"/>
      <c r="I1278" s="3">
        <v>321.04998779296898</v>
      </c>
      <c r="J1278" s="3"/>
      <c r="K1278" s="3"/>
      <c r="L1278" s="3">
        <v>320.5</v>
      </c>
      <c r="M1278" s="3"/>
      <c r="N1278" s="3"/>
      <c r="O1278" s="3">
        <v>347.64999389648398</v>
      </c>
      <c r="P1278" s="3"/>
      <c r="Q1278" s="3"/>
      <c r="R1278" s="3">
        <v>348.70001220703102</v>
      </c>
      <c r="S1278" s="3"/>
      <c r="T1278" s="3"/>
      <c r="U1278" s="3">
        <v>347.70001220703102</v>
      </c>
      <c r="V1278" s="3"/>
      <c r="W1278" s="3"/>
      <c r="X1278" s="3">
        <v>377.35000610351602</v>
      </c>
      <c r="Y1278" s="3"/>
      <c r="Z1278" s="3"/>
      <c r="AA1278" s="3">
        <v>377.54998779296898</v>
      </c>
      <c r="AB1278" s="3"/>
      <c r="AC1278" s="3"/>
      <c r="AD1278" s="3">
        <v>377.89999389648398</v>
      </c>
      <c r="AE1278" s="3"/>
      <c r="AF1278" s="3"/>
      <c r="AG1278" s="3">
        <v>377.39999389648398</v>
      </c>
      <c r="AH1278" s="3"/>
      <c r="AI1278" s="3"/>
      <c r="AJ1278" s="3">
        <v>394.89999389648398</v>
      </c>
      <c r="AK1278" s="3"/>
      <c r="AL1278" s="3"/>
      <c r="AM1278" s="3">
        <v>394.95001220703102</v>
      </c>
      <c r="AN1278" s="3"/>
      <c r="AO1278" s="3"/>
      <c r="AP1278" s="3">
        <v>394.70001220703102</v>
      </c>
      <c r="AQ1278" s="3"/>
      <c r="AR1278" s="3"/>
      <c r="AS1278" s="3">
        <v>394.39999389648398</v>
      </c>
      <c r="AT1278" s="3"/>
      <c r="AU1278" s="3"/>
      <c r="AV1278" s="3">
        <v>419.54998779296898</v>
      </c>
      <c r="AW1278" s="3"/>
      <c r="AX1278" s="3"/>
      <c r="AY1278" s="3">
        <v>419.39999389648398</v>
      </c>
      <c r="AZ1278" s="3"/>
      <c r="BA1278" s="3"/>
      <c r="BB1278" s="3">
        <v>420.10000610351602</v>
      </c>
      <c r="BC1278" s="3"/>
      <c r="BD1278" s="3"/>
      <c r="BE1278" s="3">
        <v>419.75</v>
      </c>
      <c r="BF1278" s="3"/>
      <c r="BG1278" s="3"/>
      <c r="BH1278" s="3">
        <v>420.45001220703102</v>
      </c>
      <c r="BI1278" s="3"/>
      <c r="BJ1278" s="3"/>
    </row>
    <row r="1279" spans="1:62" x14ac:dyDescent="0.3">
      <c r="A1279" s="3" t="s">
        <v>436</v>
      </c>
      <c r="B1279" s="3" t="s">
        <v>409</v>
      </c>
      <c r="C1279" s="3">
        <v>539.67004394531295</v>
      </c>
      <c r="D1279" s="3"/>
      <c r="E1279" s="3"/>
      <c r="F1279" s="3">
        <v>544.68786621093795</v>
      </c>
      <c r="G1279" s="3"/>
      <c r="H1279" s="3"/>
      <c r="I1279" s="3">
        <v>533.70812988281295</v>
      </c>
      <c r="J1279" s="3"/>
      <c r="K1279" s="3"/>
      <c r="L1279" s="3">
        <v>523.081787109375</v>
      </c>
      <c r="M1279" s="3"/>
      <c r="N1279" s="3"/>
      <c r="O1279" s="3">
        <v>575.90484619140602</v>
      </c>
      <c r="P1279" s="3"/>
      <c r="Q1279" s="3"/>
      <c r="R1279" s="3">
        <v>582.49835205078102</v>
      </c>
      <c r="S1279" s="3"/>
      <c r="T1279" s="3"/>
      <c r="U1279" s="3">
        <v>571.00091552734398</v>
      </c>
      <c r="V1279" s="3"/>
      <c r="W1279" s="3"/>
      <c r="X1279" s="3">
        <v>626.47375488281295</v>
      </c>
      <c r="Y1279" s="3"/>
      <c r="Z1279" s="3"/>
      <c r="AA1279" s="3">
        <v>627.74371337890602</v>
      </c>
      <c r="AB1279" s="3"/>
      <c r="AC1279" s="3"/>
      <c r="AD1279" s="3">
        <v>627.027099609375</v>
      </c>
      <c r="AE1279" s="3"/>
      <c r="AF1279" s="3"/>
      <c r="AG1279" s="3">
        <v>621.04266357421898</v>
      </c>
      <c r="AH1279" s="3"/>
      <c r="AI1279" s="3"/>
      <c r="AJ1279" s="3">
        <v>653.18591308593705</v>
      </c>
      <c r="AK1279" s="3"/>
      <c r="AL1279" s="3"/>
      <c r="AM1279" s="3">
        <v>657.365966796875</v>
      </c>
      <c r="AN1279" s="3"/>
      <c r="AO1279" s="3"/>
      <c r="AP1279" s="3">
        <v>651.251953125</v>
      </c>
      <c r="AQ1279" s="3"/>
      <c r="AR1279" s="3"/>
      <c r="AS1279" s="3">
        <v>647.307861328125</v>
      </c>
      <c r="AT1279" s="3"/>
      <c r="AU1279" s="3"/>
      <c r="AV1279" s="3">
        <v>699.56848144531295</v>
      </c>
      <c r="AW1279" s="3"/>
      <c r="AX1279" s="3"/>
      <c r="AY1279" s="3">
        <v>702.38995361328102</v>
      </c>
      <c r="AZ1279" s="3"/>
      <c r="BA1279" s="3"/>
      <c r="BB1279" s="3">
        <v>704.264404296875</v>
      </c>
      <c r="BC1279" s="3"/>
      <c r="BD1279" s="3"/>
      <c r="BE1279" s="3">
        <v>699.96423339843795</v>
      </c>
      <c r="BF1279" s="3"/>
      <c r="BG1279" s="3"/>
      <c r="BH1279" s="3">
        <v>697.078125</v>
      </c>
      <c r="BI1279" s="3"/>
      <c r="BJ1279" s="3"/>
    </row>
    <row r="1280" spans="1:62" x14ac:dyDescent="0.3">
      <c r="A1280" s="3" t="s">
        <v>1723</v>
      </c>
      <c r="B1280" s="3" t="s">
        <v>409</v>
      </c>
      <c r="C1280" s="3">
        <v>539.67004394531295</v>
      </c>
      <c r="D1280" s="3"/>
      <c r="E1280" s="3"/>
      <c r="F1280" s="3">
        <v>544.68786621093795</v>
      </c>
      <c r="G1280" s="3"/>
      <c r="H1280" s="3"/>
      <c r="I1280" s="3">
        <v>533.70812988281295</v>
      </c>
      <c r="J1280" s="3"/>
      <c r="K1280" s="3"/>
      <c r="L1280" s="3">
        <v>523.081787109375</v>
      </c>
      <c r="M1280" s="3"/>
      <c r="N1280" s="3"/>
      <c r="O1280" s="3">
        <v>575.90484619140602</v>
      </c>
      <c r="P1280" s="3"/>
      <c r="Q1280" s="3"/>
      <c r="R1280" s="3">
        <v>582.49835205078102</v>
      </c>
      <c r="S1280" s="3"/>
      <c r="T1280" s="3"/>
      <c r="U1280" s="3">
        <v>571.00091552734398</v>
      </c>
      <c r="V1280" s="3"/>
      <c r="W1280" s="3"/>
      <c r="X1280" s="3">
        <v>626.47375488281295</v>
      </c>
      <c r="Y1280" s="3"/>
      <c r="Z1280" s="3"/>
      <c r="AA1280" s="3">
        <v>627.74371337890602</v>
      </c>
      <c r="AB1280" s="3"/>
      <c r="AC1280" s="3"/>
      <c r="AD1280" s="3">
        <v>627.027099609375</v>
      </c>
      <c r="AE1280" s="3"/>
      <c r="AF1280" s="3"/>
      <c r="AG1280" s="3">
        <v>621.04266357421898</v>
      </c>
      <c r="AH1280" s="3"/>
      <c r="AI1280" s="3"/>
      <c r="AJ1280" s="3">
        <v>653.18591308593705</v>
      </c>
      <c r="AK1280" s="3"/>
      <c r="AL1280" s="3"/>
      <c r="AM1280" s="3">
        <v>657.365966796875</v>
      </c>
      <c r="AN1280" s="3"/>
      <c r="AO1280" s="3"/>
      <c r="AP1280" s="3">
        <v>651.251953125</v>
      </c>
      <c r="AQ1280" s="3"/>
      <c r="AR1280" s="3"/>
      <c r="AS1280" s="3">
        <v>647.307861328125</v>
      </c>
      <c r="AT1280" s="3"/>
      <c r="AU1280" s="3"/>
      <c r="AV1280" s="3">
        <v>699.56848144531295</v>
      </c>
      <c r="AW1280" s="3"/>
      <c r="AX1280" s="3"/>
      <c r="AY1280" s="3">
        <v>702.38995361328102</v>
      </c>
      <c r="AZ1280" s="3"/>
      <c r="BA1280" s="3"/>
      <c r="BB1280" s="3">
        <v>704.264404296875</v>
      </c>
      <c r="BC1280" s="3"/>
      <c r="BD1280" s="3"/>
      <c r="BE1280" s="3">
        <v>699.96423339843795</v>
      </c>
      <c r="BF1280" s="3"/>
      <c r="BG1280" s="3"/>
      <c r="BH1280" s="3">
        <v>697.078125</v>
      </c>
      <c r="BI1280" s="3"/>
      <c r="BJ1280" s="3"/>
    </row>
    <row r="1281" spans="1:62" x14ac:dyDescent="0.3">
      <c r="A1281" s="3" t="s">
        <v>438</v>
      </c>
      <c r="B1281" s="3" t="s">
        <v>409</v>
      </c>
      <c r="C1281" s="3">
        <v>421.38232421875</v>
      </c>
      <c r="D1281" s="3"/>
      <c r="E1281" s="3"/>
      <c r="F1281" s="3">
        <v>418.45477294921898</v>
      </c>
      <c r="G1281" s="3"/>
      <c r="H1281" s="3"/>
      <c r="I1281" s="3">
        <v>416.21038818359398</v>
      </c>
      <c r="J1281" s="3"/>
      <c r="K1281" s="3"/>
      <c r="L1281" s="3">
        <v>417.32815551757801</v>
      </c>
      <c r="M1281" s="3"/>
      <c r="N1281" s="3"/>
      <c r="O1281" s="3">
        <v>433.727294921875</v>
      </c>
      <c r="P1281" s="3"/>
      <c r="Q1281" s="3"/>
      <c r="R1281" s="3">
        <v>433.81698608398398</v>
      </c>
      <c r="S1281" s="3"/>
      <c r="T1281" s="3"/>
      <c r="U1281" s="3">
        <v>432.884765625</v>
      </c>
      <c r="V1281" s="3"/>
      <c r="W1281" s="3"/>
      <c r="X1281" s="3">
        <v>473.85394287109398</v>
      </c>
      <c r="Y1281" s="3"/>
      <c r="Z1281" s="3"/>
      <c r="AA1281" s="3">
        <v>458.04357910156301</v>
      </c>
      <c r="AB1281" s="3"/>
      <c r="AC1281" s="3"/>
      <c r="AD1281" s="3">
        <v>454.44805908203102</v>
      </c>
      <c r="AE1281" s="3"/>
      <c r="AF1281" s="3"/>
      <c r="AG1281" s="3">
        <v>453.74417114257801</v>
      </c>
      <c r="AH1281" s="3"/>
      <c r="AI1281" s="3"/>
      <c r="AJ1281" s="3">
        <v>478.47863769531301</v>
      </c>
      <c r="AK1281" s="3"/>
      <c r="AL1281" s="3"/>
      <c r="AM1281" s="3">
        <v>468.21685791015602</v>
      </c>
      <c r="AN1281" s="3"/>
      <c r="AO1281" s="3"/>
      <c r="AP1281" s="3">
        <v>464.78289794921898</v>
      </c>
      <c r="AQ1281" s="3"/>
      <c r="AR1281" s="3"/>
      <c r="AS1281" s="3">
        <v>464.50418090820301</v>
      </c>
      <c r="AT1281" s="3"/>
      <c r="AU1281" s="3"/>
      <c r="AV1281" s="3">
        <v>506.22775268554699</v>
      </c>
      <c r="AW1281" s="3"/>
      <c r="AX1281" s="3"/>
      <c r="AY1281" s="3">
        <v>499.40557861328102</v>
      </c>
      <c r="AZ1281" s="3"/>
      <c r="BA1281" s="3"/>
      <c r="BB1281" s="3">
        <v>489.55941772460898</v>
      </c>
      <c r="BC1281" s="3"/>
      <c r="BD1281" s="3"/>
      <c r="BE1281" s="3">
        <v>486.01858520507801</v>
      </c>
      <c r="BF1281" s="3"/>
      <c r="BG1281" s="3"/>
      <c r="BH1281" s="3">
        <v>485.50207519531301</v>
      </c>
      <c r="BI1281" s="3"/>
      <c r="BJ1281" s="3"/>
    </row>
    <row r="1282" spans="1:62" x14ac:dyDescent="0.3">
      <c r="A1282" s="3" t="s">
        <v>408</v>
      </c>
      <c r="B1282" s="3" t="s">
        <v>409</v>
      </c>
      <c r="C1282" s="3">
        <v>20.700010299682599</v>
      </c>
      <c r="D1282" s="3"/>
      <c r="E1282" s="3"/>
      <c r="F1282" s="3">
        <v>20.799848556518601</v>
      </c>
      <c r="G1282" s="3"/>
      <c r="H1282" s="3"/>
      <c r="I1282" s="3">
        <v>21.099596023559599</v>
      </c>
      <c r="J1282" s="3"/>
      <c r="K1282" s="3"/>
      <c r="L1282" s="3">
        <v>21.196365356445298</v>
      </c>
      <c r="M1282" s="3"/>
      <c r="N1282" s="3"/>
      <c r="O1282" s="3">
        <v>23.789411544799801</v>
      </c>
      <c r="P1282" s="3"/>
      <c r="Q1282" s="3"/>
      <c r="R1282" s="3">
        <v>24.298046112060501</v>
      </c>
      <c r="S1282" s="3"/>
      <c r="T1282" s="3"/>
      <c r="U1282" s="3">
        <v>25.0944004058838</v>
      </c>
      <c r="V1282" s="3"/>
      <c r="W1282" s="3"/>
      <c r="X1282" s="3">
        <v>28.970127105712901</v>
      </c>
      <c r="Y1282" s="3"/>
      <c r="Z1282" s="3"/>
      <c r="AA1282" s="3">
        <v>29.498296737670898</v>
      </c>
      <c r="AB1282" s="3"/>
      <c r="AC1282" s="3"/>
      <c r="AD1282" s="3">
        <v>29.8959846496582</v>
      </c>
      <c r="AE1282" s="3"/>
      <c r="AF1282" s="3"/>
      <c r="AG1282" s="3">
        <v>30.2978610992432</v>
      </c>
      <c r="AH1282" s="3"/>
      <c r="AI1282" s="3"/>
      <c r="AJ1282" s="3">
        <v>32.0894775390625</v>
      </c>
      <c r="AK1282" s="3"/>
      <c r="AL1282" s="3"/>
      <c r="AM1282" s="3">
        <v>32.398399353027301</v>
      </c>
      <c r="AN1282" s="3"/>
      <c r="AO1282" s="3"/>
      <c r="AP1282" s="3">
        <v>32.597995758056598</v>
      </c>
      <c r="AQ1282" s="3"/>
      <c r="AR1282" s="3"/>
      <c r="AS1282" s="3">
        <v>32.6993598937988</v>
      </c>
      <c r="AT1282" s="3"/>
      <c r="AU1282" s="3"/>
      <c r="AV1282" s="3">
        <v>33.494400024414098</v>
      </c>
      <c r="AW1282" s="3"/>
      <c r="AX1282" s="3"/>
      <c r="AY1282" s="3">
        <v>33.4999809265137</v>
      </c>
      <c r="AZ1282" s="3"/>
      <c r="BA1282" s="3"/>
      <c r="BB1282" s="3">
        <v>33.599296569824197</v>
      </c>
      <c r="BC1282" s="3"/>
      <c r="BD1282" s="3"/>
      <c r="BE1282" s="3">
        <v>33.699298858642599</v>
      </c>
      <c r="BF1282" s="3"/>
      <c r="BG1282" s="3"/>
      <c r="BH1282" s="3">
        <v>33.7992973327637</v>
      </c>
      <c r="BI1282" s="3"/>
      <c r="BJ1282" s="3"/>
    </row>
    <row r="1283" spans="1:62" x14ac:dyDescent="0.3">
      <c r="A1283" s="3" t="s">
        <v>141</v>
      </c>
      <c r="B1283" s="3" t="s">
        <v>142</v>
      </c>
      <c r="C1283" s="3">
        <v>1192.1005859375</v>
      </c>
      <c r="D1283" s="3"/>
      <c r="E1283" s="3"/>
      <c r="F1283" s="3">
        <v>1202.78076171875</v>
      </c>
      <c r="G1283" s="3"/>
      <c r="H1283" s="3"/>
      <c r="I1283" s="3">
        <v>1178.73962402344</v>
      </c>
      <c r="J1283" s="3"/>
      <c r="K1283" s="3"/>
      <c r="L1283" s="3">
        <v>1153.57299804687</v>
      </c>
      <c r="M1283" s="3"/>
      <c r="N1283" s="3"/>
      <c r="O1283" s="3">
        <v>1427.58142089844</v>
      </c>
      <c r="P1283" s="3"/>
      <c r="Q1283" s="3"/>
      <c r="R1283" s="3">
        <v>1452.53149414063</v>
      </c>
      <c r="S1283" s="3"/>
      <c r="T1283" s="3"/>
      <c r="U1283" s="3">
        <v>1416.70349121094</v>
      </c>
      <c r="V1283" s="3"/>
      <c r="W1283" s="3"/>
      <c r="X1283" s="3">
        <v>1782.51159667969</v>
      </c>
      <c r="Y1283" s="3"/>
      <c r="Z1283" s="3"/>
      <c r="AA1283" s="3">
        <v>1768.67065429688</v>
      </c>
      <c r="AB1283" s="3"/>
      <c r="AC1283" s="3"/>
      <c r="AD1283" s="3">
        <v>1765.14196777344</v>
      </c>
      <c r="AE1283" s="3"/>
      <c r="AF1283" s="3"/>
      <c r="AG1283" s="3">
        <v>1744.33361816406</v>
      </c>
      <c r="AH1283" s="3"/>
      <c r="AI1283" s="3"/>
      <c r="AJ1283" s="3">
        <v>1973.48364257812</v>
      </c>
      <c r="AK1283" s="3"/>
      <c r="AL1283" s="3"/>
      <c r="AM1283" s="3">
        <v>1989.30847167969</v>
      </c>
      <c r="AN1283" s="3"/>
      <c r="AO1283" s="3"/>
      <c r="AP1283" s="3">
        <v>1959.06860351562</v>
      </c>
      <c r="AQ1283" s="3"/>
      <c r="AR1283" s="3"/>
      <c r="AS1283" s="3">
        <v>1944.90649414062</v>
      </c>
      <c r="AT1283" s="3"/>
      <c r="AU1283" s="3"/>
      <c r="AV1283" s="3">
        <v>2310.01318359375</v>
      </c>
      <c r="AW1283" s="3"/>
      <c r="AX1283" s="3"/>
      <c r="AY1283" s="3">
        <v>2311.51611328125</v>
      </c>
      <c r="AZ1283" s="3"/>
      <c r="BA1283" s="3"/>
      <c r="BB1283" s="3">
        <v>2318.93701171875</v>
      </c>
      <c r="BC1283" s="3"/>
      <c r="BD1283" s="3"/>
      <c r="BE1283" s="3">
        <v>2298.671875</v>
      </c>
      <c r="BF1283" s="3"/>
      <c r="BG1283" s="3"/>
      <c r="BH1283" s="3">
        <v>2274.40356445313</v>
      </c>
      <c r="BI1283" s="3"/>
      <c r="BJ1283" s="3"/>
    </row>
    <row r="1284" spans="1:62" x14ac:dyDescent="0.3">
      <c r="A1284" s="3" t="s">
        <v>337</v>
      </c>
      <c r="B1284" s="3" t="s">
        <v>104</v>
      </c>
      <c r="C1284" s="3">
        <v>63.190227508544901</v>
      </c>
      <c r="D1284" s="3"/>
      <c r="E1284" s="3"/>
      <c r="F1284" s="3">
        <v>63.154624938964801</v>
      </c>
      <c r="G1284" s="3"/>
      <c r="H1284" s="3"/>
      <c r="I1284" s="3">
        <v>62.129108428955099</v>
      </c>
      <c r="J1284" s="3"/>
      <c r="K1284" s="3"/>
      <c r="L1284" s="3">
        <v>61.763866424560497</v>
      </c>
      <c r="M1284" s="3"/>
      <c r="N1284" s="3"/>
      <c r="O1284" s="3">
        <v>61.199230194091797</v>
      </c>
      <c r="P1284" s="3"/>
      <c r="Q1284" s="3"/>
      <c r="R1284" s="3">
        <v>58.493480682372997</v>
      </c>
      <c r="S1284" s="3"/>
      <c r="T1284" s="3"/>
      <c r="U1284" s="3">
        <v>57.984775543212898</v>
      </c>
      <c r="V1284" s="3"/>
      <c r="W1284" s="3"/>
      <c r="X1284" s="3">
        <v>56.338985443115199</v>
      </c>
      <c r="Y1284" s="3"/>
      <c r="Z1284" s="3"/>
      <c r="AA1284" s="3">
        <v>55.479496002197301</v>
      </c>
      <c r="AB1284" s="3"/>
      <c r="AC1284" s="3"/>
      <c r="AD1284" s="3">
        <v>54.252799987792997</v>
      </c>
      <c r="AE1284" s="3"/>
      <c r="AF1284" s="3"/>
      <c r="AG1284" s="3">
        <v>53.790618896484403</v>
      </c>
      <c r="AH1284" s="3"/>
      <c r="AI1284" s="3"/>
      <c r="AJ1284" s="3">
        <v>52.412933349609403</v>
      </c>
      <c r="AK1284" s="3"/>
      <c r="AL1284" s="3"/>
      <c r="AM1284" s="3">
        <v>52.187747955322301</v>
      </c>
      <c r="AN1284" s="3"/>
      <c r="AO1284" s="3"/>
      <c r="AP1284" s="3">
        <v>51.914451599121101</v>
      </c>
      <c r="AQ1284" s="3"/>
      <c r="AR1284" s="3"/>
      <c r="AS1284" s="3">
        <v>51.727466583252003</v>
      </c>
      <c r="AT1284" s="3"/>
      <c r="AU1284" s="3"/>
      <c r="AV1284" s="3">
        <v>50.664291381835902</v>
      </c>
      <c r="AW1284" s="3"/>
      <c r="AX1284" s="3"/>
      <c r="AY1284" s="3">
        <v>49.131515502929702</v>
      </c>
      <c r="AZ1284" s="3"/>
      <c r="BA1284" s="3"/>
      <c r="BB1284" s="3">
        <v>48.3021049499512</v>
      </c>
      <c r="BC1284" s="3"/>
      <c r="BD1284" s="3"/>
      <c r="BE1284" s="3">
        <v>48.148300170898402</v>
      </c>
      <c r="BF1284" s="3"/>
      <c r="BG1284" s="3"/>
      <c r="BH1284" s="3">
        <v>46.826488494872997</v>
      </c>
      <c r="BI1284" s="3"/>
      <c r="BJ1284" s="3"/>
    </row>
    <row r="1285" spans="1:62" x14ac:dyDescent="0.3">
      <c r="A1285" s="3" t="s">
        <v>778</v>
      </c>
      <c r="B1285" s="3" t="s">
        <v>104</v>
      </c>
      <c r="C1285" s="3">
        <v>60</v>
      </c>
      <c r="D1285" s="3"/>
      <c r="E1285" s="3"/>
      <c r="F1285" s="3">
        <v>60</v>
      </c>
      <c r="G1285" s="3"/>
      <c r="H1285" s="3"/>
      <c r="I1285" s="3">
        <v>60</v>
      </c>
      <c r="J1285" s="3"/>
      <c r="K1285" s="3"/>
      <c r="L1285" s="3">
        <v>60</v>
      </c>
      <c r="M1285" s="3"/>
      <c r="N1285" s="3"/>
      <c r="O1285" s="3">
        <v>60</v>
      </c>
      <c r="P1285" s="3"/>
      <c r="Q1285" s="3"/>
      <c r="R1285" s="3">
        <v>60</v>
      </c>
      <c r="S1285" s="3"/>
      <c r="T1285" s="3"/>
      <c r="U1285" s="3">
        <v>60</v>
      </c>
      <c r="V1285" s="3"/>
      <c r="W1285" s="3"/>
      <c r="X1285" s="3">
        <v>60</v>
      </c>
      <c r="Y1285" s="3"/>
      <c r="Z1285" s="3"/>
      <c r="AA1285" s="3">
        <v>60</v>
      </c>
      <c r="AB1285" s="3"/>
      <c r="AC1285" s="3"/>
      <c r="AD1285" s="3">
        <v>60</v>
      </c>
      <c r="AE1285" s="3"/>
      <c r="AF1285" s="3"/>
      <c r="AG1285" s="3">
        <v>60</v>
      </c>
      <c r="AH1285" s="3"/>
      <c r="AI1285" s="3"/>
      <c r="AJ1285" s="3">
        <v>60</v>
      </c>
      <c r="AK1285" s="3"/>
      <c r="AL1285" s="3"/>
      <c r="AM1285" s="3">
        <v>60</v>
      </c>
      <c r="AN1285" s="3"/>
      <c r="AO1285" s="3"/>
      <c r="AP1285" s="3">
        <v>60</v>
      </c>
      <c r="AQ1285" s="3"/>
      <c r="AR1285" s="3"/>
      <c r="AS1285" s="3">
        <v>60</v>
      </c>
      <c r="AT1285" s="3"/>
      <c r="AU1285" s="3"/>
      <c r="AV1285" s="3">
        <v>60</v>
      </c>
      <c r="AW1285" s="3"/>
      <c r="AX1285" s="3"/>
      <c r="AY1285" s="3">
        <v>60</v>
      </c>
      <c r="AZ1285" s="3"/>
      <c r="BA1285" s="3"/>
      <c r="BB1285" s="3">
        <v>60</v>
      </c>
      <c r="BC1285" s="3"/>
      <c r="BD1285" s="3"/>
      <c r="BE1285" s="3">
        <v>60</v>
      </c>
      <c r="BF1285" s="3"/>
      <c r="BG1285" s="3"/>
      <c r="BH1285" s="3">
        <v>60</v>
      </c>
      <c r="BI1285" s="3"/>
      <c r="BJ1285" s="3"/>
    </row>
    <row r="1286" spans="1:62" x14ac:dyDescent="0.3">
      <c r="A1286" s="3" t="s">
        <v>124</v>
      </c>
      <c r="B1286" s="3" t="s">
        <v>125</v>
      </c>
      <c r="C1286" s="3">
        <v>233.5</v>
      </c>
      <c r="D1286" s="3"/>
      <c r="E1286" s="3"/>
      <c r="F1286" s="3">
        <v>232.60000610351599</v>
      </c>
      <c r="G1286" s="3"/>
      <c r="H1286" s="3"/>
      <c r="I1286" s="3">
        <v>231.60000610351599</v>
      </c>
      <c r="J1286" s="3"/>
      <c r="K1286" s="3"/>
      <c r="L1286" s="3">
        <v>231.60000610351599</v>
      </c>
      <c r="M1286" s="3"/>
      <c r="N1286" s="3"/>
      <c r="O1286" s="3">
        <v>233.30000305175801</v>
      </c>
      <c r="P1286" s="3"/>
      <c r="Q1286" s="3"/>
      <c r="R1286" s="3">
        <v>232</v>
      </c>
      <c r="S1286" s="3"/>
      <c r="T1286" s="3"/>
      <c r="U1286" s="3">
        <v>230.5</v>
      </c>
      <c r="V1286" s="3"/>
      <c r="W1286" s="3"/>
      <c r="X1286" s="3">
        <v>232.80000305175801</v>
      </c>
      <c r="Y1286" s="3"/>
      <c r="Z1286" s="3"/>
      <c r="AA1286" s="3">
        <v>231.69999694824199</v>
      </c>
      <c r="AB1286" s="3"/>
      <c r="AC1286" s="3"/>
      <c r="AD1286" s="3">
        <v>230.39999389648401</v>
      </c>
      <c r="AE1286" s="3"/>
      <c r="AF1286" s="3"/>
      <c r="AG1286" s="3">
        <v>229.5</v>
      </c>
      <c r="AH1286" s="3"/>
      <c r="AI1286" s="3"/>
      <c r="AJ1286" s="3">
        <v>231.60000610351599</v>
      </c>
      <c r="AK1286" s="3"/>
      <c r="AL1286" s="3"/>
      <c r="AM1286" s="3">
        <v>230.5</v>
      </c>
      <c r="AN1286" s="3"/>
      <c r="AO1286" s="3"/>
      <c r="AP1286" s="3">
        <v>229.10000610351599</v>
      </c>
      <c r="AQ1286" s="3"/>
      <c r="AR1286" s="3"/>
      <c r="AS1286" s="3">
        <v>228.80000305175801</v>
      </c>
      <c r="AT1286" s="3"/>
      <c r="AU1286" s="3"/>
      <c r="AV1286" s="3">
        <v>230.5</v>
      </c>
      <c r="AW1286" s="3"/>
      <c r="AX1286" s="3"/>
      <c r="AY1286" s="3">
        <v>230.19999694824199</v>
      </c>
      <c r="AZ1286" s="3"/>
      <c r="BA1286" s="3"/>
      <c r="BB1286" s="3">
        <v>228.5</v>
      </c>
      <c r="BC1286" s="3"/>
      <c r="BD1286" s="3"/>
      <c r="BE1286" s="3">
        <v>228.10000610351599</v>
      </c>
      <c r="BF1286" s="3"/>
      <c r="BG1286" s="3"/>
      <c r="BH1286" s="3">
        <v>227.80000305175801</v>
      </c>
      <c r="BI1286" s="3"/>
      <c r="BJ1286" s="3"/>
    </row>
    <row r="1287" spans="1:62" x14ac:dyDescent="0.3">
      <c r="A1287" s="3" t="s">
        <v>126</v>
      </c>
      <c r="B1287" s="3" t="s">
        <v>125</v>
      </c>
      <c r="C1287" s="3">
        <v>49.900001525878899</v>
      </c>
      <c r="D1287" s="3"/>
      <c r="E1287" s="3"/>
      <c r="F1287" s="3">
        <v>49.700000762939503</v>
      </c>
      <c r="G1287" s="3"/>
      <c r="H1287" s="3"/>
      <c r="I1287" s="3">
        <v>49.400001525878899</v>
      </c>
      <c r="J1287" s="3"/>
      <c r="K1287" s="3"/>
      <c r="L1287" s="3">
        <v>49.400001525878899</v>
      </c>
      <c r="M1287" s="3"/>
      <c r="N1287" s="3"/>
      <c r="O1287" s="3">
        <v>49.5</v>
      </c>
      <c r="P1287" s="3"/>
      <c r="Q1287" s="3"/>
      <c r="R1287" s="3">
        <v>49.200000762939503</v>
      </c>
      <c r="S1287" s="3"/>
      <c r="T1287" s="3"/>
      <c r="U1287" s="3">
        <v>49</v>
      </c>
      <c r="V1287" s="3"/>
      <c r="W1287" s="3"/>
      <c r="X1287" s="3">
        <v>49.400001525878899</v>
      </c>
      <c r="Y1287" s="3"/>
      <c r="Z1287" s="3"/>
      <c r="AA1287" s="3">
        <v>49.200000762939503</v>
      </c>
      <c r="AB1287" s="3"/>
      <c r="AC1287" s="3"/>
      <c r="AD1287" s="3">
        <v>48.900001525878899</v>
      </c>
      <c r="AE1287" s="3"/>
      <c r="AF1287" s="3"/>
      <c r="AG1287" s="3">
        <v>48.799999237060497</v>
      </c>
      <c r="AH1287" s="3"/>
      <c r="AI1287" s="3"/>
      <c r="AJ1287" s="3">
        <v>49.099998474121101</v>
      </c>
      <c r="AK1287" s="3"/>
      <c r="AL1287" s="3"/>
      <c r="AM1287" s="3">
        <v>48.900001525878899</v>
      </c>
      <c r="AN1287" s="3"/>
      <c r="AO1287" s="3"/>
      <c r="AP1287" s="3">
        <v>48.599998474121101</v>
      </c>
      <c r="AQ1287" s="3"/>
      <c r="AR1287" s="3"/>
      <c r="AS1287" s="3">
        <v>48.5</v>
      </c>
      <c r="AT1287" s="3"/>
      <c r="AU1287" s="3"/>
      <c r="AV1287" s="3">
        <v>48.799999237060497</v>
      </c>
      <c r="AW1287" s="3"/>
      <c r="AX1287" s="3"/>
      <c r="AY1287" s="3">
        <v>48.700000762939503</v>
      </c>
      <c r="AZ1287" s="3"/>
      <c r="BA1287" s="3"/>
      <c r="BB1287" s="3">
        <v>48.400001525878899</v>
      </c>
      <c r="BC1287" s="3"/>
      <c r="BD1287" s="3"/>
      <c r="BE1287" s="3">
        <v>48.299999237060497</v>
      </c>
      <c r="BF1287" s="3"/>
      <c r="BG1287" s="3"/>
      <c r="BH1287" s="3">
        <v>48.200000762939503</v>
      </c>
      <c r="BI1287" s="3"/>
      <c r="BJ1287" s="3"/>
    </row>
    <row r="1288" spans="1:62" x14ac:dyDescent="0.3">
      <c r="A1288" s="3" t="s">
        <v>128</v>
      </c>
      <c r="B1288" s="3" t="s">
        <v>125</v>
      </c>
      <c r="C1288" s="3">
        <v>181.69999694824199</v>
      </c>
      <c r="D1288" s="3"/>
      <c r="E1288" s="3"/>
      <c r="F1288" s="3">
        <v>180.69999694824199</v>
      </c>
      <c r="G1288" s="3"/>
      <c r="H1288" s="3"/>
      <c r="I1288" s="3">
        <v>179.89999389648401</v>
      </c>
      <c r="J1288" s="3"/>
      <c r="K1288" s="3"/>
      <c r="L1288" s="3">
        <v>180.10000610351599</v>
      </c>
      <c r="M1288" s="3"/>
      <c r="N1288" s="3"/>
      <c r="O1288" s="3">
        <v>181.30000305175801</v>
      </c>
      <c r="P1288" s="3"/>
      <c r="Q1288" s="3"/>
      <c r="R1288" s="3">
        <v>180.19999694824199</v>
      </c>
      <c r="S1288" s="3"/>
      <c r="T1288" s="3"/>
      <c r="U1288" s="3">
        <v>179.39999389648401</v>
      </c>
      <c r="V1288" s="3"/>
      <c r="W1288" s="3"/>
      <c r="X1288" s="3">
        <v>181.60000610351599</v>
      </c>
      <c r="Y1288" s="3"/>
      <c r="Z1288" s="3"/>
      <c r="AA1288" s="3">
        <v>180.19999694824199</v>
      </c>
      <c r="AB1288" s="3"/>
      <c r="AC1288" s="3"/>
      <c r="AD1288" s="3">
        <v>179.19999694824199</v>
      </c>
      <c r="AE1288" s="3"/>
      <c r="AF1288" s="3"/>
      <c r="AG1288" s="3">
        <v>178.89999389648401</v>
      </c>
      <c r="AH1288" s="3"/>
      <c r="AI1288" s="3"/>
      <c r="AJ1288" s="3">
        <v>180.69999694824199</v>
      </c>
      <c r="AK1288" s="3"/>
      <c r="AL1288" s="3"/>
      <c r="AM1288" s="3">
        <v>179.89999389648401</v>
      </c>
      <c r="AN1288" s="3"/>
      <c r="AO1288" s="3"/>
      <c r="AP1288" s="3">
        <v>179.30000305175801</v>
      </c>
      <c r="AQ1288" s="3"/>
      <c r="AR1288" s="3"/>
      <c r="AS1288" s="3">
        <v>179.5</v>
      </c>
      <c r="AT1288" s="3"/>
      <c r="AU1288" s="3"/>
      <c r="AV1288" s="3">
        <v>180.69999694824199</v>
      </c>
      <c r="AW1288" s="3"/>
      <c r="AX1288" s="3"/>
      <c r="AY1288" s="3">
        <v>180.19999694824199</v>
      </c>
      <c r="AZ1288" s="3"/>
      <c r="BA1288" s="3"/>
      <c r="BB1288" s="3">
        <v>178.69999694824199</v>
      </c>
      <c r="BC1288" s="3"/>
      <c r="BD1288" s="3"/>
      <c r="BE1288" s="3">
        <v>178.60000610351599</v>
      </c>
      <c r="BF1288" s="3"/>
      <c r="BG1288" s="3"/>
      <c r="BH1288" s="3">
        <v>178.80000305175801</v>
      </c>
      <c r="BI1288" s="3"/>
      <c r="BJ1288" s="3"/>
    </row>
    <row r="1289" spans="1:62" x14ac:dyDescent="0.3">
      <c r="A1289" s="3" t="s">
        <v>127</v>
      </c>
      <c r="B1289" s="3" t="s">
        <v>125</v>
      </c>
      <c r="C1289" s="3">
        <v>287.39999389648398</v>
      </c>
      <c r="D1289" s="3"/>
      <c r="E1289" s="3"/>
      <c r="F1289" s="3">
        <v>294.39999389648398</v>
      </c>
      <c r="G1289" s="3"/>
      <c r="H1289" s="3"/>
      <c r="I1289" s="3">
        <v>300.29998779296898</v>
      </c>
      <c r="J1289" s="3"/>
      <c r="K1289" s="3"/>
      <c r="L1289" s="3">
        <v>303.70001220703102</v>
      </c>
      <c r="M1289" s="3"/>
      <c r="N1289" s="3"/>
      <c r="O1289" s="3">
        <v>293.20001220703102</v>
      </c>
      <c r="P1289" s="3"/>
      <c r="Q1289" s="3"/>
      <c r="R1289" s="3">
        <v>298.60000610351602</v>
      </c>
      <c r="S1289" s="3"/>
      <c r="T1289" s="3"/>
      <c r="U1289" s="3">
        <v>303.39999389648398</v>
      </c>
      <c r="V1289" s="3"/>
      <c r="W1289" s="3"/>
      <c r="X1289" s="3">
        <v>290.60000610351602</v>
      </c>
      <c r="Y1289" s="3"/>
      <c r="Z1289" s="3"/>
      <c r="AA1289" s="3">
        <v>295.79998779296898</v>
      </c>
      <c r="AB1289" s="3"/>
      <c r="AC1289" s="3"/>
      <c r="AD1289" s="3">
        <v>300.70001220703102</v>
      </c>
      <c r="AE1289" s="3"/>
      <c r="AF1289" s="3"/>
      <c r="AG1289" s="3">
        <v>303.20001220703102</v>
      </c>
      <c r="AH1289" s="3"/>
      <c r="AI1289" s="3"/>
      <c r="AJ1289" s="3">
        <v>294.20001220703102</v>
      </c>
      <c r="AK1289" s="3"/>
      <c r="AL1289" s="3"/>
      <c r="AM1289" s="3">
        <v>299.39999389648398</v>
      </c>
      <c r="AN1289" s="3"/>
      <c r="AO1289" s="3"/>
      <c r="AP1289" s="3">
        <v>303.70001220703102</v>
      </c>
      <c r="AQ1289" s="3"/>
      <c r="AR1289" s="3"/>
      <c r="AS1289" s="3">
        <v>304.29998779296898</v>
      </c>
      <c r="AT1289" s="3"/>
      <c r="AU1289" s="3"/>
      <c r="AV1289" s="3">
        <v>294.79998779296898</v>
      </c>
      <c r="AW1289" s="3"/>
      <c r="AX1289" s="3"/>
      <c r="AY1289" s="3">
        <v>297.20001220703102</v>
      </c>
      <c r="AZ1289" s="3"/>
      <c r="BA1289" s="3"/>
      <c r="BB1289" s="3">
        <v>300.60000610351602</v>
      </c>
      <c r="BC1289" s="3"/>
      <c r="BD1289" s="3"/>
      <c r="BE1289" s="3">
        <v>302.5</v>
      </c>
      <c r="BF1289" s="3"/>
      <c r="BG1289" s="3"/>
      <c r="BH1289" s="3">
        <v>303.29998779296898</v>
      </c>
      <c r="BI1289" s="3"/>
      <c r="BJ1289" s="3"/>
    </row>
    <row r="1290" spans="1:62" x14ac:dyDescent="0.3">
      <c r="A1290" s="3" t="s">
        <v>293</v>
      </c>
      <c r="B1290" s="3" t="s">
        <v>288</v>
      </c>
      <c r="C1290" s="3">
        <v>2.3329000473022501</v>
      </c>
      <c r="D1290" s="3"/>
      <c r="E1290" s="3"/>
      <c r="F1290" s="3">
        <v>2.30830001831055</v>
      </c>
      <c r="G1290" s="3"/>
      <c r="H1290" s="3"/>
      <c r="I1290" s="3">
        <v>2.2695000171661399</v>
      </c>
      <c r="J1290" s="3"/>
      <c r="K1290" s="3"/>
      <c r="L1290" s="3">
        <v>2.25349998474121</v>
      </c>
      <c r="M1290" s="3"/>
      <c r="N1290" s="3"/>
      <c r="O1290" s="3">
        <v>2.27589988708496</v>
      </c>
      <c r="P1290" s="3"/>
      <c r="Q1290" s="3"/>
      <c r="R1290" s="3">
        <v>2.2532000541686998</v>
      </c>
      <c r="S1290" s="3"/>
      <c r="T1290" s="3"/>
      <c r="U1290" s="3">
        <v>2.2239000797271702</v>
      </c>
      <c r="V1290" s="3"/>
      <c r="W1290" s="3"/>
      <c r="X1290" s="3">
        <v>2.2843000888824498</v>
      </c>
      <c r="Y1290" s="3"/>
      <c r="Z1290" s="3"/>
      <c r="AA1290" s="3">
        <v>2.2625000476837198</v>
      </c>
      <c r="AB1290" s="3"/>
      <c r="AC1290" s="3"/>
      <c r="AD1290" s="3">
        <v>2.2395000457763699</v>
      </c>
      <c r="AE1290" s="3"/>
      <c r="AF1290" s="3"/>
      <c r="AG1290" s="3">
        <v>2.2174999713897701</v>
      </c>
      <c r="AH1290" s="3"/>
      <c r="AI1290" s="3"/>
      <c r="AJ1290" s="3">
        <v>2.2430000305175799</v>
      </c>
      <c r="AK1290" s="3"/>
      <c r="AL1290" s="3"/>
      <c r="AM1290" s="3">
        <v>2.2211000919342001</v>
      </c>
      <c r="AN1290" s="3"/>
      <c r="AO1290" s="3"/>
      <c r="AP1290" s="3">
        <v>2.1905000209808301</v>
      </c>
      <c r="AQ1290" s="3"/>
      <c r="AR1290" s="3"/>
      <c r="AS1290" s="3">
        <v>2.1768000125885001</v>
      </c>
      <c r="AT1290" s="3"/>
      <c r="AU1290" s="3"/>
      <c r="AV1290" s="3">
        <v>2.2167000770568799</v>
      </c>
      <c r="AW1290" s="3"/>
      <c r="AX1290" s="3"/>
      <c r="AY1290" s="3">
        <v>2.2132000923156698</v>
      </c>
      <c r="AZ1290" s="3"/>
      <c r="BA1290" s="3"/>
      <c r="BB1290" s="3">
        <v>2.1907999515533398</v>
      </c>
      <c r="BC1290" s="3"/>
      <c r="BD1290" s="3"/>
      <c r="BE1290" s="3">
        <v>2.1824998855590798</v>
      </c>
      <c r="BF1290" s="3"/>
      <c r="BG1290" s="3"/>
      <c r="BH1290" s="3">
        <v>2.1686999797821001</v>
      </c>
      <c r="BI1290" s="3"/>
      <c r="BJ1290" s="3"/>
    </row>
    <row r="1291" spans="1:62" x14ac:dyDescent="0.3">
      <c r="A1291" s="3" t="s">
        <v>294</v>
      </c>
      <c r="B1291" s="3" t="s">
        <v>288</v>
      </c>
      <c r="C1291" s="3">
        <v>2.1271998882293701</v>
      </c>
      <c r="D1291" s="3"/>
      <c r="E1291" s="3"/>
      <c r="F1291" s="3">
        <v>2.10660004615784</v>
      </c>
      <c r="G1291" s="3"/>
      <c r="H1291" s="3"/>
      <c r="I1291" s="3">
        <v>2.0803999900817902</v>
      </c>
      <c r="J1291" s="3"/>
      <c r="K1291" s="3"/>
      <c r="L1291" s="3">
        <v>2.0717999935150102</v>
      </c>
      <c r="M1291" s="3"/>
      <c r="N1291" s="3"/>
      <c r="O1291" s="3">
        <v>2.1091001033782999</v>
      </c>
      <c r="P1291" s="3"/>
      <c r="Q1291" s="3"/>
      <c r="R1291" s="3">
        <v>2.08829998970032</v>
      </c>
      <c r="S1291" s="3"/>
      <c r="T1291" s="3"/>
      <c r="U1291" s="3">
        <v>2.0643000602722199</v>
      </c>
      <c r="V1291" s="3"/>
      <c r="W1291" s="3"/>
      <c r="X1291" s="3">
        <v>2.1180000305175799</v>
      </c>
      <c r="Y1291" s="3"/>
      <c r="Z1291" s="3"/>
      <c r="AA1291" s="3">
        <v>2.1013000011444101</v>
      </c>
      <c r="AB1291" s="3"/>
      <c r="AC1291" s="3"/>
      <c r="AD1291" s="3">
        <v>2.08430004119873</v>
      </c>
      <c r="AE1291" s="3"/>
      <c r="AF1291" s="3"/>
      <c r="AG1291" s="3">
        <v>2.0669999122619598</v>
      </c>
      <c r="AH1291" s="3"/>
      <c r="AI1291" s="3"/>
      <c r="AJ1291" s="3">
        <v>2.1050000190734899</v>
      </c>
      <c r="AK1291" s="3"/>
      <c r="AL1291" s="3"/>
      <c r="AM1291" s="3">
        <v>2.0878000259399401</v>
      </c>
      <c r="AN1291" s="3"/>
      <c r="AO1291" s="3"/>
      <c r="AP1291" s="3">
        <v>2.0643000602722199</v>
      </c>
      <c r="AQ1291" s="3"/>
      <c r="AR1291" s="3"/>
      <c r="AS1291" s="3">
        <v>2.0539000034332302</v>
      </c>
      <c r="AT1291" s="3"/>
      <c r="AU1291" s="3"/>
      <c r="AV1291" s="3">
        <v>2.0871000289917001</v>
      </c>
      <c r="AW1291" s="3"/>
      <c r="AX1291" s="3"/>
      <c r="AY1291" s="3">
        <v>2.0811998844146702</v>
      </c>
      <c r="AZ1291" s="3"/>
      <c r="BA1291" s="3"/>
      <c r="BB1291" s="3">
        <v>2.0599000453949001</v>
      </c>
      <c r="BC1291" s="3"/>
      <c r="BD1291" s="3"/>
      <c r="BE1291" s="3">
        <v>2.0553998947143599</v>
      </c>
      <c r="BF1291" s="3"/>
      <c r="BG1291" s="3"/>
      <c r="BH1291" s="3">
        <v>2.0501000881195099</v>
      </c>
      <c r="BI1291" s="3"/>
      <c r="BJ1291" s="3"/>
    </row>
    <row r="1292" spans="1:62" x14ac:dyDescent="0.3">
      <c r="A1292" s="3" t="s">
        <v>296</v>
      </c>
      <c r="B1292" s="3" t="s">
        <v>288</v>
      </c>
      <c r="C1292" s="3">
        <v>2.0497999191284202</v>
      </c>
      <c r="D1292" s="3"/>
      <c r="E1292" s="3"/>
      <c r="F1292" s="3">
        <v>2.0301001071929901</v>
      </c>
      <c r="G1292" s="3"/>
      <c r="H1292" s="3"/>
      <c r="I1292" s="3">
        <v>2.00069999694824</v>
      </c>
      <c r="J1292" s="3"/>
      <c r="K1292" s="3"/>
      <c r="L1292" s="3">
        <v>1.99039995670319</v>
      </c>
      <c r="M1292" s="3"/>
      <c r="N1292" s="3"/>
      <c r="O1292" s="3">
        <v>2.0144000053405802</v>
      </c>
      <c r="P1292" s="3"/>
      <c r="Q1292" s="3"/>
      <c r="R1292" s="3">
        <v>1.99460005760193</v>
      </c>
      <c r="S1292" s="3"/>
      <c r="T1292" s="3"/>
      <c r="U1292" s="3">
        <v>1.96899998188019</v>
      </c>
      <c r="V1292" s="3"/>
      <c r="W1292" s="3"/>
      <c r="X1292" s="3">
        <v>2.0202000141143799</v>
      </c>
      <c r="Y1292" s="3"/>
      <c r="Z1292" s="3"/>
      <c r="AA1292" s="3">
        <v>2.0032000541686998</v>
      </c>
      <c r="AB1292" s="3"/>
      <c r="AC1292" s="3"/>
      <c r="AD1292" s="3">
        <v>1.98249995708466</v>
      </c>
      <c r="AE1292" s="3"/>
      <c r="AF1292" s="3"/>
      <c r="AG1292" s="3">
        <v>1.9622999429702801</v>
      </c>
      <c r="AH1292" s="3"/>
      <c r="AI1292" s="3"/>
      <c r="AJ1292" s="3">
        <v>1.99010002613068</v>
      </c>
      <c r="AK1292" s="3"/>
      <c r="AL1292" s="3"/>
      <c r="AM1292" s="3">
        <v>1.9716000556945801</v>
      </c>
      <c r="AN1292" s="3"/>
      <c r="AO1292" s="3"/>
      <c r="AP1292" s="3">
        <v>1.9449000358581501</v>
      </c>
      <c r="AQ1292" s="3"/>
      <c r="AR1292" s="3"/>
      <c r="AS1292" s="3">
        <v>1.9326000213623</v>
      </c>
      <c r="AT1292" s="3"/>
      <c r="AU1292" s="3"/>
      <c r="AV1292" s="3">
        <v>1.9701000452041599</v>
      </c>
      <c r="AW1292" s="3"/>
      <c r="AX1292" s="3"/>
      <c r="AY1292" s="3">
        <v>1.9665999412536599</v>
      </c>
      <c r="AZ1292" s="3"/>
      <c r="BA1292" s="3"/>
      <c r="BB1292" s="3">
        <v>1.9456000328064</v>
      </c>
      <c r="BC1292" s="3"/>
      <c r="BD1292" s="3"/>
      <c r="BE1292" s="3">
        <v>1.93700003623962</v>
      </c>
      <c r="BF1292" s="3"/>
      <c r="BG1292" s="3"/>
      <c r="BH1292" s="3">
        <v>1.9256000518798799</v>
      </c>
      <c r="BI1292" s="3"/>
      <c r="BJ1292" s="3"/>
    </row>
    <row r="1293" spans="1:62" x14ac:dyDescent="0.3">
      <c r="A1293" s="3" t="s">
        <v>295</v>
      </c>
      <c r="B1293" s="3" t="s">
        <v>288</v>
      </c>
      <c r="C1293" s="3">
        <v>0</v>
      </c>
      <c r="D1293" s="3"/>
      <c r="E1293" s="3"/>
      <c r="F1293" s="3">
        <v>0</v>
      </c>
      <c r="G1293" s="3"/>
      <c r="H1293" s="3"/>
      <c r="I1293" s="3">
        <v>0</v>
      </c>
      <c r="J1293" s="3"/>
      <c r="K1293" s="3"/>
      <c r="L1293" s="3">
        <v>0</v>
      </c>
      <c r="M1293" s="3"/>
      <c r="N1293" s="3"/>
      <c r="O1293" s="3">
        <v>0</v>
      </c>
      <c r="P1293" s="3"/>
      <c r="Q1293" s="3"/>
      <c r="R1293" s="3">
        <v>0</v>
      </c>
      <c r="S1293" s="3"/>
      <c r="T1293" s="3"/>
      <c r="U1293" s="3">
        <v>0</v>
      </c>
      <c r="V1293" s="3"/>
      <c r="W1293" s="3"/>
      <c r="X1293" s="3">
        <v>0</v>
      </c>
      <c r="Y1293" s="3"/>
      <c r="Z1293" s="3"/>
      <c r="AA1293" s="3">
        <v>0</v>
      </c>
      <c r="AB1293" s="3"/>
      <c r="AC1293" s="3"/>
      <c r="AD1293" s="3">
        <v>0</v>
      </c>
      <c r="AE1293" s="3"/>
      <c r="AF1293" s="3"/>
      <c r="AG1293" s="3">
        <v>0</v>
      </c>
      <c r="AH1293" s="3"/>
      <c r="AI1293" s="3"/>
      <c r="AJ1293" s="3">
        <v>0</v>
      </c>
      <c r="AK1293" s="3"/>
      <c r="AL1293" s="3"/>
      <c r="AM1293" s="3">
        <v>0</v>
      </c>
      <c r="AN1293" s="3"/>
      <c r="AO1293" s="3"/>
      <c r="AP1293" s="3">
        <v>0</v>
      </c>
      <c r="AQ1293" s="3"/>
      <c r="AR1293" s="3"/>
      <c r="AS1293" s="3">
        <v>0</v>
      </c>
      <c r="AT1293" s="3"/>
      <c r="AU1293" s="3"/>
      <c r="AV1293" s="3">
        <v>0</v>
      </c>
      <c r="AW1293" s="3"/>
      <c r="AX1293" s="3"/>
      <c r="AY1293" s="3">
        <v>0</v>
      </c>
      <c r="AZ1293" s="3"/>
      <c r="BA1293" s="3"/>
      <c r="BB1293" s="3">
        <v>0</v>
      </c>
      <c r="BC1293" s="3"/>
      <c r="BD1293" s="3"/>
      <c r="BE1293" s="3">
        <v>0</v>
      </c>
      <c r="BF1293" s="3"/>
      <c r="BG1293" s="3"/>
      <c r="BH1293" s="3">
        <v>0</v>
      </c>
      <c r="BI1293" s="3"/>
      <c r="BJ1293" s="3"/>
    </row>
    <row r="1294" spans="1:62" x14ac:dyDescent="0.3">
      <c r="A1294" s="3" t="s">
        <v>424</v>
      </c>
      <c r="B1294" s="3" t="s">
        <v>409</v>
      </c>
      <c r="C1294" s="3">
        <v>41.599998474121101</v>
      </c>
      <c r="D1294" s="3"/>
      <c r="E1294" s="3"/>
      <c r="F1294" s="3">
        <v>42.099998474121101</v>
      </c>
      <c r="G1294" s="3"/>
      <c r="H1294" s="3"/>
      <c r="I1294" s="3">
        <v>43.400001525878899</v>
      </c>
      <c r="J1294" s="3"/>
      <c r="K1294" s="3"/>
      <c r="L1294" s="3">
        <v>44.5</v>
      </c>
      <c r="M1294" s="3"/>
      <c r="N1294" s="3"/>
      <c r="O1294" s="3">
        <v>45.5</v>
      </c>
      <c r="P1294" s="3"/>
      <c r="Q1294" s="3"/>
      <c r="R1294" s="3">
        <v>45.599998474121101</v>
      </c>
      <c r="S1294" s="3"/>
      <c r="T1294" s="3"/>
      <c r="U1294" s="3">
        <v>46</v>
      </c>
      <c r="V1294" s="3"/>
      <c r="W1294" s="3"/>
      <c r="X1294" s="3">
        <v>45.5</v>
      </c>
      <c r="Y1294" s="3"/>
      <c r="Z1294" s="3"/>
      <c r="AA1294" s="3">
        <v>45.5</v>
      </c>
      <c r="AB1294" s="3"/>
      <c r="AC1294" s="3"/>
      <c r="AD1294" s="3">
        <v>45.400001525878899</v>
      </c>
      <c r="AE1294" s="3"/>
      <c r="AF1294" s="3"/>
      <c r="AG1294" s="3">
        <v>46</v>
      </c>
      <c r="AH1294" s="3"/>
      <c r="AI1294" s="3"/>
      <c r="AJ1294" s="3">
        <v>47.700000762939503</v>
      </c>
      <c r="AK1294" s="3"/>
      <c r="AL1294" s="3"/>
      <c r="AM1294" s="3">
        <v>48</v>
      </c>
      <c r="AN1294" s="3"/>
      <c r="AO1294" s="3"/>
      <c r="AP1294" s="3">
        <v>48.700000762939503</v>
      </c>
      <c r="AQ1294" s="3"/>
      <c r="AR1294" s="3"/>
      <c r="AS1294" s="3">
        <v>49.599998474121101</v>
      </c>
      <c r="AT1294" s="3"/>
      <c r="AU1294" s="3"/>
      <c r="AV1294" s="3">
        <v>49.5</v>
      </c>
      <c r="AW1294" s="3"/>
      <c r="AX1294" s="3"/>
      <c r="AY1294" s="3">
        <v>49.200000762939503</v>
      </c>
      <c r="AZ1294" s="3"/>
      <c r="BA1294" s="3"/>
      <c r="BB1294" s="3">
        <v>48.5</v>
      </c>
      <c r="BC1294" s="3"/>
      <c r="BD1294" s="3"/>
      <c r="BE1294" s="3">
        <v>48.5</v>
      </c>
      <c r="BF1294" s="3"/>
      <c r="BG1294" s="3"/>
      <c r="BH1294" s="3">
        <v>49.5</v>
      </c>
      <c r="BI1294" s="3"/>
      <c r="BJ1294" s="3"/>
    </row>
    <row r="1295" spans="1:62" x14ac:dyDescent="0.3">
      <c r="A1295" s="3" t="s">
        <v>422</v>
      </c>
      <c r="B1295" s="3" t="s">
        <v>409</v>
      </c>
      <c r="C1295" s="3">
        <v>50.700000762939503</v>
      </c>
      <c r="D1295" s="3"/>
      <c r="E1295" s="3"/>
      <c r="F1295" s="3">
        <v>51.200000762939503</v>
      </c>
      <c r="G1295" s="3"/>
      <c r="H1295" s="3"/>
      <c r="I1295" s="3">
        <v>52.099998474121101</v>
      </c>
      <c r="J1295" s="3"/>
      <c r="K1295" s="3"/>
      <c r="L1295" s="3">
        <v>53.099998474121101</v>
      </c>
      <c r="M1295" s="3"/>
      <c r="N1295" s="3"/>
      <c r="O1295" s="3">
        <v>55.200000762939503</v>
      </c>
      <c r="P1295" s="3"/>
      <c r="Q1295" s="3"/>
      <c r="R1295" s="3">
        <v>55.299999237060497</v>
      </c>
      <c r="S1295" s="3"/>
      <c r="T1295" s="3"/>
      <c r="U1295" s="3">
        <v>56.5</v>
      </c>
      <c r="V1295" s="3"/>
      <c r="W1295" s="3"/>
      <c r="X1295" s="3">
        <v>57.200000762939503</v>
      </c>
      <c r="Y1295" s="3"/>
      <c r="Z1295" s="3"/>
      <c r="AA1295" s="3">
        <v>57.200000762939503</v>
      </c>
      <c r="AB1295" s="3"/>
      <c r="AC1295" s="3"/>
      <c r="AD1295" s="3">
        <v>57.099998474121101</v>
      </c>
      <c r="AE1295" s="3"/>
      <c r="AF1295" s="3"/>
      <c r="AG1295" s="3">
        <v>57.5</v>
      </c>
      <c r="AH1295" s="3"/>
      <c r="AI1295" s="3"/>
      <c r="AJ1295" s="3">
        <v>59.299999237060497</v>
      </c>
      <c r="AK1295" s="3"/>
      <c r="AL1295" s="3"/>
      <c r="AM1295" s="3">
        <v>59.599998474121101</v>
      </c>
      <c r="AN1295" s="3"/>
      <c r="AO1295" s="3"/>
      <c r="AP1295" s="3">
        <v>60.200000762939503</v>
      </c>
      <c r="AQ1295" s="3"/>
      <c r="AR1295" s="3"/>
      <c r="AS1295" s="3">
        <v>60.900001525878899</v>
      </c>
      <c r="AT1295" s="3"/>
      <c r="AU1295" s="3"/>
      <c r="AV1295" s="3">
        <v>61.599998474121101</v>
      </c>
      <c r="AW1295" s="3"/>
      <c r="AX1295" s="3"/>
      <c r="AY1295" s="3">
        <v>61.5</v>
      </c>
      <c r="AZ1295" s="3"/>
      <c r="BA1295" s="3"/>
      <c r="BB1295" s="3">
        <v>61</v>
      </c>
      <c r="BC1295" s="3"/>
      <c r="BD1295" s="3"/>
      <c r="BE1295" s="3">
        <v>61</v>
      </c>
      <c r="BF1295" s="3"/>
      <c r="BG1295" s="3"/>
      <c r="BH1295" s="3">
        <v>61.599998474121101</v>
      </c>
      <c r="BI1295" s="3"/>
      <c r="BJ1295" s="3"/>
    </row>
    <row r="1296" spans="1:62" x14ac:dyDescent="0.3">
      <c r="A1296" s="3" t="s">
        <v>423</v>
      </c>
      <c r="B1296" s="3" t="s">
        <v>409</v>
      </c>
      <c r="C1296" s="3">
        <v>63</v>
      </c>
      <c r="D1296" s="3"/>
      <c r="E1296" s="3"/>
      <c r="F1296" s="3">
        <v>63.799999237060497</v>
      </c>
      <c r="G1296" s="3"/>
      <c r="H1296" s="3"/>
      <c r="I1296" s="3">
        <v>64.800003051757798</v>
      </c>
      <c r="J1296" s="3"/>
      <c r="K1296" s="3"/>
      <c r="L1296" s="3">
        <v>65.800003051757798</v>
      </c>
      <c r="M1296" s="3"/>
      <c r="N1296" s="3"/>
      <c r="O1296" s="3">
        <v>69.599998474121094</v>
      </c>
      <c r="P1296" s="3"/>
      <c r="Q1296" s="3"/>
      <c r="R1296" s="3">
        <v>69.800003051757798</v>
      </c>
      <c r="S1296" s="3"/>
      <c r="T1296" s="3"/>
      <c r="U1296" s="3">
        <v>70</v>
      </c>
      <c r="V1296" s="3"/>
      <c r="W1296" s="3"/>
      <c r="X1296" s="3">
        <v>72.800003051757798</v>
      </c>
      <c r="Y1296" s="3"/>
      <c r="Z1296" s="3"/>
      <c r="AA1296" s="3">
        <v>72.800003051757798</v>
      </c>
      <c r="AB1296" s="3"/>
      <c r="AC1296" s="3"/>
      <c r="AD1296" s="3">
        <v>72.900001525878906</v>
      </c>
      <c r="AE1296" s="3"/>
      <c r="AF1296" s="3"/>
      <c r="AG1296" s="3">
        <v>73.300003051757798</v>
      </c>
      <c r="AH1296" s="3"/>
      <c r="AI1296" s="3"/>
      <c r="AJ1296" s="3">
        <v>76.699996948242202</v>
      </c>
      <c r="AK1296" s="3"/>
      <c r="AL1296" s="3"/>
      <c r="AM1296" s="3">
        <v>77.099998474121094</v>
      </c>
      <c r="AN1296" s="3"/>
      <c r="AO1296" s="3"/>
      <c r="AP1296" s="3">
        <v>77.5</v>
      </c>
      <c r="AQ1296" s="3"/>
      <c r="AR1296" s="3"/>
      <c r="AS1296" s="3">
        <v>78.199996948242202</v>
      </c>
      <c r="AT1296" s="3"/>
      <c r="AU1296" s="3"/>
      <c r="AV1296" s="3">
        <v>81.800003051757798</v>
      </c>
      <c r="AW1296" s="3"/>
      <c r="AX1296" s="3"/>
      <c r="AY1296" s="3">
        <v>81.599998474121094</v>
      </c>
      <c r="AZ1296" s="3"/>
      <c r="BA1296" s="3"/>
      <c r="BB1296" s="3">
        <v>81.300003051757798</v>
      </c>
      <c r="BC1296" s="3"/>
      <c r="BD1296" s="3"/>
      <c r="BE1296" s="3">
        <v>81.199996948242202</v>
      </c>
      <c r="BF1296" s="3"/>
      <c r="BG1296" s="3"/>
      <c r="BH1296" s="3">
        <v>81.800003051757798</v>
      </c>
      <c r="BI1296" s="3"/>
      <c r="BJ1296" s="3"/>
    </row>
    <row r="1297" spans="1:62" x14ac:dyDescent="0.3">
      <c r="A1297" s="3" t="s">
        <v>427</v>
      </c>
      <c r="B1297" s="3" t="s">
        <v>409</v>
      </c>
      <c r="C1297" s="3">
        <v>0</v>
      </c>
      <c r="D1297" s="3"/>
      <c r="E1297" s="3"/>
      <c r="F1297" s="3">
        <v>0</v>
      </c>
      <c r="G1297" s="3"/>
      <c r="H1297" s="3"/>
      <c r="I1297" s="3">
        <v>0</v>
      </c>
      <c r="J1297" s="3"/>
      <c r="K1297" s="3"/>
      <c r="L1297" s="3">
        <v>0</v>
      </c>
      <c r="M1297" s="3"/>
      <c r="N1297" s="3"/>
      <c r="O1297" s="3">
        <v>0</v>
      </c>
      <c r="P1297" s="3"/>
      <c r="Q1297" s="3"/>
      <c r="R1297" s="3">
        <v>0</v>
      </c>
      <c r="S1297" s="3"/>
      <c r="T1297" s="3"/>
      <c r="U1297" s="3">
        <v>0</v>
      </c>
      <c r="V1297" s="3"/>
      <c r="W1297" s="3"/>
      <c r="X1297" s="3">
        <v>0</v>
      </c>
      <c r="Y1297" s="3"/>
      <c r="Z1297" s="3"/>
      <c r="AA1297" s="3">
        <v>0</v>
      </c>
      <c r="AB1297" s="3"/>
      <c r="AC1297" s="3"/>
      <c r="AD1297" s="3">
        <v>0</v>
      </c>
      <c r="AE1297" s="3"/>
      <c r="AF1297" s="3"/>
      <c r="AG1297" s="3">
        <v>0</v>
      </c>
      <c r="AH1297" s="3"/>
      <c r="AI1297" s="3"/>
      <c r="AJ1297" s="3">
        <v>0</v>
      </c>
      <c r="AK1297" s="3"/>
      <c r="AL1297" s="3"/>
      <c r="AM1297" s="3">
        <v>0</v>
      </c>
      <c r="AN1297" s="3"/>
      <c r="AO1297" s="3"/>
      <c r="AP1297" s="3">
        <v>0</v>
      </c>
      <c r="AQ1297" s="3"/>
      <c r="AR1297" s="3"/>
      <c r="AS1297" s="3">
        <v>0</v>
      </c>
      <c r="AT1297" s="3"/>
      <c r="AU1297" s="3"/>
      <c r="AV1297" s="3">
        <v>0</v>
      </c>
      <c r="AW1297" s="3"/>
      <c r="AX1297" s="3"/>
      <c r="AY1297" s="3">
        <v>0</v>
      </c>
      <c r="AZ1297" s="3"/>
      <c r="BA1297" s="3"/>
      <c r="BB1297" s="3">
        <v>0</v>
      </c>
      <c r="BC1297" s="3"/>
      <c r="BD1297" s="3"/>
      <c r="BE1297" s="3">
        <v>0</v>
      </c>
      <c r="BF1297" s="3"/>
      <c r="BG1297" s="3"/>
      <c r="BH1297" s="3">
        <v>0</v>
      </c>
      <c r="BI1297" s="3"/>
      <c r="BJ1297" s="3"/>
    </row>
    <row r="1298" spans="1:62" x14ac:dyDescent="0.3">
      <c r="A1298" s="3" t="s">
        <v>425</v>
      </c>
      <c r="B1298" s="3" t="s">
        <v>409</v>
      </c>
      <c r="C1298" s="3">
        <v>41.900001525878899</v>
      </c>
      <c r="D1298" s="3"/>
      <c r="E1298" s="3"/>
      <c r="F1298" s="3">
        <v>42.400001525878899</v>
      </c>
      <c r="G1298" s="3"/>
      <c r="H1298" s="3"/>
      <c r="I1298" s="3">
        <v>43.799999237060497</v>
      </c>
      <c r="J1298" s="3"/>
      <c r="K1298" s="3"/>
      <c r="L1298" s="3">
        <v>44.900001525878899</v>
      </c>
      <c r="M1298" s="3"/>
      <c r="N1298" s="3"/>
      <c r="O1298" s="3">
        <v>45.700000762939503</v>
      </c>
      <c r="P1298" s="3"/>
      <c r="Q1298" s="3"/>
      <c r="R1298" s="3">
        <v>45.799999237060497</v>
      </c>
      <c r="S1298" s="3"/>
      <c r="T1298" s="3"/>
      <c r="U1298" s="3">
        <v>46.200000762939503</v>
      </c>
      <c r="V1298" s="3"/>
      <c r="W1298" s="3"/>
      <c r="X1298" s="3">
        <v>45.599998474121101</v>
      </c>
      <c r="Y1298" s="3"/>
      <c r="Z1298" s="3"/>
      <c r="AA1298" s="3">
        <v>45.599998474121101</v>
      </c>
      <c r="AB1298" s="3"/>
      <c r="AC1298" s="3"/>
      <c r="AD1298" s="3">
        <v>45.599998474121101</v>
      </c>
      <c r="AE1298" s="3"/>
      <c r="AF1298" s="3"/>
      <c r="AG1298" s="3">
        <v>46.299999237060497</v>
      </c>
      <c r="AH1298" s="3"/>
      <c r="AI1298" s="3"/>
      <c r="AJ1298" s="3">
        <v>47.799999237060497</v>
      </c>
      <c r="AK1298" s="3"/>
      <c r="AL1298" s="3"/>
      <c r="AM1298" s="3">
        <v>48.200000762939503</v>
      </c>
      <c r="AN1298" s="3"/>
      <c r="AO1298" s="3"/>
      <c r="AP1298" s="3">
        <v>48.900001525878899</v>
      </c>
      <c r="AQ1298" s="3"/>
      <c r="AR1298" s="3"/>
      <c r="AS1298" s="3">
        <v>49.700000762939503</v>
      </c>
      <c r="AT1298" s="3"/>
      <c r="AU1298" s="3"/>
      <c r="AV1298" s="3">
        <v>49.599998474121101</v>
      </c>
      <c r="AW1298" s="3"/>
      <c r="AX1298" s="3"/>
      <c r="AY1298" s="3">
        <v>49.299999237060497</v>
      </c>
      <c r="AZ1298" s="3"/>
      <c r="BA1298" s="3"/>
      <c r="BB1298" s="3">
        <v>48.599998474121101</v>
      </c>
      <c r="BC1298" s="3"/>
      <c r="BD1298" s="3"/>
      <c r="BE1298" s="3">
        <v>48.700000762939503</v>
      </c>
      <c r="BF1298" s="3"/>
      <c r="BG1298" s="3"/>
      <c r="BH1298" s="3">
        <v>49.700000762939503</v>
      </c>
      <c r="BI1298" s="3"/>
      <c r="BJ1298" s="3"/>
    </row>
    <row r="1299" spans="1:62" x14ac:dyDescent="0.3">
      <c r="A1299" s="3" t="s">
        <v>426</v>
      </c>
      <c r="B1299" s="3" t="s">
        <v>409</v>
      </c>
      <c r="C1299" s="3">
        <v>46.900001525878899</v>
      </c>
      <c r="D1299" s="3"/>
      <c r="E1299" s="3"/>
      <c r="F1299" s="3">
        <v>50.099998474121101</v>
      </c>
      <c r="G1299" s="3"/>
      <c r="H1299" s="3"/>
      <c r="I1299" s="3">
        <v>55.5</v>
      </c>
      <c r="J1299" s="3"/>
      <c r="K1299" s="3"/>
      <c r="L1299" s="3">
        <v>58.5</v>
      </c>
      <c r="M1299" s="3"/>
      <c r="N1299" s="3"/>
      <c r="O1299" s="3">
        <v>52.700000762939503</v>
      </c>
      <c r="P1299" s="3"/>
      <c r="Q1299" s="3"/>
      <c r="R1299" s="3">
        <v>56</v>
      </c>
      <c r="S1299" s="3"/>
      <c r="T1299" s="3"/>
      <c r="U1299" s="3">
        <v>60.799999237060497</v>
      </c>
      <c r="V1299" s="3"/>
      <c r="W1299" s="3"/>
      <c r="X1299" s="3">
        <v>51.5</v>
      </c>
      <c r="Y1299" s="3"/>
      <c r="Z1299" s="3"/>
      <c r="AA1299" s="3">
        <v>54.5</v>
      </c>
      <c r="AB1299" s="3"/>
      <c r="AC1299" s="3"/>
      <c r="AD1299" s="3">
        <v>58.599998474121101</v>
      </c>
      <c r="AE1299" s="3"/>
      <c r="AF1299" s="3"/>
      <c r="AG1299" s="3">
        <v>61.5</v>
      </c>
      <c r="AH1299" s="3"/>
      <c r="AI1299" s="3"/>
      <c r="AJ1299" s="3">
        <v>55.400001525878899</v>
      </c>
      <c r="AK1299" s="3"/>
      <c r="AL1299" s="3"/>
      <c r="AM1299" s="3">
        <v>59.099998474121101</v>
      </c>
      <c r="AN1299" s="3"/>
      <c r="AO1299" s="3"/>
      <c r="AP1299" s="3">
        <v>64.099998474121094</v>
      </c>
      <c r="AQ1299" s="3"/>
      <c r="AR1299" s="3"/>
      <c r="AS1299" s="3">
        <v>66.300003051757798</v>
      </c>
      <c r="AT1299" s="3"/>
      <c r="AU1299" s="3"/>
      <c r="AV1299" s="3">
        <v>57.400001525878899</v>
      </c>
      <c r="AW1299" s="3"/>
      <c r="AX1299" s="3"/>
      <c r="AY1299" s="3">
        <v>58.700000762939503</v>
      </c>
      <c r="AZ1299" s="3"/>
      <c r="BA1299" s="3"/>
      <c r="BB1299" s="3">
        <v>62.200000762939503</v>
      </c>
      <c r="BC1299" s="3"/>
      <c r="BD1299" s="3"/>
      <c r="BE1299" s="3">
        <v>64.699996948242202</v>
      </c>
      <c r="BF1299" s="3"/>
      <c r="BG1299" s="3"/>
      <c r="BH1299" s="3">
        <v>67</v>
      </c>
      <c r="BI1299" s="3"/>
      <c r="BJ1299" s="3"/>
    </row>
    <row r="1300" spans="1:62" x14ac:dyDescent="0.3">
      <c r="A1300" s="3" t="s">
        <v>416</v>
      </c>
      <c r="B1300" s="3" t="s">
        <v>409</v>
      </c>
      <c r="C1300" s="3">
        <v>80.550003051757798</v>
      </c>
      <c r="D1300" s="3"/>
      <c r="E1300" s="3"/>
      <c r="F1300" s="3">
        <v>80.949996948242202</v>
      </c>
      <c r="G1300" s="3"/>
      <c r="H1300" s="3"/>
      <c r="I1300" s="3">
        <v>81.550003051757798</v>
      </c>
      <c r="J1300" s="3"/>
      <c r="K1300" s="3"/>
      <c r="L1300" s="3">
        <v>81.949996948242202</v>
      </c>
      <c r="M1300" s="3"/>
      <c r="N1300" s="3"/>
      <c r="O1300" s="3">
        <v>83.400001525878906</v>
      </c>
      <c r="P1300" s="3"/>
      <c r="Q1300" s="3"/>
      <c r="R1300" s="3">
        <v>83.400001525878906</v>
      </c>
      <c r="S1300" s="3"/>
      <c r="T1300" s="3"/>
      <c r="U1300" s="3">
        <v>83.449996948242202</v>
      </c>
      <c r="V1300" s="3"/>
      <c r="W1300" s="3"/>
      <c r="X1300" s="3">
        <v>84</v>
      </c>
      <c r="Y1300" s="3"/>
      <c r="Z1300" s="3"/>
      <c r="AA1300" s="3">
        <v>84.099998474121094</v>
      </c>
      <c r="AB1300" s="3"/>
      <c r="AC1300" s="3"/>
      <c r="AD1300" s="3">
        <v>84.099998474121094</v>
      </c>
      <c r="AE1300" s="3"/>
      <c r="AF1300" s="3"/>
      <c r="AG1300" s="3">
        <v>84.349998474121094</v>
      </c>
      <c r="AH1300" s="3"/>
      <c r="AI1300" s="3"/>
      <c r="AJ1300" s="3">
        <v>85.649993896484403</v>
      </c>
      <c r="AK1300" s="3"/>
      <c r="AL1300" s="3"/>
      <c r="AM1300" s="3">
        <v>85.800003051757798</v>
      </c>
      <c r="AN1300" s="3"/>
      <c r="AO1300" s="3"/>
      <c r="AP1300" s="3">
        <v>86.050003051757798</v>
      </c>
      <c r="AQ1300" s="3"/>
      <c r="AR1300" s="3"/>
      <c r="AS1300" s="3">
        <v>86.550003051757798</v>
      </c>
      <c r="AT1300" s="3"/>
      <c r="AU1300" s="3"/>
      <c r="AV1300" s="3">
        <v>87.099998474121094</v>
      </c>
      <c r="AW1300" s="3"/>
      <c r="AX1300" s="3"/>
      <c r="AY1300" s="3">
        <v>87.050003051757798</v>
      </c>
      <c r="AZ1300" s="3"/>
      <c r="BA1300" s="3"/>
      <c r="BB1300" s="3">
        <v>86.699996948242202</v>
      </c>
      <c r="BC1300" s="3"/>
      <c r="BD1300" s="3"/>
      <c r="BE1300" s="3">
        <v>86.699996948242202</v>
      </c>
      <c r="BF1300" s="3"/>
      <c r="BG1300" s="3"/>
      <c r="BH1300" s="3">
        <v>87.050003051757798</v>
      </c>
      <c r="BI1300" s="3"/>
      <c r="BJ1300" s="3"/>
    </row>
    <row r="1301" spans="1:62" x14ac:dyDescent="0.3">
      <c r="A1301" s="3" t="s">
        <v>417</v>
      </c>
      <c r="B1301" s="3" t="s">
        <v>409</v>
      </c>
      <c r="C1301" s="3">
        <v>63.400001525878899</v>
      </c>
      <c r="D1301" s="3"/>
      <c r="E1301" s="3"/>
      <c r="F1301" s="3">
        <v>63.900001525878899</v>
      </c>
      <c r="G1301" s="3"/>
      <c r="H1301" s="3"/>
      <c r="I1301" s="3">
        <v>64.800003051757798</v>
      </c>
      <c r="J1301" s="3"/>
      <c r="K1301" s="3"/>
      <c r="L1301" s="3">
        <v>65.600006103515597</v>
      </c>
      <c r="M1301" s="3"/>
      <c r="N1301" s="3"/>
      <c r="O1301" s="3">
        <v>67.349998474121094</v>
      </c>
      <c r="P1301" s="3"/>
      <c r="Q1301" s="3"/>
      <c r="R1301" s="3">
        <v>67.5</v>
      </c>
      <c r="S1301" s="3"/>
      <c r="T1301" s="3"/>
      <c r="U1301" s="3">
        <v>67.699996948242202</v>
      </c>
      <c r="V1301" s="3"/>
      <c r="W1301" s="3"/>
      <c r="X1301" s="3">
        <v>68.300003051757798</v>
      </c>
      <c r="Y1301" s="3"/>
      <c r="Z1301" s="3"/>
      <c r="AA1301" s="3">
        <v>68.350006103515597</v>
      </c>
      <c r="AB1301" s="3"/>
      <c r="AC1301" s="3"/>
      <c r="AD1301" s="3">
        <v>68.400001525878906</v>
      </c>
      <c r="AE1301" s="3"/>
      <c r="AF1301" s="3"/>
      <c r="AG1301" s="3">
        <v>68.75</v>
      </c>
      <c r="AH1301" s="3"/>
      <c r="AI1301" s="3"/>
      <c r="AJ1301" s="3">
        <v>70.149993896484403</v>
      </c>
      <c r="AK1301" s="3"/>
      <c r="AL1301" s="3"/>
      <c r="AM1301" s="3">
        <v>70.400001525878906</v>
      </c>
      <c r="AN1301" s="3"/>
      <c r="AO1301" s="3"/>
      <c r="AP1301" s="3">
        <v>70.850006103515597</v>
      </c>
      <c r="AQ1301" s="3"/>
      <c r="AR1301" s="3"/>
      <c r="AS1301" s="3">
        <v>71.400001525878906</v>
      </c>
      <c r="AT1301" s="3"/>
      <c r="AU1301" s="3"/>
      <c r="AV1301" s="3">
        <v>72.099998474121094</v>
      </c>
      <c r="AW1301" s="3"/>
      <c r="AX1301" s="3"/>
      <c r="AY1301" s="3">
        <v>71.949996948242202</v>
      </c>
      <c r="AZ1301" s="3"/>
      <c r="BA1301" s="3"/>
      <c r="BB1301" s="3">
        <v>71.550003051757798</v>
      </c>
      <c r="BC1301" s="3"/>
      <c r="BD1301" s="3"/>
      <c r="BE1301" s="3">
        <v>71.5</v>
      </c>
      <c r="BF1301" s="3"/>
      <c r="BG1301" s="3"/>
      <c r="BH1301" s="3">
        <v>72.099998474121094</v>
      </c>
      <c r="BI1301" s="3"/>
      <c r="BJ1301" s="3"/>
    </row>
    <row r="1302" spans="1:62" x14ac:dyDescent="0.3">
      <c r="A1302" s="3" t="s">
        <v>429</v>
      </c>
      <c r="B1302" s="3" t="s">
        <v>409</v>
      </c>
      <c r="C1302" s="3">
        <v>56.799999237060497</v>
      </c>
      <c r="D1302" s="3"/>
      <c r="E1302" s="3"/>
      <c r="F1302" s="3">
        <v>57.400001525878899</v>
      </c>
      <c r="G1302" s="3"/>
      <c r="H1302" s="3"/>
      <c r="I1302" s="3">
        <v>58.400001525878899</v>
      </c>
      <c r="J1302" s="3"/>
      <c r="K1302" s="3"/>
      <c r="L1302" s="3">
        <v>59.400001525878899</v>
      </c>
      <c r="M1302" s="3"/>
      <c r="N1302" s="3"/>
      <c r="O1302" s="3">
        <v>61.349998474121101</v>
      </c>
      <c r="P1302" s="3"/>
      <c r="Q1302" s="3"/>
      <c r="R1302" s="3">
        <v>61.450000762939503</v>
      </c>
      <c r="S1302" s="3"/>
      <c r="T1302" s="3"/>
      <c r="U1302" s="3">
        <v>66.850006103515597</v>
      </c>
      <c r="V1302" s="3"/>
      <c r="W1302" s="3"/>
      <c r="X1302" s="3">
        <v>67.199996948242202</v>
      </c>
      <c r="Y1302" s="3"/>
      <c r="Z1302" s="3"/>
      <c r="AA1302" s="3">
        <v>67.050003051757798</v>
      </c>
      <c r="AB1302" s="3"/>
      <c r="AC1302" s="3"/>
      <c r="AD1302" s="3">
        <v>66.949996948242202</v>
      </c>
      <c r="AE1302" s="3"/>
      <c r="AF1302" s="3"/>
      <c r="AG1302" s="3">
        <v>67.149993896484403</v>
      </c>
      <c r="AH1302" s="3"/>
      <c r="AI1302" s="3"/>
      <c r="AJ1302" s="3">
        <v>68.199996948242202</v>
      </c>
      <c r="AK1302" s="3"/>
      <c r="AL1302" s="3"/>
      <c r="AM1302" s="3">
        <v>68.699996948242202</v>
      </c>
      <c r="AN1302" s="3"/>
      <c r="AO1302" s="3"/>
      <c r="AP1302" s="3">
        <v>69.599998474121094</v>
      </c>
      <c r="AQ1302" s="3"/>
      <c r="AR1302" s="3"/>
      <c r="AS1302" s="3">
        <v>70.300003051757798</v>
      </c>
      <c r="AT1302" s="3"/>
      <c r="AU1302" s="3"/>
      <c r="AV1302" s="3">
        <v>70.25</v>
      </c>
      <c r="AW1302" s="3"/>
      <c r="AX1302" s="3"/>
      <c r="AY1302" s="3">
        <v>70.100006103515597</v>
      </c>
      <c r="AZ1302" s="3"/>
      <c r="BA1302" s="3"/>
      <c r="BB1302" s="3">
        <v>69.800003051757798</v>
      </c>
      <c r="BC1302" s="3"/>
      <c r="BD1302" s="3"/>
      <c r="BE1302" s="3">
        <v>69.650001525878906</v>
      </c>
      <c r="BF1302" s="3"/>
      <c r="BG1302" s="3"/>
      <c r="BH1302" s="3">
        <v>70.300003051757798</v>
      </c>
      <c r="BI1302" s="3"/>
      <c r="BJ1302" s="3"/>
    </row>
    <row r="1303" spans="1:62" x14ac:dyDescent="0.3">
      <c r="A1303" s="3" t="s">
        <v>430</v>
      </c>
      <c r="B1303" s="3" t="s">
        <v>409</v>
      </c>
      <c r="C1303" s="3">
        <v>61.549999237060497</v>
      </c>
      <c r="D1303" s="3"/>
      <c r="E1303" s="3"/>
      <c r="F1303" s="3">
        <v>62.099998474121101</v>
      </c>
      <c r="G1303" s="3"/>
      <c r="H1303" s="3"/>
      <c r="I1303" s="3">
        <v>63.099998474121101</v>
      </c>
      <c r="J1303" s="3"/>
      <c r="K1303" s="3"/>
      <c r="L1303" s="3">
        <v>64.050003051757798</v>
      </c>
      <c r="M1303" s="3"/>
      <c r="N1303" s="3"/>
      <c r="O1303" s="3">
        <v>66.25</v>
      </c>
      <c r="P1303" s="3"/>
      <c r="Q1303" s="3"/>
      <c r="R1303" s="3">
        <v>66.349998474121094</v>
      </c>
      <c r="S1303" s="3"/>
      <c r="T1303" s="3"/>
      <c r="U1303" s="3">
        <v>66.800003051757798</v>
      </c>
      <c r="V1303" s="3"/>
      <c r="W1303" s="3"/>
      <c r="X1303" s="3">
        <v>67.599998474121094</v>
      </c>
      <c r="Y1303" s="3"/>
      <c r="Z1303" s="3"/>
      <c r="AA1303" s="3">
        <v>67.550003051757798</v>
      </c>
      <c r="AB1303" s="3"/>
      <c r="AC1303" s="3"/>
      <c r="AD1303" s="3">
        <v>67.550003051757798</v>
      </c>
      <c r="AE1303" s="3"/>
      <c r="AF1303" s="3"/>
      <c r="AG1303" s="3">
        <v>67.949996948242202</v>
      </c>
      <c r="AH1303" s="3"/>
      <c r="AI1303" s="3"/>
      <c r="AJ1303" s="3">
        <v>70.099998474121094</v>
      </c>
      <c r="AK1303" s="3"/>
      <c r="AL1303" s="3"/>
      <c r="AM1303" s="3">
        <v>70.350006103515597</v>
      </c>
      <c r="AN1303" s="3"/>
      <c r="AO1303" s="3"/>
      <c r="AP1303" s="3">
        <v>70.75</v>
      </c>
      <c r="AQ1303" s="3"/>
      <c r="AR1303" s="3"/>
      <c r="AS1303" s="3">
        <v>71.5</v>
      </c>
      <c r="AT1303" s="3"/>
      <c r="AU1303" s="3"/>
      <c r="AV1303" s="3">
        <v>72.449996948242202</v>
      </c>
      <c r="AW1303" s="3"/>
      <c r="AX1303" s="3"/>
      <c r="AY1303" s="3">
        <v>72.25</v>
      </c>
      <c r="AZ1303" s="3"/>
      <c r="BA1303" s="3"/>
      <c r="BB1303" s="3">
        <v>71.75</v>
      </c>
      <c r="BC1303" s="3"/>
      <c r="BD1303" s="3"/>
      <c r="BE1303" s="3">
        <v>71.649993896484403</v>
      </c>
      <c r="BF1303" s="3"/>
      <c r="BG1303" s="3"/>
      <c r="BH1303" s="3">
        <v>72.400001525878906</v>
      </c>
      <c r="BI1303" s="3"/>
      <c r="BJ1303" s="3"/>
    </row>
    <row r="1304" spans="1:62" x14ac:dyDescent="0.3">
      <c r="A1304" s="3" t="s">
        <v>418</v>
      </c>
      <c r="B1304" s="3" t="s">
        <v>409</v>
      </c>
      <c r="C1304" s="3">
        <v>51.400001525878899</v>
      </c>
      <c r="D1304" s="3"/>
      <c r="E1304" s="3"/>
      <c r="F1304" s="3">
        <v>55.150001525878899</v>
      </c>
      <c r="G1304" s="3"/>
      <c r="H1304" s="3"/>
      <c r="I1304" s="3">
        <v>60.599998474121101</v>
      </c>
      <c r="J1304" s="3"/>
      <c r="K1304" s="3"/>
      <c r="L1304" s="3">
        <v>63.950000762939503</v>
      </c>
      <c r="M1304" s="3"/>
      <c r="N1304" s="3"/>
      <c r="O1304" s="3">
        <v>56.449996948242202</v>
      </c>
      <c r="P1304" s="3"/>
      <c r="Q1304" s="3"/>
      <c r="R1304" s="3">
        <v>60.099998474121101</v>
      </c>
      <c r="S1304" s="3"/>
      <c r="T1304" s="3"/>
      <c r="U1304" s="3">
        <v>65.300003051757798</v>
      </c>
      <c r="V1304" s="3"/>
      <c r="W1304" s="3"/>
      <c r="X1304" s="3">
        <v>54.849998474121101</v>
      </c>
      <c r="Y1304" s="3"/>
      <c r="Z1304" s="3"/>
      <c r="AA1304" s="3">
        <v>58.099998474121101</v>
      </c>
      <c r="AB1304" s="3"/>
      <c r="AC1304" s="3"/>
      <c r="AD1304" s="3">
        <v>62.349998474121101</v>
      </c>
      <c r="AE1304" s="3"/>
      <c r="AF1304" s="3"/>
      <c r="AG1304" s="3">
        <v>65.400001525878906</v>
      </c>
      <c r="AH1304" s="3"/>
      <c r="AI1304" s="3"/>
      <c r="AJ1304" s="3">
        <v>58.299999237060497</v>
      </c>
      <c r="AK1304" s="3"/>
      <c r="AL1304" s="3"/>
      <c r="AM1304" s="3">
        <v>62.200000762939503</v>
      </c>
      <c r="AN1304" s="3"/>
      <c r="AO1304" s="3"/>
      <c r="AP1304" s="3">
        <v>67.25</v>
      </c>
      <c r="AQ1304" s="3"/>
      <c r="AR1304" s="3"/>
      <c r="AS1304" s="3">
        <v>69.050003051757798</v>
      </c>
      <c r="AT1304" s="3"/>
      <c r="AU1304" s="3"/>
      <c r="AV1304" s="3">
        <v>59.849998474121101</v>
      </c>
      <c r="AW1304" s="3"/>
      <c r="AX1304" s="3"/>
      <c r="AY1304" s="3">
        <v>61.299999237060497</v>
      </c>
      <c r="AZ1304" s="3"/>
      <c r="BA1304" s="3"/>
      <c r="BB1304" s="3">
        <v>65.100006103515597</v>
      </c>
      <c r="BC1304" s="3"/>
      <c r="BD1304" s="3"/>
      <c r="BE1304" s="3">
        <v>67.349998474121094</v>
      </c>
      <c r="BF1304" s="3"/>
      <c r="BG1304" s="3"/>
      <c r="BH1304" s="3">
        <v>69.050003051757798</v>
      </c>
      <c r="BI1304" s="3"/>
      <c r="BJ1304" s="3"/>
    </row>
    <row r="1305" spans="1:62" x14ac:dyDescent="0.3">
      <c r="A1305" s="3" t="s">
        <v>419</v>
      </c>
      <c r="B1305" s="3" t="s">
        <v>409</v>
      </c>
      <c r="C1305" s="3">
        <v>57.800003051757798</v>
      </c>
      <c r="D1305" s="3"/>
      <c r="E1305" s="3"/>
      <c r="F1305" s="3">
        <v>63.800003051757798</v>
      </c>
      <c r="G1305" s="3"/>
      <c r="H1305" s="3"/>
      <c r="I1305" s="3">
        <v>71.800003051757798</v>
      </c>
      <c r="J1305" s="3"/>
      <c r="K1305" s="3"/>
      <c r="L1305" s="3">
        <v>75.5</v>
      </c>
      <c r="M1305" s="3"/>
      <c r="N1305" s="3"/>
      <c r="O1305" s="3">
        <v>63.650001525878899</v>
      </c>
      <c r="P1305" s="3"/>
      <c r="Q1305" s="3"/>
      <c r="R1305" s="3">
        <v>69.050003051757798</v>
      </c>
      <c r="S1305" s="3"/>
      <c r="T1305" s="3"/>
      <c r="U1305" s="3">
        <v>76</v>
      </c>
      <c r="V1305" s="3"/>
      <c r="W1305" s="3"/>
      <c r="X1305" s="3">
        <v>61.049999237060497</v>
      </c>
      <c r="Y1305" s="3"/>
      <c r="Z1305" s="3"/>
      <c r="AA1305" s="3">
        <v>66.399993896484403</v>
      </c>
      <c r="AB1305" s="3"/>
      <c r="AC1305" s="3"/>
      <c r="AD1305" s="3">
        <v>72.25</v>
      </c>
      <c r="AE1305" s="3"/>
      <c r="AF1305" s="3"/>
      <c r="AG1305" s="3">
        <v>75.699996948242202</v>
      </c>
      <c r="AH1305" s="3"/>
      <c r="AI1305" s="3"/>
      <c r="AJ1305" s="3">
        <v>65.300003051757798</v>
      </c>
      <c r="AK1305" s="3"/>
      <c r="AL1305" s="3"/>
      <c r="AM1305" s="3">
        <v>70.75</v>
      </c>
      <c r="AN1305" s="3"/>
      <c r="AO1305" s="3"/>
      <c r="AP1305" s="3">
        <v>76.75</v>
      </c>
      <c r="AQ1305" s="3"/>
      <c r="AR1305" s="3"/>
      <c r="AS1305" s="3">
        <v>78.5</v>
      </c>
      <c r="AT1305" s="3"/>
      <c r="AU1305" s="3"/>
      <c r="AV1305" s="3">
        <v>67.050003051757798</v>
      </c>
      <c r="AW1305" s="3"/>
      <c r="AX1305" s="3"/>
      <c r="AY1305" s="3">
        <v>69.150001525878906</v>
      </c>
      <c r="AZ1305" s="3"/>
      <c r="BA1305" s="3"/>
      <c r="BB1305" s="3">
        <v>74.199996948242202</v>
      </c>
      <c r="BC1305" s="3"/>
      <c r="BD1305" s="3"/>
      <c r="BE1305" s="3">
        <v>76.600006103515597</v>
      </c>
      <c r="BF1305" s="3"/>
      <c r="BG1305" s="3"/>
      <c r="BH1305" s="3">
        <v>78.300003051757798</v>
      </c>
      <c r="BI1305" s="3"/>
      <c r="BJ1305" s="3"/>
    </row>
    <row r="1306" spans="1:62" x14ac:dyDescent="0.3">
      <c r="A1306" s="3" t="s">
        <v>431</v>
      </c>
      <c r="B1306" s="3" t="s">
        <v>409</v>
      </c>
      <c r="C1306" s="3">
        <v>51.300003051757798</v>
      </c>
      <c r="D1306" s="3"/>
      <c r="E1306" s="3"/>
      <c r="F1306" s="3">
        <v>54.25</v>
      </c>
      <c r="G1306" s="3"/>
      <c r="H1306" s="3"/>
      <c r="I1306" s="3">
        <v>58.050003051757798</v>
      </c>
      <c r="J1306" s="3"/>
      <c r="K1306" s="3"/>
      <c r="L1306" s="3">
        <v>61.349998474121101</v>
      </c>
      <c r="M1306" s="3"/>
      <c r="N1306" s="3"/>
      <c r="O1306" s="3">
        <v>56.75</v>
      </c>
      <c r="P1306" s="3"/>
      <c r="Q1306" s="3"/>
      <c r="R1306" s="3">
        <v>59.299999237060497</v>
      </c>
      <c r="S1306" s="3"/>
      <c r="T1306" s="3"/>
      <c r="U1306" s="3">
        <v>62.950000762939503</v>
      </c>
      <c r="V1306" s="3"/>
      <c r="W1306" s="3"/>
      <c r="X1306" s="3">
        <v>58.049999237060497</v>
      </c>
      <c r="Y1306" s="3"/>
      <c r="Z1306" s="3"/>
      <c r="AA1306" s="3">
        <v>59.549999237060497</v>
      </c>
      <c r="AB1306" s="3"/>
      <c r="AC1306" s="3"/>
      <c r="AD1306" s="3">
        <v>61.650001525878899</v>
      </c>
      <c r="AE1306" s="3"/>
      <c r="AF1306" s="3"/>
      <c r="AG1306" s="3">
        <v>63.5</v>
      </c>
      <c r="AH1306" s="3"/>
      <c r="AI1306" s="3"/>
      <c r="AJ1306" s="3">
        <v>61.549999237060497</v>
      </c>
      <c r="AK1306" s="3"/>
      <c r="AL1306" s="3"/>
      <c r="AM1306" s="3">
        <v>64</v>
      </c>
      <c r="AN1306" s="3"/>
      <c r="AO1306" s="3"/>
      <c r="AP1306" s="3">
        <v>66.75</v>
      </c>
      <c r="AQ1306" s="3"/>
      <c r="AR1306" s="3"/>
      <c r="AS1306" s="3">
        <v>68.949996948242202</v>
      </c>
      <c r="AT1306" s="3"/>
      <c r="AU1306" s="3"/>
      <c r="AV1306" s="3">
        <v>65.400001525878906</v>
      </c>
      <c r="AW1306" s="3"/>
      <c r="AX1306" s="3"/>
      <c r="AY1306" s="3">
        <v>65.449996948242202</v>
      </c>
      <c r="AZ1306" s="3"/>
      <c r="BA1306" s="3"/>
      <c r="BB1306" s="3">
        <v>67.449996948242202</v>
      </c>
      <c r="BC1306" s="3"/>
      <c r="BD1306" s="3"/>
      <c r="BE1306" s="3">
        <v>68.150001525878906</v>
      </c>
      <c r="BF1306" s="3"/>
      <c r="BG1306" s="3"/>
      <c r="BH1306" s="3">
        <v>69.949996948242202</v>
      </c>
      <c r="BI1306" s="3"/>
      <c r="BJ1306" s="3"/>
    </row>
    <row r="1307" spans="1:62" x14ac:dyDescent="0.3">
      <c r="A1307" s="3" t="s">
        <v>432</v>
      </c>
      <c r="B1307" s="3" t="s">
        <v>409</v>
      </c>
      <c r="C1307" s="3">
        <v>49.049999237060497</v>
      </c>
      <c r="D1307" s="3"/>
      <c r="E1307" s="3"/>
      <c r="F1307" s="3">
        <v>53.849998474121101</v>
      </c>
      <c r="G1307" s="3"/>
      <c r="H1307" s="3"/>
      <c r="I1307" s="3">
        <v>61.25</v>
      </c>
      <c r="J1307" s="3"/>
      <c r="K1307" s="3"/>
      <c r="L1307" s="3">
        <v>65.400001525878906</v>
      </c>
      <c r="M1307" s="3"/>
      <c r="N1307" s="3"/>
      <c r="O1307" s="3">
        <v>54.900001525878899</v>
      </c>
      <c r="P1307" s="3"/>
      <c r="Q1307" s="3"/>
      <c r="R1307" s="3">
        <v>60.150001525878899</v>
      </c>
      <c r="S1307" s="3"/>
      <c r="T1307" s="3"/>
      <c r="U1307" s="3">
        <v>67.099998474121094</v>
      </c>
      <c r="V1307" s="3"/>
      <c r="W1307" s="3"/>
      <c r="X1307" s="3">
        <v>52.800003051757798</v>
      </c>
      <c r="Y1307" s="3"/>
      <c r="Z1307" s="3"/>
      <c r="AA1307" s="3">
        <v>57.25</v>
      </c>
      <c r="AB1307" s="3"/>
      <c r="AC1307" s="3"/>
      <c r="AD1307" s="3">
        <v>63.400001525878899</v>
      </c>
      <c r="AE1307" s="3"/>
      <c r="AF1307" s="3"/>
      <c r="AG1307" s="3">
        <v>67.400001525878906</v>
      </c>
      <c r="AH1307" s="3"/>
      <c r="AI1307" s="3"/>
      <c r="AJ1307" s="3">
        <v>56.950000762939503</v>
      </c>
      <c r="AK1307" s="3"/>
      <c r="AL1307" s="3"/>
      <c r="AM1307" s="3">
        <v>62.400001525878899</v>
      </c>
      <c r="AN1307" s="3"/>
      <c r="AO1307" s="3"/>
      <c r="AP1307" s="3">
        <v>69.400001525878906</v>
      </c>
      <c r="AQ1307" s="3"/>
      <c r="AR1307" s="3"/>
      <c r="AS1307" s="3">
        <v>72</v>
      </c>
      <c r="AT1307" s="3"/>
      <c r="AU1307" s="3"/>
      <c r="AV1307" s="3">
        <v>58.5</v>
      </c>
      <c r="AW1307" s="3"/>
      <c r="AX1307" s="3"/>
      <c r="AY1307" s="3">
        <v>60.700000762939503</v>
      </c>
      <c r="AZ1307" s="3"/>
      <c r="BA1307" s="3"/>
      <c r="BB1307" s="3">
        <v>66.25</v>
      </c>
      <c r="BC1307" s="3"/>
      <c r="BD1307" s="3"/>
      <c r="BE1307" s="3">
        <v>69.699996948242202</v>
      </c>
      <c r="BF1307" s="3"/>
      <c r="BG1307" s="3"/>
      <c r="BH1307" s="3">
        <v>72.300003051757798</v>
      </c>
      <c r="BI1307" s="3"/>
      <c r="BJ1307" s="3"/>
    </row>
    <row r="1308" spans="1:62" x14ac:dyDescent="0.3">
      <c r="A1308" s="3" t="s">
        <v>1724</v>
      </c>
      <c r="B1308" s="3" t="s">
        <v>549</v>
      </c>
      <c r="C1308" s="3">
        <v>21</v>
      </c>
      <c r="D1308" s="3"/>
      <c r="E1308" s="3"/>
      <c r="F1308" s="3">
        <v>27</v>
      </c>
      <c r="G1308" s="3"/>
      <c r="H1308" s="3"/>
      <c r="I1308" s="3">
        <v>26</v>
      </c>
      <c r="J1308" s="3"/>
      <c r="K1308" s="3"/>
      <c r="L1308" s="3">
        <v>21</v>
      </c>
      <c r="M1308" s="3"/>
      <c r="N1308" s="3"/>
      <c r="O1308" s="3">
        <v>13</v>
      </c>
      <c r="P1308" s="3"/>
      <c r="Q1308" s="3"/>
      <c r="R1308" s="3">
        <v>13</v>
      </c>
      <c r="S1308" s="3"/>
      <c r="T1308" s="3"/>
      <c r="U1308" s="3">
        <v>12</v>
      </c>
      <c r="V1308" s="3"/>
      <c r="W1308" s="3"/>
      <c r="X1308" s="3">
        <v>10</v>
      </c>
      <c r="Y1308" s="3"/>
      <c r="Z1308" s="3"/>
      <c r="AA1308" s="3">
        <v>9</v>
      </c>
      <c r="AB1308" s="3"/>
      <c r="AC1308" s="3"/>
      <c r="AD1308" s="3">
        <v>10</v>
      </c>
      <c r="AE1308" s="3"/>
      <c r="AF1308" s="3"/>
      <c r="AG1308" s="3">
        <v>10</v>
      </c>
      <c r="AH1308" s="3"/>
      <c r="AI1308" s="3"/>
      <c r="AJ1308" s="3">
        <v>9</v>
      </c>
      <c r="AK1308" s="3"/>
      <c r="AL1308" s="3"/>
      <c r="AM1308" s="3">
        <v>9</v>
      </c>
      <c r="AN1308" s="3"/>
      <c r="AO1308" s="3"/>
      <c r="AP1308" s="3">
        <v>9</v>
      </c>
      <c r="AQ1308" s="3"/>
      <c r="AR1308" s="3"/>
      <c r="AS1308" s="3">
        <v>9</v>
      </c>
      <c r="AT1308" s="3"/>
      <c r="AU1308" s="3"/>
      <c r="AV1308" s="3">
        <v>10</v>
      </c>
      <c r="AW1308" s="3"/>
      <c r="AX1308" s="3"/>
      <c r="AY1308" s="3">
        <v>10</v>
      </c>
      <c r="AZ1308" s="3"/>
      <c r="BA1308" s="3"/>
      <c r="BB1308" s="3">
        <v>10</v>
      </c>
      <c r="BC1308" s="3"/>
      <c r="BD1308" s="3"/>
      <c r="BE1308" s="3">
        <v>9</v>
      </c>
      <c r="BF1308" s="3"/>
      <c r="BG1308" s="3"/>
      <c r="BH1308" s="3">
        <v>10</v>
      </c>
      <c r="BI1308" s="3"/>
      <c r="BJ1308" s="3"/>
    </row>
    <row r="1309" spans="1:62" x14ac:dyDescent="0.3">
      <c r="A1309" s="3" t="s">
        <v>1725</v>
      </c>
      <c r="B1309" s="3" t="s">
        <v>549</v>
      </c>
      <c r="C1309" s="3">
        <v>19</v>
      </c>
      <c r="D1309" s="3"/>
      <c r="E1309" s="3"/>
      <c r="F1309" s="3">
        <v>24</v>
      </c>
      <c r="G1309" s="3"/>
      <c r="H1309" s="3"/>
      <c r="I1309" s="3">
        <v>23</v>
      </c>
      <c r="J1309" s="3"/>
      <c r="K1309" s="3"/>
      <c r="L1309" s="3">
        <v>19</v>
      </c>
      <c r="M1309" s="3"/>
      <c r="N1309" s="3"/>
      <c r="O1309" s="3">
        <v>12</v>
      </c>
      <c r="P1309" s="3"/>
      <c r="Q1309" s="3"/>
      <c r="R1309" s="3">
        <v>12</v>
      </c>
      <c r="S1309" s="3"/>
      <c r="T1309" s="3"/>
      <c r="U1309" s="3">
        <v>11</v>
      </c>
      <c r="V1309" s="3"/>
      <c r="W1309" s="3"/>
      <c r="X1309" s="3">
        <v>8</v>
      </c>
      <c r="Y1309" s="3"/>
      <c r="Z1309" s="3"/>
      <c r="AA1309" s="3">
        <v>8</v>
      </c>
      <c r="AB1309" s="3"/>
      <c r="AC1309" s="3"/>
      <c r="AD1309" s="3">
        <v>8</v>
      </c>
      <c r="AE1309" s="3"/>
      <c r="AF1309" s="3"/>
      <c r="AG1309" s="3">
        <v>9</v>
      </c>
      <c r="AH1309" s="3"/>
      <c r="AI1309" s="3"/>
      <c r="AJ1309" s="3">
        <v>9</v>
      </c>
      <c r="AK1309" s="3"/>
      <c r="AL1309" s="3"/>
      <c r="AM1309" s="3">
        <v>10</v>
      </c>
      <c r="AN1309" s="3"/>
      <c r="AO1309" s="3"/>
      <c r="AP1309" s="3">
        <v>8</v>
      </c>
      <c r="AQ1309" s="3"/>
      <c r="AR1309" s="3"/>
      <c r="AS1309" s="3">
        <v>9</v>
      </c>
      <c r="AT1309" s="3"/>
      <c r="AU1309" s="3"/>
      <c r="AV1309" s="3">
        <v>10</v>
      </c>
      <c r="AW1309" s="3"/>
      <c r="AX1309" s="3"/>
      <c r="AY1309" s="3">
        <v>10</v>
      </c>
      <c r="AZ1309" s="3"/>
      <c r="BA1309" s="3"/>
      <c r="BB1309" s="3">
        <v>9</v>
      </c>
      <c r="BC1309" s="3"/>
      <c r="BD1309" s="3"/>
      <c r="BE1309" s="3">
        <v>9</v>
      </c>
      <c r="BF1309" s="3"/>
      <c r="BG1309" s="3"/>
      <c r="BH1309" s="3">
        <v>10</v>
      </c>
      <c r="BI1309" s="3"/>
      <c r="BJ1309" s="3"/>
    </row>
    <row r="1310" spans="1:62" x14ac:dyDescent="0.3">
      <c r="A1310" s="3" t="s">
        <v>1726</v>
      </c>
      <c r="B1310" s="3" t="s">
        <v>549</v>
      </c>
      <c r="C1310" s="3">
        <v>15</v>
      </c>
      <c r="D1310" s="3"/>
      <c r="E1310" s="3"/>
      <c r="F1310" s="3">
        <v>17</v>
      </c>
      <c r="G1310" s="3"/>
      <c r="H1310" s="3"/>
      <c r="I1310" s="3">
        <v>14</v>
      </c>
      <c r="J1310" s="3"/>
      <c r="K1310" s="3"/>
      <c r="L1310" s="3">
        <v>12</v>
      </c>
      <c r="M1310" s="3"/>
      <c r="N1310" s="3"/>
      <c r="O1310" s="3">
        <v>13</v>
      </c>
      <c r="P1310" s="3"/>
      <c r="Q1310" s="3"/>
      <c r="R1310" s="3">
        <v>13</v>
      </c>
      <c r="S1310" s="3"/>
      <c r="T1310" s="3"/>
      <c r="U1310" s="3">
        <v>13</v>
      </c>
      <c r="V1310" s="3"/>
      <c r="W1310" s="3"/>
      <c r="X1310" s="3">
        <v>15</v>
      </c>
      <c r="Y1310" s="3"/>
      <c r="Z1310" s="3"/>
      <c r="AA1310" s="3">
        <v>14</v>
      </c>
      <c r="AB1310" s="3"/>
      <c r="AC1310" s="3"/>
      <c r="AD1310" s="3">
        <v>14</v>
      </c>
      <c r="AE1310" s="3"/>
      <c r="AF1310" s="3"/>
      <c r="AG1310" s="3">
        <v>14</v>
      </c>
      <c r="AH1310" s="3"/>
      <c r="AI1310" s="3"/>
      <c r="AJ1310" s="3">
        <v>21</v>
      </c>
      <c r="AK1310" s="3"/>
      <c r="AL1310" s="3"/>
      <c r="AM1310" s="3">
        <v>16</v>
      </c>
      <c r="AN1310" s="3"/>
      <c r="AO1310" s="3"/>
      <c r="AP1310" s="3">
        <v>15</v>
      </c>
      <c r="AQ1310" s="3"/>
      <c r="AR1310" s="3"/>
      <c r="AS1310" s="3">
        <v>15</v>
      </c>
      <c r="AT1310" s="3"/>
      <c r="AU1310" s="3"/>
      <c r="AV1310" s="3">
        <v>21</v>
      </c>
      <c r="AW1310" s="3"/>
      <c r="AX1310" s="3"/>
      <c r="AY1310" s="3">
        <v>17</v>
      </c>
      <c r="AZ1310" s="3"/>
      <c r="BA1310" s="3"/>
      <c r="BB1310" s="3">
        <v>15</v>
      </c>
      <c r="BC1310" s="3"/>
      <c r="BD1310" s="3"/>
      <c r="BE1310" s="3">
        <v>15</v>
      </c>
      <c r="BF1310" s="3"/>
      <c r="BG1310" s="3"/>
      <c r="BH1310" s="3">
        <v>15</v>
      </c>
      <c r="BI1310" s="3"/>
      <c r="BJ1310" s="3"/>
    </row>
    <row r="1311" spans="1:62" x14ac:dyDescent="0.3">
      <c r="A1311" s="3" t="s">
        <v>1727</v>
      </c>
      <c r="B1311" s="3" t="s">
        <v>549</v>
      </c>
      <c r="C1311" s="3">
        <v>13</v>
      </c>
      <c r="D1311" s="3"/>
      <c r="E1311" s="3"/>
      <c r="F1311" s="3">
        <v>16</v>
      </c>
      <c r="G1311" s="3"/>
      <c r="H1311" s="3"/>
      <c r="I1311" s="3">
        <v>15</v>
      </c>
      <c r="J1311" s="3"/>
      <c r="K1311" s="3"/>
      <c r="L1311" s="3">
        <v>12</v>
      </c>
      <c r="M1311" s="3"/>
      <c r="N1311" s="3"/>
      <c r="O1311" s="3">
        <v>13</v>
      </c>
      <c r="P1311" s="3"/>
      <c r="Q1311" s="3"/>
      <c r="R1311" s="3">
        <v>13</v>
      </c>
      <c r="S1311" s="3"/>
      <c r="T1311" s="3"/>
      <c r="U1311" s="3">
        <v>13</v>
      </c>
      <c r="V1311" s="3"/>
      <c r="W1311" s="3"/>
      <c r="X1311" s="3">
        <v>15</v>
      </c>
      <c r="Y1311" s="3"/>
      <c r="Z1311" s="3"/>
      <c r="AA1311" s="3">
        <v>15</v>
      </c>
      <c r="AB1311" s="3"/>
      <c r="AC1311" s="3"/>
      <c r="AD1311" s="3">
        <v>15</v>
      </c>
      <c r="AE1311" s="3"/>
      <c r="AF1311" s="3"/>
      <c r="AG1311" s="3">
        <v>15</v>
      </c>
      <c r="AH1311" s="3"/>
      <c r="AI1311" s="3"/>
      <c r="AJ1311" s="3">
        <v>21</v>
      </c>
      <c r="AK1311" s="3"/>
      <c r="AL1311" s="3"/>
      <c r="AM1311" s="3">
        <v>18</v>
      </c>
      <c r="AN1311" s="3"/>
      <c r="AO1311" s="3"/>
      <c r="AP1311" s="3">
        <v>16</v>
      </c>
      <c r="AQ1311" s="3"/>
      <c r="AR1311" s="3"/>
      <c r="AS1311" s="3">
        <v>16</v>
      </c>
      <c r="AT1311" s="3"/>
      <c r="AU1311" s="3"/>
      <c r="AV1311" s="3">
        <v>21</v>
      </c>
      <c r="AW1311" s="3"/>
      <c r="AX1311" s="3"/>
      <c r="AY1311" s="3">
        <v>17</v>
      </c>
      <c r="AZ1311" s="3"/>
      <c r="BA1311" s="3"/>
      <c r="BB1311" s="3">
        <v>16</v>
      </c>
      <c r="BC1311" s="3"/>
      <c r="BD1311" s="3"/>
      <c r="BE1311" s="3">
        <v>15</v>
      </c>
      <c r="BF1311" s="3"/>
      <c r="BG1311" s="3"/>
      <c r="BH1311" s="3">
        <v>15</v>
      </c>
      <c r="BI1311" s="3"/>
      <c r="BJ1311" s="3"/>
    </row>
    <row r="1312" spans="1:62" x14ac:dyDescent="0.3">
      <c r="A1312" s="3" t="s">
        <v>1728</v>
      </c>
      <c r="B1312" s="3" t="s">
        <v>549</v>
      </c>
      <c r="C1312" s="3">
        <v>11</v>
      </c>
      <c r="D1312" s="3"/>
      <c r="E1312" s="3"/>
      <c r="F1312" s="3">
        <v>9</v>
      </c>
      <c r="G1312" s="3"/>
      <c r="H1312" s="3"/>
      <c r="I1312" s="3">
        <v>14</v>
      </c>
      <c r="J1312" s="3"/>
      <c r="K1312" s="3"/>
      <c r="L1312" s="3">
        <v>18</v>
      </c>
      <c r="M1312" s="3"/>
      <c r="N1312" s="3"/>
      <c r="O1312" s="3">
        <v>8</v>
      </c>
      <c r="P1312" s="3"/>
      <c r="Q1312" s="3"/>
      <c r="R1312" s="3">
        <v>10</v>
      </c>
      <c r="S1312" s="3"/>
      <c r="T1312" s="3"/>
      <c r="U1312" s="3">
        <v>15</v>
      </c>
      <c r="V1312" s="3"/>
      <c r="W1312" s="3"/>
      <c r="X1312" s="3">
        <v>12</v>
      </c>
      <c r="Y1312" s="3"/>
      <c r="Z1312" s="3"/>
      <c r="AA1312" s="3">
        <v>9</v>
      </c>
      <c r="AB1312" s="3"/>
      <c r="AC1312" s="3"/>
      <c r="AD1312" s="3">
        <v>13</v>
      </c>
      <c r="AE1312" s="3"/>
      <c r="AF1312" s="3"/>
      <c r="AG1312" s="3">
        <v>14</v>
      </c>
      <c r="AH1312" s="3"/>
      <c r="AI1312" s="3"/>
      <c r="AJ1312" s="3">
        <v>10</v>
      </c>
      <c r="AK1312" s="3"/>
      <c r="AL1312" s="3"/>
      <c r="AM1312" s="3">
        <v>12</v>
      </c>
      <c r="AN1312" s="3"/>
      <c r="AO1312" s="3"/>
      <c r="AP1312" s="3">
        <v>14</v>
      </c>
      <c r="AQ1312" s="3"/>
      <c r="AR1312" s="3"/>
      <c r="AS1312" s="3">
        <v>14</v>
      </c>
      <c r="AT1312" s="3"/>
      <c r="AU1312" s="3"/>
      <c r="AV1312" s="3">
        <v>12</v>
      </c>
      <c r="AW1312" s="3"/>
      <c r="AX1312" s="3"/>
      <c r="AY1312" s="3">
        <v>13</v>
      </c>
      <c r="AZ1312" s="3"/>
      <c r="BA1312" s="3"/>
      <c r="BB1312" s="3">
        <v>12</v>
      </c>
      <c r="BC1312" s="3"/>
      <c r="BD1312" s="3"/>
      <c r="BE1312" s="3">
        <v>13</v>
      </c>
      <c r="BF1312" s="3"/>
      <c r="BG1312" s="3"/>
      <c r="BH1312" s="3">
        <v>13</v>
      </c>
      <c r="BI1312" s="3"/>
      <c r="BJ1312" s="3"/>
    </row>
    <row r="1313" spans="1:62" x14ac:dyDescent="0.3">
      <c r="A1313" s="3" t="s">
        <v>1729</v>
      </c>
      <c r="B1313" s="3" t="s">
        <v>549</v>
      </c>
      <c r="C1313" s="3">
        <v>11</v>
      </c>
      <c r="D1313" s="3"/>
      <c r="E1313" s="3"/>
      <c r="F1313" s="3">
        <v>9</v>
      </c>
      <c r="G1313" s="3"/>
      <c r="H1313" s="3"/>
      <c r="I1313" s="3">
        <v>14</v>
      </c>
      <c r="J1313" s="3"/>
      <c r="K1313" s="3"/>
      <c r="L1313" s="3">
        <v>18</v>
      </c>
      <c r="M1313" s="3"/>
      <c r="N1313" s="3"/>
      <c r="O1313" s="3">
        <v>9</v>
      </c>
      <c r="P1313" s="3"/>
      <c r="Q1313" s="3"/>
      <c r="R1313" s="3">
        <v>10</v>
      </c>
      <c r="S1313" s="3"/>
      <c r="T1313" s="3"/>
      <c r="U1313" s="3">
        <v>15</v>
      </c>
      <c r="V1313" s="3"/>
      <c r="W1313" s="3"/>
      <c r="X1313" s="3">
        <v>10</v>
      </c>
      <c r="Y1313" s="3"/>
      <c r="Z1313" s="3"/>
      <c r="AA1313" s="3">
        <v>9</v>
      </c>
      <c r="AB1313" s="3"/>
      <c r="AC1313" s="3"/>
      <c r="AD1313" s="3">
        <v>13</v>
      </c>
      <c r="AE1313" s="3"/>
      <c r="AF1313" s="3"/>
      <c r="AG1313" s="3">
        <v>15</v>
      </c>
      <c r="AH1313" s="3"/>
      <c r="AI1313" s="3"/>
      <c r="AJ1313" s="3">
        <v>11</v>
      </c>
      <c r="AK1313" s="3"/>
      <c r="AL1313" s="3"/>
      <c r="AM1313" s="3">
        <v>12</v>
      </c>
      <c r="AN1313" s="3"/>
      <c r="AO1313" s="3"/>
      <c r="AP1313" s="3">
        <v>15</v>
      </c>
      <c r="AQ1313" s="3"/>
      <c r="AR1313" s="3"/>
      <c r="AS1313" s="3">
        <v>15</v>
      </c>
      <c r="AT1313" s="3"/>
      <c r="AU1313" s="3"/>
      <c r="AV1313" s="3">
        <v>12</v>
      </c>
      <c r="AW1313" s="3"/>
      <c r="AX1313" s="3"/>
      <c r="AY1313" s="3">
        <v>12</v>
      </c>
      <c r="AZ1313" s="3"/>
      <c r="BA1313" s="3"/>
      <c r="BB1313" s="3">
        <v>12</v>
      </c>
      <c r="BC1313" s="3"/>
      <c r="BD1313" s="3"/>
      <c r="BE1313" s="3">
        <v>13</v>
      </c>
      <c r="BF1313" s="3"/>
      <c r="BG1313" s="3"/>
      <c r="BH1313" s="3">
        <v>13</v>
      </c>
      <c r="BI1313" s="3"/>
      <c r="BJ1313" s="3"/>
    </row>
    <row r="1314" spans="1:62" x14ac:dyDescent="0.3">
      <c r="A1314" s="3" t="s">
        <v>1730</v>
      </c>
      <c r="B1314" s="3" t="s">
        <v>549</v>
      </c>
      <c r="C1314" s="3">
        <v>13</v>
      </c>
      <c r="D1314" s="3"/>
      <c r="E1314" s="3"/>
      <c r="F1314" s="3">
        <v>14</v>
      </c>
      <c r="G1314" s="3"/>
      <c r="H1314" s="3"/>
      <c r="I1314" s="3">
        <v>18</v>
      </c>
      <c r="J1314" s="3"/>
      <c r="K1314" s="3"/>
      <c r="L1314" s="3">
        <v>18</v>
      </c>
      <c r="M1314" s="3"/>
      <c r="N1314" s="3"/>
      <c r="O1314" s="3">
        <v>15</v>
      </c>
      <c r="P1314" s="3"/>
      <c r="Q1314" s="3"/>
      <c r="R1314" s="3">
        <v>14</v>
      </c>
      <c r="S1314" s="3"/>
      <c r="T1314" s="3"/>
      <c r="U1314" s="3">
        <v>20</v>
      </c>
      <c r="V1314" s="3"/>
      <c r="W1314" s="3"/>
      <c r="X1314" s="3">
        <v>15</v>
      </c>
      <c r="Y1314" s="3"/>
      <c r="Z1314" s="3"/>
      <c r="AA1314" s="3">
        <v>15</v>
      </c>
      <c r="AB1314" s="3"/>
      <c r="AC1314" s="3"/>
      <c r="AD1314" s="3">
        <v>16</v>
      </c>
      <c r="AE1314" s="3"/>
      <c r="AF1314" s="3"/>
      <c r="AG1314" s="3">
        <v>19</v>
      </c>
      <c r="AH1314" s="3"/>
      <c r="AI1314" s="3"/>
      <c r="AJ1314" s="3">
        <v>15</v>
      </c>
      <c r="AK1314" s="3"/>
      <c r="AL1314" s="3"/>
      <c r="AM1314" s="3">
        <v>13</v>
      </c>
      <c r="AN1314" s="3"/>
      <c r="AO1314" s="3"/>
      <c r="AP1314" s="3">
        <v>18</v>
      </c>
      <c r="AQ1314" s="3"/>
      <c r="AR1314" s="3"/>
      <c r="AS1314" s="3">
        <v>20</v>
      </c>
      <c r="AT1314" s="3"/>
      <c r="AU1314" s="3"/>
      <c r="AV1314" s="3">
        <v>17</v>
      </c>
      <c r="AW1314" s="3"/>
      <c r="AX1314" s="3"/>
      <c r="AY1314" s="3">
        <v>16</v>
      </c>
      <c r="AZ1314" s="3"/>
      <c r="BA1314" s="3"/>
      <c r="BB1314" s="3">
        <v>14</v>
      </c>
      <c r="BC1314" s="3"/>
      <c r="BD1314" s="3"/>
      <c r="BE1314" s="3">
        <v>16</v>
      </c>
      <c r="BF1314" s="3"/>
      <c r="BG1314" s="3"/>
      <c r="BH1314" s="3">
        <v>18</v>
      </c>
      <c r="BI1314" s="3"/>
      <c r="BJ1314" s="3"/>
    </row>
    <row r="1315" spans="1:62" x14ac:dyDescent="0.3">
      <c r="A1315" s="3" t="s">
        <v>1731</v>
      </c>
      <c r="B1315" s="3" t="s">
        <v>549</v>
      </c>
      <c r="C1315" s="3">
        <v>12</v>
      </c>
      <c r="D1315" s="3"/>
      <c r="E1315" s="3"/>
      <c r="F1315" s="3">
        <v>14</v>
      </c>
      <c r="G1315" s="3"/>
      <c r="H1315" s="3"/>
      <c r="I1315" s="3">
        <v>14</v>
      </c>
      <c r="J1315" s="3"/>
      <c r="K1315" s="3"/>
      <c r="L1315" s="3">
        <v>17</v>
      </c>
      <c r="M1315" s="3"/>
      <c r="N1315" s="3"/>
      <c r="O1315" s="3">
        <v>14</v>
      </c>
      <c r="P1315" s="3"/>
      <c r="Q1315" s="3"/>
      <c r="R1315" s="3">
        <v>13</v>
      </c>
      <c r="S1315" s="3"/>
      <c r="T1315" s="3"/>
      <c r="U1315" s="3">
        <v>18</v>
      </c>
      <c r="V1315" s="3"/>
      <c r="W1315" s="3"/>
      <c r="X1315" s="3">
        <v>13</v>
      </c>
      <c r="Y1315" s="3"/>
      <c r="Z1315" s="3"/>
      <c r="AA1315" s="3">
        <v>13</v>
      </c>
      <c r="AB1315" s="3"/>
      <c r="AC1315" s="3"/>
      <c r="AD1315" s="3">
        <v>15</v>
      </c>
      <c r="AE1315" s="3"/>
      <c r="AF1315" s="3"/>
      <c r="AG1315" s="3">
        <v>18</v>
      </c>
      <c r="AH1315" s="3"/>
      <c r="AI1315" s="3"/>
      <c r="AJ1315" s="3">
        <v>15</v>
      </c>
      <c r="AK1315" s="3"/>
      <c r="AL1315" s="3"/>
      <c r="AM1315" s="3">
        <v>14</v>
      </c>
      <c r="AN1315" s="3"/>
      <c r="AO1315" s="3"/>
      <c r="AP1315" s="3">
        <v>18</v>
      </c>
      <c r="AQ1315" s="3"/>
      <c r="AR1315" s="3"/>
      <c r="AS1315" s="3">
        <v>19</v>
      </c>
      <c r="AT1315" s="3"/>
      <c r="AU1315" s="3"/>
      <c r="AV1315" s="3">
        <v>16</v>
      </c>
      <c r="AW1315" s="3"/>
      <c r="AX1315" s="3"/>
      <c r="AY1315" s="3">
        <v>14</v>
      </c>
      <c r="AZ1315" s="3"/>
      <c r="BA1315" s="3"/>
      <c r="BB1315" s="3">
        <v>15</v>
      </c>
      <c r="BC1315" s="3"/>
      <c r="BD1315" s="3"/>
      <c r="BE1315" s="3">
        <v>17</v>
      </c>
      <c r="BF1315" s="3"/>
      <c r="BG1315" s="3"/>
      <c r="BH1315" s="3">
        <v>18</v>
      </c>
      <c r="BI1315" s="3"/>
      <c r="BJ1315" s="3"/>
    </row>
    <row r="1316" spans="1:62" x14ac:dyDescent="0.3">
      <c r="A1316" s="3" t="s">
        <v>1732</v>
      </c>
      <c r="B1316" s="3" t="s">
        <v>150</v>
      </c>
      <c r="C1316" s="3">
        <v>3.9999999105930301E-2</v>
      </c>
      <c r="D1316" s="3"/>
      <c r="E1316" s="3"/>
      <c r="F1316" s="3">
        <v>3.9999999105930301E-2</v>
      </c>
      <c r="G1316" s="3"/>
      <c r="H1316" s="3"/>
      <c r="I1316" s="3">
        <v>3.9999999105930301E-2</v>
      </c>
      <c r="J1316" s="3"/>
      <c r="K1316" s="3"/>
      <c r="L1316" s="3">
        <v>5.0000000745058101E-2</v>
      </c>
      <c r="M1316" s="3"/>
      <c r="N1316" s="3"/>
      <c r="O1316" s="3">
        <v>3.9999999105930301E-2</v>
      </c>
      <c r="P1316" s="3"/>
      <c r="Q1316" s="3"/>
      <c r="R1316" s="3">
        <v>3.9999999105930301E-2</v>
      </c>
      <c r="S1316" s="3"/>
      <c r="T1316" s="3"/>
      <c r="U1316" s="3">
        <v>5.9999998658895499E-2</v>
      </c>
      <c r="V1316" s="3"/>
      <c r="W1316" s="3"/>
      <c r="X1316" s="3">
        <v>5.9999998658895499E-2</v>
      </c>
      <c r="Y1316" s="3"/>
      <c r="Z1316" s="3"/>
      <c r="AA1316" s="3">
        <v>7.0000000298023196E-2</v>
      </c>
      <c r="AB1316" s="3"/>
      <c r="AC1316" s="3"/>
      <c r="AD1316" s="3">
        <v>7.0000000298023196E-2</v>
      </c>
      <c r="AE1316" s="3"/>
      <c r="AF1316" s="3"/>
      <c r="AG1316" s="3">
        <v>7.0000000298023196E-2</v>
      </c>
      <c r="AH1316" s="3"/>
      <c r="AI1316" s="3"/>
      <c r="AJ1316" s="3">
        <v>7.9999998211860698E-2</v>
      </c>
      <c r="AK1316" s="3"/>
      <c r="AL1316" s="3"/>
      <c r="AM1316" s="3">
        <v>7.9999998211860698E-2</v>
      </c>
      <c r="AN1316" s="3"/>
      <c r="AO1316" s="3"/>
      <c r="AP1316" s="3">
        <v>7.0000000298023196E-2</v>
      </c>
      <c r="AQ1316" s="3"/>
      <c r="AR1316" s="3"/>
      <c r="AS1316" s="3">
        <v>7.0000000298023196E-2</v>
      </c>
      <c r="AT1316" s="3"/>
      <c r="AU1316" s="3"/>
      <c r="AV1316" s="3">
        <v>7.9999998211860698E-2</v>
      </c>
      <c r="AW1316" s="3"/>
      <c r="AX1316" s="3"/>
      <c r="AY1316" s="3">
        <v>7.9999998211860698E-2</v>
      </c>
      <c r="AZ1316" s="3"/>
      <c r="BA1316" s="3"/>
      <c r="BB1316" s="3">
        <v>7.9999998211860698E-2</v>
      </c>
      <c r="BC1316" s="3"/>
      <c r="BD1316" s="3"/>
      <c r="BE1316" s="3">
        <v>7.9999998211860698E-2</v>
      </c>
      <c r="BF1316" s="3"/>
      <c r="BG1316" s="3"/>
      <c r="BH1316" s="3">
        <v>7.9999998211860698E-2</v>
      </c>
      <c r="BI1316" s="3"/>
      <c r="BJ1316" s="3"/>
    </row>
    <row r="1317" spans="1:62" x14ac:dyDescent="0.3">
      <c r="A1317" s="3" t="s">
        <v>1733</v>
      </c>
      <c r="B1317" s="3" t="s">
        <v>150</v>
      </c>
      <c r="C1317" s="3">
        <v>3.9999999105930301E-2</v>
      </c>
      <c r="D1317" s="3"/>
      <c r="E1317" s="3"/>
      <c r="F1317" s="3">
        <v>3.9999999105930301E-2</v>
      </c>
      <c r="G1317" s="3"/>
      <c r="H1317" s="3"/>
      <c r="I1317" s="3">
        <v>3.9999999105930301E-2</v>
      </c>
      <c r="J1317" s="3"/>
      <c r="K1317" s="3"/>
      <c r="L1317" s="3">
        <v>3.9999999105930301E-2</v>
      </c>
      <c r="M1317" s="3"/>
      <c r="N1317" s="3"/>
      <c r="O1317" s="3">
        <v>3.9999999105930301E-2</v>
      </c>
      <c r="P1317" s="3"/>
      <c r="Q1317" s="3"/>
      <c r="R1317" s="3">
        <v>3.9999999105930301E-2</v>
      </c>
      <c r="S1317" s="3"/>
      <c r="T1317" s="3"/>
      <c r="U1317" s="3">
        <v>5.9999998658895499E-2</v>
      </c>
      <c r="V1317" s="3"/>
      <c r="W1317" s="3"/>
      <c r="X1317" s="3">
        <v>5.9999998658895499E-2</v>
      </c>
      <c r="Y1317" s="3"/>
      <c r="Z1317" s="3"/>
      <c r="AA1317" s="3">
        <v>5.9999998658895499E-2</v>
      </c>
      <c r="AB1317" s="3"/>
      <c r="AC1317" s="3"/>
      <c r="AD1317" s="3">
        <v>7.0000000298023196E-2</v>
      </c>
      <c r="AE1317" s="3"/>
      <c r="AF1317" s="3"/>
      <c r="AG1317" s="3">
        <v>7.0000000298023196E-2</v>
      </c>
      <c r="AH1317" s="3"/>
      <c r="AI1317" s="3"/>
      <c r="AJ1317" s="3">
        <v>7.9999998211860698E-2</v>
      </c>
      <c r="AK1317" s="3"/>
      <c r="AL1317" s="3"/>
      <c r="AM1317" s="3">
        <v>7.9999998211860698E-2</v>
      </c>
      <c r="AN1317" s="3"/>
      <c r="AO1317" s="3"/>
      <c r="AP1317" s="3">
        <v>7.0000000298023196E-2</v>
      </c>
      <c r="AQ1317" s="3"/>
      <c r="AR1317" s="3"/>
      <c r="AS1317" s="3">
        <v>7.0000000298023196E-2</v>
      </c>
      <c r="AT1317" s="3"/>
      <c r="AU1317" s="3"/>
      <c r="AV1317" s="3">
        <v>7.9999998211860698E-2</v>
      </c>
      <c r="AW1317" s="3"/>
      <c r="AX1317" s="3"/>
      <c r="AY1317" s="3">
        <v>7.9999998211860698E-2</v>
      </c>
      <c r="AZ1317" s="3"/>
      <c r="BA1317" s="3"/>
      <c r="BB1317" s="3">
        <v>7.9999998211860698E-2</v>
      </c>
      <c r="BC1317" s="3"/>
      <c r="BD1317" s="3"/>
      <c r="BE1317" s="3">
        <v>7.9999998211860698E-2</v>
      </c>
      <c r="BF1317" s="3"/>
      <c r="BG1317" s="3"/>
      <c r="BH1317" s="3">
        <v>7.9999998211860698E-2</v>
      </c>
      <c r="BI1317" s="3"/>
      <c r="BJ1317" s="3"/>
    </row>
    <row r="1318" spans="1:62" x14ac:dyDescent="0.3">
      <c r="A1318" s="3" t="s">
        <v>1734</v>
      </c>
      <c r="B1318" s="3" t="s">
        <v>150</v>
      </c>
      <c r="C1318" s="3">
        <v>-9.9999997764825804E-3</v>
      </c>
      <c r="D1318" s="3"/>
      <c r="E1318" s="3"/>
      <c r="F1318" s="3">
        <v>0</v>
      </c>
      <c r="G1318" s="3"/>
      <c r="H1318" s="3"/>
      <c r="I1318" s="3">
        <v>9.9999997764825804E-3</v>
      </c>
      <c r="J1318" s="3"/>
      <c r="K1318" s="3"/>
      <c r="L1318" s="3">
        <v>9.9999997764825804E-3</v>
      </c>
      <c r="M1318" s="3"/>
      <c r="N1318" s="3"/>
      <c r="O1318" s="3">
        <v>-9.9999997764825804E-3</v>
      </c>
      <c r="P1318" s="3"/>
      <c r="Q1318" s="3"/>
      <c r="R1318" s="3">
        <v>-9.9999997764825804E-3</v>
      </c>
      <c r="S1318" s="3"/>
      <c r="T1318" s="3"/>
      <c r="U1318" s="3">
        <v>0</v>
      </c>
      <c r="V1318" s="3"/>
      <c r="W1318" s="3"/>
      <c r="X1318" s="3">
        <v>-1.9999999552965199E-2</v>
      </c>
      <c r="Y1318" s="3"/>
      <c r="Z1318" s="3"/>
      <c r="AA1318" s="3">
        <v>-1.9999999552965199E-2</v>
      </c>
      <c r="AB1318" s="3"/>
      <c r="AC1318" s="3"/>
      <c r="AD1318" s="3">
        <v>-9.9999997764825804E-3</v>
      </c>
      <c r="AE1318" s="3"/>
      <c r="AF1318" s="3"/>
      <c r="AG1318" s="3">
        <v>-9.9999997764825804E-3</v>
      </c>
      <c r="AH1318" s="3"/>
      <c r="AI1318" s="3"/>
      <c r="AJ1318" s="3">
        <v>-2.9999999329447701E-2</v>
      </c>
      <c r="AK1318" s="3"/>
      <c r="AL1318" s="3"/>
      <c r="AM1318" s="3">
        <v>-2.9999999329447701E-2</v>
      </c>
      <c r="AN1318" s="3"/>
      <c r="AO1318" s="3"/>
      <c r="AP1318" s="3">
        <v>-1.9999999552965199E-2</v>
      </c>
      <c r="AQ1318" s="3"/>
      <c r="AR1318" s="3"/>
      <c r="AS1318" s="3">
        <v>-1.9999999552965199E-2</v>
      </c>
      <c r="AT1318" s="3"/>
      <c r="AU1318" s="3"/>
      <c r="AV1318" s="3">
        <v>-3.9999999105930301E-2</v>
      </c>
      <c r="AW1318" s="3"/>
      <c r="AX1318" s="3"/>
      <c r="AY1318" s="3">
        <v>-2.9999999329447701E-2</v>
      </c>
      <c r="AZ1318" s="3"/>
      <c r="BA1318" s="3"/>
      <c r="BB1318" s="3">
        <v>-2.9999999329447701E-2</v>
      </c>
      <c r="BC1318" s="3"/>
      <c r="BD1318" s="3"/>
      <c r="BE1318" s="3">
        <v>-2.9999999329447701E-2</v>
      </c>
      <c r="BF1318" s="3"/>
      <c r="BG1318" s="3"/>
      <c r="BH1318" s="3">
        <v>-2.9999999329447701E-2</v>
      </c>
      <c r="BI1318" s="3"/>
      <c r="BJ1318" s="3"/>
    </row>
    <row r="1319" spans="1:62" x14ac:dyDescent="0.3">
      <c r="A1319" s="3" t="s">
        <v>1735</v>
      </c>
      <c r="B1319" s="3" t="s">
        <v>150</v>
      </c>
      <c r="C1319" s="3">
        <v>-2.9999999329447701E-2</v>
      </c>
      <c r="D1319" s="3"/>
      <c r="E1319" s="3"/>
      <c r="F1319" s="3">
        <v>-2.9999999329447701E-2</v>
      </c>
      <c r="G1319" s="3"/>
      <c r="H1319" s="3"/>
      <c r="I1319" s="3">
        <v>-1.9999999552965199E-2</v>
      </c>
      <c r="J1319" s="3"/>
      <c r="K1319" s="3"/>
      <c r="L1319" s="3">
        <v>-9.9999997764825804E-3</v>
      </c>
      <c r="M1319" s="3"/>
      <c r="N1319" s="3"/>
      <c r="O1319" s="3">
        <v>-3.9999999105930301E-2</v>
      </c>
      <c r="P1319" s="3"/>
      <c r="Q1319" s="3"/>
      <c r="R1319" s="3">
        <v>-2.9999999329447701E-2</v>
      </c>
      <c r="S1319" s="3"/>
      <c r="T1319" s="3"/>
      <c r="U1319" s="3">
        <v>-1.9999999552965199E-2</v>
      </c>
      <c r="V1319" s="3"/>
      <c r="W1319" s="3"/>
      <c r="X1319" s="3">
        <v>-3.9999999105930301E-2</v>
      </c>
      <c r="Y1319" s="3"/>
      <c r="Z1319" s="3"/>
      <c r="AA1319" s="3">
        <v>-3.9999999105930301E-2</v>
      </c>
      <c r="AB1319" s="3"/>
      <c r="AC1319" s="3"/>
      <c r="AD1319" s="3">
        <v>-2.9999999329447701E-2</v>
      </c>
      <c r="AE1319" s="3"/>
      <c r="AF1319" s="3"/>
      <c r="AG1319" s="3">
        <v>-2.9999999329447701E-2</v>
      </c>
      <c r="AH1319" s="3"/>
      <c r="AI1319" s="3"/>
      <c r="AJ1319" s="3">
        <v>-5.0000000745058101E-2</v>
      </c>
      <c r="AK1319" s="3"/>
      <c r="AL1319" s="3"/>
      <c r="AM1319" s="3">
        <v>-5.0000000745058101E-2</v>
      </c>
      <c r="AN1319" s="3"/>
      <c r="AO1319" s="3"/>
      <c r="AP1319" s="3">
        <v>-3.9999999105930301E-2</v>
      </c>
      <c r="AQ1319" s="3"/>
      <c r="AR1319" s="3"/>
      <c r="AS1319" s="3">
        <v>-3.9999999105930301E-2</v>
      </c>
      <c r="AT1319" s="3"/>
      <c r="AU1319" s="3"/>
      <c r="AV1319" s="3">
        <v>-5.9999998658895499E-2</v>
      </c>
      <c r="AW1319" s="3"/>
      <c r="AX1319" s="3"/>
      <c r="AY1319" s="3">
        <v>-5.0000000745058101E-2</v>
      </c>
      <c r="AZ1319" s="3"/>
      <c r="BA1319" s="3"/>
      <c r="BB1319" s="3">
        <v>-5.0000000745058101E-2</v>
      </c>
      <c r="BC1319" s="3"/>
      <c r="BD1319" s="3"/>
      <c r="BE1319" s="3">
        <v>-5.0000000745058101E-2</v>
      </c>
      <c r="BF1319" s="3"/>
      <c r="BG1319" s="3"/>
      <c r="BH1319" s="3">
        <v>-5.0000000745058101E-2</v>
      </c>
      <c r="BI1319" s="3"/>
      <c r="BJ1319" s="3"/>
    </row>
    <row r="1320" spans="1:62" x14ac:dyDescent="0.3">
      <c r="A1320" s="3" t="s">
        <v>1736</v>
      </c>
      <c r="B1320" s="3" t="s">
        <v>549</v>
      </c>
      <c r="C1320" s="3">
        <v>26</v>
      </c>
      <c r="D1320" s="3"/>
      <c r="E1320" s="3"/>
      <c r="F1320" s="3">
        <v>26</v>
      </c>
      <c r="G1320" s="3"/>
      <c r="H1320" s="3"/>
      <c r="I1320" s="3">
        <v>28</v>
      </c>
      <c r="J1320" s="3"/>
      <c r="K1320" s="3"/>
      <c r="L1320" s="3">
        <v>28</v>
      </c>
      <c r="M1320" s="3"/>
      <c r="N1320" s="3"/>
      <c r="O1320" s="3">
        <v>30</v>
      </c>
      <c r="P1320" s="3"/>
      <c r="Q1320" s="3"/>
      <c r="R1320" s="3">
        <v>30</v>
      </c>
      <c r="S1320" s="3"/>
      <c r="T1320" s="3"/>
      <c r="U1320" s="3">
        <v>30</v>
      </c>
      <c r="V1320" s="3"/>
      <c r="W1320" s="3"/>
      <c r="X1320" s="3">
        <v>31</v>
      </c>
      <c r="Y1320" s="3"/>
      <c r="Z1320" s="3"/>
      <c r="AA1320" s="3">
        <v>31</v>
      </c>
      <c r="AB1320" s="3"/>
      <c r="AC1320" s="3"/>
      <c r="AD1320" s="3">
        <v>31</v>
      </c>
      <c r="AE1320" s="3"/>
      <c r="AF1320" s="3"/>
      <c r="AG1320" s="3">
        <v>31</v>
      </c>
      <c r="AH1320" s="3"/>
      <c r="AI1320" s="3"/>
      <c r="AJ1320" s="3">
        <v>33</v>
      </c>
      <c r="AK1320" s="3"/>
      <c r="AL1320" s="3"/>
      <c r="AM1320" s="3">
        <v>33</v>
      </c>
      <c r="AN1320" s="3"/>
      <c r="AO1320" s="3"/>
      <c r="AP1320" s="3">
        <v>34</v>
      </c>
      <c r="AQ1320" s="3"/>
      <c r="AR1320" s="3"/>
      <c r="AS1320" s="3">
        <v>34</v>
      </c>
      <c r="AT1320" s="3"/>
      <c r="AU1320" s="3"/>
      <c r="AV1320" s="3">
        <v>35</v>
      </c>
      <c r="AW1320" s="3"/>
      <c r="AX1320" s="3"/>
      <c r="AY1320" s="3">
        <v>35</v>
      </c>
      <c r="AZ1320" s="3"/>
      <c r="BA1320" s="3"/>
      <c r="BB1320" s="3">
        <v>35</v>
      </c>
      <c r="BC1320" s="3"/>
      <c r="BD1320" s="3"/>
      <c r="BE1320" s="3">
        <v>35</v>
      </c>
      <c r="BF1320" s="3"/>
      <c r="BG1320" s="3"/>
      <c r="BH1320" s="3">
        <v>35</v>
      </c>
      <c r="BI1320" s="3"/>
      <c r="BJ1320" s="3"/>
    </row>
    <row r="1321" spans="1:62" x14ac:dyDescent="0.3">
      <c r="A1321" s="3" t="s">
        <v>1737</v>
      </c>
      <c r="B1321" s="3" t="s">
        <v>549</v>
      </c>
      <c r="C1321" s="3">
        <v>22</v>
      </c>
      <c r="D1321" s="3"/>
      <c r="E1321" s="3"/>
      <c r="F1321" s="3">
        <v>22</v>
      </c>
      <c r="G1321" s="3"/>
      <c r="H1321" s="3"/>
      <c r="I1321" s="3">
        <v>23</v>
      </c>
      <c r="J1321" s="3"/>
      <c r="K1321" s="3"/>
      <c r="L1321" s="3">
        <v>23</v>
      </c>
      <c r="M1321" s="3"/>
      <c r="N1321" s="3"/>
      <c r="O1321" s="3">
        <v>25</v>
      </c>
      <c r="P1321" s="3"/>
      <c r="Q1321" s="3"/>
      <c r="R1321" s="3">
        <v>25</v>
      </c>
      <c r="S1321" s="3"/>
      <c r="T1321" s="3"/>
      <c r="U1321" s="3">
        <v>25</v>
      </c>
      <c r="V1321" s="3"/>
      <c r="W1321" s="3"/>
      <c r="X1321" s="3">
        <v>26</v>
      </c>
      <c r="Y1321" s="3"/>
      <c r="Z1321" s="3"/>
      <c r="AA1321" s="3">
        <v>26</v>
      </c>
      <c r="AB1321" s="3"/>
      <c r="AC1321" s="3"/>
      <c r="AD1321" s="3">
        <v>26</v>
      </c>
      <c r="AE1321" s="3"/>
      <c r="AF1321" s="3"/>
      <c r="AG1321" s="3">
        <v>26</v>
      </c>
      <c r="AH1321" s="3"/>
      <c r="AI1321" s="3"/>
      <c r="AJ1321" s="3">
        <v>28</v>
      </c>
      <c r="AK1321" s="3"/>
      <c r="AL1321" s="3"/>
      <c r="AM1321" s="3">
        <v>28</v>
      </c>
      <c r="AN1321" s="3"/>
      <c r="AO1321" s="3"/>
      <c r="AP1321" s="3">
        <v>28</v>
      </c>
      <c r="AQ1321" s="3"/>
      <c r="AR1321" s="3"/>
      <c r="AS1321" s="3">
        <v>29</v>
      </c>
      <c r="AT1321" s="3"/>
      <c r="AU1321" s="3"/>
      <c r="AV1321" s="3">
        <v>30</v>
      </c>
      <c r="AW1321" s="3"/>
      <c r="AX1321" s="3"/>
      <c r="AY1321" s="3">
        <v>30</v>
      </c>
      <c r="AZ1321" s="3"/>
      <c r="BA1321" s="3"/>
      <c r="BB1321" s="3">
        <v>30</v>
      </c>
      <c r="BC1321" s="3"/>
      <c r="BD1321" s="3"/>
      <c r="BE1321" s="3">
        <v>30</v>
      </c>
      <c r="BF1321" s="3"/>
      <c r="BG1321" s="3"/>
      <c r="BH1321" s="3">
        <v>30</v>
      </c>
      <c r="BI1321" s="3"/>
      <c r="BJ1321" s="3"/>
    </row>
    <row r="1322" spans="1:62" x14ac:dyDescent="0.3">
      <c r="A1322" s="3" t="s">
        <v>415</v>
      </c>
      <c r="B1322" s="3" t="s">
        <v>409</v>
      </c>
      <c r="C1322" s="3">
        <v>2</v>
      </c>
      <c r="D1322" s="3"/>
      <c r="E1322" s="3"/>
      <c r="F1322" s="3">
        <v>2</v>
      </c>
      <c r="G1322" s="3"/>
      <c r="H1322" s="3"/>
      <c r="I1322" s="3">
        <v>2</v>
      </c>
      <c r="J1322" s="3"/>
      <c r="K1322" s="3"/>
      <c r="L1322" s="3">
        <v>2</v>
      </c>
      <c r="M1322" s="3"/>
      <c r="N1322" s="3"/>
      <c r="O1322" s="3">
        <v>2</v>
      </c>
      <c r="P1322" s="3"/>
      <c r="Q1322" s="3"/>
      <c r="R1322" s="3">
        <v>2</v>
      </c>
      <c r="S1322" s="3"/>
      <c r="T1322" s="3"/>
      <c r="U1322" s="3">
        <v>2</v>
      </c>
      <c r="V1322" s="3"/>
      <c r="W1322" s="3"/>
      <c r="X1322" s="3">
        <v>2</v>
      </c>
      <c r="Y1322" s="3"/>
      <c r="Z1322" s="3"/>
      <c r="AA1322" s="3">
        <v>2</v>
      </c>
      <c r="AB1322" s="3"/>
      <c r="AC1322" s="3"/>
      <c r="AD1322" s="3">
        <v>2</v>
      </c>
      <c r="AE1322" s="3"/>
      <c r="AF1322" s="3"/>
      <c r="AG1322" s="3">
        <v>2</v>
      </c>
      <c r="AH1322" s="3"/>
      <c r="AI1322" s="3"/>
      <c r="AJ1322" s="3">
        <v>2</v>
      </c>
      <c r="AK1322" s="3"/>
      <c r="AL1322" s="3"/>
      <c r="AM1322" s="3">
        <v>2</v>
      </c>
      <c r="AN1322" s="3"/>
      <c r="AO1322" s="3"/>
      <c r="AP1322" s="3">
        <v>2</v>
      </c>
      <c r="AQ1322" s="3"/>
      <c r="AR1322" s="3"/>
      <c r="AS1322" s="3">
        <v>2</v>
      </c>
      <c r="AT1322" s="3"/>
      <c r="AU1322" s="3"/>
      <c r="AV1322" s="3">
        <v>2</v>
      </c>
      <c r="AW1322" s="3"/>
      <c r="AX1322" s="3"/>
      <c r="AY1322" s="3">
        <v>2</v>
      </c>
      <c r="AZ1322" s="3"/>
      <c r="BA1322" s="3"/>
      <c r="BB1322" s="3">
        <v>2</v>
      </c>
      <c r="BC1322" s="3"/>
      <c r="BD1322" s="3"/>
      <c r="BE1322" s="3">
        <v>2</v>
      </c>
      <c r="BF1322" s="3"/>
      <c r="BG1322" s="3"/>
      <c r="BH1322" s="3">
        <v>2</v>
      </c>
      <c r="BI1322" s="3"/>
      <c r="BJ1322" s="3"/>
    </row>
    <row r="1323" spans="1:62" x14ac:dyDescent="0.3">
      <c r="A1323" s="3" t="s">
        <v>1738</v>
      </c>
      <c r="B1323" s="3" t="s">
        <v>409</v>
      </c>
      <c r="C1323" s="3">
        <v>2</v>
      </c>
      <c r="D1323" s="3"/>
      <c r="E1323" s="3"/>
      <c r="F1323" s="3">
        <v>2</v>
      </c>
      <c r="G1323" s="3"/>
      <c r="H1323" s="3"/>
      <c r="I1323" s="3">
        <v>2</v>
      </c>
      <c r="J1323" s="3"/>
      <c r="K1323" s="3"/>
      <c r="L1323" s="3">
        <v>2</v>
      </c>
      <c r="M1323" s="3"/>
      <c r="N1323" s="3"/>
      <c r="O1323" s="3">
        <v>2</v>
      </c>
      <c r="P1323" s="3"/>
      <c r="Q1323" s="3"/>
      <c r="R1323" s="3">
        <v>2</v>
      </c>
      <c r="S1323" s="3"/>
      <c r="T1323" s="3"/>
      <c r="U1323" s="3">
        <v>2</v>
      </c>
      <c r="V1323" s="3"/>
      <c r="W1323" s="3"/>
      <c r="X1323" s="3">
        <v>2</v>
      </c>
      <c r="Y1323" s="3"/>
      <c r="Z1323" s="3"/>
      <c r="AA1323" s="3">
        <v>2</v>
      </c>
      <c r="AB1323" s="3"/>
      <c r="AC1323" s="3"/>
      <c r="AD1323" s="3">
        <v>2</v>
      </c>
      <c r="AE1323" s="3"/>
      <c r="AF1323" s="3"/>
      <c r="AG1323" s="3">
        <v>2</v>
      </c>
      <c r="AH1323" s="3"/>
      <c r="AI1323" s="3"/>
      <c r="AJ1323" s="3">
        <v>2</v>
      </c>
      <c r="AK1323" s="3"/>
      <c r="AL1323" s="3"/>
      <c r="AM1323" s="3">
        <v>2</v>
      </c>
      <c r="AN1323" s="3"/>
      <c r="AO1323" s="3"/>
      <c r="AP1323" s="3">
        <v>2</v>
      </c>
      <c r="AQ1323" s="3"/>
      <c r="AR1323" s="3"/>
      <c r="AS1323" s="3">
        <v>2</v>
      </c>
      <c r="AT1323" s="3"/>
      <c r="AU1323" s="3"/>
      <c r="AV1323" s="3">
        <v>2</v>
      </c>
      <c r="AW1323" s="3"/>
      <c r="AX1323" s="3"/>
      <c r="AY1323" s="3">
        <v>2</v>
      </c>
      <c r="AZ1323" s="3"/>
      <c r="BA1323" s="3"/>
      <c r="BB1323" s="3">
        <v>2</v>
      </c>
      <c r="BC1323" s="3"/>
      <c r="BD1323" s="3"/>
      <c r="BE1323" s="3">
        <v>2</v>
      </c>
      <c r="BF1323" s="3"/>
      <c r="BG1323" s="3"/>
      <c r="BH1323" s="3">
        <v>2</v>
      </c>
      <c r="BI1323" s="3"/>
      <c r="BJ1323" s="3"/>
    </row>
    <row r="1324" spans="1:62" x14ac:dyDescent="0.3">
      <c r="A1324" s="3" t="s">
        <v>1739</v>
      </c>
      <c r="B1324" s="3" t="s">
        <v>549</v>
      </c>
      <c r="C1324" s="3">
        <v>0</v>
      </c>
      <c r="D1324" s="3"/>
      <c r="E1324" s="3"/>
      <c r="F1324" s="3">
        <v>0</v>
      </c>
      <c r="G1324" s="3"/>
      <c r="H1324" s="3"/>
      <c r="I1324" s="3">
        <v>0</v>
      </c>
      <c r="J1324" s="3"/>
      <c r="K1324" s="3"/>
      <c r="L1324" s="3">
        <v>0</v>
      </c>
      <c r="M1324" s="3"/>
      <c r="N1324" s="3"/>
      <c r="O1324" s="3">
        <v>0</v>
      </c>
      <c r="P1324" s="3"/>
      <c r="Q1324" s="3"/>
      <c r="R1324" s="3">
        <v>0</v>
      </c>
      <c r="S1324" s="3"/>
      <c r="T1324" s="3"/>
      <c r="U1324" s="3">
        <v>0</v>
      </c>
      <c r="V1324" s="3"/>
      <c r="W1324" s="3"/>
      <c r="X1324" s="3">
        <v>0</v>
      </c>
      <c r="Y1324" s="3"/>
      <c r="Z1324" s="3"/>
      <c r="AA1324" s="3">
        <v>0</v>
      </c>
      <c r="AB1324" s="3"/>
      <c r="AC1324" s="3"/>
      <c r="AD1324" s="3">
        <v>0</v>
      </c>
      <c r="AE1324" s="3"/>
      <c r="AF1324" s="3"/>
      <c r="AG1324" s="3">
        <v>0</v>
      </c>
      <c r="AH1324" s="3"/>
      <c r="AI1324" s="3"/>
      <c r="AJ1324" s="3">
        <v>0</v>
      </c>
      <c r="AK1324" s="3"/>
      <c r="AL1324" s="3"/>
      <c r="AM1324" s="3">
        <v>0</v>
      </c>
      <c r="AN1324" s="3"/>
      <c r="AO1324" s="3"/>
      <c r="AP1324" s="3">
        <v>0</v>
      </c>
      <c r="AQ1324" s="3"/>
      <c r="AR1324" s="3"/>
      <c r="AS1324" s="3">
        <v>0</v>
      </c>
      <c r="AT1324" s="3"/>
      <c r="AU1324" s="3"/>
      <c r="AV1324" s="3">
        <v>0</v>
      </c>
      <c r="AW1324" s="3"/>
      <c r="AX1324" s="3"/>
      <c r="AY1324" s="3">
        <v>0</v>
      </c>
      <c r="AZ1324" s="3"/>
      <c r="BA1324" s="3"/>
      <c r="BB1324" s="3">
        <v>0</v>
      </c>
      <c r="BC1324" s="3"/>
      <c r="BD1324" s="3"/>
      <c r="BE1324" s="3">
        <v>0</v>
      </c>
      <c r="BF1324" s="3"/>
      <c r="BG1324" s="3"/>
      <c r="BH1324" s="3">
        <v>0</v>
      </c>
      <c r="BI1324" s="3"/>
      <c r="BJ1324" s="3"/>
    </row>
    <row r="1325" spans="1:62" x14ac:dyDescent="0.3">
      <c r="A1325" s="3" t="s">
        <v>1740</v>
      </c>
      <c r="B1325" s="3" t="s">
        <v>549</v>
      </c>
      <c r="C1325" s="3">
        <v>0</v>
      </c>
      <c r="D1325" s="3"/>
      <c r="E1325" s="3"/>
      <c r="F1325" s="3">
        <v>0</v>
      </c>
      <c r="G1325" s="3"/>
      <c r="H1325" s="3"/>
      <c r="I1325" s="3">
        <v>0</v>
      </c>
      <c r="J1325" s="3"/>
      <c r="K1325" s="3"/>
      <c r="L1325" s="3">
        <v>0</v>
      </c>
      <c r="M1325" s="3"/>
      <c r="N1325" s="3"/>
      <c r="O1325" s="3">
        <v>0</v>
      </c>
      <c r="P1325" s="3"/>
      <c r="Q1325" s="3"/>
      <c r="R1325" s="3">
        <v>0</v>
      </c>
      <c r="S1325" s="3"/>
      <c r="T1325" s="3"/>
      <c r="U1325" s="3">
        <v>0</v>
      </c>
      <c r="V1325" s="3"/>
      <c r="W1325" s="3"/>
      <c r="X1325" s="3">
        <v>0</v>
      </c>
      <c r="Y1325" s="3"/>
      <c r="Z1325" s="3"/>
      <c r="AA1325" s="3">
        <v>0</v>
      </c>
      <c r="AB1325" s="3"/>
      <c r="AC1325" s="3"/>
      <c r="AD1325" s="3">
        <v>0</v>
      </c>
      <c r="AE1325" s="3"/>
      <c r="AF1325" s="3"/>
      <c r="AG1325" s="3">
        <v>0</v>
      </c>
      <c r="AH1325" s="3"/>
      <c r="AI1325" s="3"/>
      <c r="AJ1325" s="3">
        <v>0</v>
      </c>
      <c r="AK1325" s="3"/>
      <c r="AL1325" s="3"/>
      <c r="AM1325" s="3">
        <v>0</v>
      </c>
      <c r="AN1325" s="3"/>
      <c r="AO1325" s="3"/>
      <c r="AP1325" s="3">
        <v>0</v>
      </c>
      <c r="AQ1325" s="3"/>
      <c r="AR1325" s="3"/>
      <c r="AS1325" s="3">
        <v>0</v>
      </c>
      <c r="AT1325" s="3"/>
      <c r="AU1325" s="3"/>
      <c r="AV1325" s="3">
        <v>0</v>
      </c>
      <c r="AW1325" s="3"/>
      <c r="AX1325" s="3"/>
      <c r="AY1325" s="3">
        <v>0</v>
      </c>
      <c r="AZ1325" s="3"/>
      <c r="BA1325" s="3"/>
      <c r="BB1325" s="3">
        <v>0</v>
      </c>
      <c r="BC1325" s="3"/>
      <c r="BD1325" s="3"/>
      <c r="BE1325" s="3">
        <v>0</v>
      </c>
      <c r="BF1325" s="3"/>
      <c r="BG1325" s="3"/>
      <c r="BH1325" s="3">
        <v>0</v>
      </c>
      <c r="BI1325" s="3"/>
      <c r="BJ1325" s="3"/>
    </row>
    <row r="1326" spans="1:62" x14ac:dyDescent="0.3">
      <c r="A1326" s="3" t="s">
        <v>1741</v>
      </c>
      <c r="B1326" s="3" t="s">
        <v>409</v>
      </c>
      <c r="C1326" s="3">
        <v>-99999</v>
      </c>
      <c r="D1326" s="3"/>
      <c r="E1326" s="3"/>
      <c r="F1326" s="3">
        <v>-99999</v>
      </c>
      <c r="G1326" s="3"/>
      <c r="H1326" s="3"/>
      <c r="I1326" s="3">
        <v>-99999</v>
      </c>
      <c r="J1326" s="3"/>
      <c r="K1326" s="3"/>
      <c r="L1326" s="3">
        <v>-99999</v>
      </c>
      <c r="M1326" s="3"/>
      <c r="N1326" s="3"/>
      <c r="O1326" s="3">
        <v>-99999</v>
      </c>
      <c r="P1326" s="3"/>
      <c r="Q1326" s="3"/>
      <c r="R1326" s="3">
        <v>-99999</v>
      </c>
      <c r="S1326" s="3"/>
      <c r="T1326" s="3"/>
      <c r="U1326" s="3">
        <v>-99999</v>
      </c>
      <c r="V1326" s="3"/>
      <c r="W1326" s="3"/>
      <c r="X1326" s="3">
        <v>-99999</v>
      </c>
      <c r="Y1326" s="3"/>
      <c r="Z1326" s="3"/>
      <c r="AA1326" s="3">
        <v>-99999</v>
      </c>
      <c r="AB1326" s="3"/>
      <c r="AC1326" s="3"/>
      <c r="AD1326" s="3">
        <v>-99999</v>
      </c>
      <c r="AE1326" s="3"/>
      <c r="AF1326" s="3"/>
      <c r="AG1326" s="3">
        <v>-99999</v>
      </c>
      <c r="AH1326" s="3"/>
      <c r="AI1326" s="3"/>
      <c r="AJ1326" s="3">
        <v>-99999</v>
      </c>
      <c r="AK1326" s="3"/>
      <c r="AL1326" s="3"/>
      <c r="AM1326" s="3">
        <v>-99999</v>
      </c>
      <c r="AN1326" s="3"/>
      <c r="AO1326" s="3"/>
      <c r="AP1326" s="3">
        <v>-99999</v>
      </c>
      <c r="AQ1326" s="3"/>
      <c r="AR1326" s="3"/>
      <c r="AS1326" s="3">
        <v>-99999</v>
      </c>
      <c r="AT1326" s="3"/>
      <c r="AU1326" s="3"/>
      <c r="AV1326" s="3">
        <v>-99999</v>
      </c>
      <c r="AW1326" s="3"/>
      <c r="AX1326" s="3"/>
      <c r="AY1326" s="3">
        <v>-99999</v>
      </c>
      <c r="AZ1326" s="3"/>
      <c r="BA1326" s="3"/>
      <c r="BB1326" s="3">
        <v>-99999</v>
      </c>
      <c r="BC1326" s="3"/>
      <c r="BD1326" s="3"/>
      <c r="BE1326" s="3">
        <v>-99999</v>
      </c>
      <c r="BF1326" s="3"/>
      <c r="BG1326" s="3"/>
      <c r="BH1326" s="3">
        <v>-99999</v>
      </c>
      <c r="BI1326" s="3"/>
      <c r="BJ1326" s="3"/>
    </row>
    <row r="1327" spans="1:62" x14ac:dyDescent="0.3">
      <c r="A1327" s="3" t="s">
        <v>1742</v>
      </c>
      <c r="B1327" s="3" t="s">
        <v>409</v>
      </c>
      <c r="C1327" s="3">
        <v>-99999</v>
      </c>
      <c r="D1327" s="3"/>
      <c r="E1327" s="3"/>
      <c r="F1327" s="3">
        <v>-99999</v>
      </c>
      <c r="G1327" s="3"/>
      <c r="H1327" s="3"/>
      <c r="I1327" s="3">
        <v>-99999</v>
      </c>
      <c r="J1327" s="3"/>
      <c r="K1327" s="3"/>
      <c r="L1327" s="3">
        <v>-99999</v>
      </c>
      <c r="M1327" s="3"/>
      <c r="N1327" s="3"/>
      <c r="O1327" s="3">
        <v>-99999</v>
      </c>
      <c r="P1327" s="3"/>
      <c r="Q1327" s="3"/>
      <c r="R1327" s="3">
        <v>-99999</v>
      </c>
      <c r="S1327" s="3"/>
      <c r="T1327" s="3"/>
      <c r="U1327" s="3">
        <v>-99999</v>
      </c>
      <c r="V1327" s="3"/>
      <c r="W1327" s="3"/>
      <c r="X1327" s="3">
        <v>-99999</v>
      </c>
      <c r="Y1327" s="3"/>
      <c r="Z1327" s="3"/>
      <c r="AA1327" s="3">
        <v>-99999</v>
      </c>
      <c r="AB1327" s="3"/>
      <c r="AC1327" s="3"/>
      <c r="AD1327" s="3">
        <v>-99999</v>
      </c>
      <c r="AE1327" s="3"/>
      <c r="AF1327" s="3"/>
      <c r="AG1327" s="3">
        <v>-99999</v>
      </c>
      <c r="AH1327" s="3"/>
      <c r="AI1327" s="3"/>
      <c r="AJ1327" s="3">
        <v>-99999</v>
      </c>
      <c r="AK1327" s="3"/>
      <c r="AL1327" s="3"/>
      <c r="AM1327" s="3">
        <v>-99999</v>
      </c>
      <c r="AN1327" s="3"/>
      <c r="AO1327" s="3"/>
      <c r="AP1327" s="3">
        <v>-99999</v>
      </c>
      <c r="AQ1327" s="3"/>
      <c r="AR1327" s="3"/>
      <c r="AS1327" s="3">
        <v>-99999</v>
      </c>
      <c r="AT1327" s="3"/>
      <c r="AU1327" s="3"/>
      <c r="AV1327" s="3">
        <v>-99999</v>
      </c>
      <c r="AW1327" s="3"/>
      <c r="AX1327" s="3"/>
      <c r="AY1327" s="3">
        <v>-99999</v>
      </c>
      <c r="AZ1327" s="3"/>
      <c r="BA1327" s="3"/>
      <c r="BB1327" s="3">
        <v>-99999</v>
      </c>
      <c r="BC1327" s="3"/>
      <c r="BD1327" s="3"/>
      <c r="BE1327" s="3">
        <v>-99999</v>
      </c>
      <c r="BF1327" s="3"/>
      <c r="BG1327" s="3"/>
      <c r="BH1327" s="3">
        <v>-99999</v>
      </c>
      <c r="BI1327" s="3"/>
      <c r="BJ1327" s="3"/>
    </row>
    <row r="1328" spans="1:62" x14ac:dyDescent="0.3">
      <c r="A1328" s="3" t="s">
        <v>1850</v>
      </c>
      <c r="B1328" s="3"/>
      <c r="C1328" s="3"/>
      <c r="D1328" s="3"/>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c r="AP1328" s="3"/>
      <c r="AQ1328" s="3"/>
      <c r="AR1328" s="3"/>
      <c r="AS1328" s="3"/>
      <c r="AT1328" s="3"/>
      <c r="AU1328" s="3"/>
      <c r="AV1328" s="3"/>
      <c r="AW1328" s="3"/>
      <c r="AX1328" s="3"/>
      <c r="AY1328" s="3"/>
      <c r="AZ1328" s="3"/>
      <c r="BA1328" s="3"/>
      <c r="BB1328" s="3"/>
      <c r="BC1328" s="3"/>
      <c r="BD1328" s="3"/>
      <c r="BE1328" s="3"/>
      <c r="BF1328" s="3"/>
      <c r="BG1328" s="3"/>
      <c r="BH1328" s="3"/>
      <c r="BI1328" s="3"/>
      <c r="BJ1328" s="3"/>
    </row>
    <row r="1329" spans="1:62" x14ac:dyDescent="0.3">
      <c r="A1329" s="3" t="s">
        <v>1851</v>
      </c>
      <c r="B1329" s="3"/>
      <c r="C1329" s="3"/>
      <c r="D1329" s="3"/>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c r="AP1329" s="3"/>
      <c r="AQ1329" s="3"/>
      <c r="AR1329" s="3"/>
      <c r="AS1329" s="3"/>
      <c r="AT1329" s="3"/>
      <c r="AU1329" s="3"/>
      <c r="AV1329" s="3"/>
      <c r="AW1329" s="3"/>
      <c r="AX1329" s="3"/>
      <c r="AY1329" s="3"/>
      <c r="AZ1329" s="3"/>
      <c r="BA1329" s="3"/>
      <c r="BB1329" s="3"/>
      <c r="BC1329" s="3"/>
      <c r="BD1329" s="3"/>
      <c r="BE1329" s="3"/>
      <c r="BF1329" s="3"/>
      <c r="BG1329" s="3"/>
      <c r="BH1329" s="3"/>
      <c r="BI1329" s="3"/>
      <c r="BJ1329" s="3"/>
    </row>
    <row r="1330" spans="1:62" x14ac:dyDescent="0.3">
      <c r="A1330" s="3" t="s">
        <v>314</v>
      </c>
      <c r="B1330" s="3" t="s">
        <v>288</v>
      </c>
      <c r="C1330" s="3">
        <v>4.9499999731779099E-3</v>
      </c>
      <c r="D1330" s="3"/>
      <c r="E1330" s="3"/>
      <c r="F1330" s="3">
        <v>4.9499999731779099E-3</v>
      </c>
      <c r="G1330" s="3"/>
      <c r="H1330" s="3"/>
      <c r="I1330" s="3">
        <v>4.9499999731779099E-3</v>
      </c>
      <c r="J1330" s="3"/>
      <c r="K1330" s="3"/>
      <c r="L1330" s="3">
        <v>4.8500001430511501E-3</v>
      </c>
      <c r="M1330" s="3"/>
      <c r="N1330" s="3"/>
      <c r="O1330" s="3">
        <v>6.09999988228083E-3</v>
      </c>
      <c r="P1330" s="3"/>
      <c r="Q1330" s="3"/>
      <c r="R1330" s="3">
        <v>6.0499999672174497E-3</v>
      </c>
      <c r="S1330" s="3"/>
      <c r="T1330" s="3"/>
      <c r="U1330" s="3">
        <v>6.09999988228083E-3</v>
      </c>
      <c r="V1330" s="3"/>
      <c r="W1330" s="3"/>
      <c r="X1330" s="3">
        <v>7.5000002980232204E-3</v>
      </c>
      <c r="Y1330" s="3"/>
      <c r="Z1330" s="3"/>
      <c r="AA1330" s="3">
        <v>7.5500002130866103E-3</v>
      </c>
      <c r="AB1330" s="3"/>
      <c r="AC1330" s="3"/>
      <c r="AD1330" s="3">
        <v>7.4000000022351698E-3</v>
      </c>
      <c r="AE1330" s="3"/>
      <c r="AF1330" s="3"/>
      <c r="AG1330" s="3">
        <v>7.4000000022351698E-3</v>
      </c>
      <c r="AH1330" s="3"/>
      <c r="AI1330" s="3"/>
      <c r="AJ1330" s="3">
        <v>8.3499997854232805E-3</v>
      </c>
      <c r="AK1330" s="3"/>
      <c r="AL1330" s="3"/>
      <c r="AM1330" s="3">
        <v>8.4000006318092294E-3</v>
      </c>
      <c r="AN1330" s="3"/>
      <c r="AO1330" s="3"/>
      <c r="AP1330" s="3">
        <v>8.2999998703598993E-3</v>
      </c>
      <c r="AQ1330" s="3"/>
      <c r="AR1330" s="3"/>
      <c r="AS1330" s="3">
        <v>8.4499996155500395E-3</v>
      </c>
      <c r="AT1330" s="3"/>
      <c r="AU1330" s="3"/>
      <c r="AV1330" s="3">
        <v>9.8500000312924402E-3</v>
      </c>
      <c r="AW1330" s="3"/>
      <c r="AX1330" s="3"/>
      <c r="AY1330" s="3">
        <v>9.8500000312924402E-3</v>
      </c>
      <c r="AZ1330" s="3"/>
      <c r="BA1330" s="3"/>
      <c r="BB1330" s="3">
        <v>9.7500002011656796E-3</v>
      </c>
      <c r="BC1330" s="3"/>
      <c r="BD1330" s="3"/>
      <c r="BE1330" s="3">
        <v>9.8000001162290608E-3</v>
      </c>
      <c r="BF1330" s="3"/>
      <c r="BG1330" s="3"/>
      <c r="BH1330" s="3">
        <v>9.6000004559755308E-3</v>
      </c>
      <c r="BI1330" s="3"/>
      <c r="BJ1330" s="3"/>
    </row>
    <row r="1331" spans="1:62" x14ac:dyDescent="0.3">
      <c r="A1331" s="3" t="s">
        <v>315</v>
      </c>
      <c r="B1331" s="3" t="s">
        <v>288</v>
      </c>
      <c r="C1331" s="3">
        <v>-2.6499999221414302E-3</v>
      </c>
      <c r="D1331" s="3"/>
      <c r="E1331" s="3"/>
      <c r="F1331" s="3">
        <v>-3.1500000040978202E-3</v>
      </c>
      <c r="G1331" s="3"/>
      <c r="H1331" s="3"/>
      <c r="I1331" s="3">
        <v>-2.95000011101365E-3</v>
      </c>
      <c r="J1331" s="3"/>
      <c r="K1331" s="3"/>
      <c r="L1331" s="3">
        <v>-2.8999999631196299E-3</v>
      </c>
      <c r="M1331" s="3"/>
      <c r="N1331" s="3"/>
      <c r="O1331" s="3">
        <v>-3.1000000890344399E-3</v>
      </c>
      <c r="P1331" s="3"/>
      <c r="Q1331" s="3"/>
      <c r="R1331" s="3">
        <v>-3.5999999381601802E-3</v>
      </c>
      <c r="S1331" s="3"/>
      <c r="T1331" s="3"/>
      <c r="U1331" s="3">
        <v>-3.50000010803342E-3</v>
      </c>
      <c r="V1331" s="3"/>
      <c r="W1331" s="3"/>
      <c r="X1331" s="3">
        <v>-3.2500000670552301E-3</v>
      </c>
      <c r="Y1331" s="3"/>
      <c r="Z1331" s="3"/>
      <c r="AA1331" s="3">
        <v>-3.29999998211861E-3</v>
      </c>
      <c r="AB1331" s="3"/>
      <c r="AC1331" s="3"/>
      <c r="AD1331" s="3">
        <v>-3.8999998942017599E-3</v>
      </c>
      <c r="AE1331" s="3"/>
      <c r="AF1331" s="3"/>
      <c r="AG1331" s="3">
        <v>-4.35000006109476E-3</v>
      </c>
      <c r="AH1331" s="3"/>
      <c r="AI1331" s="3"/>
      <c r="AJ1331" s="3">
        <v>-3.4499999601393899E-3</v>
      </c>
      <c r="AK1331" s="3"/>
      <c r="AL1331" s="3"/>
      <c r="AM1331" s="3">
        <v>-3.74999991618097E-3</v>
      </c>
      <c r="AN1331" s="3"/>
      <c r="AO1331" s="3"/>
      <c r="AP1331" s="3">
        <v>-4.35000006109476E-3</v>
      </c>
      <c r="AQ1331" s="3"/>
      <c r="AR1331" s="3"/>
      <c r="AS1331" s="3">
        <v>-4.4499998912215198E-3</v>
      </c>
      <c r="AT1331" s="3"/>
      <c r="AU1331" s="3"/>
      <c r="AV1331" s="3">
        <v>-3.7000000011175901E-3</v>
      </c>
      <c r="AW1331" s="3"/>
      <c r="AX1331" s="3"/>
      <c r="AY1331" s="3">
        <v>-3.9499998092651402E-3</v>
      </c>
      <c r="AZ1331" s="3"/>
      <c r="BA1331" s="3"/>
      <c r="BB1331" s="3">
        <v>-4.5500001870095704E-3</v>
      </c>
      <c r="BC1331" s="3"/>
      <c r="BD1331" s="3"/>
      <c r="BE1331" s="3">
        <v>-4.35000006109476E-3</v>
      </c>
      <c r="BF1331" s="3"/>
      <c r="BG1331" s="3"/>
      <c r="BH1331" s="3">
        <v>-4.4499998912215198E-3</v>
      </c>
      <c r="BI1331" s="3"/>
      <c r="BJ1331" s="3"/>
    </row>
    <row r="1332" spans="1:62" x14ac:dyDescent="0.3">
      <c r="A1332" s="3" t="s">
        <v>110</v>
      </c>
      <c r="B1332" s="3" t="s">
        <v>48</v>
      </c>
      <c r="C1332" s="3">
        <v>1</v>
      </c>
      <c r="D1332" s="3"/>
      <c r="E1332" s="3"/>
      <c r="F1332" s="3">
        <v>1</v>
      </c>
      <c r="G1332" s="3"/>
      <c r="H1332" s="3"/>
      <c r="I1332" s="3">
        <v>1</v>
      </c>
      <c r="J1332" s="3"/>
      <c r="K1332" s="3"/>
      <c r="L1332" s="3">
        <v>1</v>
      </c>
      <c r="M1332" s="3"/>
      <c r="N1332" s="3"/>
      <c r="O1332" s="3">
        <v>1</v>
      </c>
      <c r="P1332" s="3"/>
      <c r="Q1332" s="3"/>
      <c r="R1332" s="3">
        <v>1</v>
      </c>
      <c r="S1332" s="3"/>
      <c r="T1332" s="3"/>
      <c r="U1332" s="3">
        <v>1</v>
      </c>
      <c r="V1332" s="3"/>
      <c r="W1332" s="3"/>
      <c r="X1332" s="3">
        <v>1</v>
      </c>
      <c r="Y1332" s="3"/>
      <c r="Z1332" s="3"/>
      <c r="AA1332" s="3">
        <v>1</v>
      </c>
      <c r="AB1332" s="3"/>
      <c r="AC1332" s="3"/>
      <c r="AD1332" s="3">
        <v>1</v>
      </c>
      <c r="AE1332" s="3"/>
      <c r="AF1332" s="3"/>
      <c r="AG1332" s="3">
        <v>1</v>
      </c>
      <c r="AH1332" s="3"/>
      <c r="AI1332" s="3"/>
      <c r="AJ1332" s="3">
        <v>1</v>
      </c>
      <c r="AK1332" s="3"/>
      <c r="AL1332" s="3"/>
      <c r="AM1332" s="3">
        <v>1</v>
      </c>
      <c r="AN1332" s="3"/>
      <c r="AO1332" s="3"/>
      <c r="AP1332" s="3">
        <v>1</v>
      </c>
      <c r="AQ1332" s="3"/>
      <c r="AR1332" s="3"/>
      <c r="AS1332" s="3">
        <v>1</v>
      </c>
      <c r="AT1332" s="3"/>
      <c r="AU1332" s="3"/>
      <c r="AV1332" s="3">
        <v>1</v>
      </c>
      <c r="AW1332" s="3"/>
      <c r="AX1332" s="3"/>
      <c r="AY1332" s="3">
        <v>1</v>
      </c>
      <c r="AZ1332" s="3"/>
      <c r="BA1332" s="3"/>
      <c r="BB1332" s="3">
        <v>1</v>
      </c>
      <c r="BC1332" s="3"/>
      <c r="BD1332" s="3"/>
      <c r="BE1332" s="3">
        <v>1</v>
      </c>
      <c r="BF1332" s="3"/>
      <c r="BG1332" s="3"/>
      <c r="BH1332" s="3">
        <v>1</v>
      </c>
      <c r="BI1332" s="3"/>
      <c r="BJ1332" s="3"/>
    </row>
    <row r="1333" spans="1:62" x14ac:dyDescent="0.3">
      <c r="A1333" s="3" t="s">
        <v>393</v>
      </c>
      <c r="B1333" s="3" t="s">
        <v>394</v>
      </c>
      <c r="C1333" s="3">
        <v>0</v>
      </c>
      <c r="D1333" s="3"/>
      <c r="E1333" s="3"/>
      <c r="F1333" s="3">
        <v>0</v>
      </c>
      <c r="G1333" s="3"/>
      <c r="H1333" s="3"/>
      <c r="I1333" s="3">
        <v>0</v>
      </c>
      <c r="J1333" s="3"/>
      <c r="K1333" s="3"/>
      <c r="L1333" s="3">
        <v>0</v>
      </c>
      <c r="M1333" s="3"/>
      <c r="N1333" s="3"/>
      <c r="O1333" s="3">
        <v>0</v>
      </c>
      <c r="P1333" s="3"/>
      <c r="Q1333" s="3"/>
      <c r="R1333" s="3">
        <v>0</v>
      </c>
      <c r="S1333" s="3"/>
      <c r="T1333" s="3"/>
      <c r="U1333" s="3">
        <v>0</v>
      </c>
      <c r="V1333" s="3"/>
      <c r="W1333" s="3"/>
      <c r="X1333" s="3">
        <v>0</v>
      </c>
      <c r="Y1333" s="3"/>
      <c r="Z1333" s="3"/>
      <c r="AA1333" s="3">
        <v>0</v>
      </c>
      <c r="AB1333" s="3"/>
      <c r="AC1333" s="3"/>
      <c r="AD1333" s="3">
        <v>0</v>
      </c>
      <c r="AE1333" s="3"/>
      <c r="AF1333" s="3"/>
      <c r="AG1333" s="3">
        <v>0</v>
      </c>
      <c r="AH1333" s="3"/>
      <c r="AI1333" s="3"/>
      <c r="AJ1333" s="3">
        <v>0</v>
      </c>
      <c r="AK1333" s="3"/>
      <c r="AL1333" s="3"/>
      <c r="AM1333" s="3">
        <v>0</v>
      </c>
      <c r="AN1333" s="3"/>
      <c r="AO1333" s="3"/>
      <c r="AP1333" s="3">
        <v>0</v>
      </c>
      <c r="AQ1333" s="3"/>
      <c r="AR1333" s="3"/>
      <c r="AS1333" s="3">
        <v>0</v>
      </c>
      <c r="AT1333" s="3"/>
      <c r="AU1333" s="3"/>
      <c r="AV1333" s="3">
        <v>0</v>
      </c>
      <c r="AW1333" s="3"/>
      <c r="AX1333" s="3"/>
      <c r="AY1333" s="3">
        <v>0</v>
      </c>
      <c r="AZ1333" s="3"/>
      <c r="BA1333" s="3"/>
      <c r="BB1333" s="3">
        <v>0</v>
      </c>
      <c r="BC1333" s="3"/>
      <c r="BD1333" s="3"/>
      <c r="BE1333" s="3">
        <v>0</v>
      </c>
      <c r="BF1333" s="3"/>
      <c r="BG1333" s="3"/>
      <c r="BH1333" s="3">
        <v>0</v>
      </c>
      <c r="BI1333" s="3"/>
      <c r="BJ1333" s="3"/>
    </row>
    <row r="1334" spans="1:62" x14ac:dyDescent="0.3">
      <c r="A1334" s="3" t="s">
        <v>155</v>
      </c>
      <c r="B1334" s="3" t="s">
        <v>156</v>
      </c>
      <c r="C1334" s="3">
        <v>33.442901611328097</v>
      </c>
      <c r="D1334" s="3"/>
      <c r="E1334" s="3"/>
      <c r="F1334" s="3">
        <v>33.442901611328097</v>
      </c>
      <c r="G1334" s="3"/>
      <c r="H1334" s="3"/>
      <c r="I1334" s="3">
        <v>33.442901611328097</v>
      </c>
      <c r="J1334" s="3"/>
      <c r="K1334" s="3"/>
      <c r="L1334" s="3">
        <v>33.442901611328097</v>
      </c>
      <c r="M1334" s="3"/>
      <c r="N1334" s="3"/>
      <c r="O1334" s="3">
        <v>33.442901611328097</v>
      </c>
      <c r="P1334" s="3"/>
      <c r="Q1334" s="3"/>
      <c r="R1334" s="3">
        <v>33.442901611328097</v>
      </c>
      <c r="S1334" s="3"/>
      <c r="T1334" s="3"/>
      <c r="U1334" s="3">
        <v>33.442901611328097</v>
      </c>
      <c r="V1334" s="3"/>
      <c r="W1334" s="3"/>
      <c r="X1334" s="3">
        <v>33.442901611328097</v>
      </c>
      <c r="Y1334" s="3"/>
      <c r="Z1334" s="3"/>
      <c r="AA1334" s="3">
        <v>33.442901611328097</v>
      </c>
      <c r="AB1334" s="3"/>
      <c r="AC1334" s="3"/>
      <c r="AD1334" s="3">
        <v>33.442901611328097</v>
      </c>
      <c r="AE1334" s="3"/>
      <c r="AF1334" s="3"/>
      <c r="AG1334" s="3">
        <v>33.442901611328097</v>
      </c>
      <c r="AH1334" s="3"/>
      <c r="AI1334" s="3"/>
      <c r="AJ1334" s="3">
        <v>33.442901611328097</v>
      </c>
      <c r="AK1334" s="3"/>
      <c r="AL1334" s="3"/>
      <c r="AM1334" s="3">
        <v>33.442901611328097</v>
      </c>
      <c r="AN1334" s="3"/>
      <c r="AO1334" s="3"/>
      <c r="AP1334" s="3">
        <v>33.442901611328097</v>
      </c>
      <c r="AQ1334" s="3"/>
      <c r="AR1334" s="3"/>
      <c r="AS1334" s="3">
        <v>33.442901611328097</v>
      </c>
      <c r="AT1334" s="3"/>
      <c r="AU1334" s="3"/>
      <c r="AV1334" s="3">
        <v>33.442901611328097</v>
      </c>
      <c r="AW1334" s="3"/>
      <c r="AX1334" s="3"/>
      <c r="AY1334" s="3">
        <v>33.442901611328097</v>
      </c>
      <c r="AZ1334" s="3"/>
      <c r="BA1334" s="3"/>
      <c r="BB1334" s="3">
        <v>33.442901611328097</v>
      </c>
      <c r="BC1334" s="3"/>
      <c r="BD1334" s="3"/>
      <c r="BE1334" s="3">
        <v>33.442901611328097</v>
      </c>
      <c r="BF1334" s="3"/>
      <c r="BG1334" s="3"/>
      <c r="BH1334" s="3">
        <v>33.442901611328097</v>
      </c>
      <c r="BI1334" s="3"/>
      <c r="BJ1334" s="3"/>
    </row>
    <row r="1335" spans="1:62" x14ac:dyDescent="0.3">
      <c r="A1335" s="3" t="s">
        <v>342</v>
      </c>
      <c r="B1335" s="3" t="s">
        <v>339</v>
      </c>
      <c r="C1335" s="3">
        <v>2463.6396484375</v>
      </c>
      <c r="D1335" s="3"/>
      <c r="E1335" s="3"/>
      <c r="F1335" s="3">
        <v>2569.57348632812</v>
      </c>
      <c r="G1335" s="3"/>
      <c r="H1335" s="3"/>
      <c r="I1335" s="3">
        <v>2234.220703125</v>
      </c>
      <c r="J1335" s="3"/>
      <c r="K1335" s="3"/>
      <c r="L1335" s="3">
        <v>1899.76696777344</v>
      </c>
      <c r="M1335" s="3"/>
      <c r="N1335" s="3"/>
      <c r="O1335" s="3">
        <v>3420.60815429688</v>
      </c>
      <c r="P1335" s="3"/>
      <c r="Q1335" s="3"/>
      <c r="R1335" s="3">
        <v>3474.99462890625</v>
      </c>
      <c r="S1335" s="3"/>
      <c r="T1335" s="3"/>
      <c r="U1335" s="3">
        <v>3022.84545898438</v>
      </c>
      <c r="V1335" s="3"/>
      <c r="W1335" s="3"/>
      <c r="X1335" s="3">
        <v>4224.0322265625</v>
      </c>
      <c r="Y1335" s="3"/>
      <c r="Z1335" s="3"/>
      <c r="AA1335" s="3">
        <v>4696.51220703125</v>
      </c>
      <c r="AB1335" s="3"/>
      <c r="AC1335" s="3"/>
      <c r="AD1335" s="3">
        <v>4663.70556640625</v>
      </c>
      <c r="AE1335" s="3"/>
      <c r="AF1335" s="3"/>
      <c r="AG1335" s="3">
        <v>4412.42529296875</v>
      </c>
      <c r="AH1335" s="3"/>
      <c r="AI1335" s="3"/>
      <c r="AJ1335" s="3">
        <v>5197.51953125</v>
      </c>
      <c r="AK1335" s="3"/>
      <c r="AL1335" s="3"/>
      <c r="AM1335" s="3">
        <v>5599.80615234375</v>
      </c>
      <c r="AN1335" s="3"/>
      <c r="AO1335" s="3"/>
      <c r="AP1335" s="3">
        <v>5363.85546875</v>
      </c>
      <c r="AQ1335" s="3"/>
      <c r="AR1335" s="3"/>
      <c r="AS1335" s="3">
        <v>5215.41259765625</v>
      </c>
      <c r="AT1335" s="3"/>
      <c r="AU1335" s="3"/>
      <c r="AV1335" s="3">
        <v>6244.31298828125</v>
      </c>
      <c r="AW1335" s="3"/>
      <c r="AX1335" s="3"/>
      <c r="AY1335" s="3">
        <v>6607.74853515625</v>
      </c>
      <c r="AZ1335" s="3"/>
      <c r="BA1335" s="3"/>
      <c r="BB1335" s="3">
        <v>6902.34423828125</v>
      </c>
      <c r="BC1335" s="3"/>
      <c r="BD1335" s="3"/>
      <c r="BE1335" s="3">
        <v>6786.89599609375</v>
      </c>
      <c r="BF1335" s="3"/>
      <c r="BG1335" s="3"/>
      <c r="BH1335" s="3">
        <v>6637.50830078125</v>
      </c>
      <c r="BI1335" s="3"/>
      <c r="BJ1335" s="3"/>
    </row>
    <row r="1336" spans="1:62" x14ac:dyDescent="0.3">
      <c r="A1336" s="3" t="s">
        <v>340</v>
      </c>
      <c r="B1336" s="3" t="s">
        <v>339</v>
      </c>
      <c r="C1336" s="3">
        <v>39.7635688781738</v>
      </c>
      <c r="D1336" s="3"/>
      <c r="E1336" s="3"/>
      <c r="F1336" s="3">
        <v>62.857582092285199</v>
      </c>
      <c r="G1336" s="3"/>
      <c r="H1336" s="3"/>
      <c r="I1336" s="3">
        <v>97.793701171875</v>
      </c>
      <c r="J1336" s="3"/>
      <c r="K1336" s="3"/>
      <c r="L1336" s="3">
        <v>115.22135925293</v>
      </c>
      <c r="M1336" s="3"/>
      <c r="N1336" s="3"/>
      <c r="O1336" s="3">
        <v>57.097316741943402</v>
      </c>
      <c r="P1336" s="3"/>
      <c r="Q1336" s="3"/>
      <c r="R1336" s="3">
        <v>84.8902587890625</v>
      </c>
      <c r="S1336" s="3"/>
      <c r="T1336" s="3"/>
      <c r="U1336" s="3">
        <v>123.81467437744099</v>
      </c>
      <c r="V1336" s="3"/>
      <c r="W1336" s="3"/>
      <c r="X1336" s="3">
        <v>47.663818359375</v>
      </c>
      <c r="Y1336" s="3"/>
      <c r="Z1336" s="3"/>
      <c r="AA1336" s="3">
        <v>73.307701110839801</v>
      </c>
      <c r="AB1336" s="3"/>
      <c r="AC1336" s="3"/>
      <c r="AD1336" s="3">
        <v>109.09791564941401</v>
      </c>
      <c r="AE1336" s="3"/>
      <c r="AF1336" s="3"/>
      <c r="AG1336" s="3">
        <v>128.87411499023401</v>
      </c>
      <c r="AH1336" s="3"/>
      <c r="AI1336" s="3"/>
      <c r="AJ1336" s="3">
        <v>62.367465972900398</v>
      </c>
      <c r="AK1336" s="3"/>
      <c r="AL1336" s="3"/>
      <c r="AM1336" s="3">
        <v>91.233200073242202</v>
      </c>
      <c r="AN1336" s="3"/>
      <c r="AO1336" s="3"/>
      <c r="AP1336" s="3">
        <v>129.45062255859401</v>
      </c>
      <c r="AQ1336" s="3"/>
      <c r="AR1336" s="3"/>
      <c r="AS1336" s="3">
        <v>141.88171386718801</v>
      </c>
      <c r="AT1336" s="3"/>
      <c r="AU1336" s="3"/>
      <c r="AV1336" s="3">
        <v>64.272621154785199</v>
      </c>
      <c r="AW1336" s="3"/>
      <c r="AX1336" s="3"/>
      <c r="AY1336" s="3">
        <v>78.129829406738295</v>
      </c>
      <c r="AZ1336" s="3"/>
      <c r="BA1336" s="3"/>
      <c r="BB1336" s="3">
        <v>114.505867004395</v>
      </c>
      <c r="BC1336" s="3"/>
      <c r="BD1336" s="3"/>
      <c r="BE1336" s="3">
        <v>135.754638671875</v>
      </c>
      <c r="BF1336" s="3"/>
      <c r="BG1336" s="3"/>
      <c r="BH1336" s="3">
        <v>147.43403625488301</v>
      </c>
      <c r="BI1336" s="3"/>
      <c r="BJ1336" s="3"/>
    </row>
    <row r="1337" spans="1:62" x14ac:dyDescent="0.3">
      <c r="A1337" s="3" t="s">
        <v>338</v>
      </c>
      <c r="B1337" s="3" t="s">
        <v>339</v>
      </c>
      <c r="C1337" s="3">
        <v>2503.4033203125</v>
      </c>
      <c r="D1337" s="3"/>
      <c r="E1337" s="3"/>
      <c r="F1337" s="3">
        <v>2632.43115234375</v>
      </c>
      <c r="G1337" s="3"/>
      <c r="H1337" s="3"/>
      <c r="I1337" s="3">
        <v>2332.01440429687</v>
      </c>
      <c r="J1337" s="3"/>
      <c r="K1337" s="3"/>
      <c r="L1337" s="3">
        <v>2014.98828125</v>
      </c>
      <c r="M1337" s="3"/>
      <c r="N1337" s="3"/>
      <c r="O1337" s="3">
        <v>3477.70556640625</v>
      </c>
      <c r="P1337" s="3"/>
      <c r="Q1337" s="3"/>
      <c r="R1337" s="3">
        <v>3559.884765625</v>
      </c>
      <c r="S1337" s="3"/>
      <c r="T1337" s="3"/>
      <c r="U1337" s="3">
        <v>3146.66015625</v>
      </c>
      <c r="V1337" s="3"/>
      <c r="W1337" s="3"/>
      <c r="X1337" s="3">
        <v>4271.6962890625</v>
      </c>
      <c r="Y1337" s="3"/>
      <c r="Z1337" s="3"/>
      <c r="AA1337" s="3">
        <v>4769.81982421875</v>
      </c>
      <c r="AB1337" s="3"/>
      <c r="AC1337" s="3"/>
      <c r="AD1337" s="3">
        <v>4772.8037109375</v>
      </c>
      <c r="AE1337" s="3"/>
      <c r="AF1337" s="3"/>
      <c r="AG1337" s="3">
        <v>4541.29931640625</v>
      </c>
      <c r="AH1337" s="3"/>
      <c r="AI1337" s="3"/>
      <c r="AJ1337" s="3">
        <v>5259.88720703125</v>
      </c>
      <c r="AK1337" s="3"/>
      <c r="AL1337" s="3"/>
      <c r="AM1337" s="3">
        <v>5691.03955078125</v>
      </c>
      <c r="AN1337" s="3"/>
      <c r="AO1337" s="3"/>
      <c r="AP1337" s="3">
        <v>5493.30615234375</v>
      </c>
      <c r="AQ1337" s="3"/>
      <c r="AR1337" s="3"/>
      <c r="AS1337" s="3">
        <v>5357.29443359375</v>
      </c>
      <c r="AT1337" s="3"/>
      <c r="AU1337" s="3"/>
      <c r="AV1337" s="3">
        <v>6308.58544921875</v>
      </c>
      <c r="AW1337" s="3"/>
      <c r="AX1337" s="3"/>
      <c r="AY1337" s="3">
        <v>6685.87841796875</v>
      </c>
      <c r="AZ1337" s="3"/>
      <c r="BA1337" s="3"/>
      <c r="BB1337" s="3">
        <v>7016.85009765625</v>
      </c>
      <c r="BC1337" s="3"/>
      <c r="BD1337" s="3"/>
      <c r="BE1337" s="3">
        <v>6922.650390625</v>
      </c>
      <c r="BF1337" s="3"/>
      <c r="BG1337" s="3"/>
      <c r="BH1337" s="3">
        <v>6784.9423828125</v>
      </c>
      <c r="BI1337" s="3"/>
      <c r="BJ1337" s="3"/>
    </row>
    <row r="1338" spans="1:62" x14ac:dyDescent="0.3">
      <c r="A1338" s="3" t="s">
        <v>1852</v>
      </c>
      <c r="B1338" s="3" t="s">
        <v>104</v>
      </c>
      <c r="C1338" s="3">
        <v>22.651435852050799</v>
      </c>
      <c r="D1338" s="3"/>
      <c r="E1338" s="3"/>
      <c r="F1338" s="3">
        <v>23.597150802612301</v>
      </c>
      <c r="G1338" s="3"/>
      <c r="H1338" s="3"/>
      <c r="I1338" s="3">
        <v>21.3341770172119</v>
      </c>
      <c r="J1338" s="3"/>
      <c r="K1338" s="3"/>
      <c r="L1338" s="3">
        <v>18.83420753479</v>
      </c>
      <c r="M1338" s="3"/>
      <c r="N1338" s="3"/>
      <c r="O1338" s="3">
        <v>26.308141708373999</v>
      </c>
      <c r="P1338" s="3"/>
      <c r="Q1338" s="3"/>
      <c r="R1338" s="3">
        <v>26.4393100738525</v>
      </c>
      <c r="S1338" s="3"/>
      <c r="T1338" s="3"/>
      <c r="U1338" s="3">
        <v>23.963869094848601</v>
      </c>
      <c r="V1338" s="3"/>
      <c r="W1338" s="3"/>
      <c r="X1338" s="3">
        <v>25.898260116577099</v>
      </c>
      <c r="Y1338" s="3"/>
      <c r="Z1338" s="3"/>
      <c r="AA1338" s="3">
        <v>29.139244079589801</v>
      </c>
      <c r="AB1338" s="3"/>
      <c r="AC1338" s="3"/>
      <c r="AD1338" s="3">
        <v>29.196660995483398</v>
      </c>
      <c r="AE1338" s="3"/>
      <c r="AF1338" s="3"/>
      <c r="AG1338" s="3">
        <v>28.100709915161101</v>
      </c>
      <c r="AH1338" s="3"/>
      <c r="AI1338" s="3"/>
      <c r="AJ1338" s="3">
        <v>28.817125320434599</v>
      </c>
      <c r="AK1338" s="3"/>
      <c r="AL1338" s="3"/>
      <c r="AM1338" s="3">
        <v>30.922248840331999</v>
      </c>
      <c r="AN1338" s="3"/>
      <c r="AO1338" s="3"/>
      <c r="AP1338" s="3">
        <v>30.289402008056602</v>
      </c>
      <c r="AQ1338" s="3"/>
      <c r="AR1338" s="3"/>
      <c r="AS1338" s="3">
        <v>29.756261825561499</v>
      </c>
      <c r="AT1338" s="3"/>
      <c r="AU1338" s="3"/>
      <c r="AV1338" s="3">
        <v>29.5614910125732</v>
      </c>
      <c r="AW1338" s="3"/>
      <c r="AX1338" s="3"/>
      <c r="AY1338" s="3">
        <v>31.298295974731399</v>
      </c>
      <c r="AZ1338" s="3"/>
      <c r="BA1338" s="3"/>
      <c r="BB1338" s="3">
        <v>32.7226371765137</v>
      </c>
      <c r="BC1338" s="3"/>
      <c r="BD1338" s="3"/>
      <c r="BE1338" s="3">
        <v>32.574756622314503</v>
      </c>
      <c r="BF1338" s="3"/>
      <c r="BG1338" s="3"/>
      <c r="BH1338" s="3">
        <v>32.258876800537102</v>
      </c>
      <c r="BI1338" s="3"/>
      <c r="BJ1338" s="3"/>
    </row>
    <row r="1339" spans="1:62" x14ac:dyDescent="0.3">
      <c r="A1339" s="3" t="s">
        <v>395</v>
      </c>
      <c r="B1339" s="3" t="s">
        <v>394</v>
      </c>
      <c r="C1339" s="3">
        <v>841.13800048828102</v>
      </c>
      <c r="D1339" s="3"/>
      <c r="E1339" s="3"/>
      <c r="F1339" s="3">
        <v>840.01873779296898</v>
      </c>
      <c r="G1339" s="3"/>
      <c r="H1339" s="3"/>
      <c r="I1339" s="3">
        <v>837.96173095703102</v>
      </c>
      <c r="J1339" s="3"/>
      <c r="K1339" s="3"/>
      <c r="L1339" s="3">
        <v>836.72149658203102</v>
      </c>
      <c r="M1339" s="3"/>
      <c r="N1339" s="3"/>
      <c r="O1339" s="3">
        <v>838.23400878906295</v>
      </c>
      <c r="P1339" s="3"/>
      <c r="Q1339" s="3"/>
      <c r="R1339" s="3">
        <v>837.20550537109398</v>
      </c>
      <c r="S1339" s="3"/>
      <c r="T1339" s="3"/>
      <c r="U1339" s="3">
        <v>835.63250732421898</v>
      </c>
      <c r="V1339" s="3"/>
      <c r="W1339" s="3"/>
      <c r="X1339" s="3">
        <v>838.62725830078102</v>
      </c>
      <c r="Y1339" s="3"/>
      <c r="Z1339" s="3"/>
      <c r="AA1339" s="3">
        <v>837.7197265625</v>
      </c>
      <c r="AB1339" s="3"/>
      <c r="AC1339" s="3"/>
      <c r="AD1339" s="3">
        <v>836.4794921875</v>
      </c>
      <c r="AE1339" s="3"/>
      <c r="AF1339" s="3"/>
      <c r="AG1339" s="3">
        <v>835.39050292968795</v>
      </c>
      <c r="AH1339" s="3"/>
      <c r="AI1339" s="3"/>
      <c r="AJ1339" s="3">
        <v>836.781982421875</v>
      </c>
      <c r="AK1339" s="3"/>
      <c r="AL1339" s="3"/>
      <c r="AM1339" s="3">
        <v>835.541748046875</v>
      </c>
      <c r="AN1339" s="3"/>
      <c r="AO1339" s="3"/>
      <c r="AP1339" s="3">
        <v>833.81750488281295</v>
      </c>
      <c r="AQ1339" s="3"/>
      <c r="AR1339" s="3"/>
      <c r="AS1339" s="3">
        <v>832.90997314453102</v>
      </c>
      <c r="AT1339" s="3"/>
      <c r="AU1339" s="3"/>
      <c r="AV1339" s="3">
        <v>835.63250732421898</v>
      </c>
      <c r="AW1339" s="3"/>
      <c r="AX1339" s="3"/>
      <c r="AY1339" s="3">
        <v>835.33001708984398</v>
      </c>
      <c r="AZ1339" s="3"/>
      <c r="BA1339" s="3"/>
      <c r="BB1339" s="3">
        <v>834.48297119140602</v>
      </c>
      <c r="BC1339" s="3"/>
      <c r="BD1339" s="3"/>
      <c r="BE1339" s="3">
        <v>833.69647216796898</v>
      </c>
      <c r="BF1339" s="3"/>
      <c r="BG1339" s="3"/>
      <c r="BH1339" s="3">
        <v>832.6982421875</v>
      </c>
      <c r="BI1339" s="3"/>
      <c r="BJ1339" s="3"/>
    </row>
    <row r="1340" spans="1:62" x14ac:dyDescent="0.3">
      <c r="A1340" s="3" t="s">
        <v>83</v>
      </c>
      <c r="B1340" s="3" t="s">
        <v>84</v>
      </c>
      <c r="C1340" s="3">
        <v>1.97384297847748</v>
      </c>
      <c r="D1340" s="3"/>
      <c r="E1340" s="3"/>
      <c r="F1340" s="3">
        <v>1.9805763959884599</v>
      </c>
      <c r="G1340" s="3"/>
      <c r="H1340" s="3"/>
      <c r="I1340" s="3">
        <v>1.9929515123367301</v>
      </c>
      <c r="J1340" s="3"/>
      <c r="K1340" s="3"/>
      <c r="L1340" s="3">
        <v>2.0004129409789999</v>
      </c>
      <c r="M1340" s="3"/>
      <c r="N1340" s="3"/>
      <c r="O1340" s="3">
        <v>1.9913135766982999</v>
      </c>
      <c r="P1340" s="3"/>
      <c r="Q1340" s="3"/>
      <c r="R1340" s="3">
        <v>1.9975011348724401</v>
      </c>
      <c r="S1340" s="3"/>
      <c r="T1340" s="3"/>
      <c r="U1340" s="3">
        <v>2.0069644451141402</v>
      </c>
      <c r="V1340" s="3"/>
      <c r="W1340" s="3"/>
      <c r="X1340" s="3">
        <v>1.98894774913788</v>
      </c>
      <c r="Y1340" s="3"/>
      <c r="Z1340" s="3"/>
      <c r="AA1340" s="3">
        <v>1.99440741539001</v>
      </c>
      <c r="AB1340" s="3"/>
      <c r="AC1340" s="3"/>
      <c r="AD1340" s="3">
        <v>2.0018687248229998</v>
      </c>
      <c r="AE1340" s="3"/>
      <c r="AF1340" s="3"/>
      <c r="AG1340" s="3">
        <v>2.0084202289581299</v>
      </c>
      <c r="AH1340" s="3"/>
      <c r="AI1340" s="3"/>
      <c r="AJ1340" s="3">
        <v>2.0000488758087198</v>
      </c>
      <c r="AK1340" s="3"/>
      <c r="AL1340" s="3"/>
      <c r="AM1340" s="3">
        <v>2.0075104236602801</v>
      </c>
      <c r="AN1340" s="3"/>
      <c r="AO1340" s="3"/>
      <c r="AP1340" s="3">
        <v>2.01788353919983</v>
      </c>
      <c r="AQ1340" s="3"/>
      <c r="AR1340" s="3"/>
      <c r="AS1340" s="3">
        <v>2.0233430862426798</v>
      </c>
      <c r="AT1340" s="3"/>
      <c r="AU1340" s="3"/>
      <c r="AV1340" s="3">
        <v>2.0069644451141402</v>
      </c>
      <c r="AW1340" s="3"/>
      <c r="AX1340" s="3"/>
      <c r="AY1340" s="3">
        <v>2.0087842941284202</v>
      </c>
      <c r="AZ1340" s="3"/>
      <c r="BA1340" s="3"/>
      <c r="BB1340" s="3">
        <v>2.0138797760009801</v>
      </c>
      <c r="BC1340" s="3"/>
      <c r="BD1340" s="3"/>
      <c r="BE1340" s="3">
        <v>2.0186114311218302</v>
      </c>
      <c r="BF1340" s="3"/>
      <c r="BG1340" s="3"/>
      <c r="BH1340" s="3">
        <v>2.0246169567108199</v>
      </c>
      <c r="BI1340" s="3"/>
      <c r="BJ1340" s="3"/>
    </row>
    <row r="1341" spans="1:62" x14ac:dyDescent="0.3">
      <c r="A1341" s="3" t="s">
        <v>439</v>
      </c>
      <c r="B1341" s="3" t="s">
        <v>409</v>
      </c>
      <c r="C1341" s="3">
        <v>5</v>
      </c>
      <c r="D1341" s="3"/>
      <c r="E1341" s="3"/>
      <c r="F1341" s="3">
        <v>7.6999969482421902</v>
      </c>
      <c r="G1341" s="3"/>
      <c r="H1341" s="3"/>
      <c r="I1341" s="3">
        <v>11.700000762939499</v>
      </c>
      <c r="J1341" s="3"/>
      <c r="K1341" s="3"/>
      <c r="L1341" s="3">
        <v>13.599998474121101</v>
      </c>
      <c r="M1341" s="3"/>
      <c r="N1341" s="3"/>
      <c r="O1341" s="3">
        <v>7</v>
      </c>
      <c r="P1341" s="3"/>
      <c r="Q1341" s="3"/>
      <c r="R1341" s="3">
        <v>10.200000762939499</v>
      </c>
      <c r="S1341" s="3"/>
      <c r="T1341" s="3"/>
      <c r="U1341" s="3">
        <v>14.599998474121101</v>
      </c>
      <c r="V1341" s="3"/>
      <c r="W1341" s="3"/>
      <c r="X1341" s="3">
        <v>5.9000015258789098</v>
      </c>
      <c r="Y1341" s="3"/>
      <c r="Z1341" s="3"/>
      <c r="AA1341" s="3">
        <v>8.9000015258789098</v>
      </c>
      <c r="AB1341" s="3"/>
      <c r="AC1341" s="3"/>
      <c r="AD1341" s="3">
        <v>13</v>
      </c>
      <c r="AE1341" s="3"/>
      <c r="AF1341" s="3"/>
      <c r="AG1341" s="3">
        <v>15.200000762939499</v>
      </c>
      <c r="AH1341" s="3"/>
      <c r="AI1341" s="3"/>
      <c r="AJ1341" s="3">
        <v>7.6000022888183603</v>
      </c>
      <c r="AK1341" s="3"/>
      <c r="AL1341" s="3"/>
      <c r="AM1341" s="3">
        <v>10.8999977111816</v>
      </c>
      <c r="AN1341" s="3"/>
      <c r="AO1341" s="3"/>
      <c r="AP1341" s="3">
        <v>15.1999969482422</v>
      </c>
      <c r="AQ1341" s="3"/>
      <c r="AR1341" s="3"/>
      <c r="AS1341" s="3">
        <v>16.600002288818398</v>
      </c>
      <c r="AT1341" s="3"/>
      <c r="AU1341" s="3"/>
      <c r="AV1341" s="3">
        <v>7.8000030517578098</v>
      </c>
      <c r="AW1341" s="3"/>
      <c r="AX1341" s="3"/>
      <c r="AY1341" s="3">
        <v>9.4000015258789098</v>
      </c>
      <c r="AZ1341" s="3"/>
      <c r="BA1341" s="3"/>
      <c r="BB1341" s="3">
        <v>13.6000022888184</v>
      </c>
      <c r="BC1341" s="3"/>
      <c r="BD1341" s="3"/>
      <c r="BE1341" s="3">
        <v>15.999996185302701</v>
      </c>
      <c r="BF1341" s="3"/>
      <c r="BG1341" s="3"/>
      <c r="BH1341" s="3">
        <v>17.299999237060501</v>
      </c>
      <c r="BI1341" s="3"/>
      <c r="BJ1341" s="3"/>
    </row>
    <row r="1342" spans="1:62" x14ac:dyDescent="0.3">
      <c r="A1342" s="3" t="s">
        <v>428</v>
      </c>
      <c r="B1342" s="3" t="s">
        <v>409</v>
      </c>
      <c r="C1342" s="3">
        <v>44.400001525878899</v>
      </c>
      <c r="D1342" s="3"/>
      <c r="E1342" s="3"/>
      <c r="F1342" s="3">
        <v>46.25</v>
      </c>
      <c r="G1342" s="3"/>
      <c r="H1342" s="3"/>
      <c r="I1342" s="3">
        <v>49.650001525878899</v>
      </c>
      <c r="J1342" s="3"/>
      <c r="K1342" s="3"/>
      <c r="L1342" s="3">
        <v>51.700000762939503</v>
      </c>
      <c r="M1342" s="3"/>
      <c r="N1342" s="3"/>
      <c r="O1342" s="3">
        <v>49.200000762939503</v>
      </c>
      <c r="P1342" s="3"/>
      <c r="Q1342" s="3"/>
      <c r="R1342" s="3">
        <v>50.900001525878899</v>
      </c>
      <c r="S1342" s="3"/>
      <c r="T1342" s="3"/>
      <c r="U1342" s="3">
        <v>53.5</v>
      </c>
      <c r="V1342" s="3"/>
      <c r="W1342" s="3"/>
      <c r="X1342" s="3">
        <v>48.549999237060497</v>
      </c>
      <c r="Y1342" s="3"/>
      <c r="Z1342" s="3"/>
      <c r="AA1342" s="3">
        <v>50.049999237060497</v>
      </c>
      <c r="AB1342" s="3"/>
      <c r="AC1342" s="3"/>
      <c r="AD1342" s="3">
        <v>52.099998474121101</v>
      </c>
      <c r="AE1342" s="3"/>
      <c r="AF1342" s="3"/>
      <c r="AG1342" s="3">
        <v>53.900001525878899</v>
      </c>
      <c r="AH1342" s="3"/>
      <c r="AI1342" s="3"/>
      <c r="AJ1342" s="3">
        <v>51.599998474121101</v>
      </c>
      <c r="AK1342" s="3"/>
      <c r="AL1342" s="3"/>
      <c r="AM1342" s="3">
        <v>53.650001525878899</v>
      </c>
      <c r="AN1342" s="3"/>
      <c r="AO1342" s="3"/>
      <c r="AP1342" s="3">
        <v>56.5</v>
      </c>
      <c r="AQ1342" s="3"/>
      <c r="AR1342" s="3"/>
      <c r="AS1342" s="3">
        <v>58</v>
      </c>
      <c r="AT1342" s="3"/>
      <c r="AU1342" s="3"/>
      <c r="AV1342" s="3">
        <v>53.5</v>
      </c>
      <c r="AW1342" s="3"/>
      <c r="AX1342" s="3"/>
      <c r="AY1342" s="3">
        <v>54</v>
      </c>
      <c r="AZ1342" s="3"/>
      <c r="BA1342" s="3"/>
      <c r="BB1342" s="3">
        <v>55.400001525878899</v>
      </c>
      <c r="BC1342" s="3"/>
      <c r="BD1342" s="3"/>
      <c r="BE1342" s="3">
        <v>56.699996948242202</v>
      </c>
      <c r="BF1342" s="3"/>
      <c r="BG1342" s="3"/>
      <c r="BH1342" s="3">
        <v>58.349998474121101</v>
      </c>
      <c r="BI1342" s="3"/>
      <c r="BJ1342" s="3"/>
    </row>
    <row r="1343" spans="1:62" x14ac:dyDescent="0.3">
      <c r="A1343" s="3" t="s">
        <v>1853</v>
      </c>
      <c r="B1343" s="3" t="s">
        <v>48</v>
      </c>
      <c r="C1343" s="3">
        <v>0.99071872234344505</v>
      </c>
      <c r="D1343" s="3"/>
      <c r="E1343" s="3"/>
      <c r="F1343" s="3">
        <v>0.99071872234344505</v>
      </c>
      <c r="G1343" s="3"/>
      <c r="H1343" s="3"/>
      <c r="I1343" s="3">
        <v>0.99071872234344505</v>
      </c>
      <c r="J1343" s="3"/>
      <c r="K1343" s="3"/>
      <c r="L1343" s="3">
        <v>0.99090623855590798</v>
      </c>
      <c r="M1343" s="3"/>
      <c r="N1343" s="3"/>
      <c r="O1343" s="3">
        <v>0.98856252431869496</v>
      </c>
      <c r="P1343" s="3"/>
      <c r="Q1343" s="3"/>
      <c r="R1343" s="3">
        <v>0.98865622282028198</v>
      </c>
      <c r="S1343" s="3"/>
      <c r="T1343" s="3"/>
      <c r="U1343" s="3">
        <v>0.98856252431869496</v>
      </c>
      <c r="V1343" s="3"/>
      <c r="W1343" s="3"/>
      <c r="X1343" s="3">
        <v>0.98593747615814198</v>
      </c>
      <c r="Y1343" s="3"/>
      <c r="Z1343" s="3"/>
      <c r="AA1343" s="3">
        <v>0.98584377765655495</v>
      </c>
      <c r="AB1343" s="3"/>
      <c r="AC1343" s="3"/>
      <c r="AD1343" s="3">
        <v>0.98612499237060502</v>
      </c>
      <c r="AE1343" s="3"/>
      <c r="AF1343" s="3"/>
      <c r="AG1343" s="3">
        <v>0.98612499237060502</v>
      </c>
      <c r="AH1343" s="3"/>
      <c r="AI1343" s="3"/>
      <c r="AJ1343" s="3">
        <v>0.98434376716613803</v>
      </c>
      <c r="AK1343" s="3"/>
      <c r="AL1343" s="3"/>
      <c r="AM1343" s="3">
        <v>0.98425000905990601</v>
      </c>
      <c r="AN1343" s="3"/>
      <c r="AO1343" s="3"/>
      <c r="AP1343" s="3">
        <v>0.98443752527236905</v>
      </c>
      <c r="AQ1343" s="3"/>
      <c r="AR1343" s="3"/>
      <c r="AS1343" s="3">
        <v>0.98415625095367398</v>
      </c>
      <c r="AT1343" s="3"/>
      <c r="AU1343" s="3"/>
      <c r="AV1343" s="3">
        <v>0.981531262397766</v>
      </c>
      <c r="AW1343" s="3"/>
      <c r="AX1343" s="3"/>
      <c r="AY1343" s="3">
        <v>0.981531262397766</v>
      </c>
      <c r="AZ1343" s="3"/>
      <c r="BA1343" s="3"/>
      <c r="BB1343" s="3">
        <v>0.98171877861022905</v>
      </c>
      <c r="BC1343" s="3"/>
      <c r="BD1343" s="3"/>
      <c r="BE1343" s="3">
        <v>0.98162502050399802</v>
      </c>
      <c r="BF1343" s="3"/>
      <c r="BG1343" s="3"/>
      <c r="BH1343" s="3">
        <v>0.98199999332428001</v>
      </c>
      <c r="BI1343" s="3"/>
      <c r="BJ1343" s="3"/>
    </row>
    <row r="1344" spans="1:62" x14ac:dyDescent="0.3">
      <c r="A1344" s="3" t="s">
        <v>1854</v>
      </c>
      <c r="B1344" s="3" t="s">
        <v>48</v>
      </c>
      <c r="C1344" s="3">
        <v>1.00231873989105</v>
      </c>
      <c r="D1344" s="3"/>
      <c r="E1344" s="3"/>
      <c r="F1344" s="3">
        <v>1.0027562379837001</v>
      </c>
      <c r="G1344" s="3"/>
      <c r="H1344" s="3"/>
      <c r="I1344" s="3">
        <v>1.00258123874664</v>
      </c>
      <c r="J1344" s="3"/>
      <c r="K1344" s="3"/>
      <c r="L1344" s="3">
        <v>1.0025374889373799</v>
      </c>
      <c r="M1344" s="3"/>
      <c r="N1344" s="3"/>
      <c r="O1344" s="3">
        <v>1.00271248817444</v>
      </c>
      <c r="P1344" s="3"/>
      <c r="Q1344" s="3"/>
      <c r="R1344" s="3">
        <v>1.0031499862670901</v>
      </c>
      <c r="S1344" s="3"/>
      <c r="T1344" s="3"/>
      <c r="U1344" s="3">
        <v>1.00306248664856</v>
      </c>
      <c r="V1344" s="3"/>
      <c r="W1344" s="3"/>
      <c r="X1344" s="3">
        <v>1.0028437376022299</v>
      </c>
      <c r="Y1344" s="3"/>
      <c r="Z1344" s="3"/>
      <c r="AA1344" s="3">
        <v>1.0028874874114999</v>
      </c>
      <c r="AB1344" s="3"/>
      <c r="AC1344" s="3"/>
      <c r="AD1344" s="3">
        <v>1.00341248512268</v>
      </c>
      <c r="AE1344" s="3"/>
      <c r="AF1344" s="3"/>
      <c r="AG1344" s="3">
        <v>1.00380623340607</v>
      </c>
      <c r="AH1344" s="3"/>
      <c r="AI1344" s="3"/>
      <c r="AJ1344" s="3">
        <v>1.00301873683929</v>
      </c>
      <c r="AK1344" s="3"/>
      <c r="AL1344" s="3"/>
      <c r="AM1344" s="3">
        <v>1.0032812356948899</v>
      </c>
      <c r="AN1344" s="3"/>
      <c r="AO1344" s="3"/>
      <c r="AP1344" s="3">
        <v>1.00380623340607</v>
      </c>
      <c r="AQ1344" s="3"/>
      <c r="AR1344" s="3"/>
      <c r="AS1344" s="3">
        <v>1.0038937330246001</v>
      </c>
      <c r="AT1344" s="3"/>
      <c r="AU1344" s="3"/>
      <c r="AV1344" s="3">
        <v>1.0032374858856199</v>
      </c>
      <c r="AW1344" s="3"/>
      <c r="AX1344" s="3"/>
      <c r="AY1344" s="3">
        <v>1.00345623493195</v>
      </c>
      <c r="AZ1344" s="3"/>
      <c r="BA1344" s="3"/>
      <c r="BB1344" s="3">
        <v>1.0039812326431301</v>
      </c>
      <c r="BC1344" s="3"/>
      <c r="BD1344" s="3"/>
      <c r="BE1344" s="3">
        <v>1.00380623340607</v>
      </c>
      <c r="BF1344" s="3"/>
      <c r="BG1344" s="3"/>
      <c r="BH1344" s="3">
        <v>1.0038937330246001</v>
      </c>
      <c r="BI1344" s="3"/>
      <c r="BJ1344" s="3"/>
    </row>
    <row r="1345" spans="1:62" x14ac:dyDescent="0.3">
      <c r="A1345" s="3" t="s">
        <v>1855</v>
      </c>
      <c r="B1345" s="3" t="s">
        <v>48</v>
      </c>
      <c r="C1345" s="3">
        <v>0.99566876888275102</v>
      </c>
      <c r="D1345" s="3"/>
      <c r="E1345" s="3"/>
      <c r="F1345" s="3">
        <v>0.99566876888275102</v>
      </c>
      <c r="G1345" s="3"/>
      <c r="H1345" s="3"/>
      <c r="I1345" s="3">
        <v>0.99566876888275102</v>
      </c>
      <c r="J1345" s="3"/>
      <c r="K1345" s="3"/>
      <c r="L1345" s="3">
        <v>0.99575626850128196</v>
      </c>
      <c r="M1345" s="3"/>
      <c r="N1345" s="3"/>
      <c r="O1345" s="3">
        <v>0.99466252326965299</v>
      </c>
      <c r="P1345" s="3"/>
      <c r="Q1345" s="3"/>
      <c r="R1345" s="3">
        <v>0.99470627307891801</v>
      </c>
      <c r="S1345" s="3"/>
      <c r="T1345" s="3"/>
      <c r="U1345" s="3">
        <v>0.99466252326965299</v>
      </c>
      <c r="V1345" s="3"/>
      <c r="W1345" s="3"/>
      <c r="X1345" s="3">
        <v>0.99343752861022905</v>
      </c>
      <c r="Y1345" s="3"/>
      <c r="Z1345" s="3"/>
      <c r="AA1345" s="3">
        <v>0.99339377880096402</v>
      </c>
      <c r="AB1345" s="3"/>
      <c r="AC1345" s="3"/>
      <c r="AD1345" s="3">
        <v>0.99352502822875999</v>
      </c>
      <c r="AE1345" s="3"/>
      <c r="AF1345" s="3"/>
      <c r="AG1345" s="3">
        <v>0.99352502822875999</v>
      </c>
      <c r="AH1345" s="3"/>
      <c r="AI1345" s="3"/>
      <c r="AJ1345" s="3">
        <v>0.99269372224807695</v>
      </c>
      <c r="AK1345" s="3"/>
      <c r="AL1345" s="3"/>
      <c r="AM1345" s="3">
        <v>0.99264997243881203</v>
      </c>
      <c r="AN1345" s="3"/>
      <c r="AO1345" s="3"/>
      <c r="AP1345" s="3">
        <v>0.99273747205734297</v>
      </c>
      <c r="AQ1345" s="3"/>
      <c r="AR1345" s="3"/>
      <c r="AS1345" s="3">
        <v>0.99260622262954701</v>
      </c>
      <c r="AT1345" s="3"/>
      <c r="AU1345" s="3"/>
      <c r="AV1345" s="3">
        <v>0.99138122797012296</v>
      </c>
      <c r="AW1345" s="3"/>
      <c r="AX1345" s="3"/>
      <c r="AY1345" s="3">
        <v>0.99138122797012296</v>
      </c>
      <c r="AZ1345" s="3"/>
      <c r="BA1345" s="3"/>
      <c r="BB1345" s="3">
        <v>0.99146872758865401</v>
      </c>
      <c r="BC1345" s="3"/>
      <c r="BD1345" s="3"/>
      <c r="BE1345" s="3">
        <v>0.99142497777938798</v>
      </c>
      <c r="BF1345" s="3"/>
      <c r="BG1345" s="3"/>
      <c r="BH1345" s="3">
        <v>0.99159997701644897</v>
      </c>
      <c r="BI1345" s="3"/>
      <c r="BJ1345" s="3"/>
    </row>
    <row r="1346" spans="1:62" x14ac:dyDescent="0.3">
      <c r="A1346" s="3" t="s">
        <v>1856</v>
      </c>
      <c r="B1346" s="3" t="s">
        <v>48</v>
      </c>
      <c r="C1346" s="3">
        <v>1.00231873989105</v>
      </c>
      <c r="D1346" s="3"/>
      <c r="E1346" s="3"/>
      <c r="F1346" s="3">
        <v>1.0027562379837001</v>
      </c>
      <c r="G1346" s="3"/>
      <c r="H1346" s="3"/>
      <c r="I1346" s="3">
        <v>1.00258123874664</v>
      </c>
      <c r="J1346" s="3"/>
      <c r="K1346" s="3"/>
      <c r="L1346" s="3">
        <v>1.0025374889373799</v>
      </c>
      <c r="M1346" s="3"/>
      <c r="N1346" s="3"/>
      <c r="O1346" s="3">
        <v>1.00271248817444</v>
      </c>
      <c r="P1346" s="3"/>
      <c r="Q1346" s="3"/>
      <c r="R1346" s="3">
        <v>1.0031499862670901</v>
      </c>
      <c r="S1346" s="3"/>
      <c r="T1346" s="3"/>
      <c r="U1346" s="3">
        <v>1.00306248664856</v>
      </c>
      <c r="V1346" s="3"/>
      <c r="W1346" s="3"/>
      <c r="X1346" s="3">
        <v>1.0028437376022299</v>
      </c>
      <c r="Y1346" s="3"/>
      <c r="Z1346" s="3"/>
      <c r="AA1346" s="3">
        <v>1.0028874874114999</v>
      </c>
      <c r="AB1346" s="3"/>
      <c r="AC1346" s="3"/>
      <c r="AD1346" s="3">
        <v>1.00341248512268</v>
      </c>
      <c r="AE1346" s="3"/>
      <c r="AF1346" s="3"/>
      <c r="AG1346" s="3">
        <v>1.00380623340607</v>
      </c>
      <c r="AH1346" s="3"/>
      <c r="AI1346" s="3"/>
      <c r="AJ1346" s="3">
        <v>1.00301873683929</v>
      </c>
      <c r="AK1346" s="3"/>
      <c r="AL1346" s="3"/>
      <c r="AM1346" s="3">
        <v>1.0032812356948899</v>
      </c>
      <c r="AN1346" s="3"/>
      <c r="AO1346" s="3"/>
      <c r="AP1346" s="3">
        <v>1.00380623340607</v>
      </c>
      <c r="AQ1346" s="3"/>
      <c r="AR1346" s="3"/>
      <c r="AS1346" s="3">
        <v>1.0038937330246001</v>
      </c>
      <c r="AT1346" s="3"/>
      <c r="AU1346" s="3"/>
      <c r="AV1346" s="3">
        <v>1.0032374858856199</v>
      </c>
      <c r="AW1346" s="3"/>
      <c r="AX1346" s="3"/>
      <c r="AY1346" s="3">
        <v>1.00345623493195</v>
      </c>
      <c r="AZ1346" s="3"/>
      <c r="BA1346" s="3"/>
      <c r="BB1346" s="3">
        <v>1.0039812326431301</v>
      </c>
      <c r="BC1346" s="3"/>
      <c r="BD1346" s="3"/>
      <c r="BE1346" s="3">
        <v>1.00380623340607</v>
      </c>
      <c r="BF1346" s="3"/>
      <c r="BG1346" s="3"/>
      <c r="BH1346" s="3">
        <v>1.0038937330246001</v>
      </c>
      <c r="BI1346" s="3"/>
      <c r="BJ1346" s="3"/>
    </row>
    <row r="1347" spans="1:62" x14ac:dyDescent="0.3">
      <c r="A1347" s="3" t="s">
        <v>760</v>
      </c>
      <c r="B1347" s="3" t="s">
        <v>48</v>
      </c>
      <c r="C1347" s="3">
        <v>1.0022159814834599</v>
      </c>
      <c r="D1347" s="3"/>
      <c r="E1347" s="3"/>
      <c r="F1347" s="3">
        <v>1.00221931934357</v>
      </c>
      <c r="G1347" s="3"/>
      <c r="H1347" s="3"/>
      <c r="I1347" s="3">
        <v>1.00221991539001</v>
      </c>
      <c r="J1347" s="3"/>
      <c r="K1347" s="3"/>
      <c r="L1347" s="3">
        <v>1.00221991539001</v>
      </c>
      <c r="M1347" s="3"/>
      <c r="N1347" s="3"/>
      <c r="O1347" s="3">
        <v>1.0021557807922401</v>
      </c>
      <c r="P1347" s="3"/>
      <c r="Q1347" s="3"/>
      <c r="R1347" s="3">
        <v>1.00206434726715</v>
      </c>
      <c r="S1347" s="3"/>
      <c r="T1347" s="3"/>
      <c r="U1347" s="3">
        <v>1.0019886493682899</v>
      </c>
      <c r="V1347" s="3"/>
      <c r="W1347" s="3"/>
      <c r="X1347" s="3">
        <v>1.0018972158432</v>
      </c>
      <c r="Y1347" s="3"/>
      <c r="Z1347" s="3"/>
      <c r="AA1347" s="3">
        <v>1.00179278850555</v>
      </c>
      <c r="AB1347" s="3"/>
      <c r="AC1347" s="3"/>
      <c r="AD1347" s="3">
        <v>1.0017504692077599</v>
      </c>
      <c r="AE1347" s="3"/>
      <c r="AF1347" s="3"/>
      <c r="AG1347" s="3">
        <v>1.0017340183258101</v>
      </c>
      <c r="AH1347" s="3"/>
      <c r="AI1347" s="3"/>
      <c r="AJ1347" s="3">
        <v>1.00163650512695</v>
      </c>
      <c r="AK1347" s="3"/>
      <c r="AL1347" s="3"/>
      <c r="AM1347" s="3">
        <v>1.0015105009078999</v>
      </c>
      <c r="AN1347" s="3"/>
      <c r="AO1347" s="3"/>
      <c r="AP1347" s="3">
        <v>1.0014591217041</v>
      </c>
      <c r="AQ1347" s="3"/>
      <c r="AR1347" s="3"/>
      <c r="AS1347" s="3">
        <v>1.0014400482177701</v>
      </c>
      <c r="AT1347" s="3"/>
      <c r="AU1347" s="3"/>
      <c r="AV1347" s="3">
        <v>1.0012947320938099</v>
      </c>
      <c r="AW1347" s="3"/>
      <c r="AX1347" s="3"/>
      <c r="AY1347" s="3">
        <v>1.0011839866638199</v>
      </c>
      <c r="AZ1347" s="3"/>
      <c r="BA1347" s="3"/>
      <c r="BB1347" s="3">
        <v>1.0011074542999301</v>
      </c>
      <c r="BC1347" s="3"/>
      <c r="BD1347" s="3"/>
      <c r="BE1347" s="3">
        <v>1.0010137557983401</v>
      </c>
      <c r="BF1347" s="3"/>
      <c r="BG1347" s="3"/>
      <c r="BH1347" s="3">
        <v>1.00091624259949</v>
      </c>
      <c r="BI1347" s="3"/>
      <c r="BJ1347" s="3"/>
    </row>
    <row r="1348" spans="1:62" x14ac:dyDescent="0.3">
      <c r="A1348" s="3" t="s">
        <v>789</v>
      </c>
      <c r="B1348" s="3" t="s">
        <v>48</v>
      </c>
      <c r="C1348" s="3">
        <v>1.0225577354431199</v>
      </c>
      <c r="D1348" s="3"/>
      <c r="E1348" s="3"/>
      <c r="F1348" s="3">
        <v>1.022904753685</v>
      </c>
      <c r="G1348" s="3"/>
      <c r="H1348" s="3"/>
      <c r="I1348" s="3">
        <v>1.0237723588943499</v>
      </c>
      <c r="J1348" s="3"/>
      <c r="K1348" s="3"/>
      <c r="L1348" s="3">
        <v>1.0237723588943499</v>
      </c>
      <c r="M1348" s="3"/>
      <c r="N1348" s="3"/>
      <c r="O1348" s="3">
        <v>1.0263751745223999</v>
      </c>
      <c r="P1348" s="3"/>
      <c r="Q1348" s="3"/>
      <c r="R1348" s="3">
        <v>1.02724277973175</v>
      </c>
      <c r="S1348" s="3"/>
      <c r="T1348" s="3"/>
      <c r="U1348" s="3">
        <v>1.02741622924805</v>
      </c>
      <c r="V1348" s="3"/>
      <c r="W1348" s="3"/>
      <c r="X1348" s="3">
        <v>1.0282838344573999</v>
      </c>
      <c r="Y1348" s="3"/>
      <c r="Z1348" s="3"/>
      <c r="AA1348" s="3">
        <v>1.02915143966675</v>
      </c>
      <c r="AB1348" s="3"/>
      <c r="AC1348" s="3"/>
      <c r="AD1348" s="3">
        <v>1.03106021881104</v>
      </c>
      <c r="AE1348" s="3"/>
      <c r="AF1348" s="3"/>
      <c r="AG1348" s="3">
        <v>1.03106021881104</v>
      </c>
      <c r="AH1348" s="3"/>
      <c r="AI1348" s="3"/>
      <c r="AJ1348" s="3">
        <v>1.0317542552948</v>
      </c>
      <c r="AK1348" s="3"/>
      <c r="AL1348" s="3"/>
      <c r="AM1348" s="3">
        <v>1.0315808057785001</v>
      </c>
      <c r="AN1348" s="3"/>
      <c r="AO1348" s="3"/>
      <c r="AP1348" s="3">
        <v>1.0326218605041499</v>
      </c>
      <c r="AQ1348" s="3"/>
      <c r="AR1348" s="3"/>
      <c r="AS1348" s="3">
        <v>1.03244841098785</v>
      </c>
      <c r="AT1348" s="3"/>
      <c r="AU1348" s="3"/>
      <c r="AV1348" s="3">
        <v>1.0341836214065601</v>
      </c>
      <c r="AW1348" s="3"/>
      <c r="AX1348" s="3"/>
      <c r="AY1348" s="3">
        <v>1.0347040891647299</v>
      </c>
      <c r="AZ1348" s="3"/>
      <c r="BA1348" s="3"/>
      <c r="BB1348" s="3">
        <v>1.0359188318252599</v>
      </c>
      <c r="BC1348" s="3"/>
      <c r="BD1348" s="3"/>
      <c r="BE1348" s="3">
        <v>1.03557169437408</v>
      </c>
      <c r="BF1348" s="3"/>
      <c r="BG1348" s="3"/>
      <c r="BH1348" s="3">
        <v>1.0386950969696001</v>
      </c>
      <c r="BI1348" s="3"/>
      <c r="BJ1348" s="3"/>
    </row>
    <row r="1349" spans="1:62" x14ac:dyDescent="0.3">
      <c r="A1349" s="3" t="s">
        <v>281</v>
      </c>
      <c r="B1349" s="3" t="s">
        <v>277</v>
      </c>
      <c r="C1349" s="3">
        <v>5997.73193359375</v>
      </c>
      <c r="D1349" s="3"/>
      <c r="E1349" s="3"/>
      <c r="F1349" s="3">
        <v>8409.6337890625</v>
      </c>
      <c r="G1349" s="3"/>
      <c r="H1349" s="3"/>
      <c r="I1349" s="3">
        <v>10804.7861328125</v>
      </c>
      <c r="J1349" s="3"/>
      <c r="K1349" s="3"/>
      <c r="L1349" s="3">
        <v>11995.27734375</v>
      </c>
      <c r="M1349" s="3"/>
      <c r="N1349" s="3"/>
      <c r="O1349" s="3">
        <v>7280.009765625</v>
      </c>
      <c r="P1349" s="3"/>
      <c r="Q1349" s="3"/>
      <c r="R1349" s="3">
        <v>9619.4873046875</v>
      </c>
      <c r="S1349" s="3"/>
      <c r="T1349" s="3"/>
      <c r="U1349" s="3">
        <v>12013.74609375</v>
      </c>
      <c r="V1349" s="3"/>
      <c r="W1349" s="3"/>
      <c r="X1349" s="3">
        <v>6023.62744140625</v>
      </c>
      <c r="Y1349" s="3"/>
      <c r="Z1349" s="3"/>
      <c r="AA1349" s="3">
        <v>8410.494140625</v>
      </c>
      <c r="AB1349" s="3"/>
      <c r="AC1349" s="3"/>
      <c r="AD1349" s="3">
        <v>10816.431640625</v>
      </c>
      <c r="AE1349" s="3"/>
      <c r="AF1349" s="3"/>
      <c r="AG1349" s="3">
        <v>12011.60546875</v>
      </c>
      <c r="AH1349" s="3"/>
      <c r="AI1349" s="3"/>
      <c r="AJ1349" s="3">
        <v>7223.37158203125</v>
      </c>
      <c r="AK1349" s="3"/>
      <c r="AL1349" s="3"/>
      <c r="AM1349" s="3">
        <v>9602.9794921875</v>
      </c>
      <c r="AN1349" s="3"/>
      <c r="AO1349" s="3"/>
      <c r="AP1349" s="3">
        <v>12008.828125</v>
      </c>
      <c r="AQ1349" s="3"/>
      <c r="AR1349" s="3"/>
      <c r="AS1349" s="3">
        <v>12603.3935546875</v>
      </c>
      <c r="AT1349" s="3"/>
      <c r="AU1349" s="3"/>
      <c r="AV1349" s="3">
        <v>7233.67724609375</v>
      </c>
      <c r="AW1349" s="3"/>
      <c r="AX1349" s="3"/>
      <c r="AY1349" s="3">
        <v>8418.1552734375</v>
      </c>
      <c r="AZ1349" s="3"/>
      <c r="BA1349" s="3"/>
      <c r="BB1349" s="3">
        <v>10815.091796875</v>
      </c>
      <c r="BC1349" s="3"/>
      <c r="BD1349" s="3"/>
      <c r="BE1349" s="3">
        <v>12012.6728515625</v>
      </c>
      <c r="BF1349" s="3"/>
      <c r="BG1349" s="3"/>
      <c r="BH1349" s="3">
        <v>12601.71875</v>
      </c>
      <c r="BI1349" s="3"/>
      <c r="BJ1349" s="3"/>
    </row>
    <row r="1350" spans="1:62" x14ac:dyDescent="0.3">
      <c r="A1350" s="3" t="s">
        <v>279</v>
      </c>
      <c r="B1350" s="3" t="s">
        <v>277</v>
      </c>
      <c r="C1350" s="3">
        <v>11496.0654296875</v>
      </c>
      <c r="D1350" s="3"/>
      <c r="E1350" s="3"/>
      <c r="F1350" s="3">
        <v>11495.0947265625</v>
      </c>
      <c r="G1350" s="3"/>
      <c r="H1350" s="3"/>
      <c r="I1350" s="3">
        <v>11489.244140625</v>
      </c>
      <c r="J1350" s="3"/>
      <c r="K1350" s="3"/>
      <c r="L1350" s="3">
        <v>11490.21484375</v>
      </c>
      <c r="M1350" s="3"/>
      <c r="N1350" s="3"/>
      <c r="O1350" s="3">
        <v>11986.09765625</v>
      </c>
      <c r="P1350" s="3"/>
      <c r="Q1350" s="3"/>
      <c r="R1350" s="3">
        <v>11987.8017578125</v>
      </c>
      <c r="S1350" s="3"/>
      <c r="T1350" s="3"/>
      <c r="U1350" s="3">
        <v>11986.7900390625</v>
      </c>
      <c r="V1350" s="3"/>
      <c r="W1350" s="3"/>
      <c r="X1350" s="3">
        <v>12479.052734375</v>
      </c>
      <c r="Y1350" s="3"/>
      <c r="Z1350" s="3"/>
      <c r="AA1350" s="3">
        <v>12474.4765625</v>
      </c>
      <c r="AB1350" s="3"/>
      <c r="AC1350" s="3"/>
      <c r="AD1350" s="3">
        <v>12461.94921875</v>
      </c>
      <c r="AE1350" s="3"/>
      <c r="AF1350" s="3"/>
      <c r="AG1350" s="3">
        <v>12462.9248046875</v>
      </c>
      <c r="AH1350" s="3"/>
      <c r="AI1350" s="3"/>
      <c r="AJ1350" s="3">
        <v>12743.908203125</v>
      </c>
      <c r="AK1350" s="3"/>
      <c r="AL1350" s="3"/>
      <c r="AM1350" s="3">
        <v>12745.3056640625</v>
      </c>
      <c r="AN1350" s="3"/>
      <c r="AO1350" s="3"/>
      <c r="AP1350" s="3">
        <v>12737.9052734375</v>
      </c>
      <c r="AQ1350" s="3"/>
      <c r="AR1350" s="3"/>
      <c r="AS1350" s="3">
        <v>12739.94921875</v>
      </c>
      <c r="AT1350" s="3"/>
      <c r="AU1350" s="3"/>
      <c r="AV1350" s="3">
        <v>13113.2587890625</v>
      </c>
      <c r="AW1350" s="3"/>
      <c r="AX1350" s="3"/>
      <c r="AY1350" s="3">
        <v>13109.46875</v>
      </c>
      <c r="AZ1350" s="3"/>
      <c r="BA1350" s="3"/>
      <c r="BB1350" s="3">
        <v>13100.7978515625</v>
      </c>
      <c r="BC1350" s="3"/>
      <c r="BD1350" s="3"/>
      <c r="BE1350" s="3">
        <v>13103.966796875</v>
      </c>
      <c r="BF1350" s="3"/>
      <c r="BG1350" s="3"/>
      <c r="BH1350" s="3">
        <v>13083.2783203125</v>
      </c>
      <c r="BI1350" s="3"/>
      <c r="BJ1350" s="3"/>
    </row>
    <row r="1351" spans="1:62" x14ac:dyDescent="0.3">
      <c r="A1351" s="3" t="s">
        <v>341</v>
      </c>
      <c r="B1351" s="3" t="s">
        <v>339</v>
      </c>
      <c r="C1351" s="3">
        <v>2487.5361328125</v>
      </c>
      <c r="D1351" s="3"/>
      <c r="E1351" s="3"/>
      <c r="F1351" s="3">
        <v>2614.15234375</v>
      </c>
      <c r="G1351" s="3"/>
      <c r="H1351" s="3"/>
      <c r="I1351" s="3">
        <v>2315.24291992188</v>
      </c>
      <c r="J1351" s="3"/>
      <c r="K1351" s="3"/>
      <c r="L1351" s="3">
        <v>2000.20544433594</v>
      </c>
      <c r="M1351" s="3"/>
      <c r="N1351" s="3"/>
      <c r="O1351" s="3">
        <v>3455.60107421875</v>
      </c>
      <c r="P1351" s="3"/>
      <c r="Q1351" s="3"/>
      <c r="R1351" s="3">
        <v>3534.2109375</v>
      </c>
      <c r="S1351" s="3"/>
      <c r="T1351" s="3"/>
      <c r="U1351" s="3">
        <v>3124.5068359375</v>
      </c>
      <c r="V1351" s="3"/>
      <c r="W1351" s="3"/>
      <c r="X1351" s="3">
        <v>4252.43603515625</v>
      </c>
      <c r="Y1351" s="3"/>
      <c r="Z1351" s="3"/>
      <c r="AA1351" s="3">
        <v>4747.05029296875</v>
      </c>
      <c r="AB1351" s="3"/>
      <c r="AC1351" s="3"/>
      <c r="AD1351" s="3">
        <v>4741.98828125</v>
      </c>
      <c r="AE1351" s="3"/>
      <c r="AF1351" s="3"/>
      <c r="AG1351" s="3">
        <v>4510.283203125</v>
      </c>
      <c r="AH1351" s="3"/>
      <c r="AI1351" s="3"/>
      <c r="AJ1351" s="3">
        <v>5236.26806640625</v>
      </c>
      <c r="AK1351" s="3"/>
      <c r="AL1351" s="3"/>
      <c r="AM1351" s="3">
        <v>5665.732421875</v>
      </c>
      <c r="AN1351" s="3"/>
      <c r="AO1351" s="3"/>
      <c r="AP1351" s="3">
        <v>5462.50390625</v>
      </c>
      <c r="AQ1351" s="3"/>
      <c r="AR1351" s="3"/>
      <c r="AS1351" s="3">
        <v>5328.86279296875</v>
      </c>
      <c r="AT1351" s="3"/>
      <c r="AU1351" s="3"/>
      <c r="AV1351" s="3">
        <v>6291.623046875</v>
      </c>
      <c r="AW1351" s="3"/>
      <c r="AX1351" s="3"/>
      <c r="AY1351" s="3">
        <v>6665.51513671875</v>
      </c>
      <c r="AZ1351" s="3"/>
      <c r="BA1351" s="3"/>
      <c r="BB1351" s="3">
        <v>6986.91796875</v>
      </c>
      <c r="BC1351" s="3"/>
      <c r="BD1351" s="3"/>
      <c r="BE1351" s="3">
        <v>6896.78125</v>
      </c>
      <c r="BF1351" s="3"/>
      <c r="BG1351" s="3"/>
      <c r="BH1351" s="3">
        <v>6746.9091796875</v>
      </c>
      <c r="BI1351" s="3"/>
      <c r="BJ1351" s="3"/>
    </row>
    <row r="1352" spans="1:62" x14ac:dyDescent="0.3">
      <c r="A1352" s="3" t="s">
        <v>1857</v>
      </c>
      <c r="B1352" s="3" t="s">
        <v>104</v>
      </c>
      <c r="C1352" s="3">
        <v>22.507867813110401</v>
      </c>
      <c r="D1352" s="3"/>
      <c r="E1352" s="3"/>
      <c r="F1352" s="3">
        <v>23.433300018310501</v>
      </c>
      <c r="G1352" s="3"/>
      <c r="H1352" s="3"/>
      <c r="I1352" s="3">
        <v>21.1807460784912</v>
      </c>
      <c r="J1352" s="3"/>
      <c r="K1352" s="3"/>
      <c r="L1352" s="3">
        <v>18.696029663085898</v>
      </c>
      <c r="M1352" s="3"/>
      <c r="N1352" s="3"/>
      <c r="O1352" s="3">
        <v>26.140903472900401</v>
      </c>
      <c r="P1352" s="3"/>
      <c r="Q1352" s="3"/>
      <c r="R1352" s="3">
        <v>26.248619079589801</v>
      </c>
      <c r="S1352" s="3"/>
      <c r="T1352" s="3"/>
      <c r="U1352" s="3">
        <v>23.795143127441399</v>
      </c>
      <c r="V1352" s="3"/>
      <c r="W1352" s="3"/>
      <c r="X1352" s="3">
        <v>25.78147315979</v>
      </c>
      <c r="Y1352" s="3"/>
      <c r="Z1352" s="3"/>
      <c r="AA1352" s="3">
        <v>29.000125885009801</v>
      </c>
      <c r="AB1352" s="3"/>
      <c r="AC1352" s="3"/>
      <c r="AD1352" s="3">
        <v>29.0081481933594</v>
      </c>
      <c r="AE1352" s="3"/>
      <c r="AF1352" s="3"/>
      <c r="AG1352" s="3">
        <v>27.908784866333001</v>
      </c>
      <c r="AH1352" s="3"/>
      <c r="AI1352" s="3"/>
      <c r="AJ1352" s="3">
        <v>28.687694549560501</v>
      </c>
      <c r="AK1352" s="3"/>
      <c r="AL1352" s="3"/>
      <c r="AM1352" s="3">
        <v>30.7847194671631</v>
      </c>
      <c r="AN1352" s="3"/>
      <c r="AO1352" s="3"/>
      <c r="AP1352" s="3">
        <v>30.119556427001999</v>
      </c>
      <c r="AQ1352" s="3"/>
      <c r="AR1352" s="3"/>
      <c r="AS1352" s="3">
        <v>29.598340988159201</v>
      </c>
      <c r="AT1352" s="3"/>
      <c r="AU1352" s="3"/>
      <c r="AV1352" s="3">
        <v>29.481962203979499</v>
      </c>
      <c r="AW1352" s="3"/>
      <c r="AX1352" s="3"/>
      <c r="AY1352" s="3">
        <v>31.202955245971701</v>
      </c>
      <c r="AZ1352" s="3"/>
      <c r="BA1352" s="3"/>
      <c r="BB1352" s="3">
        <v>32.5830268859863</v>
      </c>
      <c r="BC1352" s="3"/>
      <c r="BD1352" s="3"/>
      <c r="BE1352" s="3">
        <v>32.453006744384801</v>
      </c>
      <c r="BF1352" s="3"/>
      <c r="BG1352" s="3"/>
      <c r="BH1352" s="3">
        <v>32.078029632568402</v>
      </c>
      <c r="BI1352" s="3"/>
      <c r="BJ1352" s="3"/>
    </row>
    <row r="1353" spans="1:62" x14ac:dyDescent="0.3">
      <c r="A1353" s="3" t="s">
        <v>437</v>
      </c>
      <c r="B1353" s="3" t="s">
        <v>409</v>
      </c>
      <c r="C1353" s="3">
        <v>521.73931884765602</v>
      </c>
      <c r="D1353" s="3"/>
      <c r="E1353" s="3"/>
      <c r="F1353" s="3">
        <v>526.36682128906295</v>
      </c>
      <c r="G1353" s="3"/>
      <c r="H1353" s="3"/>
      <c r="I1353" s="3">
        <v>514.98968505859398</v>
      </c>
      <c r="J1353" s="3"/>
      <c r="K1353" s="3"/>
      <c r="L1353" s="3">
        <v>504.62252807617199</v>
      </c>
      <c r="M1353" s="3"/>
      <c r="N1353" s="3"/>
      <c r="O1353" s="3">
        <v>553.925048828125</v>
      </c>
      <c r="P1353" s="3"/>
      <c r="Q1353" s="3"/>
      <c r="R1353" s="3">
        <v>559.79870605468705</v>
      </c>
      <c r="S1353" s="3"/>
      <c r="T1353" s="3"/>
      <c r="U1353" s="3">
        <v>548.50836181640602</v>
      </c>
      <c r="V1353" s="3"/>
      <c r="W1353" s="3"/>
      <c r="X1353" s="3">
        <v>601.568359375</v>
      </c>
      <c r="Y1353" s="3"/>
      <c r="Z1353" s="3"/>
      <c r="AA1353" s="3">
        <v>602.22869873046898</v>
      </c>
      <c r="AB1353" s="3"/>
      <c r="AC1353" s="3"/>
      <c r="AD1353" s="3">
        <v>599.911865234375</v>
      </c>
      <c r="AE1353" s="3"/>
      <c r="AF1353" s="3"/>
      <c r="AG1353" s="3">
        <v>594.11926269531295</v>
      </c>
      <c r="AH1353" s="3"/>
      <c r="AI1353" s="3"/>
      <c r="AJ1353" s="3">
        <v>624.593017578125</v>
      </c>
      <c r="AK1353" s="3"/>
      <c r="AL1353" s="3"/>
      <c r="AM1353" s="3">
        <v>628.873291015625</v>
      </c>
      <c r="AN1353" s="3"/>
      <c r="AO1353" s="3"/>
      <c r="AP1353" s="3">
        <v>622.06964111328102</v>
      </c>
      <c r="AQ1353" s="3"/>
      <c r="AR1353" s="3"/>
      <c r="AS1353" s="3">
        <v>618.38824462890602</v>
      </c>
      <c r="AT1353" s="3"/>
      <c r="AU1353" s="3"/>
      <c r="AV1353" s="3">
        <v>667.26745605468795</v>
      </c>
      <c r="AW1353" s="3"/>
      <c r="AX1353" s="3"/>
      <c r="AY1353" s="3">
        <v>669.67053222656295</v>
      </c>
      <c r="AZ1353" s="3"/>
      <c r="BA1353" s="3"/>
      <c r="BB1353" s="3">
        <v>670.36907958984398</v>
      </c>
      <c r="BC1353" s="3"/>
      <c r="BD1353" s="3"/>
      <c r="BE1353" s="3">
        <v>666.5498046875</v>
      </c>
      <c r="BF1353" s="3"/>
      <c r="BG1353" s="3"/>
      <c r="BH1353" s="3">
        <v>660.94079589843795</v>
      </c>
      <c r="BI1353" s="3"/>
      <c r="BJ1353" s="3"/>
    </row>
    <row r="1354" spans="1:62" x14ac:dyDescent="0.3">
      <c r="A1354" s="3" t="s">
        <v>763</v>
      </c>
      <c r="B1354" s="3" t="s">
        <v>48</v>
      </c>
      <c r="C1354" s="3">
        <v>2</v>
      </c>
      <c r="D1354" s="3"/>
      <c r="E1354" s="3"/>
      <c r="F1354" s="3">
        <v>2</v>
      </c>
      <c r="G1354" s="3"/>
      <c r="H1354" s="3"/>
      <c r="I1354" s="3">
        <v>2</v>
      </c>
      <c r="J1354" s="3"/>
      <c r="K1354" s="3"/>
      <c r="L1354" s="3">
        <v>2</v>
      </c>
      <c r="M1354" s="3"/>
      <c r="N1354" s="3"/>
      <c r="O1354" s="3">
        <v>6</v>
      </c>
      <c r="P1354" s="3"/>
      <c r="Q1354" s="3"/>
      <c r="R1354" s="3">
        <v>6</v>
      </c>
      <c r="S1354" s="3"/>
      <c r="T1354" s="3"/>
      <c r="U1354" s="3">
        <v>6</v>
      </c>
      <c r="V1354" s="3"/>
      <c r="W1354" s="3"/>
      <c r="X1354" s="3">
        <v>10</v>
      </c>
      <c r="Y1354" s="3"/>
      <c r="Z1354" s="3"/>
      <c r="AA1354" s="3">
        <v>10</v>
      </c>
      <c r="AB1354" s="3"/>
      <c r="AC1354" s="3"/>
      <c r="AD1354" s="3">
        <v>9</v>
      </c>
      <c r="AE1354" s="3"/>
      <c r="AF1354" s="3"/>
      <c r="AG1354" s="3">
        <v>9</v>
      </c>
      <c r="AH1354" s="3"/>
      <c r="AI1354" s="3"/>
      <c r="AJ1354" s="3">
        <v>14</v>
      </c>
      <c r="AK1354" s="3"/>
      <c r="AL1354" s="3"/>
      <c r="AM1354" s="3">
        <v>14</v>
      </c>
      <c r="AN1354" s="3"/>
      <c r="AO1354" s="3"/>
      <c r="AP1354" s="3">
        <v>14</v>
      </c>
      <c r="AQ1354" s="3"/>
      <c r="AR1354" s="3"/>
      <c r="AS1354" s="3">
        <v>14</v>
      </c>
      <c r="AT1354" s="3"/>
      <c r="AU1354" s="3"/>
      <c r="AV1354" s="3">
        <v>16</v>
      </c>
      <c r="AW1354" s="3"/>
      <c r="AX1354" s="3"/>
      <c r="AY1354" s="3">
        <v>16</v>
      </c>
      <c r="AZ1354" s="3"/>
      <c r="BA1354" s="3"/>
      <c r="BB1354" s="3">
        <v>16</v>
      </c>
      <c r="BC1354" s="3"/>
      <c r="BD1354" s="3"/>
      <c r="BE1354" s="3">
        <v>16</v>
      </c>
      <c r="BF1354" s="3"/>
      <c r="BG1354" s="3"/>
      <c r="BH1354" s="3">
        <v>16</v>
      </c>
      <c r="BI1354" s="3"/>
      <c r="BJ1354" s="3"/>
    </row>
    <row r="1355" spans="1:62" x14ac:dyDescent="0.3">
      <c r="A1355" s="3" t="s">
        <v>779</v>
      </c>
      <c r="B1355" s="3" t="s">
        <v>48</v>
      </c>
      <c r="C1355" s="3">
        <v>2</v>
      </c>
      <c r="D1355" s="3"/>
      <c r="E1355" s="3"/>
      <c r="F1355" s="3">
        <v>6</v>
      </c>
      <c r="G1355" s="3"/>
      <c r="H1355" s="3"/>
      <c r="I1355" s="3">
        <v>10</v>
      </c>
      <c r="J1355" s="3"/>
      <c r="K1355" s="3"/>
      <c r="L1355" s="3">
        <v>14</v>
      </c>
      <c r="M1355" s="3"/>
      <c r="N1355" s="3"/>
      <c r="O1355" s="3">
        <v>4</v>
      </c>
      <c r="P1355" s="3"/>
      <c r="Q1355" s="3"/>
      <c r="R1355" s="3">
        <v>8</v>
      </c>
      <c r="S1355" s="3"/>
      <c r="T1355" s="3"/>
      <c r="U1355" s="3">
        <v>14</v>
      </c>
      <c r="V1355" s="3"/>
      <c r="W1355" s="3"/>
      <c r="X1355" s="3">
        <v>3</v>
      </c>
      <c r="Y1355" s="3"/>
      <c r="Z1355" s="3"/>
      <c r="AA1355" s="3">
        <v>6</v>
      </c>
      <c r="AB1355" s="3"/>
      <c r="AC1355" s="3"/>
      <c r="AD1355" s="3">
        <v>10</v>
      </c>
      <c r="AE1355" s="3"/>
      <c r="AF1355" s="3"/>
      <c r="AG1355" s="3">
        <v>14</v>
      </c>
      <c r="AH1355" s="3"/>
      <c r="AI1355" s="3"/>
      <c r="AJ1355" s="3">
        <v>4</v>
      </c>
      <c r="AK1355" s="3"/>
      <c r="AL1355" s="3"/>
      <c r="AM1355" s="3">
        <v>8</v>
      </c>
      <c r="AN1355" s="3"/>
      <c r="AO1355" s="3"/>
      <c r="AP1355" s="3">
        <v>14</v>
      </c>
      <c r="AQ1355" s="3"/>
      <c r="AR1355" s="3"/>
      <c r="AS1355" s="3">
        <v>16</v>
      </c>
      <c r="AT1355" s="3"/>
      <c r="AU1355" s="3"/>
      <c r="AV1355" s="3">
        <v>4</v>
      </c>
      <c r="AW1355" s="3"/>
      <c r="AX1355" s="3"/>
      <c r="AY1355" s="3">
        <v>6</v>
      </c>
      <c r="AZ1355" s="3"/>
      <c r="BA1355" s="3"/>
      <c r="BB1355" s="3">
        <v>10</v>
      </c>
      <c r="BC1355" s="3"/>
      <c r="BD1355" s="3"/>
      <c r="BE1355" s="3">
        <v>14</v>
      </c>
      <c r="BF1355" s="3"/>
      <c r="BG1355" s="3"/>
      <c r="BH1355" s="3">
        <v>16</v>
      </c>
      <c r="BI1355" s="3"/>
      <c r="BJ1355" s="3"/>
    </row>
    <row r="1356" spans="1:62" x14ac:dyDescent="0.3">
      <c r="A1356" s="3" t="s">
        <v>780</v>
      </c>
      <c r="B1356" s="3" t="s">
        <v>48</v>
      </c>
      <c r="C1356" s="3">
        <v>0</v>
      </c>
      <c r="D1356" s="3"/>
      <c r="E1356" s="3"/>
      <c r="F1356" s="3">
        <v>4</v>
      </c>
      <c r="G1356" s="3"/>
      <c r="H1356" s="3"/>
      <c r="I1356" s="3">
        <v>8</v>
      </c>
      <c r="J1356" s="3"/>
      <c r="K1356" s="3"/>
      <c r="L1356" s="3">
        <v>10</v>
      </c>
      <c r="M1356" s="3"/>
      <c r="N1356" s="3"/>
      <c r="O1356" s="3">
        <v>4</v>
      </c>
      <c r="P1356" s="3"/>
      <c r="Q1356" s="3"/>
      <c r="R1356" s="3">
        <v>6</v>
      </c>
      <c r="S1356" s="3"/>
      <c r="T1356" s="3"/>
      <c r="U1356" s="3">
        <v>10</v>
      </c>
      <c r="V1356" s="3"/>
      <c r="W1356" s="3"/>
      <c r="X1356" s="3">
        <v>0</v>
      </c>
      <c r="Y1356" s="3"/>
      <c r="Z1356" s="3"/>
      <c r="AA1356" s="3">
        <v>4</v>
      </c>
      <c r="AB1356" s="3"/>
      <c r="AC1356" s="3"/>
      <c r="AD1356" s="3">
        <v>8</v>
      </c>
      <c r="AE1356" s="3"/>
      <c r="AF1356" s="3"/>
      <c r="AG1356" s="3">
        <v>10</v>
      </c>
      <c r="AH1356" s="3"/>
      <c r="AI1356" s="3"/>
      <c r="AJ1356" s="3">
        <v>3</v>
      </c>
      <c r="AK1356" s="3"/>
      <c r="AL1356" s="3"/>
      <c r="AM1356" s="3">
        <v>6</v>
      </c>
      <c r="AN1356" s="3"/>
      <c r="AO1356" s="3"/>
      <c r="AP1356" s="3">
        <v>10</v>
      </c>
      <c r="AQ1356" s="3"/>
      <c r="AR1356" s="3"/>
      <c r="AS1356" s="3">
        <v>12</v>
      </c>
      <c r="AT1356" s="3"/>
      <c r="AU1356" s="3"/>
      <c r="AV1356" s="3">
        <v>3</v>
      </c>
      <c r="AW1356" s="3"/>
      <c r="AX1356" s="3"/>
      <c r="AY1356" s="3">
        <v>4</v>
      </c>
      <c r="AZ1356" s="3"/>
      <c r="BA1356" s="3"/>
      <c r="BB1356" s="3">
        <v>8</v>
      </c>
      <c r="BC1356" s="3"/>
      <c r="BD1356" s="3"/>
      <c r="BE1356" s="3">
        <v>10</v>
      </c>
      <c r="BF1356" s="3"/>
      <c r="BG1356" s="3"/>
      <c r="BH1356" s="3">
        <v>12</v>
      </c>
      <c r="BI1356" s="3"/>
      <c r="BJ1356" s="3"/>
    </row>
    <row r="1357" spans="1:62" x14ac:dyDescent="0.3">
      <c r="A1357" s="3" t="s">
        <v>781</v>
      </c>
      <c r="B1357" s="3" t="s">
        <v>48</v>
      </c>
      <c r="C1357" s="3">
        <v>2</v>
      </c>
      <c r="D1357" s="3"/>
      <c r="E1357" s="3"/>
      <c r="F1357" s="3">
        <v>6</v>
      </c>
      <c r="G1357" s="3"/>
      <c r="H1357" s="3"/>
      <c r="I1357" s="3">
        <v>10</v>
      </c>
      <c r="J1357" s="3"/>
      <c r="K1357" s="3"/>
      <c r="L1357" s="3">
        <v>14</v>
      </c>
      <c r="M1357" s="3"/>
      <c r="N1357" s="3"/>
      <c r="O1357" s="3">
        <v>4</v>
      </c>
      <c r="P1357" s="3"/>
      <c r="Q1357" s="3"/>
      <c r="R1357" s="3">
        <v>8</v>
      </c>
      <c r="S1357" s="3"/>
      <c r="T1357" s="3"/>
      <c r="U1357" s="3">
        <v>14</v>
      </c>
      <c r="V1357" s="3"/>
      <c r="W1357" s="3"/>
      <c r="X1357" s="3">
        <v>3</v>
      </c>
      <c r="Y1357" s="3"/>
      <c r="Z1357" s="3"/>
      <c r="AA1357" s="3">
        <v>6</v>
      </c>
      <c r="AB1357" s="3"/>
      <c r="AC1357" s="3"/>
      <c r="AD1357" s="3">
        <v>10</v>
      </c>
      <c r="AE1357" s="3"/>
      <c r="AF1357" s="3"/>
      <c r="AG1357" s="3">
        <v>14</v>
      </c>
      <c r="AH1357" s="3"/>
      <c r="AI1357" s="3"/>
      <c r="AJ1357" s="3">
        <v>4</v>
      </c>
      <c r="AK1357" s="3"/>
      <c r="AL1357" s="3"/>
      <c r="AM1357" s="3">
        <v>8</v>
      </c>
      <c r="AN1357" s="3"/>
      <c r="AO1357" s="3"/>
      <c r="AP1357" s="3">
        <v>14</v>
      </c>
      <c r="AQ1357" s="3"/>
      <c r="AR1357" s="3"/>
      <c r="AS1357" s="3">
        <v>16</v>
      </c>
      <c r="AT1357" s="3"/>
      <c r="AU1357" s="3"/>
      <c r="AV1357" s="3">
        <v>4</v>
      </c>
      <c r="AW1357" s="3"/>
      <c r="AX1357" s="3"/>
      <c r="AY1357" s="3">
        <v>6</v>
      </c>
      <c r="AZ1357" s="3"/>
      <c r="BA1357" s="3"/>
      <c r="BB1357" s="3">
        <v>10</v>
      </c>
      <c r="BC1357" s="3"/>
      <c r="BD1357" s="3"/>
      <c r="BE1357" s="3">
        <v>14</v>
      </c>
      <c r="BF1357" s="3"/>
      <c r="BG1357" s="3"/>
      <c r="BH1357" s="3">
        <v>16</v>
      </c>
      <c r="BI1357" s="3"/>
      <c r="BJ1357" s="3"/>
    </row>
    <row r="1358" spans="1:62" x14ac:dyDescent="0.3">
      <c r="A1358" s="3" t="s">
        <v>782</v>
      </c>
      <c r="B1358" s="3" t="s">
        <v>48</v>
      </c>
      <c r="C1358" s="3">
        <v>0</v>
      </c>
      <c r="D1358" s="3"/>
      <c r="E1358" s="3"/>
      <c r="F1358" s="3">
        <v>4</v>
      </c>
      <c r="G1358" s="3"/>
      <c r="H1358" s="3"/>
      <c r="I1358" s="3">
        <v>8</v>
      </c>
      <c r="J1358" s="3"/>
      <c r="K1358" s="3"/>
      <c r="L1358" s="3">
        <v>10</v>
      </c>
      <c r="M1358" s="3"/>
      <c r="N1358" s="3"/>
      <c r="O1358" s="3">
        <v>4</v>
      </c>
      <c r="P1358" s="3"/>
      <c r="Q1358" s="3"/>
      <c r="R1358" s="3">
        <v>6</v>
      </c>
      <c r="S1358" s="3"/>
      <c r="T1358" s="3"/>
      <c r="U1358" s="3">
        <v>10</v>
      </c>
      <c r="V1358" s="3"/>
      <c r="W1358" s="3"/>
      <c r="X1358" s="3">
        <v>0</v>
      </c>
      <c r="Y1358" s="3"/>
      <c r="Z1358" s="3"/>
      <c r="AA1358" s="3">
        <v>4</v>
      </c>
      <c r="AB1358" s="3"/>
      <c r="AC1358" s="3"/>
      <c r="AD1358" s="3">
        <v>8</v>
      </c>
      <c r="AE1358" s="3"/>
      <c r="AF1358" s="3"/>
      <c r="AG1358" s="3">
        <v>10</v>
      </c>
      <c r="AH1358" s="3"/>
      <c r="AI1358" s="3"/>
      <c r="AJ1358" s="3">
        <v>3</v>
      </c>
      <c r="AK1358" s="3"/>
      <c r="AL1358" s="3"/>
      <c r="AM1358" s="3">
        <v>6</v>
      </c>
      <c r="AN1358" s="3"/>
      <c r="AO1358" s="3"/>
      <c r="AP1358" s="3">
        <v>10</v>
      </c>
      <c r="AQ1358" s="3"/>
      <c r="AR1358" s="3"/>
      <c r="AS1358" s="3">
        <v>14</v>
      </c>
      <c r="AT1358" s="3"/>
      <c r="AU1358" s="3"/>
      <c r="AV1358" s="3">
        <v>3</v>
      </c>
      <c r="AW1358" s="3"/>
      <c r="AX1358" s="3"/>
      <c r="AY1358" s="3">
        <v>4</v>
      </c>
      <c r="AZ1358" s="3"/>
      <c r="BA1358" s="3"/>
      <c r="BB1358" s="3">
        <v>8</v>
      </c>
      <c r="BC1358" s="3"/>
      <c r="BD1358" s="3"/>
      <c r="BE1358" s="3">
        <v>10</v>
      </c>
      <c r="BF1358" s="3"/>
      <c r="BG1358" s="3"/>
      <c r="BH1358" s="3">
        <v>14</v>
      </c>
      <c r="BI1358" s="3"/>
      <c r="BJ1358" s="3"/>
    </row>
    <row r="1359" spans="1:62" x14ac:dyDescent="0.3">
      <c r="A1359" s="3" t="s">
        <v>783</v>
      </c>
      <c r="B1359" s="3" t="s">
        <v>48</v>
      </c>
      <c r="C1359" s="3">
        <v>2</v>
      </c>
      <c r="D1359" s="3"/>
      <c r="E1359" s="3"/>
      <c r="F1359" s="3">
        <v>6</v>
      </c>
      <c r="G1359" s="3"/>
      <c r="H1359" s="3"/>
      <c r="I1359" s="3">
        <v>10</v>
      </c>
      <c r="J1359" s="3"/>
      <c r="K1359" s="3"/>
      <c r="L1359" s="3">
        <v>14</v>
      </c>
      <c r="M1359" s="3"/>
      <c r="N1359" s="3"/>
      <c r="O1359" s="3">
        <v>4</v>
      </c>
      <c r="P1359" s="3"/>
      <c r="Q1359" s="3"/>
      <c r="R1359" s="3">
        <v>8</v>
      </c>
      <c r="S1359" s="3"/>
      <c r="T1359" s="3"/>
      <c r="U1359" s="3">
        <v>14</v>
      </c>
      <c r="V1359" s="3"/>
      <c r="W1359" s="3"/>
      <c r="X1359" s="3">
        <v>3</v>
      </c>
      <c r="Y1359" s="3"/>
      <c r="Z1359" s="3"/>
      <c r="AA1359" s="3">
        <v>6</v>
      </c>
      <c r="AB1359" s="3"/>
      <c r="AC1359" s="3"/>
      <c r="AD1359" s="3">
        <v>10</v>
      </c>
      <c r="AE1359" s="3"/>
      <c r="AF1359" s="3"/>
      <c r="AG1359" s="3">
        <v>14</v>
      </c>
      <c r="AH1359" s="3"/>
      <c r="AI1359" s="3"/>
      <c r="AJ1359" s="3">
        <v>4</v>
      </c>
      <c r="AK1359" s="3"/>
      <c r="AL1359" s="3"/>
      <c r="AM1359" s="3">
        <v>8</v>
      </c>
      <c r="AN1359" s="3"/>
      <c r="AO1359" s="3"/>
      <c r="AP1359" s="3">
        <v>14</v>
      </c>
      <c r="AQ1359" s="3"/>
      <c r="AR1359" s="3"/>
      <c r="AS1359" s="3">
        <v>18</v>
      </c>
      <c r="AT1359" s="3"/>
      <c r="AU1359" s="3"/>
      <c r="AV1359" s="3">
        <v>4</v>
      </c>
      <c r="AW1359" s="3"/>
      <c r="AX1359" s="3"/>
      <c r="AY1359" s="3">
        <v>6</v>
      </c>
      <c r="AZ1359" s="3"/>
      <c r="BA1359" s="3"/>
      <c r="BB1359" s="3">
        <v>10</v>
      </c>
      <c r="BC1359" s="3"/>
      <c r="BD1359" s="3"/>
      <c r="BE1359" s="3">
        <v>14</v>
      </c>
      <c r="BF1359" s="3"/>
      <c r="BG1359" s="3"/>
      <c r="BH1359" s="3">
        <v>18</v>
      </c>
      <c r="BI1359" s="3"/>
      <c r="BJ1359" s="3"/>
    </row>
    <row r="1360" spans="1:62" x14ac:dyDescent="0.3">
      <c r="A1360" s="3" t="s">
        <v>784</v>
      </c>
      <c r="B1360" s="3" t="s">
        <v>48</v>
      </c>
      <c r="C1360" s="3">
        <v>2</v>
      </c>
      <c r="D1360" s="3"/>
      <c r="E1360" s="3"/>
      <c r="F1360" s="3">
        <v>6</v>
      </c>
      <c r="G1360" s="3"/>
      <c r="H1360" s="3"/>
      <c r="I1360" s="3">
        <v>10</v>
      </c>
      <c r="J1360" s="3"/>
      <c r="K1360" s="3"/>
      <c r="L1360" s="3">
        <v>14</v>
      </c>
      <c r="M1360" s="3"/>
      <c r="N1360" s="3"/>
      <c r="O1360" s="3">
        <v>4</v>
      </c>
      <c r="P1360" s="3"/>
      <c r="Q1360" s="3"/>
      <c r="R1360" s="3">
        <v>6</v>
      </c>
      <c r="S1360" s="3"/>
      <c r="T1360" s="3"/>
      <c r="U1360" s="3">
        <v>10</v>
      </c>
      <c r="V1360" s="3"/>
      <c r="W1360" s="3"/>
      <c r="X1360" s="3">
        <v>3</v>
      </c>
      <c r="Y1360" s="3"/>
      <c r="Z1360" s="3"/>
      <c r="AA1360" s="3">
        <v>6</v>
      </c>
      <c r="AB1360" s="3"/>
      <c r="AC1360" s="3"/>
      <c r="AD1360" s="3">
        <v>10</v>
      </c>
      <c r="AE1360" s="3"/>
      <c r="AF1360" s="3"/>
      <c r="AG1360" s="3">
        <v>14</v>
      </c>
      <c r="AH1360" s="3"/>
      <c r="AI1360" s="3"/>
      <c r="AJ1360" s="3">
        <v>3</v>
      </c>
      <c r="AK1360" s="3"/>
      <c r="AL1360" s="3"/>
      <c r="AM1360" s="3">
        <v>6</v>
      </c>
      <c r="AN1360" s="3"/>
      <c r="AO1360" s="3"/>
      <c r="AP1360" s="3">
        <v>10</v>
      </c>
      <c r="AQ1360" s="3"/>
      <c r="AR1360" s="3"/>
      <c r="AS1360" s="3">
        <v>14</v>
      </c>
      <c r="AT1360" s="3"/>
      <c r="AU1360" s="3"/>
      <c r="AV1360" s="3">
        <v>4</v>
      </c>
      <c r="AW1360" s="3"/>
      <c r="AX1360" s="3"/>
      <c r="AY1360" s="3">
        <v>6</v>
      </c>
      <c r="AZ1360" s="3"/>
      <c r="BA1360" s="3"/>
      <c r="BB1360" s="3">
        <v>10</v>
      </c>
      <c r="BC1360" s="3"/>
      <c r="BD1360" s="3"/>
      <c r="BE1360" s="3">
        <v>14</v>
      </c>
      <c r="BF1360" s="3"/>
      <c r="BG1360" s="3"/>
      <c r="BH1360" s="3">
        <v>18</v>
      </c>
      <c r="BI1360" s="3"/>
      <c r="BJ1360" s="3"/>
    </row>
    <row r="1361" spans="1:62" x14ac:dyDescent="0.3">
      <c r="A1361" s="3" t="s">
        <v>767</v>
      </c>
      <c r="B1361" s="3" t="s">
        <v>277</v>
      </c>
      <c r="C1361" s="3">
        <v>11496.0654296875</v>
      </c>
      <c r="D1361" s="3"/>
      <c r="E1361" s="3"/>
      <c r="F1361" s="3">
        <v>11495.0947265625</v>
      </c>
      <c r="G1361" s="3"/>
      <c r="H1361" s="3"/>
      <c r="I1361" s="3">
        <v>11489.244140625</v>
      </c>
      <c r="J1361" s="3"/>
      <c r="K1361" s="3"/>
      <c r="L1361" s="3">
        <v>11490.21484375</v>
      </c>
      <c r="M1361" s="3"/>
      <c r="N1361" s="3"/>
      <c r="O1361" s="3">
        <v>11985.6787109375</v>
      </c>
      <c r="P1361" s="3" t="s">
        <v>813</v>
      </c>
      <c r="Q1361" s="3">
        <v>11983.5869140625</v>
      </c>
      <c r="R1361" s="3">
        <v>11987.8017578125</v>
      </c>
      <c r="S1361" s="3"/>
      <c r="T1361" s="3"/>
      <c r="U1361" s="3">
        <v>11986.7900390625</v>
      </c>
      <c r="V1361" s="3"/>
      <c r="W1361" s="3"/>
      <c r="X1361" s="3">
        <v>12478.98828125</v>
      </c>
      <c r="Y1361" s="3" t="s">
        <v>1743</v>
      </c>
      <c r="Z1361" s="3">
        <v>12478.6474609375</v>
      </c>
      <c r="AA1361" s="3">
        <v>12474.4765625</v>
      </c>
      <c r="AB1361" s="3" t="s">
        <v>1743</v>
      </c>
      <c r="AC1361" s="3">
        <v>12474.4765625</v>
      </c>
      <c r="AD1361" s="3">
        <v>12461.94921875</v>
      </c>
      <c r="AE1361" s="3" t="s">
        <v>1743</v>
      </c>
      <c r="AF1361" s="3">
        <v>12461.94921875</v>
      </c>
      <c r="AG1361" s="3">
        <v>12462.9248046875</v>
      </c>
      <c r="AH1361" s="3" t="s">
        <v>1743</v>
      </c>
      <c r="AI1361" s="3">
        <v>12462.9248046875</v>
      </c>
      <c r="AJ1361" s="3">
        <v>12743.8779296875</v>
      </c>
      <c r="AK1361" s="3"/>
      <c r="AL1361" s="3"/>
      <c r="AM1361" s="3">
        <v>12745.3056640625</v>
      </c>
      <c r="AN1361" s="3"/>
      <c r="AO1361" s="3"/>
      <c r="AP1361" s="3">
        <v>12737.9052734375</v>
      </c>
      <c r="AQ1361" s="3"/>
      <c r="AR1361" s="3"/>
      <c r="AS1361" s="3">
        <v>12739.94921875</v>
      </c>
      <c r="AT1361" s="3"/>
      <c r="AU1361" s="3"/>
      <c r="AV1361" s="3">
        <v>13113.212890625</v>
      </c>
      <c r="AW1361" s="3"/>
      <c r="AX1361" s="3"/>
      <c r="AY1361" s="3">
        <v>13109.46875</v>
      </c>
      <c r="AZ1361" s="3"/>
      <c r="BA1361" s="3"/>
      <c r="BB1361" s="3">
        <v>13100.7978515625</v>
      </c>
      <c r="BC1361" s="3"/>
      <c r="BD1361" s="3"/>
      <c r="BE1361" s="3">
        <v>13103.966796875</v>
      </c>
      <c r="BF1361" s="3"/>
      <c r="BG1361" s="3"/>
      <c r="BH1361" s="3">
        <v>13083.2783203125</v>
      </c>
      <c r="BI1361" s="3"/>
      <c r="BJ1361" s="3"/>
    </row>
    <row r="1362" spans="1:62" x14ac:dyDescent="0.3">
      <c r="A1362" s="3" t="s">
        <v>772</v>
      </c>
      <c r="B1362" s="3" t="s">
        <v>277</v>
      </c>
      <c r="C1362" s="3">
        <v>5997.73193359375</v>
      </c>
      <c r="D1362" s="3"/>
      <c r="E1362" s="3"/>
      <c r="F1362" s="3">
        <v>8409.5712890625</v>
      </c>
      <c r="G1362" s="3"/>
      <c r="H1362" s="3"/>
      <c r="I1362" s="3">
        <v>10804.73046875</v>
      </c>
      <c r="J1362" s="3"/>
      <c r="K1362" s="3"/>
      <c r="L1362" s="3">
        <v>11994.30078125</v>
      </c>
      <c r="M1362" s="3" t="s">
        <v>813</v>
      </c>
      <c r="N1362" s="3">
        <v>11989.42578125</v>
      </c>
      <c r="O1362" s="3">
        <v>7284.123046875</v>
      </c>
      <c r="P1362" s="3" t="s">
        <v>753</v>
      </c>
      <c r="Q1362" s="3">
        <v>7304.65673828125</v>
      </c>
      <c r="R1362" s="3">
        <v>9619.267578125</v>
      </c>
      <c r="S1362" s="3" t="s">
        <v>813</v>
      </c>
      <c r="T1362" s="3">
        <v>9618.119140625</v>
      </c>
      <c r="U1362" s="3">
        <v>12013.4033203125</v>
      </c>
      <c r="V1362" s="3" t="s">
        <v>813</v>
      </c>
      <c r="W1362" s="3">
        <v>12011.6142578125</v>
      </c>
      <c r="X1362" s="3">
        <v>6024.48388671875</v>
      </c>
      <c r="Y1362" s="3" t="s">
        <v>753</v>
      </c>
      <c r="Z1362" s="3">
        <v>6028.9638671875</v>
      </c>
      <c r="AA1362" s="3">
        <v>8410.3271484375</v>
      </c>
      <c r="AB1362" s="3" t="s">
        <v>813</v>
      </c>
      <c r="AC1362" s="3">
        <v>8409.4541015625</v>
      </c>
      <c r="AD1362" s="3">
        <v>10815.98046875</v>
      </c>
      <c r="AE1362" s="3" t="s">
        <v>813</v>
      </c>
      <c r="AF1362" s="3">
        <v>10813.6162109375</v>
      </c>
      <c r="AG1362" s="3">
        <v>12011.486328125</v>
      </c>
      <c r="AH1362" s="3"/>
      <c r="AI1362" s="3"/>
      <c r="AJ1362" s="3">
        <v>7223.94287109375</v>
      </c>
      <c r="AK1362" s="3" t="s">
        <v>753</v>
      </c>
      <c r="AL1362" s="3">
        <v>7226.9326171875</v>
      </c>
      <c r="AM1362" s="3">
        <v>9602.7421875</v>
      </c>
      <c r="AN1362" s="3" t="s">
        <v>813</v>
      </c>
      <c r="AO1362" s="3">
        <v>9601.4970703125</v>
      </c>
      <c r="AP1362" s="3">
        <v>12008.376953125</v>
      </c>
      <c r="AQ1362" s="3" t="s">
        <v>813</v>
      </c>
      <c r="AR1362" s="3">
        <v>12006.015625</v>
      </c>
      <c r="AS1362" s="3">
        <v>12603.322265625</v>
      </c>
      <c r="AT1362" s="3"/>
      <c r="AU1362" s="3"/>
      <c r="AV1362" s="3">
        <v>7234.44384765625</v>
      </c>
      <c r="AW1362" s="3" t="s">
        <v>753</v>
      </c>
      <c r="AX1362" s="3">
        <v>7238.453125</v>
      </c>
      <c r="AY1362" s="3">
        <v>8417.96875</v>
      </c>
      <c r="AZ1362" s="3"/>
      <c r="BA1362" s="3"/>
      <c r="BB1362" s="3">
        <v>10814.7783203125</v>
      </c>
      <c r="BC1362" s="3" t="s">
        <v>813</v>
      </c>
      <c r="BD1362" s="3">
        <v>10813.1376953125</v>
      </c>
      <c r="BE1362" s="3">
        <v>12012.5302734375</v>
      </c>
      <c r="BF1362" s="3"/>
      <c r="BG1362" s="3"/>
      <c r="BH1362" s="3">
        <v>12601.646484375</v>
      </c>
      <c r="BI1362" s="3"/>
      <c r="BJ1362" s="3"/>
    </row>
    <row r="1363" spans="1:62" x14ac:dyDescent="0.3">
      <c r="A1363" s="3" t="s">
        <v>761</v>
      </c>
      <c r="B1363" s="3" t="s">
        <v>48</v>
      </c>
      <c r="C1363" s="3">
        <v>1</v>
      </c>
      <c r="D1363" s="3"/>
      <c r="E1363" s="3"/>
      <c r="F1363" s="3">
        <v>2</v>
      </c>
      <c r="G1363" s="3"/>
      <c r="H1363" s="3"/>
      <c r="I1363" s="3">
        <v>3</v>
      </c>
      <c r="J1363" s="3"/>
      <c r="K1363" s="3"/>
      <c r="L1363" s="3">
        <v>4</v>
      </c>
      <c r="M1363" s="3"/>
      <c r="N1363" s="3"/>
      <c r="O1363" s="3">
        <v>5</v>
      </c>
      <c r="P1363" s="3"/>
      <c r="Q1363" s="3"/>
      <c r="R1363" s="3">
        <v>6</v>
      </c>
      <c r="S1363" s="3"/>
      <c r="T1363" s="3"/>
      <c r="U1363" s="3">
        <v>7</v>
      </c>
      <c r="V1363" s="3"/>
      <c r="W1363" s="3"/>
      <c r="X1363" s="3">
        <v>8</v>
      </c>
      <c r="Y1363" s="3"/>
      <c r="Z1363" s="3"/>
      <c r="AA1363" s="3">
        <v>9</v>
      </c>
      <c r="AB1363" s="3"/>
      <c r="AC1363" s="3"/>
      <c r="AD1363" s="3">
        <v>10</v>
      </c>
      <c r="AE1363" s="3"/>
      <c r="AF1363" s="3"/>
      <c r="AG1363" s="3">
        <v>11</v>
      </c>
      <c r="AH1363" s="3"/>
      <c r="AI1363" s="3"/>
      <c r="AJ1363" s="3">
        <v>12</v>
      </c>
      <c r="AK1363" s="3"/>
      <c r="AL1363" s="3"/>
      <c r="AM1363" s="3">
        <v>13</v>
      </c>
      <c r="AN1363" s="3"/>
      <c r="AO1363" s="3"/>
      <c r="AP1363" s="3">
        <v>14</v>
      </c>
      <c r="AQ1363" s="3"/>
      <c r="AR1363" s="3"/>
      <c r="AS1363" s="3">
        <v>15</v>
      </c>
      <c r="AT1363" s="3"/>
      <c r="AU1363" s="3"/>
      <c r="AV1363" s="3">
        <v>16</v>
      </c>
      <c r="AW1363" s="3"/>
      <c r="AX1363" s="3"/>
      <c r="AY1363" s="3">
        <v>17</v>
      </c>
      <c r="AZ1363" s="3"/>
      <c r="BA1363" s="3"/>
      <c r="BB1363" s="3">
        <v>18</v>
      </c>
      <c r="BC1363" s="3"/>
      <c r="BD1363" s="3"/>
      <c r="BE1363" s="3">
        <v>19</v>
      </c>
      <c r="BF1363" s="3"/>
      <c r="BG1363" s="3"/>
      <c r="BH1363" s="3">
        <v>20</v>
      </c>
      <c r="BI1363" s="3"/>
      <c r="BJ1363" s="3"/>
    </row>
    <row r="1364" spans="1:62" x14ac:dyDescent="0.3">
      <c r="A1364" s="3" t="s">
        <v>762</v>
      </c>
      <c r="B1364" s="3" t="s">
        <v>48</v>
      </c>
      <c r="C1364" s="3">
        <v>22</v>
      </c>
      <c r="D1364" s="3"/>
      <c r="E1364" s="3"/>
      <c r="F1364" s="3">
        <v>22</v>
      </c>
      <c r="G1364" s="3"/>
      <c r="H1364" s="3"/>
      <c r="I1364" s="3">
        <v>22</v>
      </c>
      <c r="J1364" s="3"/>
      <c r="K1364" s="3"/>
      <c r="L1364" s="3">
        <v>22</v>
      </c>
      <c r="M1364" s="3"/>
      <c r="N1364" s="3"/>
      <c r="O1364" s="3">
        <v>22</v>
      </c>
      <c r="P1364" s="3"/>
      <c r="Q1364" s="3"/>
      <c r="R1364" s="3">
        <v>22</v>
      </c>
      <c r="S1364" s="3"/>
      <c r="T1364" s="3"/>
      <c r="U1364" s="3">
        <v>22</v>
      </c>
      <c r="V1364" s="3"/>
      <c r="W1364" s="3"/>
      <c r="X1364" s="3">
        <v>22</v>
      </c>
      <c r="Y1364" s="3"/>
      <c r="Z1364" s="3"/>
      <c r="AA1364" s="3">
        <v>22</v>
      </c>
      <c r="AB1364" s="3"/>
      <c r="AC1364" s="3"/>
      <c r="AD1364" s="3">
        <v>22</v>
      </c>
      <c r="AE1364" s="3"/>
      <c r="AF1364" s="3"/>
      <c r="AG1364" s="3">
        <v>22</v>
      </c>
      <c r="AH1364" s="3"/>
      <c r="AI1364" s="3"/>
      <c r="AJ1364" s="3">
        <v>22</v>
      </c>
      <c r="AK1364" s="3"/>
      <c r="AL1364" s="3"/>
      <c r="AM1364" s="3">
        <v>22</v>
      </c>
      <c r="AN1364" s="3"/>
      <c r="AO1364" s="3"/>
      <c r="AP1364" s="3">
        <v>22</v>
      </c>
      <c r="AQ1364" s="3"/>
      <c r="AR1364" s="3"/>
      <c r="AS1364" s="3">
        <v>22</v>
      </c>
      <c r="AT1364" s="3"/>
      <c r="AU1364" s="3"/>
      <c r="AV1364" s="3">
        <v>22</v>
      </c>
      <c r="AW1364" s="3"/>
      <c r="AX1364" s="3"/>
      <c r="AY1364" s="3">
        <v>22</v>
      </c>
      <c r="AZ1364" s="3"/>
      <c r="BA1364" s="3"/>
      <c r="BB1364" s="3">
        <v>22</v>
      </c>
      <c r="BC1364" s="3"/>
      <c r="BD1364" s="3"/>
      <c r="BE1364" s="3">
        <v>22</v>
      </c>
      <c r="BF1364" s="3"/>
      <c r="BG1364" s="3"/>
      <c r="BH1364" s="3">
        <v>22</v>
      </c>
      <c r="BI1364" s="3"/>
      <c r="BJ1364" s="3"/>
    </row>
    <row r="1365" spans="1:62" x14ac:dyDescent="0.3">
      <c r="A1365" s="3" t="s">
        <v>766</v>
      </c>
      <c r="B1365" s="3" t="s">
        <v>277</v>
      </c>
      <c r="C1365" s="3">
        <v>11500</v>
      </c>
      <c r="D1365" s="3"/>
      <c r="E1365" s="3"/>
      <c r="F1365" s="3">
        <v>11500</v>
      </c>
      <c r="G1365" s="3"/>
      <c r="H1365" s="3"/>
      <c r="I1365" s="3">
        <v>11500</v>
      </c>
      <c r="J1365" s="3"/>
      <c r="K1365" s="3"/>
      <c r="L1365" s="3">
        <v>11500</v>
      </c>
      <c r="M1365" s="3"/>
      <c r="N1365" s="3"/>
      <c r="O1365" s="3">
        <v>12000</v>
      </c>
      <c r="P1365" s="3"/>
      <c r="Q1365" s="3"/>
      <c r="R1365" s="3">
        <v>12000</v>
      </c>
      <c r="S1365" s="3"/>
      <c r="T1365" s="3"/>
      <c r="U1365" s="3">
        <v>12000</v>
      </c>
      <c r="V1365" s="3"/>
      <c r="W1365" s="3"/>
      <c r="X1365" s="3">
        <v>12500</v>
      </c>
      <c r="Y1365" s="3"/>
      <c r="Z1365" s="3"/>
      <c r="AA1365" s="3">
        <v>12500</v>
      </c>
      <c r="AB1365" s="3"/>
      <c r="AC1365" s="3"/>
      <c r="AD1365" s="3">
        <v>12500</v>
      </c>
      <c r="AE1365" s="3"/>
      <c r="AF1365" s="3"/>
      <c r="AG1365" s="3">
        <v>12500</v>
      </c>
      <c r="AH1365" s="3"/>
      <c r="AI1365" s="3"/>
      <c r="AJ1365" s="3">
        <v>12700</v>
      </c>
      <c r="AK1365" s="3"/>
      <c r="AL1365" s="3"/>
      <c r="AM1365" s="3">
        <v>12700</v>
      </c>
      <c r="AN1365" s="3"/>
      <c r="AO1365" s="3"/>
      <c r="AP1365" s="3">
        <v>12700</v>
      </c>
      <c r="AQ1365" s="3"/>
      <c r="AR1365" s="3"/>
      <c r="AS1365" s="3">
        <v>12700</v>
      </c>
      <c r="AT1365" s="3"/>
      <c r="AU1365" s="3"/>
      <c r="AV1365" s="3">
        <v>-88888</v>
      </c>
      <c r="AW1365" s="3"/>
      <c r="AX1365" s="3"/>
      <c r="AY1365" s="3">
        <v>-88888</v>
      </c>
      <c r="AZ1365" s="3"/>
      <c r="BA1365" s="3"/>
      <c r="BB1365" s="3">
        <v>-88888</v>
      </c>
      <c r="BC1365" s="3"/>
      <c r="BD1365" s="3"/>
      <c r="BE1365" s="3">
        <v>-88888</v>
      </c>
      <c r="BF1365" s="3"/>
      <c r="BG1365" s="3"/>
      <c r="BH1365" s="3">
        <v>-88888</v>
      </c>
      <c r="BI1365" s="3"/>
      <c r="BJ1365" s="3"/>
    </row>
    <row r="1366" spans="1:62" x14ac:dyDescent="0.3">
      <c r="A1366" s="3" t="s">
        <v>787</v>
      </c>
      <c r="B1366" s="3" t="s">
        <v>277</v>
      </c>
      <c r="C1366" s="3">
        <v>6000</v>
      </c>
      <c r="D1366" s="3"/>
      <c r="E1366" s="3"/>
      <c r="F1366" s="3">
        <v>8400</v>
      </c>
      <c r="G1366" s="3"/>
      <c r="H1366" s="3"/>
      <c r="I1366" s="3">
        <v>10800</v>
      </c>
      <c r="J1366" s="3"/>
      <c r="K1366" s="3"/>
      <c r="L1366" s="3">
        <v>12000</v>
      </c>
      <c r="M1366" s="3"/>
      <c r="N1366" s="3"/>
      <c r="O1366" s="3">
        <v>7200</v>
      </c>
      <c r="P1366" s="3"/>
      <c r="Q1366" s="3"/>
      <c r="R1366" s="3">
        <v>9600</v>
      </c>
      <c r="S1366" s="3"/>
      <c r="T1366" s="3"/>
      <c r="U1366" s="3">
        <v>12000</v>
      </c>
      <c r="V1366" s="3"/>
      <c r="W1366" s="3"/>
      <c r="X1366" s="3">
        <v>6000</v>
      </c>
      <c r="Y1366" s="3"/>
      <c r="Z1366" s="3"/>
      <c r="AA1366" s="3">
        <v>8400</v>
      </c>
      <c r="AB1366" s="3"/>
      <c r="AC1366" s="3"/>
      <c r="AD1366" s="3">
        <v>10800</v>
      </c>
      <c r="AE1366" s="3"/>
      <c r="AF1366" s="3"/>
      <c r="AG1366" s="3">
        <v>12000</v>
      </c>
      <c r="AH1366" s="3"/>
      <c r="AI1366" s="3"/>
      <c r="AJ1366" s="3">
        <v>7200</v>
      </c>
      <c r="AK1366" s="3"/>
      <c r="AL1366" s="3"/>
      <c r="AM1366" s="3">
        <v>9600</v>
      </c>
      <c r="AN1366" s="3"/>
      <c r="AO1366" s="3"/>
      <c r="AP1366" s="3">
        <v>12000</v>
      </c>
      <c r="AQ1366" s="3"/>
      <c r="AR1366" s="3"/>
      <c r="AS1366" s="3">
        <v>12600</v>
      </c>
      <c r="AT1366" s="3"/>
      <c r="AU1366" s="3"/>
      <c r="AV1366" s="3">
        <v>6000</v>
      </c>
      <c r="AW1366" s="3"/>
      <c r="AX1366" s="3"/>
      <c r="AY1366" s="3">
        <v>8400</v>
      </c>
      <c r="AZ1366" s="3"/>
      <c r="BA1366" s="3"/>
      <c r="BB1366" s="3">
        <v>10800</v>
      </c>
      <c r="BC1366" s="3"/>
      <c r="BD1366" s="3"/>
      <c r="BE1366" s="3">
        <v>12000</v>
      </c>
      <c r="BF1366" s="3"/>
      <c r="BG1366" s="3"/>
      <c r="BH1366" s="3">
        <v>12600</v>
      </c>
      <c r="BI1366" s="3"/>
      <c r="BJ1366" s="3"/>
    </row>
    <row r="1367" spans="1:62" x14ac:dyDescent="0.3">
      <c r="A1367" s="3" t="s">
        <v>764</v>
      </c>
      <c r="B1367" s="3" t="s">
        <v>277</v>
      </c>
      <c r="C1367" s="3">
        <v>11628.9833984375</v>
      </c>
      <c r="D1367" s="3"/>
      <c r="E1367" s="3"/>
      <c r="F1367" s="3">
        <v>11630.95703125</v>
      </c>
      <c r="G1367" s="3"/>
      <c r="H1367" s="3"/>
      <c r="I1367" s="3">
        <v>11635.888671875</v>
      </c>
      <c r="J1367" s="3"/>
      <c r="K1367" s="3"/>
      <c r="L1367" s="3">
        <v>11635.888671875</v>
      </c>
      <c r="M1367" s="3"/>
      <c r="N1367" s="3"/>
      <c r="O1367" s="3">
        <v>12157.220703125</v>
      </c>
      <c r="P1367" s="3"/>
      <c r="Q1367" s="3"/>
      <c r="R1367" s="3">
        <v>12162.3583984375</v>
      </c>
      <c r="S1367" s="3"/>
      <c r="T1367" s="3"/>
      <c r="U1367" s="3">
        <v>12163.384765625</v>
      </c>
      <c r="V1367" s="3"/>
      <c r="W1367" s="3"/>
      <c r="X1367" s="3">
        <v>12675.541015625</v>
      </c>
      <c r="Y1367" s="3"/>
      <c r="Z1367" s="3"/>
      <c r="AA1367" s="3">
        <v>12680.8876953125</v>
      </c>
      <c r="AB1367" s="3"/>
      <c r="AC1367" s="3"/>
      <c r="AD1367" s="3">
        <v>12692.6416015625</v>
      </c>
      <c r="AE1367" s="3"/>
      <c r="AF1367" s="3"/>
      <c r="AG1367" s="3">
        <v>12692.6416015625</v>
      </c>
      <c r="AH1367" s="3"/>
      <c r="AI1367" s="3"/>
      <c r="AJ1367" s="3">
        <v>12900.0634765625</v>
      </c>
      <c r="AK1367" s="3"/>
      <c r="AL1367" s="3"/>
      <c r="AM1367" s="3">
        <v>12898.9794921875</v>
      </c>
      <c r="AN1367" s="3"/>
      <c r="AO1367" s="3"/>
      <c r="AP1367" s="3">
        <v>12905.486328125</v>
      </c>
      <c r="AQ1367" s="3"/>
      <c r="AR1367" s="3"/>
      <c r="AS1367" s="3">
        <v>12904.40234375</v>
      </c>
      <c r="AT1367" s="3"/>
      <c r="AU1367" s="3"/>
      <c r="AV1367" s="3">
        <v>-88888</v>
      </c>
      <c r="AW1367" s="3"/>
      <c r="AX1367" s="3"/>
      <c r="AY1367" s="3">
        <v>-88888</v>
      </c>
      <c r="AZ1367" s="3"/>
      <c r="BA1367" s="3"/>
      <c r="BB1367" s="3">
        <v>-88888</v>
      </c>
      <c r="BC1367" s="3"/>
      <c r="BD1367" s="3"/>
      <c r="BE1367" s="3">
        <v>-88888</v>
      </c>
      <c r="BF1367" s="3"/>
      <c r="BG1367" s="3"/>
      <c r="BH1367" s="3">
        <v>-88888</v>
      </c>
      <c r="BI1367" s="3"/>
      <c r="BJ1367" s="3"/>
    </row>
    <row r="1368" spans="1:62" x14ac:dyDescent="0.3">
      <c r="A1368" s="3" t="s">
        <v>785</v>
      </c>
      <c r="B1368" s="3" t="s">
        <v>277</v>
      </c>
      <c r="C1368" s="3">
        <v>6067.2958984375</v>
      </c>
      <c r="D1368" s="3"/>
      <c r="E1368" s="3"/>
      <c r="F1368" s="3">
        <v>8495.6552734375</v>
      </c>
      <c r="G1368" s="3"/>
      <c r="H1368" s="3"/>
      <c r="I1368" s="3">
        <v>10927.6171875</v>
      </c>
      <c r="J1368" s="3"/>
      <c r="K1368" s="3"/>
      <c r="L1368" s="3">
        <v>12141.796875</v>
      </c>
      <c r="M1368" s="3"/>
      <c r="N1368" s="3"/>
      <c r="O1368" s="3">
        <v>7294.33251953125</v>
      </c>
      <c r="P1368" s="3"/>
      <c r="Q1368" s="3"/>
      <c r="R1368" s="3">
        <v>9729.88671875</v>
      </c>
      <c r="S1368" s="3"/>
      <c r="T1368" s="3"/>
      <c r="U1368" s="3">
        <v>12163.384765625</v>
      </c>
      <c r="V1368" s="3"/>
      <c r="W1368" s="3"/>
      <c r="X1368" s="3">
        <v>6084.259765625</v>
      </c>
      <c r="Y1368" s="3"/>
      <c r="Z1368" s="3"/>
      <c r="AA1368" s="3">
        <v>8521.556640625</v>
      </c>
      <c r="AB1368" s="3"/>
      <c r="AC1368" s="3"/>
      <c r="AD1368" s="3">
        <v>10966.4423828125</v>
      </c>
      <c r="AE1368" s="3"/>
      <c r="AF1368" s="3"/>
      <c r="AG1368" s="3">
        <v>12184.9365234375</v>
      </c>
      <c r="AH1368" s="3"/>
      <c r="AI1368" s="3"/>
      <c r="AJ1368" s="3">
        <v>7313.421875</v>
      </c>
      <c r="AK1368" s="3"/>
      <c r="AL1368" s="3"/>
      <c r="AM1368" s="3">
        <v>9750.4091796875</v>
      </c>
      <c r="AN1368" s="3"/>
      <c r="AO1368" s="3"/>
      <c r="AP1368" s="3">
        <v>12194.16015625</v>
      </c>
      <c r="AQ1368" s="3"/>
      <c r="AR1368" s="3"/>
      <c r="AS1368" s="3">
        <v>12802.79296875</v>
      </c>
      <c r="AT1368" s="3"/>
      <c r="AU1368" s="3"/>
      <c r="AV1368" s="3">
        <v>6101.68896484375</v>
      </c>
      <c r="AW1368" s="3"/>
      <c r="AX1368" s="3"/>
      <c r="AY1368" s="3">
        <v>8544.513671875</v>
      </c>
      <c r="AZ1368" s="3"/>
      <c r="BA1368" s="3"/>
      <c r="BB1368" s="3">
        <v>10992.2509765625</v>
      </c>
      <c r="BC1368" s="3"/>
      <c r="BD1368" s="3"/>
      <c r="BE1368" s="3">
        <v>12211.5654296875</v>
      </c>
      <c r="BF1368" s="3"/>
      <c r="BG1368" s="3"/>
      <c r="BH1368" s="3">
        <v>12841.4658203125</v>
      </c>
      <c r="BI1368" s="3"/>
      <c r="BJ1368" s="3"/>
    </row>
    <row r="1369" spans="1:62" x14ac:dyDescent="0.3">
      <c r="A1369" s="3" t="s">
        <v>765</v>
      </c>
      <c r="B1369" s="3" t="s">
        <v>277</v>
      </c>
      <c r="C1369" s="3">
        <v>-3.9345703125</v>
      </c>
      <c r="D1369" s="3"/>
      <c r="E1369" s="3"/>
      <c r="F1369" s="3">
        <v>-4.9052734375</v>
      </c>
      <c r="G1369" s="3"/>
      <c r="H1369" s="3"/>
      <c r="I1369" s="3">
        <v>-10.755859375</v>
      </c>
      <c r="J1369" s="3"/>
      <c r="K1369" s="3"/>
      <c r="L1369" s="3">
        <v>-9.78857421875</v>
      </c>
      <c r="M1369" s="3"/>
      <c r="N1369" s="3"/>
      <c r="O1369" s="3">
        <v>-15.2099609375</v>
      </c>
      <c r="P1369" s="3"/>
      <c r="Q1369" s="3"/>
      <c r="R1369" s="3">
        <v>-12.1982421875</v>
      </c>
      <c r="S1369" s="3"/>
      <c r="T1369" s="3"/>
      <c r="U1369" s="3">
        <v>-13.2099609375</v>
      </c>
      <c r="V1369" s="3"/>
      <c r="W1369" s="3"/>
      <c r="X1369" s="3">
        <v>-21.23828125</v>
      </c>
      <c r="Y1369" s="3"/>
      <c r="Z1369" s="3"/>
      <c r="AA1369" s="3">
        <v>-25.5234375</v>
      </c>
      <c r="AB1369" s="3"/>
      <c r="AC1369" s="3"/>
      <c r="AD1369" s="3">
        <v>-38.05078125</v>
      </c>
      <c r="AE1369" s="3"/>
      <c r="AF1369" s="3"/>
      <c r="AG1369" s="3">
        <v>-37.0751953125</v>
      </c>
      <c r="AH1369" s="3"/>
      <c r="AI1369" s="3"/>
      <c r="AJ1369" s="3">
        <v>43.62353515625</v>
      </c>
      <c r="AK1369" s="3"/>
      <c r="AL1369" s="3"/>
      <c r="AM1369" s="3">
        <v>45.3056640625</v>
      </c>
      <c r="AN1369" s="3"/>
      <c r="AO1369" s="3"/>
      <c r="AP1369" s="3">
        <v>37.9052734375</v>
      </c>
      <c r="AQ1369" s="3"/>
      <c r="AR1369" s="3"/>
      <c r="AS1369" s="3">
        <v>39.94921875</v>
      </c>
      <c r="AT1369" s="3"/>
      <c r="AU1369" s="3"/>
      <c r="AV1369" s="3">
        <v>-88888</v>
      </c>
      <c r="AW1369" s="3"/>
      <c r="AX1369" s="3"/>
      <c r="AY1369" s="3">
        <v>-88888</v>
      </c>
      <c r="AZ1369" s="3"/>
      <c r="BA1369" s="3"/>
      <c r="BB1369" s="3">
        <v>-88888</v>
      </c>
      <c r="BC1369" s="3"/>
      <c r="BD1369" s="3"/>
      <c r="BE1369" s="3">
        <v>-88888</v>
      </c>
      <c r="BF1369" s="3"/>
      <c r="BG1369" s="3"/>
      <c r="BH1369" s="3">
        <v>-88888</v>
      </c>
      <c r="BI1369" s="3"/>
      <c r="BJ1369" s="3"/>
    </row>
    <row r="1370" spans="1:62" x14ac:dyDescent="0.3">
      <c r="A1370" s="3" t="s">
        <v>786</v>
      </c>
      <c r="B1370" s="3" t="s">
        <v>277</v>
      </c>
      <c r="C1370" s="3">
        <v>-2.26806640625</v>
      </c>
      <c r="D1370" s="3"/>
      <c r="E1370" s="3"/>
      <c r="F1370" s="3">
        <v>9.3505859375</v>
      </c>
      <c r="G1370" s="3"/>
      <c r="H1370" s="3"/>
      <c r="I1370" s="3">
        <v>4.35693359375</v>
      </c>
      <c r="J1370" s="3"/>
      <c r="K1370" s="3"/>
      <c r="L1370" s="3">
        <v>-8.93359375</v>
      </c>
      <c r="M1370" s="3"/>
      <c r="N1370" s="3"/>
      <c r="O1370" s="3">
        <v>92.842529296875</v>
      </c>
      <c r="P1370" s="3"/>
      <c r="Q1370" s="3"/>
      <c r="R1370" s="3">
        <v>17.85107421875</v>
      </c>
      <c r="S1370" s="3"/>
      <c r="T1370" s="3"/>
      <c r="U1370" s="3">
        <v>11.728515625</v>
      </c>
      <c r="V1370" s="3"/>
      <c r="W1370" s="3"/>
      <c r="X1370" s="3">
        <v>27.462158203125</v>
      </c>
      <c r="Y1370" s="3"/>
      <c r="Z1370" s="3"/>
      <c r="AA1370" s="3">
        <v>9.50927734375</v>
      </c>
      <c r="AB1370" s="3"/>
      <c r="AC1370" s="3"/>
      <c r="AD1370" s="3">
        <v>13.765625</v>
      </c>
      <c r="AE1370" s="3"/>
      <c r="AF1370" s="3"/>
      <c r="AG1370" s="3">
        <v>11.07373046875</v>
      </c>
      <c r="AH1370" s="3"/>
      <c r="AI1370" s="3"/>
      <c r="AJ1370" s="3">
        <v>28.604248046875</v>
      </c>
      <c r="AK1370" s="3"/>
      <c r="AL1370" s="3"/>
      <c r="AM1370" s="3">
        <v>2.22314453125</v>
      </c>
      <c r="AN1370" s="3"/>
      <c r="AO1370" s="3"/>
      <c r="AP1370" s="3">
        <v>6.80712890625</v>
      </c>
      <c r="AQ1370" s="3"/>
      <c r="AR1370" s="3"/>
      <c r="AS1370" s="3">
        <v>3.1689453125</v>
      </c>
      <c r="AT1370" s="3"/>
      <c r="AU1370" s="3"/>
      <c r="AV1370" s="3">
        <v>1240.6953125</v>
      </c>
      <c r="AW1370" s="3"/>
      <c r="AX1370" s="3"/>
      <c r="AY1370" s="3">
        <v>17.5615234375</v>
      </c>
      <c r="AZ1370" s="3"/>
      <c r="BA1370" s="3"/>
      <c r="BB1370" s="3">
        <v>13.6875</v>
      </c>
      <c r="BC1370" s="3"/>
      <c r="BD1370" s="3"/>
      <c r="BE1370" s="3">
        <v>12.03564453125</v>
      </c>
      <c r="BF1370" s="3"/>
      <c r="BG1370" s="3"/>
      <c r="BH1370" s="3">
        <v>1.1806640625</v>
      </c>
      <c r="BI1370" s="3"/>
      <c r="BJ1370" s="3"/>
    </row>
    <row r="1371" spans="1:62" x14ac:dyDescent="0.3">
      <c r="A1371" s="3" t="s">
        <v>768</v>
      </c>
      <c r="B1371" s="3" t="s">
        <v>277</v>
      </c>
      <c r="C1371" s="3">
        <v>11520</v>
      </c>
      <c r="D1371" s="3"/>
      <c r="E1371" s="3"/>
      <c r="F1371" s="3">
        <v>11520</v>
      </c>
      <c r="G1371" s="3"/>
      <c r="H1371" s="3"/>
      <c r="I1371" s="3">
        <v>11520</v>
      </c>
      <c r="J1371" s="3"/>
      <c r="K1371" s="3"/>
      <c r="L1371" s="3">
        <v>11520</v>
      </c>
      <c r="M1371" s="3"/>
      <c r="N1371" s="3"/>
      <c r="O1371" s="3">
        <v>12020</v>
      </c>
      <c r="P1371" s="3"/>
      <c r="Q1371" s="3"/>
      <c r="R1371" s="3">
        <v>12020</v>
      </c>
      <c r="S1371" s="3"/>
      <c r="T1371" s="3"/>
      <c r="U1371" s="3">
        <v>12020</v>
      </c>
      <c r="V1371" s="3"/>
      <c r="W1371" s="3"/>
      <c r="X1371" s="3">
        <v>12520</v>
      </c>
      <c r="Y1371" s="3"/>
      <c r="Z1371" s="3"/>
      <c r="AA1371" s="3">
        <v>12520</v>
      </c>
      <c r="AB1371" s="3"/>
      <c r="AC1371" s="3"/>
      <c r="AD1371" s="3">
        <v>12520</v>
      </c>
      <c r="AE1371" s="3"/>
      <c r="AF1371" s="3"/>
      <c r="AG1371" s="3">
        <v>12520</v>
      </c>
      <c r="AH1371" s="3"/>
      <c r="AI1371" s="3"/>
      <c r="AJ1371" s="3">
        <v>12770</v>
      </c>
      <c r="AK1371" s="3"/>
      <c r="AL1371" s="3"/>
      <c r="AM1371" s="3">
        <v>12770</v>
      </c>
      <c r="AN1371" s="3"/>
      <c r="AO1371" s="3"/>
      <c r="AP1371" s="3">
        <v>12770</v>
      </c>
      <c r="AQ1371" s="3"/>
      <c r="AR1371" s="3"/>
      <c r="AS1371" s="3">
        <v>12770</v>
      </c>
      <c r="AT1371" s="3"/>
      <c r="AU1371" s="3"/>
      <c r="AV1371" s="3">
        <v>20000</v>
      </c>
      <c r="AW1371" s="3"/>
      <c r="AX1371" s="3"/>
      <c r="AY1371" s="3">
        <v>20000</v>
      </c>
      <c r="AZ1371" s="3"/>
      <c r="BA1371" s="3"/>
      <c r="BB1371" s="3">
        <v>20000</v>
      </c>
      <c r="BC1371" s="3"/>
      <c r="BD1371" s="3"/>
      <c r="BE1371" s="3">
        <v>20000</v>
      </c>
      <c r="BF1371" s="3"/>
      <c r="BG1371" s="3"/>
      <c r="BH1371" s="3">
        <v>20000</v>
      </c>
      <c r="BI1371" s="3"/>
      <c r="BJ1371" s="3"/>
    </row>
    <row r="1372" spans="1:62" x14ac:dyDescent="0.3">
      <c r="A1372" s="3" t="s">
        <v>769</v>
      </c>
      <c r="B1372" s="3" t="s">
        <v>277</v>
      </c>
      <c r="C1372" s="3">
        <v>11550</v>
      </c>
      <c r="D1372" s="3"/>
      <c r="E1372" s="3"/>
      <c r="F1372" s="3">
        <v>11550</v>
      </c>
      <c r="G1372" s="3"/>
      <c r="H1372" s="3"/>
      <c r="I1372" s="3">
        <v>11550</v>
      </c>
      <c r="J1372" s="3"/>
      <c r="K1372" s="3"/>
      <c r="L1372" s="3">
        <v>11550</v>
      </c>
      <c r="M1372" s="3"/>
      <c r="N1372" s="3"/>
      <c r="O1372" s="3">
        <v>12050</v>
      </c>
      <c r="P1372" s="3"/>
      <c r="Q1372" s="3"/>
      <c r="R1372" s="3">
        <v>12050</v>
      </c>
      <c r="S1372" s="3"/>
      <c r="T1372" s="3"/>
      <c r="U1372" s="3">
        <v>12050</v>
      </c>
      <c r="V1372" s="3"/>
      <c r="W1372" s="3"/>
      <c r="X1372" s="3">
        <v>12550</v>
      </c>
      <c r="Y1372" s="3"/>
      <c r="Z1372" s="3"/>
      <c r="AA1372" s="3">
        <v>12550</v>
      </c>
      <c r="AB1372" s="3"/>
      <c r="AC1372" s="3"/>
      <c r="AD1372" s="3">
        <v>12550</v>
      </c>
      <c r="AE1372" s="3"/>
      <c r="AF1372" s="3"/>
      <c r="AG1372" s="3">
        <v>12550</v>
      </c>
      <c r="AH1372" s="3"/>
      <c r="AI1372" s="3"/>
      <c r="AJ1372" s="3">
        <v>12800</v>
      </c>
      <c r="AK1372" s="3"/>
      <c r="AL1372" s="3"/>
      <c r="AM1372" s="3">
        <v>12800</v>
      </c>
      <c r="AN1372" s="3"/>
      <c r="AO1372" s="3"/>
      <c r="AP1372" s="3">
        <v>12800</v>
      </c>
      <c r="AQ1372" s="3"/>
      <c r="AR1372" s="3"/>
      <c r="AS1372" s="3">
        <v>12800</v>
      </c>
      <c r="AT1372" s="3"/>
      <c r="AU1372" s="3"/>
      <c r="AV1372" s="3">
        <v>20000</v>
      </c>
      <c r="AW1372" s="3"/>
      <c r="AX1372" s="3"/>
      <c r="AY1372" s="3">
        <v>20000</v>
      </c>
      <c r="AZ1372" s="3"/>
      <c r="BA1372" s="3"/>
      <c r="BB1372" s="3">
        <v>20000</v>
      </c>
      <c r="BC1372" s="3"/>
      <c r="BD1372" s="3"/>
      <c r="BE1372" s="3">
        <v>20000</v>
      </c>
      <c r="BF1372" s="3"/>
      <c r="BG1372" s="3"/>
      <c r="BH1372" s="3">
        <v>20000</v>
      </c>
      <c r="BI1372" s="3"/>
      <c r="BJ1372" s="3"/>
    </row>
    <row r="1373" spans="1:62" x14ac:dyDescent="0.3">
      <c r="A1373" s="3" t="s">
        <v>770</v>
      </c>
      <c r="B1373" s="3" t="s">
        <v>277</v>
      </c>
      <c r="C1373" s="3">
        <v>11480</v>
      </c>
      <c r="D1373" s="3"/>
      <c r="E1373" s="3"/>
      <c r="F1373" s="3">
        <v>11480</v>
      </c>
      <c r="G1373" s="3"/>
      <c r="H1373" s="3"/>
      <c r="I1373" s="3">
        <v>11480</v>
      </c>
      <c r="J1373" s="3"/>
      <c r="K1373" s="3"/>
      <c r="L1373" s="3">
        <v>11480</v>
      </c>
      <c r="M1373" s="3"/>
      <c r="N1373" s="3"/>
      <c r="O1373" s="3">
        <v>11980</v>
      </c>
      <c r="P1373" s="3"/>
      <c r="Q1373" s="3"/>
      <c r="R1373" s="3">
        <v>11980</v>
      </c>
      <c r="S1373" s="3"/>
      <c r="T1373" s="3"/>
      <c r="U1373" s="3">
        <v>11980</v>
      </c>
      <c r="V1373" s="3"/>
      <c r="W1373" s="3"/>
      <c r="X1373" s="3">
        <v>12480</v>
      </c>
      <c r="Y1373" s="3"/>
      <c r="Z1373" s="3"/>
      <c r="AA1373" s="3">
        <v>12480</v>
      </c>
      <c r="AB1373" s="3"/>
      <c r="AC1373" s="3"/>
      <c r="AD1373" s="3">
        <v>12480</v>
      </c>
      <c r="AE1373" s="3"/>
      <c r="AF1373" s="3"/>
      <c r="AG1373" s="3">
        <v>12480</v>
      </c>
      <c r="AH1373" s="3"/>
      <c r="AI1373" s="3"/>
      <c r="AJ1373" s="3">
        <v>12730</v>
      </c>
      <c r="AK1373" s="3"/>
      <c r="AL1373" s="3"/>
      <c r="AM1373" s="3">
        <v>12730</v>
      </c>
      <c r="AN1373" s="3"/>
      <c r="AO1373" s="3"/>
      <c r="AP1373" s="3">
        <v>12730</v>
      </c>
      <c r="AQ1373" s="3"/>
      <c r="AR1373" s="3"/>
      <c r="AS1373" s="3">
        <v>12730</v>
      </c>
      <c r="AT1373" s="3"/>
      <c r="AU1373" s="3"/>
      <c r="AV1373" s="3">
        <v>0</v>
      </c>
      <c r="AW1373" s="3"/>
      <c r="AX1373" s="3"/>
      <c r="AY1373" s="3">
        <v>0</v>
      </c>
      <c r="AZ1373" s="3"/>
      <c r="BA1373" s="3"/>
      <c r="BB1373" s="3">
        <v>0</v>
      </c>
      <c r="BC1373" s="3"/>
      <c r="BD1373" s="3"/>
      <c r="BE1373" s="3">
        <v>0</v>
      </c>
      <c r="BF1373" s="3"/>
      <c r="BG1373" s="3"/>
      <c r="BH1373" s="3">
        <v>0</v>
      </c>
      <c r="BI1373" s="3"/>
      <c r="BJ1373" s="3"/>
    </row>
    <row r="1374" spans="1:62" x14ac:dyDescent="0.3">
      <c r="A1374" s="3" t="s">
        <v>771</v>
      </c>
      <c r="B1374" s="3" t="s">
        <v>277</v>
      </c>
      <c r="C1374" s="3">
        <v>11450</v>
      </c>
      <c r="D1374" s="3"/>
      <c r="E1374" s="3"/>
      <c r="F1374" s="3">
        <v>11450</v>
      </c>
      <c r="G1374" s="3"/>
      <c r="H1374" s="3"/>
      <c r="I1374" s="3">
        <v>11450</v>
      </c>
      <c r="J1374" s="3"/>
      <c r="K1374" s="3"/>
      <c r="L1374" s="3">
        <v>11450</v>
      </c>
      <c r="M1374" s="3"/>
      <c r="N1374" s="3"/>
      <c r="O1374" s="3">
        <v>11950</v>
      </c>
      <c r="P1374" s="3"/>
      <c r="Q1374" s="3"/>
      <c r="R1374" s="3">
        <v>11950</v>
      </c>
      <c r="S1374" s="3"/>
      <c r="T1374" s="3"/>
      <c r="U1374" s="3">
        <v>11950</v>
      </c>
      <c r="V1374" s="3"/>
      <c r="W1374" s="3"/>
      <c r="X1374" s="3">
        <v>12450</v>
      </c>
      <c r="Y1374" s="3"/>
      <c r="Z1374" s="3"/>
      <c r="AA1374" s="3">
        <v>12450</v>
      </c>
      <c r="AB1374" s="3"/>
      <c r="AC1374" s="3"/>
      <c r="AD1374" s="3">
        <v>12450</v>
      </c>
      <c r="AE1374" s="3"/>
      <c r="AF1374" s="3"/>
      <c r="AG1374" s="3">
        <v>12450</v>
      </c>
      <c r="AH1374" s="3"/>
      <c r="AI1374" s="3"/>
      <c r="AJ1374" s="3">
        <v>12700</v>
      </c>
      <c r="AK1374" s="3"/>
      <c r="AL1374" s="3"/>
      <c r="AM1374" s="3">
        <v>12700</v>
      </c>
      <c r="AN1374" s="3"/>
      <c r="AO1374" s="3"/>
      <c r="AP1374" s="3">
        <v>12700</v>
      </c>
      <c r="AQ1374" s="3"/>
      <c r="AR1374" s="3"/>
      <c r="AS1374" s="3">
        <v>12700</v>
      </c>
      <c r="AT1374" s="3"/>
      <c r="AU1374" s="3"/>
      <c r="AV1374" s="3">
        <v>0</v>
      </c>
      <c r="AW1374" s="3"/>
      <c r="AX1374" s="3"/>
      <c r="AY1374" s="3">
        <v>0</v>
      </c>
      <c r="AZ1374" s="3"/>
      <c r="BA1374" s="3"/>
      <c r="BB1374" s="3">
        <v>0</v>
      </c>
      <c r="BC1374" s="3"/>
      <c r="BD1374" s="3"/>
      <c r="BE1374" s="3">
        <v>0</v>
      </c>
      <c r="BF1374" s="3"/>
      <c r="BG1374" s="3"/>
      <c r="BH1374" s="3">
        <v>0</v>
      </c>
      <c r="BI1374" s="3"/>
      <c r="BJ1374" s="3"/>
    </row>
    <row r="1375" spans="1:62" x14ac:dyDescent="0.3">
      <c r="A1375" s="3" t="s">
        <v>773</v>
      </c>
      <c r="B1375" s="3" t="s">
        <v>277</v>
      </c>
      <c r="C1375" s="3">
        <v>6020</v>
      </c>
      <c r="D1375" s="3"/>
      <c r="E1375" s="3"/>
      <c r="F1375" s="3">
        <v>8420</v>
      </c>
      <c r="G1375" s="3"/>
      <c r="H1375" s="3"/>
      <c r="I1375" s="3">
        <v>10820</v>
      </c>
      <c r="J1375" s="3"/>
      <c r="K1375" s="3"/>
      <c r="L1375" s="3">
        <v>12020</v>
      </c>
      <c r="M1375" s="3"/>
      <c r="N1375" s="3"/>
      <c r="O1375" s="3">
        <v>7220</v>
      </c>
      <c r="P1375" s="3"/>
      <c r="Q1375" s="3"/>
      <c r="R1375" s="3">
        <v>9620</v>
      </c>
      <c r="S1375" s="3"/>
      <c r="T1375" s="3"/>
      <c r="U1375" s="3">
        <v>12020</v>
      </c>
      <c r="V1375" s="3"/>
      <c r="W1375" s="3"/>
      <c r="X1375" s="3">
        <v>6020</v>
      </c>
      <c r="Y1375" s="3"/>
      <c r="Z1375" s="3"/>
      <c r="AA1375" s="3">
        <v>8420</v>
      </c>
      <c r="AB1375" s="3"/>
      <c r="AC1375" s="3"/>
      <c r="AD1375" s="3">
        <v>10820</v>
      </c>
      <c r="AE1375" s="3"/>
      <c r="AF1375" s="3"/>
      <c r="AG1375" s="3">
        <v>12020</v>
      </c>
      <c r="AH1375" s="3"/>
      <c r="AI1375" s="3"/>
      <c r="AJ1375" s="3">
        <v>7220</v>
      </c>
      <c r="AK1375" s="3"/>
      <c r="AL1375" s="3"/>
      <c r="AM1375" s="3">
        <v>9620</v>
      </c>
      <c r="AN1375" s="3"/>
      <c r="AO1375" s="3"/>
      <c r="AP1375" s="3">
        <v>12020</v>
      </c>
      <c r="AQ1375" s="3"/>
      <c r="AR1375" s="3"/>
      <c r="AS1375" s="3">
        <v>12620</v>
      </c>
      <c r="AT1375" s="3"/>
      <c r="AU1375" s="3"/>
      <c r="AV1375" s="3">
        <v>6020</v>
      </c>
      <c r="AW1375" s="3"/>
      <c r="AX1375" s="3"/>
      <c r="AY1375" s="3">
        <v>8420</v>
      </c>
      <c r="AZ1375" s="3"/>
      <c r="BA1375" s="3"/>
      <c r="BB1375" s="3">
        <v>10820</v>
      </c>
      <c r="BC1375" s="3"/>
      <c r="BD1375" s="3"/>
      <c r="BE1375" s="3">
        <v>12020</v>
      </c>
      <c r="BF1375" s="3"/>
      <c r="BG1375" s="3"/>
      <c r="BH1375" s="3">
        <v>12620</v>
      </c>
      <c r="BI1375" s="3"/>
      <c r="BJ1375" s="3"/>
    </row>
    <row r="1376" spans="1:62" x14ac:dyDescent="0.3">
      <c r="A1376" s="3" t="s">
        <v>774</v>
      </c>
      <c r="B1376" s="3" t="s">
        <v>277</v>
      </c>
      <c r="C1376" s="3">
        <v>6050</v>
      </c>
      <c r="D1376" s="3"/>
      <c r="E1376" s="3"/>
      <c r="F1376" s="3">
        <v>8450</v>
      </c>
      <c r="G1376" s="3"/>
      <c r="H1376" s="3"/>
      <c r="I1376" s="3">
        <v>10850</v>
      </c>
      <c r="J1376" s="3"/>
      <c r="K1376" s="3"/>
      <c r="L1376" s="3">
        <v>12050</v>
      </c>
      <c r="M1376" s="3"/>
      <c r="N1376" s="3"/>
      <c r="O1376" s="3">
        <v>7250</v>
      </c>
      <c r="P1376" s="3"/>
      <c r="Q1376" s="3"/>
      <c r="R1376" s="3">
        <v>9650</v>
      </c>
      <c r="S1376" s="3"/>
      <c r="T1376" s="3"/>
      <c r="U1376" s="3">
        <v>12050</v>
      </c>
      <c r="V1376" s="3"/>
      <c r="W1376" s="3"/>
      <c r="X1376" s="3">
        <v>6050</v>
      </c>
      <c r="Y1376" s="3"/>
      <c r="Z1376" s="3"/>
      <c r="AA1376" s="3">
        <v>8450</v>
      </c>
      <c r="AB1376" s="3"/>
      <c r="AC1376" s="3"/>
      <c r="AD1376" s="3">
        <v>10850</v>
      </c>
      <c r="AE1376" s="3"/>
      <c r="AF1376" s="3"/>
      <c r="AG1376" s="3">
        <v>12050</v>
      </c>
      <c r="AH1376" s="3"/>
      <c r="AI1376" s="3"/>
      <c r="AJ1376" s="3">
        <v>7250</v>
      </c>
      <c r="AK1376" s="3"/>
      <c r="AL1376" s="3"/>
      <c r="AM1376" s="3">
        <v>9650</v>
      </c>
      <c r="AN1376" s="3"/>
      <c r="AO1376" s="3"/>
      <c r="AP1376" s="3">
        <v>12050</v>
      </c>
      <c r="AQ1376" s="3"/>
      <c r="AR1376" s="3"/>
      <c r="AS1376" s="3">
        <v>12650</v>
      </c>
      <c r="AT1376" s="3"/>
      <c r="AU1376" s="3"/>
      <c r="AV1376" s="3">
        <v>6050</v>
      </c>
      <c r="AW1376" s="3"/>
      <c r="AX1376" s="3"/>
      <c r="AY1376" s="3">
        <v>8450</v>
      </c>
      <c r="AZ1376" s="3"/>
      <c r="BA1376" s="3"/>
      <c r="BB1376" s="3">
        <v>10850</v>
      </c>
      <c r="BC1376" s="3"/>
      <c r="BD1376" s="3"/>
      <c r="BE1376" s="3">
        <v>12050</v>
      </c>
      <c r="BF1376" s="3"/>
      <c r="BG1376" s="3"/>
      <c r="BH1376" s="3">
        <v>12650</v>
      </c>
      <c r="BI1376" s="3"/>
      <c r="BJ1376" s="3"/>
    </row>
    <row r="1377" spans="1:62" x14ac:dyDescent="0.3">
      <c r="A1377" s="3" t="s">
        <v>775</v>
      </c>
      <c r="B1377" s="3" t="s">
        <v>277</v>
      </c>
      <c r="C1377" s="3">
        <v>5980</v>
      </c>
      <c r="D1377" s="3"/>
      <c r="E1377" s="3"/>
      <c r="F1377" s="3">
        <v>8380</v>
      </c>
      <c r="G1377" s="3"/>
      <c r="H1377" s="3"/>
      <c r="I1377" s="3">
        <v>10780</v>
      </c>
      <c r="J1377" s="3"/>
      <c r="K1377" s="3"/>
      <c r="L1377" s="3">
        <v>11980</v>
      </c>
      <c r="M1377" s="3"/>
      <c r="N1377" s="3"/>
      <c r="O1377" s="3">
        <v>7180</v>
      </c>
      <c r="P1377" s="3"/>
      <c r="Q1377" s="3"/>
      <c r="R1377" s="3">
        <v>9580</v>
      </c>
      <c r="S1377" s="3"/>
      <c r="T1377" s="3"/>
      <c r="U1377" s="3">
        <v>11980</v>
      </c>
      <c r="V1377" s="3"/>
      <c r="W1377" s="3"/>
      <c r="X1377" s="3">
        <v>5980</v>
      </c>
      <c r="Y1377" s="3"/>
      <c r="Z1377" s="3"/>
      <c r="AA1377" s="3">
        <v>8380</v>
      </c>
      <c r="AB1377" s="3"/>
      <c r="AC1377" s="3"/>
      <c r="AD1377" s="3">
        <v>10780</v>
      </c>
      <c r="AE1377" s="3"/>
      <c r="AF1377" s="3"/>
      <c r="AG1377" s="3">
        <v>11980</v>
      </c>
      <c r="AH1377" s="3"/>
      <c r="AI1377" s="3"/>
      <c r="AJ1377" s="3">
        <v>7180</v>
      </c>
      <c r="AK1377" s="3"/>
      <c r="AL1377" s="3"/>
      <c r="AM1377" s="3">
        <v>9580</v>
      </c>
      <c r="AN1377" s="3"/>
      <c r="AO1377" s="3"/>
      <c r="AP1377" s="3">
        <v>11980</v>
      </c>
      <c r="AQ1377" s="3"/>
      <c r="AR1377" s="3"/>
      <c r="AS1377" s="3">
        <v>12580</v>
      </c>
      <c r="AT1377" s="3"/>
      <c r="AU1377" s="3"/>
      <c r="AV1377" s="3">
        <v>5980</v>
      </c>
      <c r="AW1377" s="3"/>
      <c r="AX1377" s="3"/>
      <c r="AY1377" s="3">
        <v>8380</v>
      </c>
      <c r="AZ1377" s="3"/>
      <c r="BA1377" s="3"/>
      <c r="BB1377" s="3">
        <v>10780</v>
      </c>
      <c r="BC1377" s="3"/>
      <c r="BD1377" s="3"/>
      <c r="BE1377" s="3">
        <v>11980</v>
      </c>
      <c r="BF1377" s="3"/>
      <c r="BG1377" s="3"/>
      <c r="BH1377" s="3">
        <v>12580</v>
      </c>
      <c r="BI1377" s="3"/>
      <c r="BJ1377" s="3"/>
    </row>
    <row r="1378" spans="1:62" x14ac:dyDescent="0.3">
      <c r="A1378" s="3" t="s">
        <v>776</v>
      </c>
      <c r="B1378" s="3" t="s">
        <v>277</v>
      </c>
      <c r="C1378" s="3">
        <v>5950</v>
      </c>
      <c r="D1378" s="3"/>
      <c r="E1378" s="3"/>
      <c r="F1378" s="3">
        <v>8350</v>
      </c>
      <c r="G1378" s="3"/>
      <c r="H1378" s="3"/>
      <c r="I1378" s="3">
        <v>10750</v>
      </c>
      <c r="J1378" s="3"/>
      <c r="K1378" s="3"/>
      <c r="L1378" s="3">
        <v>11950</v>
      </c>
      <c r="M1378" s="3"/>
      <c r="N1378" s="3"/>
      <c r="O1378" s="3">
        <v>7150</v>
      </c>
      <c r="P1378" s="3"/>
      <c r="Q1378" s="3"/>
      <c r="R1378" s="3">
        <v>9550</v>
      </c>
      <c r="S1378" s="3"/>
      <c r="T1378" s="3"/>
      <c r="U1378" s="3">
        <v>11950</v>
      </c>
      <c r="V1378" s="3"/>
      <c r="W1378" s="3"/>
      <c r="X1378" s="3">
        <v>5950</v>
      </c>
      <c r="Y1378" s="3"/>
      <c r="Z1378" s="3"/>
      <c r="AA1378" s="3">
        <v>8350</v>
      </c>
      <c r="AB1378" s="3"/>
      <c r="AC1378" s="3"/>
      <c r="AD1378" s="3">
        <v>10750</v>
      </c>
      <c r="AE1378" s="3"/>
      <c r="AF1378" s="3"/>
      <c r="AG1378" s="3">
        <v>11950</v>
      </c>
      <c r="AH1378" s="3"/>
      <c r="AI1378" s="3"/>
      <c r="AJ1378" s="3">
        <v>7150</v>
      </c>
      <c r="AK1378" s="3"/>
      <c r="AL1378" s="3"/>
      <c r="AM1378" s="3">
        <v>9550</v>
      </c>
      <c r="AN1378" s="3"/>
      <c r="AO1378" s="3"/>
      <c r="AP1378" s="3">
        <v>11950</v>
      </c>
      <c r="AQ1378" s="3"/>
      <c r="AR1378" s="3"/>
      <c r="AS1378" s="3">
        <v>12550</v>
      </c>
      <c r="AT1378" s="3"/>
      <c r="AU1378" s="3"/>
      <c r="AV1378" s="3">
        <v>5950</v>
      </c>
      <c r="AW1378" s="3"/>
      <c r="AX1378" s="3"/>
      <c r="AY1378" s="3">
        <v>8350</v>
      </c>
      <c r="AZ1378" s="3"/>
      <c r="BA1378" s="3"/>
      <c r="BB1378" s="3">
        <v>10750</v>
      </c>
      <c r="BC1378" s="3"/>
      <c r="BD1378" s="3"/>
      <c r="BE1378" s="3">
        <v>11950</v>
      </c>
      <c r="BF1378" s="3"/>
      <c r="BG1378" s="3"/>
      <c r="BH1378" s="3">
        <v>12550</v>
      </c>
      <c r="BI1378" s="3"/>
      <c r="BJ1378" s="3"/>
    </row>
    <row r="1379" spans="1:62" x14ac:dyDescent="0.3">
      <c r="A1379" s="3" t="s">
        <v>1744</v>
      </c>
      <c r="B1379" s="3" t="s">
        <v>751</v>
      </c>
      <c r="C1379" s="3">
        <v>0</v>
      </c>
      <c r="D1379" s="3"/>
      <c r="E1379" s="3"/>
      <c r="F1379" s="3">
        <v>0</v>
      </c>
      <c r="G1379" s="3"/>
      <c r="H1379" s="3"/>
      <c r="I1379" s="3">
        <v>0</v>
      </c>
      <c r="J1379" s="3"/>
      <c r="K1379" s="3"/>
      <c r="L1379" s="3">
        <v>0</v>
      </c>
      <c r="M1379" s="3"/>
      <c r="N1379" s="3"/>
      <c r="O1379" s="3">
        <v>0</v>
      </c>
      <c r="P1379" s="3"/>
      <c r="Q1379" s="3"/>
      <c r="R1379" s="3">
        <v>0</v>
      </c>
      <c r="S1379" s="3"/>
      <c r="T1379" s="3"/>
      <c r="U1379" s="3">
        <v>0</v>
      </c>
      <c r="V1379" s="3"/>
      <c r="W1379" s="3"/>
      <c r="X1379" s="3">
        <v>0</v>
      </c>
      <c r="Y1379" s="3"/>
      <c r="Z1379" s="3"/>
      <c r="AA1379" s="3">
        <v>0</v>
      </c>
      <c r="AB1379" s="3"/>
      <c r="AC1379" s="3"/>
      <c r="AD1379" s="3">
        <v>0</v>
      </c>
      <c r="AE1379" s="3"/>
      <c r="AF1379" s="3"/>
      <c r="AG1379" s="3">
        <v>0</v>
      </c>
      <c r="AH1379" s="3"/>
      <c r="AI1379" s="3"/>
      <c r="AJ1379" s="3">
        <v>0</v>
      </c>
      <c r="AK1379" s="3"/>
      <c r="AL1379" s="3"/>
      <c r="AM1379" s="3">
        <v>0</v>
      </c>
      <c r="AN1379" s="3"/>
      <c r="AO1379" s="3"/>
      <c r="AP1379" s="3">
        <v>0</v>
      </c>
      <c r="AQ1379" s="3"/>
      <c r="AR1379" s="3"/>
      <c r="AS1379" s="3">
        <v>0</v>
      </c>
      <c r="AT1379" s="3"/>
      <c r="AU1379" s="3"/>
      <c r="AV1379" s="3">
        <v>0</v>
      </c>
      <c r="AW1379" s="3"/>
      <c r="AX1379" s="3"/>
      <c r="AY1379" s="3">
        <v>0</v>
      </c>
      <c r="AZ1379" s="3"/>
      <c r="BA1379" s="3"/>
      <c r="BB1379" s="3">
        <v>0</v>
      </c>
      <c r="BC1379" s="3"/>
      <c r="BD1379" s="3"/>
      <c r="BE1379" s="3">
        <v>0</v>
      </c>
      <c r="BF1379" s="3"/>
      <c r="BG1379" s="3"/>
      <c r="BH1379" s="3">
        <v>0</v>
      </c>
      <c r="BI1379" s="3"/>
      <c r="BJ1379" s="3"/>
    </row>
    <row r="1380" spans="1:62" x14ac:dyDescent="0.3">
      <c r="A1380" s="3" t="s">
        <v>1745</v>
      </c>
      <c r="B1380" s="3" t="s">
        <v>751</v>
      </c>
      <c r="C1380" s="3">
        <v>0</v>
      </c>
      <c r="D1380" s="3"/>
      <c r="E1380" s="3"/>
      <c r="F1380" s="3">
        <v>0</v>
      </c>
      <c r="G1380" s="3"/>
      <c r="H1380" s="3"/>
      <c r="I1380" s="3">
        <v>0</v>
      </c>
      <c r="J1380" s="3"/>
      <c r="K1380" s="3"/>
      <c r="L1380" s="3">
        <v>0</v>
      </c>
      <c r="M1380" s="3"/>
      <c r="N1380" s="3"/>
      <c r="O1380" s="3">
        <v>0</v>
      </c>
      <c r="P1380" s="3"/>
      <c r="Q1380" s="3"/>
      <c r="R1380" s="3">
        <v>0</v>
      </c>
      <c r="S1380" s="3"/>
      <c r="T1380" s="3"/>
      <c r="U1380" s="3">
        <v>0</v>
      </c>
      <c r="V1380" s="3"/>
      <c r="W1380" s="3"/>
      <c r="X1380" s="3">
        <v>0</v>
      </c>
      <c r="Y1380" s="3"/>
      <c r="Z1380" s="3"/>
      <c r="AA1380" s="3">
        <v>0</v>
      </c>
      <c r="AB1380" s="3"/>
      <c r="AC1380" s="3"/>
      <c r="AD1380" s="3">
        <v>0</v>
      </c>
      <c r="AE1380" s="3"/>
      <c r="AF1380" s="3"/>
      <c r="AG1380" s="3">
        <v>0</v>
      </c>
      <c r="AH1380" s="3"/>
      <c r="AI1380" s="3"/>
      <c r="AJ1380" s="3">
        <v>0</v>
      </c>
      <c r="AK1380" s="3"/>
      <c r="AL1380" s="3"/>
      <c r="AM1380" s="3">
        <v>0</v>
      </c>
      <c r="AN1380" s="3"/>
      <c r="AO1380" s="3"/>
      <c r="AP1380" s="3">
        <v>0</v>
      </c>
      <c r="AQ1380" s="3"/>
      <c r="AR1380" s="3"/>
      <c r="AS1380" s="3">
        <v>0</v>
      </c>
      <c r="AT1380" s="3"/>
      <c r="AU1380" s="3"/>
      <c r="AV1380" s="3">
        <v>0</v>
      </c>
      <c r="AW1380" s="3"/>
      <c r="AX1380" s="3"/>
      <c r="AY1380" s="3">
        <v>0</v>
      </c>
      <c r="AZ1380" s="3"/>
      <c r="BA1380" s="3"/>
      <c r="BB1380" s="3">
        <v>0</v>
      </c>
      <c r="BC1380" s="3"/>
      <c r="BD1380" s="3"/>
      <c r="BE1380" s="3">
        <v>0</v>
      </c>
      <c r="BF1380" s="3"/>
      <c r="BG1380" s="3"/>
      <c r="BH1380" s="3">
        <v>0</v>
      </c>
      <c r="BI1380" s="3"/>
      <c r="BJ1380" s="3"/>
    </row>
    <row r="1381" spans="1:62" x14ac:dyDescent="0.3">
      <c r="A1381" s="3" t="s">
        <v>1746</v>
      </c>
      <c r="B1381" s="3" t="s">
        <v>751</v>
      </c>
      <c r="C1381" s="3">
        <v>0</v>
      </c>
      <c r="D1381" s="3"/>
      <c r="E1381" s="3"/>
      <c r="F1381" s="3">
        <v>0</v>
      </c>
      <c r="G1381" s="3"/>
      <c r="H1381" s="3"/>
      <c r="I1381" s="3">
        <v>0</v>
      </c>
      <c r="J1381" s="3"/>
      <c r="K1381" s="3"/>
      <c r="L1381" s="3">
        <v>0</v>
      </c>
      <c r="M1381" s="3"/>
      <c r="N1381" s="3"/>
      <c r="O1381" s="3">
        <v>0</v>
      </c>
      <c r="P1381" s="3"/>
      <c r="Q1381" s="3"/>
      <c r="R1381" s="3">
        <v>0</v>
      </c>
      <c r="S1381" s="3"/>
      <c r="T1381" s="3"/>
      <c r="U1381" s="3">
        <v>0</v>
      </c>
      <c r="V1381" s="3"/>
      <c r="W1381" s="3"/>
      <c r="X1381" s="3">
        <v>0</v>
      </c>
      <c r="Y1381" s="3"/>
      <c r="Z1381" s="3"/>
      <c r="AA1381" s="3">
        <v>0</v>
      </c>
      <c r="AB1381" s="3"/>
      <c r="AC1381" s="3"/>
      <c r="AD1381" s="3">
        <v>0</v>
      </c>
      <c r="AE1381" s="3"/>
      <c r="AF1381" s="3"/>
      <c r="AG1381" s="3">
        <v>0</v>
      </c>
      <c r="AH1381" s="3"/>
      <c r="AI1381" s="3"/>
      <c r="AJ1381" s="3">
        <v>0</v>
      </c>
      <c r="AK1381" s="3"/>
      <c r="AL1381" s="3"/>
      <c r="AM1381" s="3">
        <v>0</v>
      </c>
      <c r="AN1381" s="3"/>
      <c r="AO1381" s="3"/>
      <c r="AP1381" s="3">
        <v>0</v>
      </c>
      <c r="AQ1381" s="3"/>
      <c r="AR1381" s="3"/>
      <c r="AS1381" s="3">
        <v>0</v>
      </c>
      <c r="AT1381" s="3"/>
      <c r="AU1381" s="3"/>
      <c r="AV1381" s="3">
        <v>0</v>
      </c>
      <c r="AW1381" s="3"/>
      <c r="AX1381" s="3"/>
      <c r="AY1381" s="3">
        <v>0</v>
      </c>
      <c r="AZ1381" s="3"/>
      <c r="BA1381" s="3"/>
      <c r="BB1381" s="3">
        <v>0</v>
      </c>
      <c r="BC1381" s="3"/>
      <c r="BD1381" s="3"/>
      <c r="BE1381" s="3">
        <v>0</v>
      </c>
      <c r="BF1381" s="3"/>
      <c r="BG1381" s="3"/>
      <c r="BH1381" s="3">
        <v>0</v>
      </c>
      <c r="BI1381" s="3"/>
      <c r="BJ1381" s="3"/>
    </row>
    <row r="1382" spans="1:62" x14ac:dyDescent="0.3">
      <c r="A1382" s="3" t="s">
        <v>1747</v>
      </c>
      <c r="B1382" s="3" t="s">
        <v>751</v>
      </c>
      <c r="C1382" s="3">
        <v>0</v>
      </c>
      <c r="D1382" s="3"/>
      <c r="E1382" s="3"/>
      <c r="F1382" s="3">
        <v>0</v>
      </c>
      <c r="G1382" s="3"/>
      <c r="H1382" s="3"/>
      <c r="I1382" s="3">
        <v>0</v>
      </c>
      <c r="J1382" s="3"/>
      <c r="K1382" s="3"/>
      <c r="L1382" s="3">
        <v>0</v>
      </c>
      <c r="M1382" s="3"/>
      <c r="N1382" s="3"/>
      <c r="O1382" s="3">
        <v>0</v>
      </c>
      <c r="P1382" s="3"/>
      <c r="Q1382" s="3"/>
      <c r="R1382" s="3">
        <v>0</v>
      </c>
      <c r="S1382" s="3"/>
      <c r="T1382" s="3"/>
      <c r="U1382" s="3">
        <v>0</v>
      </c>
      <c r="V1382" s="3"/>
      <c r="W1382" s="3"/>
      <c r="X1382" s="3">
        <v>0</v>
      </c>
      <c r="Y1382" s="3"/>
      <c r="Z1382" s="3"/>
      <c r="AA1382" s="3">
        <v>0</v>
      </c>
      <c r="AB1382" s="3"/>
      <c r="AC1382" s="3"/>
      <c r="AD1382" s="3">
        <v>0</v>
      </c>
      <c r="AE1382" s="3"/>
      <c r="AF1382" s="3"/>
      <c r="AG1382" s="3">
        <v>0</v>
      </c>
      <c r="AH1382" s="3"/>
      <c r="AI1382" s="3"/>
      <c r="AJ1382" s="3">
        <v>0</v>
      </c>
      <c r="AK1382" s="3"/>
      <c r="AL1382" s="3"/>
      <c r="AM1382" s="3">
        <v>0</v>
      </c>
      <c r="AN1382" s="3"/>
      <c r="AO1382" s="3"/>
      <c r="AP1382" s="3">
        <v>0</v>
      </c>
      <c r="AQ1382" s="3"/>
      <c r="AR1382" s="3"/>
      <c r="AS1382" s="3">
        <v>0</v>
      </c>
      <c r="AT1382" s="3"/>
      <c r="AU1382" s="3"/>
      <c r="AV1382" s="3">
        <v>0</v>
      </c>
      <c r="AW1382" s="3"/>
      <c r="AX1382" s="3"/>
      <c r="AY1382" s="3">
        <v>0</v>
      </c>
      <c r="AZ1382" s="3"/>
      <c r="BA1382" s="3"/>
      <c r="BB1382" s="3">
        <v>0</v>
      </c>
      <c r="BC1382" s="3"/>
      <c r="BD1382" s="3"/>
      <c r="BE1382" s="3">
        <v>0</v>
      </c>
      <c r="BF1382" s="3"/>
      <c r="BG1382" s="3"/>
      <c r="BH1382" s="3">
        <v>0</v>
      </c>
      <c r="BI1382" s="3"/>
      <c r="BJ1382" s="3"/>
    </row>
    <row r="1383" spans="1:62" x14ac:dyDescent="0.3">
      <c r="A1383" s="3" t="s">
        <v>1748</v>
      </c>
      <c r="B1383" s="3" t="s">
        <v>104</v>
      </c>
      <c r="C1383" s="3">
        <v>0</v>
      </c>
      <c r="D1383" s="3"/>
      <c r="E1383" s="3"/>
      <c r="F1383" s="3">
        <v>0</v>
      </c>
      <c r="G1383" s="3"/>
      <c r="H1383" s="3"/>
      <c r="I1383" s="3">
        <v>0</v>
      </c>
      <c r="J1383" s="3"/>
      <c r="K1383" s="3"/>
      <c r="L1383" s="3">
        <v>0</v>
      </c>
      <c r="M1383" s="3"/>
      <c r="N1383" s="3"/>
      <c r="O1383" s="3">
        <v>0</v>
      </c>
      <c r="P1383" s="3"/>
      <c r="Q1383" s="3"/>
      <c r="R1383" s="3">
        <v>0</v>
      </c>
      <c r="S1383" s="3"/>
      <c r="T1383" s="3"/>
      <c r="U1383" s="3">
        <v>0</v>
      </c>
      <c r="V1383" s="3"/>
      <c r="W1383" s="3"/>
      <c r="X1383" s="3">
        <v>0</v>
      </c>
      <c r="Y1383" s="3"/>
      <c r="Z1383" s="3"/>
      <c r="AA1383" s="3">
        <v>0</v>
      </c>
      <c r="AB1383" s="3"/>
      <c r="AC1383" s="3"/>
      <c r="AD1383" s="3">
        <v>0</v>
      </c>
      <c r="AE1383" s="3"/>
      <c r="AF1383" s="3"/>
      <c r="AG1383" s="3">
        <v>0</v>
      </c>
      <c r="AH1383" s="3"/>
      <c r="AI1383" s="3"/>
      <c r="AJ1383" s="3">
        <v>0</v>
      </c>
      <c r="AK1383" s="3"/>
      <c r="AL1383" s="3"/>
      <c r="AM1383" s="3">
        <v>0</v>
      </c>
      <c r="AN1383" s="3"/>
      <c r="AO1383" s="3"/>
      <c r="AP1383" s="3">
        <v>0</v>
      </c>
      <c r="AQ1383" s="3"/>
      <c r="AR1383" s="3"/>
      <c r="AS1383" s="3">
        <v>0</v>
      </c>
      <c r="AT1383" s="3"/>
      <c r="AU1383" s="3"/>
      <c r="AV1383" s="3">
        <v>0</v>
      </c>
      <c r="AW1383" s="3"/>
      <c r="AX1383" s="3"/>
      <c r="AY1383" s="3">
        <v>0</v>
      </c>
      <c r="AZ1383" s="3"/>
      <c r="BA1383" s="3"/>
      <c r="BB1383" s="3">
        <v>0</v>
      </c>
      <c r="BC1383" s="3"/>
      <c r="BD1383" s="3"/>
      <c r="BE1383" s="3">
        <v>0</v>
      </c>
      <c r="BF1383" s="3"/>
      <c r="BG1383" s="3"/>
      <c r="BH1383" s="3">
        <v>0</v>
      </c>
      <c r="BI1383" s="3"/>
      <c r="BJ1383" s="3"/>
    </row>
    <row r="1384" spans="1:62" x14ac:dyDescent="0.3">
      <c r="A1384" s="3" t="s">
        <v>1749</v>
      </c>
      <c r="B1384" s="3" t="s">
        <v>104</v>
      </c>
      <c r="C1384" s="3">
        <v>19.232322692871101</v>
      </c>
      <c r="D1384" s="3"/>
      <c r="E1384" s="3"/>
      <c r="F1384" s="3">
        <v>19.232322692871101</v>
      </c>
      <c r="G1384" s="3"/>
      <c r="H1384" s="3"/>
      <c r="I1384" s="3">
        <v>19.232322692871101</v>
      </c>
      <c r="J1384" s="3"/>
      <c r="K1384" s="3"/>
      <c r="L1384" s="3">
        <v>19.232322692871101</v>
      </c>
      <c r="M1384" s="3"/>
      <c r="N1384" s="3"/>
      <c r="O1384" s="3">
        <v>19.232322692871101</v>
      </c>
      <c r="P1384" s="3"/>
      <c r="Q1384" s="3"/>
      <c r="R1384" s="3">
        <v>19.232322692871101</v>
      </c>
      <c r="S1384" s="3"/>
      <c r="T1384" s="3"/>
      <c r="U1384" s="3">
        <v>19.232322692871101</v>
      </c>
      <c r="V1384" s="3"/>
      <c r="W1384" s="3"/>
      <c r="X1384" s="3">
        <v>19.232322692871101</v>
      </c>
      <c r="Y1384" s="3"/>
      <c r="Z1384" s="3"/>
      <c r="AA1384" s="3">
        <v>19.232322692871101</v>
      </c>
      <c r="AB1384" s="3"/>
      <c r="AC1384" s="3"/>
      <c r="AD1384" s="3">
        <v>19.232322692871101</v>
      </c>
      <c r="AE1384" s="3"/>
      <c r="AF1384" s="3"/>
      <c r="AG1384" s="3">
        <v>19.232322692871101</v>
      </c>
      <c r="AH1384" s="3"/>
      <c r="AI1384" s="3"/>
      <c r="AJ1384" s="3">
        <v>19.232322692871101</v>
      </c>
      <c r="AK1384" s="3"/>
      <c r="AL1384" s="3"/>
      <c r="AM1384" s="3">
        <v>19.232322692871101</v>
      </c>
      <c r="AN1384" s="3"/>
      <c r="AO1384" s="3"/>
      <c r="AP1384" s="3">
        <v>19.232322692871101</v>
      </c>
      <c r="AQ1384" s="3"/>
      <c r="AR1384" s="3"/>
      <c r="AS1384" s="3">
        <v>19.232322692871101</v>
      </c>
      <c r="AT1384" s="3"/>
      <c r="AU1384" s="3"/>
      <c r="AV1384" s="3">
        <v>19.232322692871101</v>
      </c>
      <c r="AW1384" s="3"/>
      <c r="AX1384" s="3"/>
      <c r="AY1384" s="3">
        <v>19.232322692871101</v>
      </c>
      <c r="AZ1384" s="3"/>
      <c r="BA1384" s="3"/>
      <c r="BB1384" s="3">
        <v>19.232322692871101</v>
      </c>
      <c r="BC1384" s="3"/>
      <c r="BD1384" s="3"/>
      <c r="BE1384" s="3">
        <v>19.232322692871101</v>
      </c>
      <c r="BF1384" s="3"/>
      <c r="BG1384" s="3"/>
      <c r="BH1384" s="3">
        <v>19.232322692871101</v>
      </c>
      <c r="BI1384" s="3"/>
      <c r="BJ1384" s="3"/>
    </row>
    <row r="1385" spans="1:62" x14ac:dyDescent="0.3">
      <c r="A1385" s="3" t="s">
        <v>1750</v>
      </c>
      <c r="B1385" s="3" t="s">
        <v>751</v>
      </c>
      <c r="C1385" s="3">
        <v>0</v>
      </c>
      <c r="D1385" s="3"/>
      <c r="E1385" s="3"/>
      <c r="F1385" s="3">
        <v>0</v>
      </c>
      <c r="G1385" s="3"/>
      <c r="H1385" s="3"/>
      <c r="I1385" s="3">
        <v>0</v>
      </c>
      <c r="J1385" s="3"/>
      <c r="K1385" s="3"/>
      <c r="L1385" s="3">
        <v>0</v>
      </c>
      <c r="M1385" s="3"/>
      <c r="N1385" s="3"/>
      <c r="O1385" s="3">
        <v>0</v>
      </c>
      <c r="P1385" s="3"/>
      <c r="Q1385" s="3"/>
      <c r="R1385" s="3">
        <v>0</v>
      </c>
      <c r="S1385" s="3"/>
      <c r="T1385" s="3"/>
      <c r="U1385" s="3">
        <v>0</v>
      </c>
      <c r="V1385" s="3"/>
      <c r="W1385" s="3"/>
      <c r="X1385" s="3">
        <v>0</v>
      </c>
      <c r="Y1385" s="3"/>
      <c r="Z1385" s="3"/>
      <c r="AA1385" s="3">
        <v>0</v>
      </c>
      <c r="AB1385" s="3"/>
      <c r="AC1385" s="3"/>
      <c r="AD1385" s="3">
        <v>0</v>
      </c>
      <c r="AE1385" s="3"/>
      <c r="AF1385" s="3"/>
      <c r="AG1385" s="3">
        <v>0</v>
      </c>
      <c r="AH1385" s="3"/>
      <c r="AI1385" s="3"/>
      <c r="AJ1385" s="3">
        <v>0</v>
      </c>
      <c r="AK1385" s="3"/>
      <c r="AL1385" s="3"/>
      <c r="AM1385" s="3">
        <v>0</v>
      </c>
      <c r="AN1385" s="3"/>
      <c r="AO1385" s="3"/>
      <c r="AP1385" s="3">
        <v>0</v>
      </c>
      <c r="AQ1385" s="3"/>
      <c r="AR1385" s="3"/>
      <c r="AS1385" s="3">
        <v>0</v>
      </c>
      <c r="AT1385" s="3"/>
      <c r="AU1385" s="3"/>
      <c r="AV1385" s="3">
        <v>0</v>
      </c>
      <c r="AW1385" s="3"/>
      <c r="AX1385" s="3"/>
      <c r="AY1385" s="3">
        <v>0</v>
      </c>
      <c r="AZ1385" s="3"/>
      <c r="BA1385" s="3"/>
      <c r="BB1385" s="3">
        <v>0</v>
      </c>
      <c r="BC1385" s="3"/>
      <c r="BD1385" s="3"/>
      <c r="BE1385" s="3">
        <v>0</v>
      </c>
      <c r="BF1385" s="3"/>
      <c r="BG1385" s="3"/>
      <c r="BH1385" s="3">
        <v>0</v>
      </c>
      <c r="BI1385" s="3"/>
      <c r="BJ1385" s="3"/>
    </row>
    <row r="1386" spans="1:62" x14ac:dyDescent="0.3">
      <c r="A1386" s="3" t="s">
        <v>389</v>
      </c>
      <c r="B1386" s="3" t="s">
        <v>390</v>
      </c>
      <c r="C1386" s="3">
        <v>8.3144598007202095</v>
      </c>
      <c r="D1386" s="3"/>
      <c r="E1386" s="3"/>
      <c r="F1386" s="3">
        <v>8.3144598007202095</v>
      </c>
      <c r="G1386" s="3"/>
      <c r="H1386" s="3"/>
      <c r="I1386" s="3">
        <v>8.3144598007202095</v>
      </c>
      <c r="J1386" s="3"/>
      <c r="K1386" s="3"/>
      <c r="L1386" s="3">
        <v>8.3144598007202095</v>
      </c>
      <c r="M1386" s="3"/>
      <c r="N1386" s="3"/>
      <c r="O1386" s="3">
        <v>8.3144598007202095</v>
      </c>
      <c r="P1386" s="3"/>
      <c r="Q1386" s="3"/>
      <c r="R1386" s="3">
        <v>8.3144598007202095</v>
      </c>
      <c r="S1386" s="3"/>
      <c r="T1386" s="3"/>
      <c r="U1386" s="3">
        <v>8.3144598007202095</v>
      </c>
      <c r="V1386" s="3"/>
      <c r="W1386" s="3"/>
      <c r="X1386" s="3">
        <v>8.3144598007202095</v>
      </c>
      <c r="Y1386" s="3"/>
      <c r="Z1386" s="3"/>
      <c r="AA1386" s="3">
        <v>8.3144598007202095</v>
      </c>
      <c r="AB1386" s="3"/>
      <c r="AC1386" s="3"/>
      <c r="AD1386" s="3">
        <v>8.3144598007202095</v>
      </c>
      <c r="AE1386" s="3"/>
      <c r="AF1386" s="3"/>
      <c r="AG1386" s="3">
        <v>8.3144598007202095</v>
      </c>
      <c r="AH1386" s="3"/>
      <c r="AI1386" s="3"/>
      <c r="AJ1386" s="3">
        <v>8.3144598007202095</v>
      </c>
      <c r="AK1386" s="3"/>
      <c r="AL1386" s="3"/>
      <c r="AM1386" s="3">
        <v>8.3144598007202095</v>
      </c>
      <c r="AN1386" s="3"/>
      <c r="AO1386" s="3"/>
      <c r="AP1386" s="3">
        <v>8.3144598007202095</v>
      </c>
      <c r="AQ1386" s="3"/>
      <c r="AR1386" s="3"/>
      <c r="AS1386" s="3">
        <v>8.3144598007202095</v>
      </c>
      <c r="AT1386" s="3"/>
      <c r="AU1386" s="3"/>
      <c r="AV1386" s="3">
        <v>8.3144598007202095</v>
      </c>
      <c r="AW1386" s="3"/>
      <c r="AX1386" s="3"/>
      <c r="AY1386" s="3">
        <v>8.3144598007202095</v>
      </c>
      <c r="AZ1386" s="3"/>
      <c r="BA1386" s="3"/>
      <c r="BB1386" s="3">
        <v>8.3144598007202095</v>
      </c>
      <c r="BC1386" s="3"/>
      <c r="BD1386" s="3"/>
      <c r="BE1386" s="3">
        <v>8.3144598007202095</v>
      </c>
      <c r="BF1386" s="3"/>
      <c r="BG1386" s="3"/>
      <c r="BH1386" s="3">
        <v>8.3144598007202095</v>
      </c>
      <c r="BI1386" s="3"/>
      <c r="BJ1386" s="3"/>
    </row>
    <row r="1387" spans="1:62" x14ac:dyDescent="0.3">
      <c r="A1387" s="3" t="s">
        <v>402</v>
      </c>
      <c r="B1387" s="3" t="s">
        <v>48</v>
      </c>
      <c r="C1387" s="3">
        <v>273.14999389648398</v>
      </c>
      <c r="D1387" s="3"/>
      <c r="E1387" s="3"/>
      <c r="F1387" s="3">
        <v>273.14999389648398</v>
      </c>
      <c r="G1387" s="3"/>
      <c r="H1387" s="3"/>
      <c r="I1387" s="3">
        <v>273.14999389648398</v>
      </c>
      <c r="J1387" s="3"/>
      <c r="K1387" s="3"/>
      <c r="L1387" s="3">
        <v>273.14999389648398</v>
      </c>
      <c r="M1387" s="3"/>
      <c r="N1387" s="3"/>
      <c r="O1387" s="3">
        <v>273.14999389648398</v>
      </c>
      <c r="P1387" s="3"/>
      <c r="Q1387" s="3"/>
      <c r="R1387" s="3">
        <v>273.14999389648398</v>
      </c>
      <c r="S1387" s="3"/>
      <c r="T1387" s="3"/>
      <c r="U1387" s="3">
        <v>273.14999389648398</v>
      </c>
      <c r="V1387" s="3"/>
      <c r="W1387" s="3"/>
      <c r="X1387" s="3">
        <v>273.14999389648398</v>
      </c>
      <c r="Y1387" s="3"/>
      <c r="Z1387" s="3"/>
      <c r="AA1387" s="3">
        <v>273.14999389648398</v>
      </c>
      <c r="AB1387" s="3"/>
      <c r="AC1387" s="3"/>
      <c r="AD1387" s="3">
        <v>273.14999389648398</v>
      </c>
      <c r="AE1387" s="3"/>
      <c r="AF1387" s="3"/>
      <c r="AG1387" s="3">
        <v>273.14999389648398</v>
      </c>
      <c r="AH1387" s="3"/>
      <c r="AI1387" s="3"/>
      <c r="AJ1387" s="3">
        <v>273.14999389648398</v>
      </c>
      <c r="AK1387" s="3"/>
      <c r="AL1387" s="3"/>
      <c r="AM1387" s="3">
        <v>273.14999389648398</v>
      </c>
      <c r="AN1387" s="3"/>
      <c r="AO1387" s="3"/>
      <c r="AP1387" s="3">
        <v>273.14999389648398</v>
      </c>
      <c r="AQ1387" s="3"/>
      <c r="AR1387" s="3"/>
      <c r="AS1387" s="3">
        <v>273.14999389648398</v>
      </c>
      <c r="AT1387" s="3"/>
      <c r="AU1387" s="3"/>
      <c r="AV1387" s="3">
        <v>273.14999389648398</v>
      </c>
      <c r="AW1387" s="3"/>
      <c r="AX1387" s="3"/>
      <c r="AY1387" s="3">
        <v>273.14999389648398</v>
      </c>
      <c r="AZ1387" s="3"/>
      <c r="BA1387" s="3"/>
      <c r="BB1387" s="3">
        <v>273.14999389648398</v>
      </c>
      <c r="BC1387" s="3"/>
      <c r="BD1387" s="3"/>
      <c r="BE1387" s="3">
        <v>273.14999389648398</v>
      </c>
      <c r="BF1387" s="3"/>
      <c r="BG1387" s="3"/>
      <c r="BH1387" s="3">
        <v>273.14999389648398</v>
      </c>
      <c r="BI1387" s="3"/>
      <c r="BJ1387" s="3"/>
    </row>
    <row r="1388" spans="1:62" x14ac:dyDescent="0.3">
      <c r="A1388" s="3" t="s">
        <v>285</v>
      </c>
      <c r="B1388" s="3" t="s">
        <v>48</v>
      </c>
      <c r="C1388" s="3">
        <v>101325</v>
      </c>
      <c r="D1388" s="3"/>
      <c r="E1388" s="3"/>
      <c r="F1388" s="3">
        <v>101325</v>
      </c>
      <c r="G1388" s="3"/>
      <c r="H1388" s="3"/>
      <c r="I1388" s="3">
        <v>101325</v>
      </c>
      <c r="J1388" s="3"/>
      <c r="K1388" s="3"/>
      <c r="L1388" s="3">
        <v>101325</v>
      </c>
      <c r="M1388" s="3"/>
      <c r="N1388" s="3"/>
      <c r="O1388" s="3">
        <v>101325</v>
      </c>
      <c r="P1388" s="3"/>
      <c r="Q1388" s="3"/>
      <c r="R1388" s="3">
        <v>101325</v>
      </c>
      <c r="S1388" s="3"/>
      <c r="T1388" s="3"/>
      <c r="U1388" s="3">
        <v>101325</v>
      </c>
      <c r="V1388" s="3"/>
      <c r="W1388" s="3"/>
      <c r="X1388" s="3">
        <v>101325</v>
      </c>
      <c r="Y1388" s="3"/>
      <c r="Z1388" s="3"/>
      <c r="AA1388" s="3">
        <v>101325</v>
      </c>
      <c r="AB1388" s="3"/>
      <c r="AC1388" s="3"/>
      <c r="AD1388" s="3">
        <v>101325</v>
      </c>
      <c r="AE1388" s="3"/>
      <c r="AF1388" s="3"/>
      <c r="AG1388" s="3">
        <v>101325</v>
      </c>
      <c r="AH1388" s="3"/>
      <c r="AI1388" s="3"/>
      <c r="AJ1388" s="3">
        <v>101325</v>
      </c>
      <c r="AK1388" s="3"/>
      <c r="AL1388" s="3"/>
      <c r="AM1388" s="3">
        <v>101325</v>
      </c>
      <c r="AN1388" s="3"/>
      <c r="AO1388" s="3"/>
      <c r="AP1388" s="3">
        <v>101325</v>
      </c>
      <c r="AQ1388" s="3"/>
      <c r="AR1388" s="3"/>
      <c r="AS1388" s="3">
        <v>101325</v>
      </c>
      <c r="AT1388" s="3"/>
      <c r="AU1388" s="3"/>
      <c r="AV1388" s="3">
        <v>101325</v>
      </c>
      <c r="AW1388" s="3"/>
      <c r="AX1388" s="3"/>
      <c r="AY1388" s="3">
        <v>101325</v>
      </c>
      <c r="AZ1388" s="3"/>
      <c r="BA1388" s="3"/>
      <c r="BB1388" s="3">
        <v>101325</v>
      </c>
      <c r="BC1388" s="3"/>
      <c r="BD1388" s="3"/>
      <c r="BE1388" s="3">
        <v>101325</v>
      </c>
      <c r="BF1388" s="3"/>
      <c r="BG1388" s="3"/>
      <c r="BH1388" s="3">
        <v>101325</v>
      </c>
      <c r="BI1388" s="3"/>
      <c r="BJ1388" s="3"/>
    </row>
    <row r="1389" spans="1:62" x14ac:dyDescent="0.3">
      <c r="A1389" s="3" t="s">
        <v>547</v>
      </c>
      <c r="B1389" s="3" t="s">
        <v>548</v>
      </c>
      <c r="C1389" s="3">
        <v>2.2413961589336399E-2</v>
      </c>
      <c r="D1389" s="3"/>
      <c r="E1389" s="3"/>
      <c r="F1389" s="3">
        <v>2.2413961589336399E-2</v>
      </c>
      <c r="G1389" s="3"/>
      <c r="H1389" s="3"/>
      <c r="I1389" s="3">
        <v>2.2413961589336399E-2</v>
      </c>
      <c r="J1389" s="3"/>
      <c r="K1389" s="3"/>
      <c r="L1389" s="3">
        <v>2.2413961589336399E-2</v>
      </c>
      <c r="M1389" s="3"/>
      <c r="N1389" s="3"/>
      <c r="O1389" s="3">
        <v>2.2413961589336399E-2</v>
      </c>
      <c r="P1389" s="3"/>
      <c r="Q1389" s="3"/>
      <c r="R1389" s="3">
        <v>2.2413961589336399E-2</v>
      </c>
      <c r="S1389" s="3"/>
      <c r="T1389" s="3"/>
      <c r="U1389" s="3">
        <v>2.2413961589336399E-2</v>
      </c>
      <c r="V1389" s="3"/>
      <c r="W1389" s="3"/>
      <c r="X1389" s="3">
        <v>2.2413961589336399E-2</v>
      </c>
      <c r="Y1389" s="3"/>
      <c r="Z1389" s="3"/>
      <c r="AA1389" s="3">
        <v>2.2413961589336399E-2</v>
      </c>
      <c r="AB1389" s="3"/>
      <c r="AC1389" s="3"/>
      <c r="AD1389" s="3">
        <v>2.2413961589336399E-2</v>
      </c>
      <c r="AE1389" s="3"/>
      <c r="AF1389" s="3"/>
      <c r="AG1389" s="3">
        <v>2.2413961589336399E-2</v>
      </c>
      <c r="AH1389" s="3"/>
      <c r="AI1389" s="3"/>
      <c r="AJ1389" s="3">
        <v>2.2413961589336399E-2</v>
      </c>
      <c r="AK1389" s="3"/>
      <c r="AL1389" s="3"/>
      <c r="AM1389" s="3">
        <v>2.2413961589336399E-2</v>
      </c>
      <c r="AN1389" s="3"/>
      <c r="AO1389" s="3"/>
      <c r="AP1389" s="3">
        <v>2.2413961589336399E-2</v>
      </c>
      <c r="AQ1389" s="3"/>
      <c r="AR1389" s="3"/>
      <c r="AS1389" s="3">
        <v>2.2413961589336399E-2</v>
      </c>
      <c r="AT1389" s="3"/>
      <c r="AU1389" s="3"/>
      <c r="AV1389" s="3">
        <v>2.2413961589336399E-2</v>
      </c>
      <c r="AW1389" s="3"/>
      <c r="AX1389" s="3"/>
      <c r="AY1389" s="3">
        <v>2.2413961589336399E-2</v>
      </c>
      <c r="AZ1389" s="3"/>
      <c r="BA1389" s="3"/>
      <c r="BB1389" s="3">
        <v>2.2413961589336399E-2</v>
      </c>
      <c r="BC1389" s="3"/>
      <c r="BD1389" s="3"/>
      <c r="BE1389" s="3">
        <v>2.2413961589336399E-2</v>
      </c>
      <c r="BF1389" s="3"/>
      <c r="BG1389" s="3"/>
      <c r="BH1389" s="3">
        <v>2.2413961589336399E-2</v>
      </c>
      <c r="BI1389" s="3"/>
      <c r="BJ1389" s="3"/>
    </row>
    <row r="1390" spans="1:62" x14ac:dyDescent="0.3">
      <c r="A1390" s="3" t="s">
        <v>163</v>
      </c>
      <c r="B1390" s="3" t="s">
        <v>48</v>
      </c>
      <c r="C1390" s="3">
        <v>31.997999191284201</v>
      </c>
      <c r="D1390" s="3"/>
      <c r="E1390" s="3"/>
      <c r="F1390" s="3">
        <v>31.997999191284201</v>
      </c>
      <c r="G1390" s="3"/>
      <c r="H1390" s="3"/>
      <c r="I1390" s="3">
        <v>31.997999191284201</v>
      </c>
      <c r="J1390" s="3"/>
      <c r="K1390" s="3"/>
      <c r="L1390" s="3">
        <v>31.997999191284201</v>
      </c>
      <c r="M1390" s="3"/>
      <c r="N1390" s="3"/>
      <c r="O1390" s="3">
        <v>31.997999191284201</v>
      </c>
      <c r="P1390" s="3"/>
      <c r="Q1390" s="3"/>
      <c r="R1390" s="3">
        <v>31.997999191284201</v>
      </c>
      <c r="S1390" s="3"/>
      <c r="T1390" s="3"/>
      <c r="U1390" s="3">
        <v>31.997999191284201</v>
      </c>
      <c r="V1390" s="3"/>
      <c r="W1390" s="3"/>
      <c r="X1390" s="3">
        <v>31.997999191284201</v>
      </c>
      <c r="Y1390" s="3"/>
      <c r="Z1390" s="3"/>
      <c r="AA1390" s="3">
        <v>31.997999191284201</v>
      </c>
      <c r="AB1390" s="3"/>
      <c r="AC1390" s="3"/>
      <c r="AD1390" s="3">
        <v>31.997999191284201</v>
      </c>
      <c r="AE1390" s="3"/>
      <c r="AF1390" s="3"/>
      <c r="AG1390" s="3">
        <v>31.997999191284201</v>
      </c>
      <c r="AH1390" s="3"/>
      <c r="AI1390" s="3"/>
      <c r="AJ1390" s="3">
        <v>31.997999191284201</v>
      </c>
      <c r="AK1390" s="3"/>
      <c r="AL1390" s="3"/>
      <c r="AM1390" s="3">
        <v>31.997999191284201</v>
      </c>
      <c r="AN1390" s="3"/>
      <c r="AO1390" s="3"/>
      <c r="AP1390" s="3">
        <v>31.997999191284201</v>
      </c>
      <c r="AQ1390" s="3"/>
      <c r="AR1390" s="3"/>
      <c r="AS1390" s="3">
        <v>31.997999191284201</v>
      </c>
      <c r="AT1390" s="3"/>
      <c r="AU1390" s="3"/>
      <c r="AV1390" s="3">
        <v>31.997999191284201</v>
      </c>
      <c r="AW1390" s="3"/>
      <c r="AX1390" s="3"/>
      <c r="AY1390" s="3">
        <v>31.997999191284201</v>
      </c>
      <c r="AZ1390" s="3"/>
      <c r="BA1390" s="3"/>
      <c r="BB1390" s="3">
        <v>31.997999191284201</v>
      </c>
      <c r="BC1390" s="3"/>
      <c r="BD1390" s="3"/>
      <c r="BE1390" s="3">
        <v>31.997999191284201</v>
      </c>
      <c r="BF1390" s="3"/>
      <c r="BG1390" s="3"/>
      <c r="BH1390" s="3">
        <v>31.997999191284201</v>
      </c>
      <c r="BI1390" s="3"/>
      <c r="BJ1390" s="3"/>
    </row>
    <row r="1391" spans="1:62" x14ac:dyDescent="0.3">
      <c r="A1391" s="3" t="s">
        <v>160</v>
      </c>
      <c r="B1391" s="3" t="s">
        <v>48</v>
      </c>
      <c r="C1391" s="3">
        <v>28.0100002288818</v>
      </c>
      <c r="D1391" s="3"/>
      <c r="E1391" s="3"/>
      <c r="F1391" s="3">
        <v>28.0100002288818</v>
      </c>
      <c r="G1391" s="3"/>
      <c r="H1391" s="3"/>
      <c r="I1391" s="3">
        <v>28.0100002288818</v>
      </c>
      <c r="J1391" s="3"/>
      <c r="K1391" s="3"/>
      <c r="L1391" s="3">
        <v>28.0100002288818</v>
      </c>
      <c r="M1391" s="3"/>
      <c r="N1391" s="3"/>
      <c r="O1391" s="3">
        <v>28.0100002288818</v>
      </c>
      <c r="P1391" s="3"/>
      <c r="Q1391" s="3"/>
      <c r="R1391" s="3">
        <v>28.0100002288818</v>
      </c>
      <c r="S1391" s="3"/>
      <c r="T1391" s="3"/>
      <c r="U1391" s="3">
        <v>28.0100002288818</v>
      </c>
      <c r="V1391" s="3"/>
      <c r="W1391" s="3"/>
      <c r="X1391" s="3">
        <v>28.0100002288818</v>
      </c>
      <c r="Y1391" s="3"/>
      <c r="Z1391" s="3"/>
      <c r="AA1391" s="3">
        <v>28.0100002288818</v>
      </c>
      <c r="AB1391" s="3"/>
      <c r="AC1391" s="3"/>
      <c r="AD1391" s="3">
        <v>28.0100002288818</v>
      </c>
      <c r="AE1391" s="3"/>
      <c r="AF1391" s="3"/>
      <c r="AG1391" s="3">
        <v>28.0100002288818</v>
      </c>
      <c r="AH1391" s="3"/>
      <c r="AI1391" s="3"/>
      <c r="AJ1391" s="3">
        <v>28.0100002288818</v>
      </c>
      <c r="AK1391" s="3"/>
      <c r="AL1391" s="3"/>
      <c r="AM1391" s="3">
        <v>28.0100002288818</v>
      </c>
      <c r="AN1391" s="3"/>
      <c r="AO1391" s="3"/>
      <c r="AP1391" s="3">
        <v>28.0100002288818</v>
      </c>
      <c r="AQ1391" s="3"/>
      <c r="AR1391" s="3"/>
      <c r="AS1391" s="3">
        <v>28.0100002288818</v>
      </c>
      <c r="AT1391" s="3"/>
      <c r="AU1391" s="3"/>
      <c r="AV1391" s="3">
        <v>28.0100002288818</v>
      </c>
      <c r="AW1391" s="3"/>
      <c r="AX1391" s="3"/>
      <c r="AY1391" s="3">
        <v>28.0100002288818</v>
      </c>
      <c r="AZ1391" s="3"/>
      <c r="BA1391" s="3"/>
      <c r="BB1391" s="3">
        <v>28.0100002288818</v>
      </c>
      <c r="BC1391" s="3"/>
      <c r="BD1391" s="3"/>
      <c r="BE1391" s="3">
        <v>28.0100002288818</v>
      </c>
      <c r="BF1391" s="3"/>
      <c r="BG1391" s="3"/>
      <c r="BH1391" s="3">
        <v>28.0100002288818</v>
      </c>
      <c r="BI1391" s="3"/>
      <c r="BJ1391" s="3"/>
    </row>
    <row r="1392" spans="1:62" x14ac:dyDescent="0.3">
      <c r="A1392" s="3" t="s">
        <v>161</v>
      </c>
      <c r="B1392" s="3" t="s">
        <v>80</v>
      </c>
      <c r="C1392" s="3">
        <v>30.0060005187988</v>
      </c>
      <c r="D1392" s="3"/>
      <c r="E1392" s="3"/>
      <c r="F1392" s="3">
        <v>30.0060005187988</v>
      </c>
      <c r="G1392" s="3"/>
      <c r="H1392" s="3"/>
      <c r="I1392" s="3">
        <v>30.0060005187988</v>
      </c>
      <c r="J1392" s="3"/>
      <c r="K1392" s="3"/>
      <c r="L1392" s="3">
        <v>30.0060005187988</v>
      </c>
      <c r="M1392" s="3"/>
      <c r="N1392" s="3"/>
      <c r="O1392" s="3">
        <v>30.0060005187988</v>
      </c>
      <c r="P1392" s="3"/>
      <c r="Q1392" s="3"/>
      <c r="R1392" s="3">
        <v>30.0060005187988</v>
      </c>
      <c r="S1392" s="3"/>
      <c r="T1392" s="3"/>
      <c r="U1392" s="3">
        <v>30.0060005187988</v>
      </c>
      <c r="V1392" s="3"/>
      <c r="W1392" s="3"/>
      <c r="X1392" s="3">
        <v>30.0060005187988</v>
      </c>
      <c r="Y1392" s="3"/>
      <c r="Z1392" s="3"/>
      <c r="AA1392" s="3">
        <v>30.0060005187988</v>
      </c>
      <c r="AB1392" s="3"/>
      <c r="AC1392" s="3"/>
      <c r="AD1392" s="3">
        <v>30.0060005187988</v>
      </c>
      <c r="AE1392" s="3"/>
      <c r="AF1392" s="3"/>
      <c r="AG1392" s="3">
        <v>30.0060005187988</v>
      </c>
      <c r="AH1392" s="3"/>
      <c r="AI1392" s="3"/>
      <c r="AJ1392" s="3">
        <v>30.0060005187988</v>
      </c>
      <c r="AK1392" s="3"/>
      <c r="AL1392" s="3"/>
      <c r="AM1392" s="3">
        <v>30.0060005187988</v>
      </c>
      <c r="AN1392" s="3"/>
      <c r="AO1392" s="3"/>
      <c r="AP1392" s="3">
        <v>30.0060005187988</v>
      </c>
      <c r="AQ1392" s="3"/>
      <c r="AR1392" s="3"/>
      <c r="AS1392" s="3">
        <v>30.0060005187988</v>
      </c>
      <c r="AT1392" s="3"/>
      <c r="AU1392" s="3"/>
      <c r="AV1392" s="3">
        <v>30.0060005187988</v>
      </c>
      <c r="AW1392" s="3"/>
      <c r="AX1392" s="3"/>
      <c r="AY1392" s="3">
        <v>30.0060005187988</v>
      </c>
      <c r="AZ1392" s="3"/>
      <c r="BA1392" s="3"/>
      <c r="BB1392" s="3">
        <v>30.0060005187988</v>
      </c>
      <c r="BC1392" s="3"/>
      <c r="BD1392" s="3"/>
      <c r="BE1392" s="3">
        <v>30.0060005187988</v>
      </c>
      <c r="BF1392" s="3"/>
      <c r="BG1392" s="3"/>
      <c r="BH1392" s="3">
        <v>30.0060005187988</v>
      </c>
      <c r="BI1392" s="3"/>
      <c r="BJ1392" s="3"/>
    </row>
    <row r="1393" spans="1:62" x14ac:dyDescent="0.3">
      <c r="A1393" s="3" t="s">
        <v>162</v>
      </c>
      <c r="B1393" s="3" t="s">
        <v>80</v>
      </c>
      <c r="C1393" s="3">
        <v>46.005001068115199</v>
      </c>
      <c r="D1393" s="3"/>
      <c r="E1393" s="3"/>
      <c r="F1393" s="3">
        <v>46.005001068115199</v>
      </c>
      <c r="G1393" s="3"/>
      <c r="H1393" s="3"/>
      <c r="I1393" s="3">
        <v>46.005001068115199</v>
      </c>
      <c r="J1393" s="3"/>
      <c r="K1393" s="3"/>
      <c r="L1393" s="3">
        <v>46.005001068115199</v>
      </c>
      <c r="M1393" s="3"/>
      <c r="N1393" s="3"/>
      <c r="O1393" s="3">
        <v>46.005001068115199</v>
      </c>
      <c r="P1393" s="3"/>
      <c r="Q1393" s="3"/>
      <c r="R1393" s="3">
        <v>46.005001068115199</v>
      </c>
      <c r="S1393" s="3"/>
      <c r="T1393" s="3"/>
      <c r="U1393" s="3">
        <v>46.005001068115199</v>
      </c>
      <c r="V1393" s="3"/>
      <c r="W1393" s="3"/>
      <c r="X1393" s="3">
        <v>46.005001068115199</v>
      </c>
      <c r="Y1393" s="3"/>
      <c r="Z1393" s="3"/>
      <c r="AA1393" s="3">
        <v>46.005001068115199</v>
      </c>
      <c r="AB1393" s="3"/>
      <c r="AC1393" s="3"/>
      <c r="AD1393" s="3">
        <v>46.005001068115199</v>
      </c>
      <c r="AE1393" s="3"/>
      <c r="AF1393" s="3"/>
      <c r="AG1393" s="3">
        <v>46.005001068115199</v>
      </c>
      <c r="AH1393" s="3"/>
      <c r="AI1393" s="3"/>
      <c r="AJ1393" s="3">
        <v>46.005001068115199</v>
      </c>
      <c r="AK1393" s="3"/>
      <c r="AL1393" s="3"/>
      <c r="AM1393" s="3">
        <v>46.005001068115199</v>
      </c>
      <c r="AN1393" s="3"/>
      <c r="AO1393" s="3"/>
      <c r="AP1393" s="3">
        <v>46.005001068115199</v>
      </c>
      <c r="AQ1393" s="3"/>
      <c r="AR1393" s="3"/>
      <c r="AS1393" s="3">
        <v>46.005001068115199</v>
      </c>
      <c r="AT1393" s="3"/>
      <c r="AU1393" s="3"/>
      <c r="AV1393" s="3">
        <v>46.005001068115199</v>
      </c>
      <c r="AW1393" s="3"/>
      <c r="AX1393" s="3"/>
      <c r="AY1393" s="3">
        <v>46.005001068115199</v>
      </c>
      <c r="AZ1393" s="3"/>
      <c r="BA1393" s="3"/>
      <c r="BB1393" s="3">
        <v>46.005001068115199</v>
      </c>
      <c r="BC1393" s="3"/>
      <c r="BD1393" s="3"/>
      <c r="BE1393" s="3">
        <v>46.005001068115199</v>
      </c>
      <c r="BF1393" s="3"/>
      <c r="BG1393" s="3"/>
      <c r="BH1393" s="3">
        <v>46.005001068115199</v>
      </c>
      <c r="BI1393" s="3"/>
      <c r="BJ1393" s="3"/>
    </row>
    <row r="1394" spans="1:62" x14ac:dyDescent="0.3">
      <c r="A1394" s="3" t="s">
        <v>112</v>
      </c>
      <c r="B1394" s="3" t="s">
        <v>80</v>
      </c>
      <c r="C1394" s="3">
        <v>0</v>
      </c>
      <c r="D1394" s="3"/>
      <c r="E1394" s="3"/>
      <c r="F1394" s="3">
        <v>0</v>
      </c>
      <c r="G1394" s="3"/>
      <c r="H1394" s="3"/>
      <c r="I1394" s="3">
        <v>0</v>
      </c>
      <c r="J1394" s="3"/>
      <c r="K1394" s="3"/>
      <c r="L1394" s="3">
        <v>0</v>
      </c>
      <c r="M1394" s="3"/>
      <c r="N1394" s="3"/>
      <c r="O1394" s="3">
        <v>0</v>
      </c>
      <c r="P1394" s="3"/>
      <c r="Q1394" s="3"/>
      <c r="R1394" s="3">
        <v>0</v>
      </c>
      <c r="S1394" s="3"/>
      <c r="T1394" s="3"/>
      <c r="U1394" s="3">
        <v>0</v>
      </c>
      <c r="V1394" s="3"/>
      <c r="W1394" s="3"/>
      <c r="X1394" s="3">
        <v>0</v>
      </c>
      <c r="Y1394" s="3"/>
      <c r="Z1394" s="3"/>
      <c r="AA1394" s="3">
        <v>0</v>
      </c>
      <c r="AB1394" s="3"/>
      <c r="AC1394" s="3"/>
      <c r="AD1394" s="3">
        <v>0</v>
      </c>
      <c r="AE1394" s="3"/>
      <c r="AF1394" s="3"/>
      <c r="AG1394" s="3">
        <v>0</v>
      </c>
      <c r="AH1394" s="3"/>
      <c r="AI1394" s="3"/>
      <c r="AJ1394" s="3">
        <v>0</v>
      </c>
      <c r="AK1394" s="3"/>
      <c r="AL1394" s="3"/>
      <c r="AM1394" s="3">
        <v>0</v>
      </c>
      <c r="AN1394" s="3"/>
      <c r="AO1394" s="3"/>
      <c r="AP1394" s="3">
        <v>0</v>
      </c>
      <c r="AQ1394" s="3"/>
      <c r="AR1394" s="3"/>
      <c r="AS1394" s="3">
        <v>0</v>
      </c>
      <c r="AT1394" s="3"/>
      <c r="AU1394" s="3"/>
      <c r="AV1394" s="3">
        <v>0</v>
      </c>
      <c r="AW1394" s="3"/>
      <c r="AX1394" s="3"/>
      <c r="AY1394" s="3">
        <v>0</v>
      </c>
      <c r="AZ1394" s="3"/>
      <c r="BA1394" s="3"/>
      <c r="BB1394" s="3">
        <v>0</v>
      </c>
      <c r="BC1394" s="3"/>
      <c r="BD1394" s="3"/>
      <c r="BE1394" s="3">
        <v>0</v>
      </c>
      <c r="BF1394" s="3"/>
      <c r="BG1394" s="3"/>
      <c r="BH1394" s="3">
        <v>0</v>
      </c>
      <c r="BI1394" s="3"/>
      <c r="BJ1394" s="3"/>
    </row>
    <row r="1395" spans="1:62" x14ac:dyDescent="0.3">
      <c r="A1395" s="3" t="s">
        <v>113</v>
      </c>
      <c r="B1395" s="3" t="s">
        <v>80</v>
      </c>
      <c r="C1395" s="3">
        <v>0</v>
      </c>
      <c r="D1395" s="3"/>
      <c r="E1395" s="3"/>
      <c r="F1395" s="3">
        <v>0</v>
      </c>
      <c r="G1395" s="3"/>
      <c r="H1395" s="3"/>
      <c r="I1395" s="3">
        <v>0</v>
      </c>
      <c r="J1395" s="3"/>
      <c r="K1395" s="3"/>
      <c r="L1395" s="3">
        <v>0</v>
      </c>
      <c r="M1395" s="3"/>
      <c r="N1395" s="3"/>
      <c r="O1395" s="3">
        <v>0</v>
      </c>
      <c r="P1395" s="3"/>
      <c r="Q1395" s="3"/>
      <c r="R1395" s="3">
        <v>0</v>
      </c>
      <c r="S1395" s="3"/>
      <c r="T1395" s="3"/>
      <c r="U1395" s="3">
        <v>0</v>
      </c>
      <c r="V1395" s="3"/>
      <c r="W1395" s="3"/>
      <c r="X1395" s="3">
        <v>0</v>
      </c>
      <c r="Y1395" s="3"/>
      <c r="Z1395" s="3"/>
      <c r="AA1395" s="3">
        <v>0</v>
      </c>
      <c r="AB1395" s="3"/>
      <c r="AC1395" s="3"/>
      <c r="AD1395" s="3">
        <v>0</v>
      </c>
      <c r="AE1395" s="3"/>
      <c r="AF1395" s="3"/>
      <c r="AG1395" s="3">
        <v>0</v>
      </c>
      <c r="AH1395" s="3"/>
      <c r="AI1395" s="3"/>
      <c r="AJ1395" s="3">
        <v>0</v>
      </c>
      <c r="AK1395" s="3"/>
      <c r="AL1395" s="3"/>
      <c r="AM1395" s="3">
        <v>0</v>
      </c>
      <c r="AN1395" s="3"/>
      <c r="AO1395" s="3"/>
      <c r="AP1395" s="3">
        <v>0</v>
      </c>
      <c r="AQ1395" s="3"/>
      <c r="AR1395" s="3"/>
      <c r="AS1395" s="3">
        <v>0</v>
      </c>
      <c r="AT1395" s="3"/>
      <c r="AU1395" s="3"/>
      <c r="AV1395" s="3">
        <v>0</v>
      </c>
      <c r="AW1395" s="3"/>
      <c r="AX1395" s="3"/>
      <c r="AY1395" s="3">
        <v>0</v>
      </c>
      <c r="AZ1395" s="3"/>
      <c r="BA1395" s="3"/>
      <c r="BB1395" s="3">
        <v>0</v>
      </c>
      <c r="BC1395" s="3"/>
      <c r="BD1395" s="3"/>
      <c r="BE1395" s="3">
        <v>0</v>
      </c>
      <c r="BF1395" s="3"/>
      <c r="BG1395" s="3"/>
      <c r="BH1395" s="3">
        <v>0</v>
      </c>
      <c r="BI1395" s="3"/>
      <c r="BJ1395" s="3"/>
    </row>
    <row r="1396" spans="1:62" x14ac:dyDescent="0.3">
      <c r="A1396" s="3" t="s">
        <v>114</v>
      </c>
      <c r="B1396" s="3" t="s">
        <v>80</v>
      </c>
      <c r="C1396" s="3">
        <v>0</v>
      </c>
      <c r="D1396" s="3"/>
      <c r="E1396" s="3"/>
      <c r="F1396" s="3">
        <v>0</v>
      </c>
      <c r="G1396" s="3"/>
      <c r="H1396" s="3"/>
      <c r="I1396" s="3">
        <v>0</v>
      </c>
      <c r="J1396" s="3"/>
      <c r="K1396" s="3"/>
      <c r="L1396" s="3">
        <v>0</v>
      </c>
      <c r="M1396" s="3"/>
      <c r="N1396" s="3"/>
      <c r="O1396" s="3">
        <v>0</v>
      </c>
      <c r="P1396" s="3"/>
      <c r="Q1396" s="3"/>
      <c r="R1396" s="3">
        <v>0</v>
      </c>
      <c r="S1396" s="3"/>
      <c r="T1396" s="3"/>
      <c r="U1396" s="3">
        <v>0</v>
      </c>
      <c r="V1396" s="3"/>
      <c r="W1396" s="3"/>
      <c r="X1396" s="3">
        <v>0</v>
      </c>
      <c r="Y1396" s="3"/>
      <c r="Z1396" s="3"/>
      <c r="AA1396" s="3">
        <v>0</v>
      </c>
      <c r="AB1396" s="3"/>
      <c r="AC1396" s="3"/>
      <c r="AD1396" s="3">
        <v>0</v>
      </c>
      <c r="AE1396" s="3"/>
      <c r="AF1396" s="3"/>
      <c r="AG1396" s="3">
        <v>0</v>
      </c>
      <c r="AH1396" s="3"/>
      <c r="AI1396" s="3"/>
      <c r="AJ1396" s="3">
        <v>0</v>
      </c>
      <c r="AK1396" s="3"/>
      <c r="AL1396" s="3"/>
      <c r="AM1396" s="3">
        <v>0</v>
      </c>
      <c r="AN1396" s="3"/>
      <c r="AO1396" s="3"/>
      <c r="AP1396" s="3">
        <v>0</v>
      </c>
      <c r="AQ1396" s="3"/>
      <c r="AR1396" s="3"/>
      <c r="AS1396" s="3">
        <v>0</v>
      </c>
      <c r="AT1396" s="3"/>
      <c r="AU1396" s="3"/>
      <c r="AV1396" s="3">
        <v>0</v>
      </c>
      <c r="AW1396" s="3"/>
      <c r="AX1396" s="3"/>
      <c r="AY1396" s="3">
        <v>0</v>
      </c>
      <c r="AZ1396" s="3"/>
      <c r="BA1396" s="3"/>
      <c r="BB1396" s="3">
        <v>0</v>
      </c>
      <c r="BC1396" s="3"/>
      <c r="BD1396" s="3"/>
      <c r="BE1396" s="3">
        <v>0</v>
      </c>
      <c r="BF1396" s="3"/>
      <c r="BG1396" s="3"/>
      <c r="BH1396" s="3">
        <v>0</v>
      </c>
      <c r="BI1396" s="3"/>
      <c r="BJ1396" s="3"/>
    </row>
    <row r="1397" spans="1:62" x14ac:dyDescent="0.3">
      <c r="A1397" s="3" t="s">
        <v>115</v>
      </c>
      <c r="B1397" s="3"/>
      <c r="C1397" s="3"/>
      <c r="D1397" s="3"/>
      <c r="E1397" s="3"/>
      <c r="F1397" s="3"/>
      <c r="G1397" s="3"/>
      <c r="H1397" s="3"/>
      <c r="I1397" s="3"/>
      <c r="J1397" s="3"/>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c r="AP1397" s="3"/>
      <c r="AQ1397" s="3"/>
      <c r="AR1397" s="3"/>
      <c r="AS1397" s="3"/>
      <c r="AT1397" s="3"/>
      <c r="AU1397" s="3"/>
      <c r="AV1397" s="3"/>
      <c r="AW1397" s="3"/>
      <c r="AX1397" s="3"/>
      <c r="AY1397" s="3"/>
      <c r="AZ1397" s="3"/>
      <c r="BA1397" s="3"/>
      <c r="BB1397" s="3"/>
      <c r="BC1397" s="3"/>
      <c r="BD1397" s="3"/>
      <c r="BE1397" s="3"/>
      <c r="BF1397" s="3"/>
      <c r="BG1397" s="3"/>
      <c r="BH1397" s="3"/>
      <c r="BI1397" s="3"/>
      <c r="BJ1397" s="3"/>
    </row>
    <row r="1398" spans="1:62" x14ac:dyDescent="0.3">
      <c r="A1398" s="3" t="s">
        <v>79</v>
      </c>
      <c r="B1398" s="3" t="s">
        <v>80</v>
      </c>
      <c r="C1398" s="3">
        <v>0</v>
      </c>
      <c r="D1398" s="3"/>
      <c r="E1398" s="3"/>
      <c r="F1398" s="3">
        <v>0</v>
      </c>
      <c r="G1398" s="3"/>
      <c r="H1398" s="3"/>
      <c r="I1398" s="3">
        <v>0</v>
      </c>
      <c r="J1398" s="3"/>
      <c r="K1398" s="3"/>
      <c r="L1398" s="3">
        <v>0</v>
      </c>
      <c r="M1398" s="3"/>
      <c r="N1398" s="3"/>
      <c r="O1398" s="3">
        <v>0</v>
      </c>
      <c r="P1398" s="3"/>
      <c r="Q1398" s="3"/>
      <c r="R1398" s="3">
        <v>0</v>
      </c>
      <c r="S1398" s="3"/>
      <c r="T1398" s="3"/>
      <c r="U1398" s="3">
        <v>0</v>
      </c>
      <c r="V1398" s="3"/>
      <c r="W1398" s="3"/>
      <c r="X1398" s="3">
        <v>0</v>
      </c>
      <c r="Y1398" s="3"/>
      <c r="Z1398" s="3"/>
      <c r="AA1398" s="3">
        <v>0</v>
      </c>
      <c r="AB1398" s="3"/>
      <c r="AC1398" s="3"/>
      <c r="AD1398" s="3">
        <v>0</v>
      </c>
      <c r="AE1398" s="3"/>
      <c r="AF1398" s="3"/>
      <c r="AG1398" s="3">
        <v>0</v>
      </c>
      <c r="AH1398" s="3"/>
      <c r="AI1398" s="3"/>
      <c r="AJ1398" s="3">
        <v>0</v>
      </c>
      <c r="AK1398" s="3"/>
      <c r="AL1398" s="3"/>
      <c r="AM1398" s="3">
        <v>0</v>
      </c>
      <c r="AN1398" s="3"/>
      <c r="AO1398" s="3"/>
      <c r="AP1398" s="3">
        <v>0</v>
      </c>
      <c r="AQ1398" s="3"/>
      <c r="AR1398" s="3"/>
      <c r="AS1398" s="3">
        <v>0</v>
      </c>
      <c r="AT1398" s="3"/>
      <c r="AU1398" s="3"/>
      <c r="AV1398" s="3">
        <v>0</v>
      </c>
      <c r="AW1398" s="3"/>
      <c r="AX1398" s="3"/>
      <c r="AY1398" s="3">
        <v>0</v>
      </c>
      <c r="AZ1398" s="3"/>
      <c r="BA1398" s="3"/>
      <c r="BB1398" s="3">
        <v>0</v>
      </c>
      <c r="BC1398" s="3"/>
      <c r="BD1398" s="3"/>
      <c r="BE1398" s="3">
        <v>0</v>
      </c>
      <c r="BF1398" s="3"/>
      <c r="BG1398" s="3"/>
      <c r="BH1398" s="3">
        <v>0</v>
      </c>
      <c r="BI1398" s="3"/>
      <c r="BJ1398" s="3"/>
    </row>
    <row r="1399" spans="1:62" x14ac:dyDescent="0.3">
      <c r="A1399" s="3" t="s">
        <v>282</v>
      </c>
      <c r="B1399" s="3"/>
      <c r="C1399" s="3"/>
      <c r="D1399" s="3"/>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c r="AP1399" s="3"/>
      <c r="AQ1399" s="3"/>
      <c r="AR1399" s="3"/>
      <c r="AS1399" s="3"/>
      <c r="AT1399" s="3"/>
      <c r="AU1399" s="3"/>
      <c r="AV1399" s="3"/>
      <c r="AW1399" s="3"/>
      <c r="AX1399" s="3"/>
      <c r="AY1399" s="3"/>
      <c r="AZ1399" s="3"/>
      <c r="BA1399" s="3"/>
      <c r="BB1399" s="3"/>
      <c r="BC1399" s="3"/>
      <c r="BD1399" s="3"/>
      <c r="BE1399" s="3"/>
      <c r="BF1399" s="3"/>
      <c r="BG1399" s="3"/>
      <c r="BH1399" s="3"/>
      <c r="BI1399" s="3"/>
      <c r="BJ1399" s="3"/>
    </row>
    <row r="1400" spans="1:62" x14ac:dyDescent="0.3">
      <c r="A1400" s="3" t="s">
        <v>1751</v>
      </c>
      <c r="B1400" s="3"/>
      <c r="C1400" s="3">
        <v>0</v>
      </c>
      <c r="D1400" s="3"/>
      <c r="E1400" s="3"/>
      <c r="F1400" s="3">
        <v>0</v>
      </c>
      <c r="G1400" s="3"/>
      <c r="H1400" s="3"/>
      <c r="I1400" s="3">
        <v>0</v>
      </c>
      <c r="J1400" s="3"/>
      <c r="K1400" s="3"/>
      <c r="L1400" s="3">
        <v>0</v>
      </c>
      <c r="M1400" s="3"/>
      <c r="N1400" s="3"/>
      <c r="O1400" s="3">
        <v>0</v>
      </c>
      <c r="P1400" s="3"/>
      <c r="Q1400" s="3"/>
      <c r="R1400" s="3">
        <v>0</v>
      </c>
      <c r="S1400" s="3"/>
      <c r="T1400" s="3"/>
      <c r="U1400" s="3">
        <v>0</v>
      </c>
      <c r="V1400" s="3"/>
      <c r="W1400" s="3"/>
      <c r="X1400" s="3">
        <v>0</v>
      </c>
      <c r="Y1400" s="3"/>
      <c r="Z1400" s="3"/>
      <c r="AA1400" s="3">
        <v>0</v>
      </c>
      <c r="AB1400" s="3"/>
      <c r="AC1400" s="3"/>
      <c r="AD1400" s="3">
        <v>0</v>
      </c>
      <c r="AE1400" s="3"/>
      <c r="AF1400" s="3"/>
      <c r="AG1400" s="3">
        <v>0</v>
      </c>
      <c r="AH1400" s="3"/>
      <c r="AI1400" s="3"/>
      <c r="AJ1400" s="3">
        <v>0</v>
      </c>
      <c r="AK1400" s="3"/>
      <c r="AL1400" s="3"/>
      <c r="AM1400" s="3">
        <v>0</v>
      </c>
      <c r="AN1400" s="3"/>
      <c r="AO1400" s="3"/>
      <c r="AP1400" s="3">
        <v>0</v>
      </c>
      <c r="AQ1400" s="3"/>
      <c r="AR1400" s="3"/>
      <c r="AS1400" s="3">
        <v>0</v>
      </c>
      <c r="AT1400" s="3"/>
      <c r="AU1400" s="3"/>
      <c r="AV1400" s="3">
        <v>0</v>
      </c>
      <c r="AW1400" s="3"/>
      <c r="AX1400" s="3"/>
      <c r="AY1400" s="3">
        <v>0</v>
      </c>
      <c r="AZ1400" s="3"/>
      <c r="BA1400" s="3"/>
      <c r="BB1400" s="3">
        <v>0</v>
      </c>
      <c r="BC1400" s="3"/>
      <c r="BD1400" s="3"/>
      <c r="BE1400" s="3">
        <v>0</v>
      </c>
      <c r="BF1400" s="3"/>
      <c r="BG1400" s="3"/>
      <c r="BH1400" s="3">
        <v>0</v>
      </c>
      <c r="BI1400" s="3"/>
      <c r="BJ1400" s="3"/>
    </row>
    <row r="1401" spans="1:62" x14ac:dyDescent="0.3">
      <c r="A1401" s="3" t="s">
        <v>1752</v>
      </c>
      <c r="B1401" s="3"/>
      <c r="C1401" s="3">
        <v>0</v>
      </c>
      <c r="D1401" s="3"/>
      <c r="E1401" s="3"/>
      <c r="F1401" s="3">
        <v>0</v>
      </c>
      <c r="G1401" s="3"/>
      <c r="H1401" s="3"/>
      <c r="I1401" s="3">
        <v>0</v>
      </c>
      <c r="J1401" s="3"/>
      <c r="K1401" s="3"/>
      <c r="L1401" s="3">
        <v>0</v>
      </c>
      <c r="M1401" s="3"/>
      <c r="N1401" s="3"/>
      <c r="O1401" s="3">
        <v>0</v>
      </c>
      <c r="P1401" s="3"/>
      <c r="Q1401" s="3"/>
      <c r="R1401" s="3">
        <v>0</v>
      </c>
      <c r="S1401" s="3"/>
      <c r="T1401" s="3"/>
      <c r="U1401" s="3">
        <v>0</v>
      </c>
      <c r="V1401" s="3"/>
      <c r="W1401" s="3"/>
      <c r="X1401" s="3">
        <v>0</v>
      </c>
      <c r="Y1401" s="3"/>
      <c r="Z1401" s="3"/>
      <c r="AA1401" s="3">
        <v>0</v>
      </c>
      <c r="AB1401" s="3"/>
      <c r="AC1401" s="3"/>
      <c r="AD1401" s="3">
        <v>0</v>
      </c>
      <c r="AE1401" s="3"/>
      <c r="AF1401" s="3"/>
      <c r="AG1401" s="3">
        <v>0</v>
      </c>
      <c r="AH1401" s="3"/>
      <c r="AI1401" s="3"/>
      <c r="AJ1401" s="3">
        <v>0</v>
      </c>
      <c r="AK1401" s="3"/>
      <c r="AL1401" s="3"/>
      <c r="AM1401" s="3">
        <v>0</v>
      </c>
      <c r="AN1401" s="3"/>
      <c r="AO1401" s="3"/>
      <c r="AP1401" s="3">
        <v>0</v>
      </c>
      <c r="AQ1401" s="3"/>
      <c r="AR1401" s="3"/>
      <c r="AS1401" s="3">
        <v>0</v>
      </c>
      <c r="AT1401" s="3"/>
      <c r="AU1401" s="3"/>
      <c r="AV1401" s="3">
        <v>0</v>
      </c>
      <c r="AW1401" s="3"/>
      <c r="AX1401" s="3"/>
      <c r="AY1401" s="3">
        <v>0</v>
      </c>
      <c r="AZ1401" s="3"/>
      <c r="BA1401" s="3"/>
      <c r="BB1401" s="3">
        <v>0</v>
      </c>
      <c r="BC1401" s="3"/>
      <c r="BD1401" s="3"/>
      <c r="BE1401" s="3">
        <v>0</v>
      </c>
      <c r="BF1401" s="3"/>
      <c r="BG1401" s="3"/>
      <c r="BH1401" s="3">
        <v>0</v>
      </c>
      <c r="BI1401" s="3"/>
      <c r="BJ1401" s="3"/>
    </row>
    <row r="1402" spans="1:62" x14ac:dyDescent="0.3">
      <c r="A1402" s="3" t="s">
        <v>1753</v>
      </c>
      <c r="B1402" s="3"/>
      <c r="C1402" s="3">
        <v>0</v>
      </c>
      <c r="D1402" s="3" t="s">
        <v>86</v>
      </c>
      <c r="E1402" s="3">
        <v>0</v>
      </c>
      <c r="F1402" s="3">
        <v>0</v>
      </c>
      <c r="G1402" s="3" t="s">
        <v>86</v>
      </c>
      <c r="H1402" s="3">
        <v>0</v>
      </c>
      <c r="I1402" s="3">
        <v>0</v>
      </c>
      <c r="J1402" s="3" t="s">
        <v>86</v>
      </c>
      <c r="K1402" s="3">
        <v>0</v>
      </c>
      <c r="L1402" s="3">
        <v>0</v>
      </c>
      <c r="M1402" s="3" t="s">
        <v>86</v>
      </c>
      <c r="N1402" s="3">
        <v>0</v>
      </c>
      <c r="O1402" s="3">
        <v>0</v>
      </c>
      <c r="P1402" s="3" t="s">
        <v>86</v>
      </c>
      <c r="Q1402" s="3">
        <v>0</v>
      </c>
      <c r="R1402" s="3">
        <v>0</v>
      </c>
      <c r="S1402" s="3" t="s">
        <v>86</v>
      </c>
      <c r="T1402" s="3">
        <v>0</v>
      </c>
      <c r="U1402" s="3">
        <v>0</v>
      </c>
      <c r="V1402" s="3" t="s">
        <v>86</v>
      </c>
      <c r="W1402" s="3">
        <v>0</v>
      </c>
      <c r="X1402" s="3">
        <v>0</v>
      </c>
      <c r="Y1402" s="3" t="s">
        <v>86</v>
      </c>
      <c r="Z1402" s="3">
        <v>0</v>
      </c>
      <c r="AA1402" s="3">
        <v>0</v>
      </c>
      <c r="AB1402" s="3" t="s">
        <v>86</v>
      </c>
      <c r="AC1402" s="3">
        <v>0</v>
      </c>
      <c r="AD1402" s="3">
        <v>0</v>
      </c>
      <c r="AE1402" s="3" t="s">
        <v>86</v>
      </c>
      <c r="AF1402" s="3">
        <v>0</v>
      </c>
      <c r="AG1402" s="3">
        <v>0</v>
      </c>
      <c r="AH1402" s="3" t="s">
        <v>86</v>
      </c>
      <c r="AI1402" s="3">
        <v>0</v>
      </c>
      <c r="AJ1402" s="3">
        <v>0</v>
      </c>
      <c r="AK1402" s="3" t="s">
        <v>86</v>
      </c>
      <c r="AL1402" s="3">
        <v>0</v>
      </c>
      <c r="AM1402" s="3">
        <v>0</v>
      </c>
      <c r="AN1402" s="3" t="s">
        <v>86</v>
      </c>
      <c r="AO1402" s="3">
        <v>0</v>
      </c>
      <c r="AP1402" s="3">
        <v>0</v>
      </c>
      <c r="AQ1402" s="3" t="s">
        <v>86</v>
      </c>
      <c r="AR1402" s="3">
        <v>0</v>
      </c>
      <c r="AS1402" s="3">
        <v>0</v>
      </c>
      <c r="AT1402" s="3" t="s">
        <v>86</v>
      </c>
      <c r="AU1402" s="3">
        <v>0</v>
      </c>
      <c r="AV1402" s="3">
        <v>0</v>
      </c>
      <c r="AW1402" s="3" t="s">
        <v>86</v>
      </c>
      <c r="AX1402" s="3">
        <v>0</v>
      </c>
      <c r="AY1402" s="3">
        <v>0</v>
      </c>
      <c r="AZ1402" s="3" t="s">
        <v>86</v>
      </c>
      <c r="BA1402" s="3">
        <v>0</v>
      </c>
      <c r="BB1402" s="3">
        <v>0</v>
      </c>
      <c r="BC1402" s="3" t="s">
        <v>86</v>
      </c>
      <c r="BD1402" s="3">
        <v>0</v>
      </c>
      <c r="BE1402" s="3">
        <v>0</v>
      </c>
      <c r="BF1402" s="3" t="s">
        <v>86</v>
      </c>
      <c r="BG1402" s="3">
        <v>0</v>
      </c>
      <c r="BH1402" s="3">
        <v>0</v>
      </c>
      <c r="BI1402" s="3" t="s">
        <v>86</v>
      </c>
      <c r="BJ1402" s="3">
        <v>0</v>
      </c>
    </row>
    <row r="1403" spans="1:62" x14ac:dyDescent="0.3">
      <c r="A1403" s="3" t="s">
        <v>62</v>
      </c>
      <c r="B1403" s="3"/>
      <c r="C1403" s="3">
        <v>0</v>
      </c>
      <c r="D1403" s="3"/>
      <c r="E1403" s="3"/>
      <c r="F1403" s="3">
        <v>0</v>
      </c>
      <c r="G1403" s="3"/>
      <c r="H1403" s="3"/>
      <c r="I1403" s="3">
        <v>0</v>
      </c>
      <c r="J1403" s="3"/>
      <c r="K1403" s="3"/>
      <c r="L1403" s="3">
        <v>0</v>
      </c>
      <c r="M1403" s="3"/>
      <c r="N1403" s="3"/>
      <c r="O1403" s="3">
        <v>0</v>
      </c>
      <c r="P1403" s="3"/>
      <c r="Q1403" s="3"/>
      <c r="R1403" s="3">
        <v>0</v>
      </c>
      <c r="S1403" s="3"/>
      <c r="T1403" s="3"/>
      <c r="U1403" s="3">
        <v>0</v>
      </c>
      <c r="V1403" s="3"/>
      <c r="W1403" s="3"/>
      <c r="X1403" s="3">
        <v>0</v>
      </c>
      <c r="Y1403" s="3"/>
      <c r="Z1403" s="3"/>
      <c r="AA1403" s="3">
        <v>0</v>
      </c>
      <c r="AB1403" s="3"/>
      <c r="AC1403" s="3"/>
      <c r="AD1403" s="3">
        <v>0</v>
      </c>
      <c r="AE1403" s="3"/>
      <c r="AF1403" s="3"/>
      <c r="AG1403" s="3">
        <v>0</v>
      </c>
      <c r="AH1403" s="3"/>
      <c r="AI1403" s="3"/>
      <c r="AJ1403" s="3">
        <v>0</v>
      </c>
      <c r="AK1403" s="3"/>
      <c r="AL1403" s="3"/>
      <c r="AM1403" s="3">
        <v>0</v>
      </c>
      <c r="AN1403" s="3"/>
      <c r="AO1403" s="3"/>
      <c r="AP1403" s="3">
        <v>0</v>
      </c>
      <c r="AQ1403" s="3"/>
      <c r="AR1403" s="3"/>
      <c r="AS1403" s="3">
        <v>0</v>
      </c>
      <c r="AT1403" s="3"/>
      <c r="AU1403" s="3"/>
      <c r="AV1403" s="3">
        <v>0</v>
      </c>
      <c r="AW1403" s="3"/>
      <c r="AX1403" s="3"/>
      <c r="AY1403" s="3">
        <v>0</v>
      </c>
      <c r="AZ1403" s="3"/>
      <c r="BA1403" s="3"/>
      <c r="BB1403" s="3">
        <v>0</v>
      </c>
      <c r="BC1403" s="3"/>
      <c r="BD1403" s="3"/>
      <c r="BE1403" s="3">
        <v>0</v>
      </c>
      <c r="BF1403" s="3"/>
      <c r="BG1403" s="3"/>
      <c r="BH1403" s="3">
        <v>0</v>
      </c>
      <c r="BI1403" s="3"/>
      <c r="BJ1403" s="3"/>
    </row>
    <row r="1404" spans="1:62" x14ac:dyDescent="0.3">
      <c r="A1404" s="3" t="s">
        <v>159</v>
      </c>
      <c r="B1404" s="3" t="s">
        <v>48</v>
      </c>
      <c r="C1404" s="3">
        <v>28.9647006988525</v>
      </c>
      <c r="D1404" s="3"/>
      <c r="E1404" s="3"/>
      <c r="F1404" s="3">
        <v>28.9647006988525</v>
      </c>
      <c r="G1404" s="3"/>
      <c r="H1404" s="3"/>
      <c r="I1404" s="3">
        <v>28.9647006988525</v>
      </c>
      <c r="J1404" s="3"/>
      <c r="K1404" s="3"/>
      <c r="L1404" s="3">
        <v>28.9647006988525</v>
      </c>
      <c r="M1404" s="3"/>
      <c r="N1404" s="3"/>
      <c r="O1404" s="3">
        <v>28.9647006988525</v>
      </c>
      <c r="P1404" s="3"/>
      <c r="Q1404" s="3"/>
      <c r="R1404" s="3">
        <v>28.9647006988525</v>
      </c>
      <c r="S1404" s="3"/>
      <c r="T1404" s="3"/>
      <c r="U1404" s="3">
        <v>28.9647006988525</v>
      </c>
      <c r="V1404" s="3"/>
      <c r="W1404" s="3"/>
      <c r="X1404" s="3">
        <v>28.9647006988525</v>
      </c>
      <c r="Y1404" s="3"/>
      <c r="Z1404" s="3"/>
      <c r="AA1404" s="3">
        <v>28.9647006988525</v>
      </c>
      <c r="AB1404" s="3"/>
      <c r="AC1404" s="3"/>
      <c r="AD1404" s="3">
        <v>28.9647006988525</v>
      </c>
      <c r="AE1404" s="3"/>
      <c r="AF1404" s="3"/>
      <c r="AG1404" s="3">
        <v>28.9647006988525</v>
      </c>
      <c r="AH1404" s="3"/>
      <c r="AI1404" s="3"/>
      <c r="AJ1404" s="3">
        <v>28.9647006988525</v>
      </c>
      <c r="AK1404" s="3"/>
      <c r="AL1404" s="3"/>
      <c r="AM1404" s="3">
        <v>28.9647006988525</v>
      </c>
      <c r="AN1404" s="3"/>
      <c r="AO1404" s="3"/>
      <c r="AP1404" s="3">
        <v>28.9647006988525</v>
      </c>
      <c r="AQ1404" s="3"/>
      <c r="AR1404" s="3"/>
      <c r="AS1404" s="3">
        <v>28.9647006988525</v>
      </c>
      <c r="AT1404" s="3"/>
      <c r="AU1404" s="3"/>
      <c r="AV1404" s="3">
        <v>28.9647006988525</v>
      </c>
      <c r="AW1404" s="3"/>
      <c r="AX1404" s="3"/>
      <c r="AY1404" s="3">
        <v>28.9647006988525</v>
      </c>
      <c r="AZ1404" s="3"/>
      <c r="BA1404" s="3"/>
      <c r="BB1404" s="3">
        <v>28.9647006988525</v>
      </c>
      <c r="BC1404" s="3"/>
      <c r="BD1404" s="3"/>
      <c r="BE1404" s="3">
        <v>28.9647006988525</v>
      </c>
      <c r="BF1404" s="3"/>
      <c r="BG1404" s="3"/>
      <c r="BH1404" s="3">
        <v>28.9647006988525</v>
      </c>
      <c r="BI1404" s="3"/>
      <c r="BJ1404" s="3"/>
    </row>
    <row r="1405" spans="1:62" x14ac:dyDescent="0.3">
      <c r="A1405" s="3" t="s">
        <v>391</v>
      </c>
      <c r="B1405" s="3" t="s">
        <v>48</v>
      </c>
      <c r="C1405" s="3">
        <v>287.054931640625</v>
      </c>
      <c r="D1405" s="3"/>
      <c r="E1405" s="3"/>
      <c r="F1405" s="3">
        <v>287.054931640625</v>
      </c>
      <c r="G1405" s="3"/>
      <c r="H1405" s="3"/>
      <c r="I1405" s="3">
        <v>287.054931640625</v>
      </c>
      <c r="J1405" s="3"/>
      <c r="K1405" s="3"/>
      <c r="L1405" s="3">
        <v>287.054931640625</v>
      </c>
      <c r="M1405" s="3"/>
      <c r="N1405" s="3"/>
      <c r="O1405" s="3">
        <v>287.054931640625</v>
      </c>
      <c r="P1405" s="3"/>
      <c r="Q1405" s="3"/>
      <c r="R1405" s="3">
        <v>287.054931640625</v>
      </c>
      <c r="S1405" s="3"/>
      <c r="T1405" s="3"/>
      <c r="U1405" s="3">
        <v>287.054931640625</v>
      </c>
      <c r="V1405" s="3"/>
      <c r="W1405" s="3"/>
      <c r="X1405" s="3">
        <v>287.054931640625</v>
      </c>
      <c r="Y1405" s="3"/>
      <c r="Z1405" s="3"/>
      <c r="AA1405" s="3">
        <v>287.054931640625</v>
      </c>
      <c r="AB1405" s="3"/>
      <c r="AC1405" s="3"/>
      <c r="AD1405" s="3">
        <v>287.054931640625</v>
      </c>
      <c r="AE1405" s="3"/>
      <c r="AF1405" s="3"/>
      <c r="AG1405" s="3">
        <v>287.054931640625</v>
      </c>
      <c r="AH1405" s="3"/>
      <c r="AI1405" s="3"/>
      <c r="AJ1405" s="3">
        <v>287.054931640625</v>
      </c>
      <c r="AK1405" s="3"/>
      <c r="AL1405" s="3"/>
      <c r="AM1405" s="3">
        <v>287.054931640625</v>
      </c>
      <c r="AN1405" s="3"/>
      <c r="AO1405" s="3"/>
      <c r="AP1405" s="3">
        <v>287.054931640625</v>
      </c>
      <c r="AQ1405" s="3"/>
      <c r="AR1405" s="3"/>
      <c r="AS1405" s="3">
        <v>287.054931640625</v>
      </c>
      <c r="AT1405" s="3"/>
      <c r="AU1405" s="3"/>
      <c r="AV1405" s="3">
        <v>287.054931640625</v>
      </c>
      <c r="AW1405" s="3"/>
      <c r="AX1405" s="3"/>
      <c r="AY1405" s="3">
        <v>287.054931640625</v>
      </c>
      <c r="AZ1405" s="3"/>
      <c r="BA1405" s="3"/>
      <c r="BB1405" s="3">
        <v>287.054931640625</v>
      </c>
      <c r="BC1405" s="3"/>
      <c r="BD1405" s="3"/>
      <c r="BE1405" s="3">
        <v>287.054931640625</v>
      </c>
      <c r="BF1405" s="3"/>
      <c r="BG1405" s="3"/>
      <c r="BH1405" s="3">
        <v>287.054931640625</v>
      </c>
      <c r="BI1405" s="3"/>
      <c r="BJ1405" s="3"/>
    </row>
    <row r="1406" spans="1:62" x14ac:dyDescent="0.3">
      <c r="A1406" s="3" t="s">
        <v>88</v>
      </c>
      <c r="B1406" s="3" t="s">
        <v>89</v>
      </c>
      <c r="C1406" s="3">
        <v>0.68000000715255704</v>
      </c>
      <c r="D1406" s="3"/>
      <c r="E1406" s="3"/>
      <c r="F1406" s="3">
        <v>0.68000000715255704</v>
      </c>
      <c r="G1406" s="3"/>
      <c r="H1406" s="3"/>
      <c r="I1406" s="3">
        <v>0.68000000715255704</v>
      </c>
      <c r="J1406" s="3"/>
      <c r="K1406" s="3"/>
      <c r="L1406" s="3">
        <v>0.68000000715255704</v>
      </c>
      <c r="M1406" s="3"/>
      <c r="N1406" s="3"/>
      <c r="O1406" s="3">
        <v>0.68000000715255704</v>
      </c>
      <c r="P1406" s="3"/>
      <c r="Q1406" s="3"/>
      <c r="R1406" s="3">
        <v>0.68000000715255704</v>
      </c>
      <c r="S1406" s="3"/>
      <c r="T1406" s="3"/>
      <c r="U1406" s="3">
        <v>0.68000000715255704</v>
      </c>
      <c r="V1406" s="3"/>
      <c r="W1406" s="3"/>
      <c r="X1406" s="3">
        <v>0.68000000715255704</v>
      </c>
      <c r="Y1406" s="3"/>
      <c r="Z1406" s="3"/>
      <c r="AA1406" s="3">
        <v>0.68000000715255704</v>
      </c>
      <c r="AB1406" s="3"/>
      <c r="AC1406" s="3"/>
      <c r="AD1406" s="3">
        <v>0.68000000715255704</v>
      </c>
      <c r="AE1406" s="3"/>
      <c r="AF1406" s="3"/>
      <c r="AG1406" s="3">
        <v>0.68000000715255704</v>
      </c>
      <c r="AH1406" s="3"/>
      <c r="AI1406" s="3"/>
      <c r="AJ1406" s="3">
        <v>0.68000000715255704</v>
      </c>
      <c r="AK1406" s="3"/>
      <c r="AL1406" s="3"/>
      <c r="AM1406" s="3">
        <v>0.68000000715255704</v>
      </c>
      <c r="AN1406" s="3"/>
      <c r="AO1406" s="3"/>
      <c r="AP1406" s="3">
        <v>0.68000000715255704</v>
      </c>
      <c r="AQ1406" s="3"/>
      <c r="AR1406" s="3"/>
      <c r="AS1406" s="3">
        <v>0.68000000715255704</v>
      </c>
      <c r="AT1406" s="3"/>
      <c r="AU1406" s="3"/>
      <c r="AV1406" s="3">
        <v>0.68000000715255704</v>
      </c>
      <c r="AW1406" s="3"/>
      <c r="AX1406" s="3"/>
      <c r="AY1406" s="3">
        <v>0.68000000715255704</v>
      </c>
      <c r="AZ1406" s="3"/>
      <c r="BA1406" s="3"/>
      <c r="BB1406" s="3">
        <v>0.68000000715255704</v>
      </c>
      <c r="BC1406" s="3"/>
      <c r="BD1406" s="3"/>
      <c r="BE1406" s="3">
        <v>0.68000000715255704</v>
      </c>
      <c r="BF1406" s="3"/>
      <c r="BG1406" s="3"/>
      <c r="BH1406" s="3">
        <v>0.68000000715255704</v>
      </c>
      <c r="BI1406" s="3"/>
      <c r="BJ1406" s="3"/>
    </row>
    <row r="1407" spans="1:62" x14ac:dyDescent="0.3">
      <c r="A1407" s="3" t="s">
        <v>406</v>
      </c>
      <c r="B1407" s="3" t="s">
        <v>404</v>
      </c>
      <c r="C1407" s="3">
        <v>288.14999389648398</v>
      </c>
      <c r="D1407" s="3"/>
      <c r="E1407" s="3"/>
      <c r="F1407" s="3">
        <v>288.14999389648398</v>
      </c>
      <c r="G1407" s="3"/>
      <c r="H1407" s="3"/>
      <c r="I1407" s="3">
        <v>288.14999389648398</v>
      </c>
      <c r="J1407" s="3"/>
      <c r="K1407" s="3"/>
      <c r="L1407" s="3">
        <v>288.14999389648398</v>
      </c>
      <c r="M1407" s="3"/>
      <c r="N1407" s="3"/>
      <c r="O1407" s="3">
        <v>288.14999389648398</v>
      </c>
      <c r="P1407" s="3"/>
      <c r="Q1407" s="3"/>
      <c r="R1407" s="3">
        <v>288.14999389648398</v>
      </c>
      <c r="S1407" s="3"/>
      <c r="T1407" s="3"/>
      <c r="U1407" s="3">
        <v>288.14999389648398</v>
      </c>
      <c r="V1407" s="3"/>
      <c r="W1407" s="3"/>
      <c r="X1407" s="3">
        <v>288.14999389648398</v>
      </c>
      <c r="Y1407" s="3"/>
      <c r="Z1407" s="3"/>
      <c r="AA1407" s="3">
        <v>288.14999389648398</v>
      </c>
      <c r="AB1407" s="3"/>
      <c r="AC1407" s="3"/>
      <c r="AD1407" s="3">
        <v>288.14999389648398</v>
      </c>
      <c r="AE1407" s="3"/>
      <c r="AF1407" s="3"/>
      <c r="AG1407" s="3">
        <v>288.14999389648398</v>
      </c>
      <c r="AH1407" s="3"/>
      <c r="AI1407" s="3"/>
      <c r="AJ1407" s="3">
        <v>288.14999389648398</v>
      </c>
      <c r="AK1407" s="3"/>
      <c r="AL1407" s="3"/>
      <c r="AM1407" s="3">
        <v>288.14999389648398</v>
      </c>
      <c r="AN1407" s="3"/>
      <c r="AO1407" s="3"/>
      <c r="AP1407" s="3">
        <v>288.14999389648398</v>
      </c>
      <c r="AQ1407" s="3"/>
      <c r="AR1407" s="3"/>
      <c r="AS1407" s="3">
        <v>288.14999389648398</v>
      </c>
      <c r="AT1407" s="3"/>
      <c r="AU1407" s="3"/>
      <c r="AV1407" s="3">
        <v>288.14999389648398</v>
      </c>
      <c r="AW1407" s="3"/>
      <c r="AX1407" s="3"/>
      <c r="AY1407" s="3">
        <v>288.14999389648398</v>
      </c>
      <c r="AZ1407" s="3"/>
      <c r="BA1407" s="3"/>
      <c r="BB1407" s="3">
        <v>288.14999389648398</v>
      </c>
      <c r="BC1407" s="3"/>
      <c r="BD1407" s="3"/>
      <c r="BE1407" s="3">
        <v>288.14999389648398</v>
      </c>
      <c r="BF1407" s="3"/>
      <c r="BG1407" s="3"/>
      <c r="BH1407" s="3">
        <v>288.14999389648398</v>
      </c>
      <c r="BI1407" s="3"/>
      <c r="BJ1407" s="3"/>
    </row>
    <row r="1408" spans="1:62" x14ac:dyDescent="0.3">
      <c r="A1408" s="3" t="s">
        <v>56</v>
      </c>
      <c r="B1408" s="3" t="s">
        <v>48</v>
      </c>
      <c r="C1408" s="3">
        <v>1.7200000002048899E-5</v>
      </c>
      <c r="D1408" s="3"/>
      <c r="E1408" s="3"/>
      <c r="F1408" s="3">
        <v>1.7200000002048899E-5</v>
      </c>
      <c r="G1408" s="3"/>
      <c r="H1408" s="3"/>
      <c r="I1408" s="3">
        <v>1.7200000002048899E-5</v>
      </c>
      <c r="J1408" s="3"/>
      <c r="K1408" s="3"/>
      <c r="L1408" s="3">
        <v>1.7200000002048899E-5</v>
      </c>
      <c r="M1408" s="3"/>
      <c r="N1408" s="3"/>
      <c r="O1408" s="3">
        <v>1.7200000002048899E-5</v>
      </c>
      <c r="P1408" s="3"/>
      <c r="Q1408" s="3"/>
      <c r="R1408" s="3">
        <v>1.7200000002048899E-5</v>
      </c>
      <c r="S1408" s="3"/>
      <c r="T1408" s="3"/>
      <c r="U1408" s="3">
        <v>1.7200000002048899E-5</v>
      </c>
      <c r="V1408" s="3"/>
      <c r="W1408" s="3"/>
      <c r="X1408" s="3">
        <v>1.7200000002048899E-5</v>
      </c>
      <c r="Y1408" s="3"/>
      <c r="Z1408" s="3"/>
      <c r="AA1408" s="3">
        <v>1.7200000002048899E-5</v>
      </c>
      <c r="AB1408" s="3"/>
      <c r="AC1408" s="3"/>
      <c r="AD1408" s="3">
        <v>1.7200000002048899E-5</v>
      </c>
      <c r="AE1408" s="3"/>
      <c r="AF1408" s="3"/>
      <c r="AG1408" s="3">
        <v>1.7200000002048899E-5</v>
      </c>
      <c r="AH1408" s="3"/>
      <c r="AI1408" s="3"/>
      <c r="AJ1408" s="3">
        <v>1.7200000002048899E-5</v>
      </c>
      <c r="AK1408" s="3"/>
      <c r="AL1408" s="3"/>
      <c r="AM1408" s="3">
        <v>1.7200000002048899E-5</v>
      </c>
      <c r="AN1408" s="3"/>
      <c r="AO1408" s="3"/>
      <c r="AP1408" s="3">
        <v>1.7200000002048899E-5</v>
      </c>
      <c r="AQ1408" s="3"/>
      <c r="AR1408" s="3"/>
      <c r="AS1408" s="3">
        <v>1.7200000002048899E-5</v>
      </c>
      <c r="AT1408" s="3"/>
      <c r="AU1408" s="3"/>
      <c r="AV1408" s="3">
        <v>1.7200000002048899E-5</v>
      </c>
      <c r="AW1408" s="3"/>
      <c r="AX1408" s="3"/>
      <c r="AY1408" s="3">
        <v>1.7200000002048899E-5</v>
      </c>
      <c r="AZ1408" s="3"/>
      <c r="BA1408" s="3"/>
      <c r="BB1408" s="3">
        <v>1.7200000002048899E-5</v>
      </c>
      <c r="BC1408" s="3"/>
      <c r="BD1408" s="3"/>
      <c r="BE1408" s="3">
        <v>1.7200000002048899E-5</v>
      </c>
      <c r="BF1408" s="3"/>
      <c r="BG1408" s="3"/>
      <c r="BH1408" s="3">
        <v>1.7200000002048899E-5</v>
      </c>
      <c r="BI1408" s="3"/>
      <c r="BJ1408" s="3"/>
    </row>
    <row r="1409" spans="1:62" x14ac:dyDescent="0.3">
      <c r="A1409" s="3" t="s">
        <v>90</v>
      </c>
      <c r="B1409" s="3" t="s">
        <v>89</v>
      </c>
      <c r="C1409" s="3">
        <v>0.68007683753967296</v>
      </c>
      <c r="D1409" s="3"/>
      <c r="E1409" s="3"/>
      <c r="F1409" s="3">
        <v>0.68007838726043701</v>
      </c>
      <c r="G1409" s="3"/>
      <c r="H1409" s="3"/>
      <c r="I1409" s="3">
        <v>0.680081486701965</v>
      </c>
      <c r="J1409" s="3"/>
      <c r="K1409" s="3"/>
      <c r="L1409" s="3">
        <v>0.68008017539978005</v>
      </c>
      <c r="M1409" s="3"/>
      <c r="N1409" s="3"/>
      <c r="O1409" s="3">
        <v>0.68009138107299805</v>
      </c>
      <c r="P1409" s="3"/>
      <c r="Q1409" s="3"/>
      <c r="R1409" s="3">
        <v>0.68009316921234098</v>
      </c>
      <c r="S1409" s="3"/>
      <c r="T1409" s="3"/>
      <c r="U1409" s="3">
        <v>0.68009340763091997</v>
      </c>
      <c r="V1409" s="3"/>
      <c r="W1409" s="3"/>
      <c r="X1409" s="3">
        <v>0.68009728193283103</v>
      </c>
      <c r="Y1409" s="3"/>
      <c r="Z1409" s="3"/>
      <c r="AA1409" s="3">
        <v>0.68010234832763705</v>
      </c>
      <c r="AB1409" s="3"/>
      <c r="AC1409" s="3"/>
      <c r="AD1409" s="3">
        <v>0.68010604381561302</v>
      </c>
      <c r="AE1409" s="3"/>
      <c r="AF1409" s="3"/>
      <c r="AG1409" s="3">
        <v>0.68010777235031095</v>
      </c>
      <c r="AH1409" s="3"/>
      <c r="AI1409" s="3"/>
      <c r="AJ1409" s="3">
        <v>0.680109143257141</v>
      </c>
      <c r="AK1409" s="3"/>
      <c r="AL1409" s="3"/>
      <c r="AM1409" s="3">
        <v>0.68010801076889005</v>
      </c>
      <c r="AN1409" s="3"/>
      <c r="AO1409" s="3"/>
      <c r="AP1409" s="3">
        <v>0.68011265993118297</v>
      </c>
      <c r="AQ1409" s="3"/>
      <c r="AR1409" s="3"/>
      <c r="AS1409" s="3">
        <v>0.68011152744293202</v>
      </c>
      <c r="AT1409" s="3"/>
      <c r="AU1409" s="3"/>
      <c r="AV1409" s="3">
        <v>0.68011790513992298</v>
      </c>
      <c r="AW1409" s="3"/>
      <c r="AX1409" s="3"/>
      <c r="AY1409" s="3">
        <v>0.68011599779128995</v>
      </c>
      <c r="AZ1409" s="3"/>
      <c r="BA1409" s="3"/>
      <c r="BB1409" s="3">
        <v>0.68012320995330799</v>
      </c>
      <c r="BC1409" s="3"/>
      <c r="BD1409" s="3"/>
      <c r="BE1409" s="3">
        <v>0.680123031139374</v>
      </c>
      <c r="BF1409" s="3"/>
      <c r="BG1409" s="3"/>
      <c r="BH1409" s="3">
        <v>0.68013292551040605</v>
      </c>
      <c r="BI1409" s="3"/>
      <c r="BJ1409" s="3"/>
    </row>
    <row r="1410" spans="1:62" x14ac:dyDescent="0.3">
      <c r="A1410" s="3" t="s">
        <v>60</v>
      </c>
      <c r="B1410" s="3" t="s">
        <v>58</v>
      </c>
      <c r="C1410" s="3">
        <v>0.36325022578239402</v>
      </c>
      <c r="D1410" s="3"/>
      <c r="E1410" s="3"/>
      <c r="F1410" s="3">
        <v>0.36325189471244801</v>
      </c>
      <c r="G1410" s="3"/>
      <c r="H1410" s="3"/>
      <c r="I1410" s="3">
        <v>0.36325520277023299</v>
      </c>
      <c r="J1410" s="3"/>
      <c r="K1410" s="3"/>
      <c r="L1410" s="3">
        <v>0.36325380206108099</v>
      </c>
      <c r="M1410" s="3"/>
      <c r="N1410" s="3"/>
      <c r="O1410" s="3">
        <v>0.36326569318771401</v>
      </c>
      <c r="P1410" s="3"/>
      <c r="Q1410" s="3"/>
      <c r="R1410" s="3">
        <v>0.36326768994331399</v>
      </c>
      <c r="S1410" s="3"/>
      <c r="T1410" s="3"/>
      <c r="U1410" s="3">
        <v>0.36326792836189298</v>
      </c>
      <c r="V1410" s="3"/>
      <c r="W1410" s="3"/>
      <c r="X1410" s="3">
        <v>0.36327207088470498</v>
      </c>
      <c r="Y1410" s="3"/>
      <c r="Z1410" s="3"/>
      <c r="AA1410" s="3">
        <v>0.36327749490737898</v>
      </c>
      <c r="AB1410" s="3"/>
      <c r="AC1410" s="3"/>
      <c r="AD1410" s="3">
        <v>0.36328142881393399</v>
      </c>
      <c r="AE1410" s="3"/>
      <c r="AF1410" s="3"/>
      <c r="AG1410" s="3">
        <v>0.36328327655792197</v>
      </c>
      <c r="AH1410" s="3"/>
      <c r="AI1410" s="3"/>
      <c r="AJ1410" s="3">
        <v>0.36328473687171903</v>
      </c>
      <c r="AK1410" s="3"/>
      <c r="AL1410" s="3"/>
      <c r="AM1410" s="3">
        <v>0.36328354477882402</v>
      </c>
      <c r="AN1410" s="3"/>
      <c r="AO1410" s="3"/>
      <c r="AP1410" s="3">
        <v>0.36328849196433999</v>
      </c>
      <c r="AQ1410" s="3"/>
      <c r="AR1410" s="3"/>
      <c r="AS1410" s="3">
        <v>0.36328729987144498</v>
      </c>
      <c r="AT1410" s="3"/>
      <c r="AU1410" s="3"/>
      <c r="AV1410" s="3">
        <v>0.36329409480094899</v>
      </c>
      <c r="AW1410" s="3"/>
      <c r="AX1410" s="3"/>
      <c r="AY1410" s="3">
        <v>0.36329206824302701</v>
      </c>
      <c r="AZ1410" s="3"/>
      <c r="BA1410" s="3"/>
      <c r="BB1410" s="3">
        <v>0.36329972743987998</v>
      </c>
      <c r="BC1410" s="3"/>
      <c r="BD1410" s="3"/>
      <c r="BE1410" s="3">
        <v>0.36329957842826799</v>
      </c>
      <c r="BF1410" s="3"/>
      <c r="BG1410" s="3"/>
      <c r="BH1410" s="3">
        <v>0.36331015825271601</v>
      </c>
      <c r="BI1410" s="3"/>
      <c r="BJ1410" s="3"/>
    </row>
    <row r="1411" spans="1:62" x14ac:dyDescent="0.3">
      <c r="A1411" s="3" t="s">
        <v>59</v>
      </c>
      <c r="B1411" s="3" t="s">
        <v>58</v>
      </c>
      <c r="C1411" s="3">
        <v>0.36325022578239402</v>
      </c>
      <c r="D1411" s="3"/>
      <c r="E1411" s="3"/>
      <c r="F1411" s="3">
        <v>0.36325189471244801</v>
      </c>
      <c r="G1411" s="3"/>
      <c r="H1411" s="3"/>
      <c r="I1411" s="3">
        <v>0.36325520277023299</v>
      </c>
      <c r="J1411" s="3"/>
      <c r="K1411" s="3"/>
      <c r="L1411" s="3">
        <v>0.36325380206108099</v>
      </c>
      <c r="M1411" s="3"/>
      <c r="N1411" s="3"/>
      <c r="O1411" s="3">
        <v>0.36326569318771401</v>
      </c>
      <c r="P1411" s="3"/>
      <c r="Q1411" s="3"/>
      <c r="R1411" s="3">
        <v>0.36326768994331399</v>
      </c>
      <c r="S1411" s="3"/>
      <c r="T1411" s="3"/>
      <c r="U1411" s="3">
        <v>0.36326792836189298</v>
      </c>
      <c r="V1411" s="3"/>
      <c r="W1411" s="3"/>
      <c r="X1411" s="3">
        <v>0.36327207088470498</v>
      </c>
      <c r="Y1411" s="3"/>
      <c r="Z1411" s="3"/>
      <c r="AA1411" s="3">
        <v>0.36327749490737898</v>
      </c>
      <c r="AB1411" s="3"/>
      <c r="AC1411" s="3"/>
      <c r="AD1411" s="3">
        <v>0.36328142881393399</v>
      </c>
      <c r="AE1411" s="3"/>
      <c r="AF1411" s="3"/>
      <c r="AG1411" s="3">
        <v>0.36328327655792197</v>
      </c>
      <c r="AH1411" s="3"/>
      <c r="AI1411" s="3"/>
      <c r="AJ1411" s="3">
        <v>0.36328473687171903</v>
      </c>
      <c r="AK1411" s="3"/>
      <c r="AL1411" s="3"/>
      <c r="AM1411" s="3">
        <v>0.36328354477882402</v>
      </c>
      <c r="AN1411" s="3"/>
      <c r="AO1411" s="3"/>
      <c r="AP1411" s="3">
        <v>0.36328849196433999</v>
      </c>
      <c r="AQ1411" s="3"/>
      <c r="AR1411" s="3"/>
      <c r="AS1411" s="3">
        <v>0.36328729987144498</v>
      </c>
      <c r="AT1411" s="3"/>
      <c r="AU1411" s="3"/>
      <c r="AV1411" s="3">
        <v>0.36329409480094899</v>
      </c>
      <c r="AW1411" s="3"/>
      <c r="AX1411" s="3"/>
      <c r="AY1411" s="3">
        <v>0.36329206824302701</v>
      </c>
      <c r="AZ1411" s="3"/>
      <c r="BA1411" s="3"/>
      <c r="BB1411" s="3">
        <v>0.36329972743987998</v>
      </c>
      <c r="BC1411" s="3"/>
      <c r="BD1411" s="3"/>
      <c r="BE1411" s="3">
        <v>0.36329957842826799</v>
      </c>
      <c r="BF1411" s="3"/>
      <c r="BG1411" s="3"/>
      <c r="BH1411" s="3">
        <v>0.36331015825271601</v>
      </c>
      <c r="BI1411" s="3"/>
      <c r="BJ1411" s="3"/>
    </row>
    <row r="1412" spans="1:62" x14ac:dyDescent="0.3">
      <c r="A1412" s="3" t="s">
        <v>61</v>
      </c>
      <c r="B1412" s="3" t="s">
        <v>58</v>
      </c>
      <c r="C1412" s="3">
        <v>0.37936696410179099</v>
      </c>
      <c r="D1412" s="3"/>
      <c r="E1412" s="3"/>
      <c r="F1412" s="3">
        <v>0.37936696410179099</v>
      </c>
      <c r="G1412" s="3"/>
      <c r="H1412" s="3"/>
      <c r="I1412" s="3">
        <v>0.37936696410179099</v>
      </c>
      <c r="J1412" s="3"/>
      <c r="K1412" s="3"/>
      <c r="L1412" s="3">
        <v>0.37936696410179099</v>
      </c>
      <c r="M1412" s="3"/>
      <c r="N1412" s="3"/>
      <c r="O1412" s="3">
        <v>0.37936696410179099</v>
      </c>
      <c r="P1412" s="3"/>
      <c r="Q1412" s="3"/>
      <c r="R1412" s="3">
        <v>0.37936696410179099</v>
      </c>
      <c r="S1412" s="3"/>
      <c r="T1412" s="3"/>
      <c r="U1412" s="3">
        <v>0.37936696410179099</v>
      </c>
      <c r="V1412" s="3"/>
      <c r="W1412" s="3"/>
      <c r="X1412" s="3">
        <v>0.37936696410179099</v>
      </c>
      <c r="Y1412" s="3"/>
      <c r="Z1412" s="3"/>
      <c r="AA1412" s="3">
        <v>0.37936696410179099</v>
      </c>
      <c r="AB1412" s="3"/>
      <c r="AC1412" s="3"/>
      <c r="AD1412" s="3">
        <v>0.37936696410179099</v>
      </c>
      <c r="AE1412" s="3"/>
      <c r="AF1412" s="3"/>
      <c r="AG1412" s="3">
        <v>0.37936696410179099</v>
      </c>
      <c r="AH1412" s="3"/>
      <c r="AI1412" s="3"/>
      <c r="AJ1412" s="3">
        <v>0.37936696410179099</v>
      </c>
      <c r="AK1412" s="3"/>
      <c r="AL1412" s="3"/>
      <c r="AM1412" s="3">
        <v>0.37936696410179099</v>
      </c>
      <c r="AN1412" s="3"/>
      <c r="AO1412" s="3"/>
      <c r="AP1412" s="3">
        <v>0.37936696410179099</v>
      </c>
      <c r="AQ1412" s="3"/>
      <c r="AR1412" s="3"/>
      <c r="AS1412" s="3">
        <v>0.37936696410179099</v>
      </c>
      <c r="AT1412" s="3"/>
      <c r="AU1412" s="3"/>
      <c r="AV1412" s="3">
        <v>0.37936696410179099</v>
      </c>
      <c r="AW1412" s="3"/>
      <c r="AX1412" s="3"/>
      <c r="AY1412" s="3">
        <v>0.37936696410179099</v>
      </c>
      <c r="AZ1412" s="3"/>
      <c r="BA1412" s="3"/>
      <c r="BB1412" s="3">
        <v>0.37936696410179099</v>
      </c>
      <c r="BC1412" s="3"/>
      <c r="BD1412" s="3"/>
      <c r="BE1412" s="3">
        <v>0.37936696410179099</v>
      </c>
      <c r="BF1412" s="3"/>
      <c r="BG1412" s="3"/>
      <c r="BH1412" s="3">
        <v>0.37936696410179099</v>
      </c>
      <c r="BI1412" s="3"/>
      <c r="BJ1412" s="3"/>
    </row>
    <row r="1413" spans="1:62" x14ac:dyDescent="0.3">
      <c r="A1413" s="3" t="s">
        <v>57</v>
      </c>
      <c r="B1413" s="3" t="s">
        <v>58</v>
      </c>
      <c r="C1413" s="3">
        <v>0.36316815018653897</v>
      </c>
      <c r="D1413" s="3"/>
      <c r="E1413" s="3"/>
      <c r="F1413" s="3">
        <v>0.36316815018653897</v>
      </c>
      <c r="G1413" s="3"/>
      <c r="H1413" s="3"/>
      <c r="I1413" s="3">
        <v>0.36316815018653897</v>
      </c>
      <c r="J1413" s="3"/>
      <c r="K1413" s="3"/>
      <c r="L1413" s="3">
        <v>0.36316815018653897</v>
      </c>
      <c r="M1413" s="3"/>
      <c r="N1413" s="3"/>
      <c r="O1413" s="3">
        <v>0.36316815018653897</v>
      </c>
      <c r="P1413" s="3"/>
      <c r="Q1413" s="3"/>
      <c r="R1413" s="3">
        <v>0.36316815018653897</v>
      </c>
      <c r="S1413" s="3"/>
      <c r="T1413" s="3"/>
      <c r="U1413" s="3">
        <v>0.36316815018653897</v>
      </c>
      <c r="V1413" s="3"/>
      <c r="W1413" s="3"/>
      <c r="X1413" s="3">
        <v>0.36316815018653897</v>
      </c>
      <c r="Y1413" s="3"/>
      <c r="Z1413" s="3"/>
      <c r="AA1413" s="3">
        <v>0.36316815018653897</v>
      </c>
      <c r="AB1413" s="3"/>
      <c r="AC1413" s="3"/>
      <c r="AD1413" s="3">
        <v>0.36316815018653897</v>
      </c>
      <c r="AE1413" s="3"/>
      <c r="AF1413" s="3"/>
      <c r="AG1413" s="3">
        <v>0.36316815018653897</v>
      </c>
      <c r="AH1413" s="3"/>
      <c r="AI1413" s="3"/>
      <c r="AJ1413" s="3">
        <v>0.36316815018653897</v>
      </c>
      <c r="AK1413" s="3"/>
      <c r="AL1413" s="3"/>
      <c r="AM1413" s="3">
        <v>0.36316815018653897</v>
      </c>
      <c r="AN1413" s="3"/>
      <c r="AO1413" s="3"/>
      <c r="AP1413" s="3">
        <v>0.36316815018653897</v>
      </c>
      <c r="AQ1413" s="3"/>
      <c r="AR1413" s="3"/>
      <c r="AS1413" s="3">
        <v>0.36316815018653897</v>
      </c>
      <c r="AT1413" s="3"/>
      <c r="AU1413" s="3"/>
      <c r="AV1413" s="3">
        <v>0.36316815018653897</v>
      </c>
      <c r="AW1413" s="3"/>
      <c r="AX1413" s="3"/>
      <c r="AY1413" s="3">
        <v>0.36316815018653897</v>
      </c>
      <c r="AZ1413" s="3"/>
      <c r="BA1413" s="3"/>
      <c r="BB1413" s="3">
        <v>0.36316815018653897</v>
      </c>
      <c r="BC1413" s="3"/>
      <c r="BD1413" s="3"/>
      <c r="BE1413" s="3">
        <v>0.36316815018653897</v>
      </c>
      <c r="BF1413" s="3"/>
      <c r="BG1413" s="3"/>
      <c r="BH1413" s="3">
        <v>0.36316815018653897</v>
      </c>
      <c r="BI1413" s="3"/>
      <c r="BJ1413" s="3"/>
    </row>
    <row r="1414" spans="1:62" x14ac:dyDescent="0.3">
      <c r="A1414" s="3" t="s">
        <v>329</v>
      </c>
      <c r="B1414" s="3" t="s">
        <v>330</v>
      </c>
      <c r="C1414" s="3">
        <v>2720.0009765625</v>
      </c>
      <c r="D1414" s="3"/>
      <c r="E1414" s="3"/>
      <c r="F1414" s="3">
        <v>2739.99096679687</v>
      </c>
      <c r="G1414" s="3"/>
      <c r="H1414" s="3"/>
      <c r="I1414" s="3">
        <v>2730.00415039063</v>
      </c>
      <c r="J1414" s="3"/>
      <c r="K1414" s="3"/>
      <c r="L1414" s="3">
        <v>2730.0009765625</v>
      </c>
      <c r="M1414" s="3"/>
      <c r="N1414" s="3"/>
      <c r="O1414" s="3">
        <v>3425.84545898438</v>
      </c>
      <c r="P1414" s="3"/>
      <c r="Q1414" s="3"/>
      <c r="R1414" s="3">
        <v>3439.99829101563</v>
      </c>
      <c r="S1414" s="3"/>
      <c r="T1414" s="3"/>
      <c r="U1414" s="3">
        <v>3449.9765625</v>
      </c>
      <c r="V1414" s="3"/>
      <c r="W1414" s="3"/>
      <c r="X1414" s="3">
        <v>4327.71044921875</v>
      </c>
      <c r="Y1414" s="3"/>
      <c r="Z1414" s="3"/>
      <c r="AA1414" s="3">
        <v>4300.03466796875</v>
      </c>
      <c r="AB1414" s="3"/>
      <c r="AC1414" s="3"/>
      <c r="AD1414" s="3">
        <v>4319.931640625</v>
      </c>
      <c r="AE1414" s="3"/>
      <c r="AF1414" s="3"/>
      <c r="AG1414" s="3">
        <v>4300.03662109375</v>
      </c>
      <c r="AH1414" s="3"/>
      <c r="AI1414" s="3"/>
      <c r="AJ1414" s="3">
        <v>4938.7294921875</v>
      </c>
      <c r="AK1414" s="3"/>
      <c r="AL1414" s="3"/>
      <c r="AM1414" s="3">
        <v>4939.99853515625</v>
      </c>
      <c r="AN1414" s="3"/>
      <c r="AO1414" s="3"/>
      <c r="AP1414" s="3">
        <v>4920.068359375</v>
      </c>
      <c r="AQ1414" s="3"/>
      <c r="AR1414" s="3"/>
      <c r="AS1414" s="3">
        <v>4920.00146484375</v>
      </c>
      <c r="AT1414" s="3"/>
      <c r="AU1414" s="3"/>
      <c r="AV1414" s="3">
        <v>5837.8125</v>
      </c>
      <c r="AW1414" s="3"/>
      <c r="AX1414" s="3"/>
      <c r="AY1414" s="3">
        <v>5849.9716796875</v>
      </c>
      <c r="AZ1414" s="3"/>
      <c r="BA1414" s="3"/>
      <c r="BB1414" s="3">
        <v>5830.0478515625</v>
      </c>
      <c r="BC1414" s="3"/>
      <c r="BD1414" s="3"/>
      <c r="BE1414" s="3">
        <v>5820.0234375</v>
      </c>
      <c r="BF1414" s="3"/>
      <c r="BG1414" s="3"/>
      <c r="BH1414" s="3">
        <v>5810.0234375</v>
      </c>
      <c r="BI1414" s="3"/>
      <c r="BJ1414" s="3"/>
    </row>
    <row r="1415" spans="1:62" x14ac:dyDescent="0.3">
      <c r="A1415" s="3" t="s">
        <v>356</v>
      </c>
      <c r="B1415" s="3" t="s">
        <v>330</v>
      </c>
      <c r="C1415" s="3">
        <v>93525</v>
      </c>
      <c r="D1415" s="3"/>
      <c r="E1415" s="3"/>
      <c r="F1415" s="3">
        <v>93505.0078125</v>
      </c>
      <c r="G1415" s="3"/>
      <c r="H1415" s="3"/>
      <c r="I1415" s="3">
        <v>93514.9921875</v>
      </c>
      <c r="J1415" s="3"/>
      <c r="K1415" s="3"/>
      <c r="L1415" s="3">
        <v>93515</v>
      </c>
      <c r="M1415" s="3"/>
      <c r="N1415" s="3"/>
      <c r="O1415" s="3">
        <v>92820.03125</v>
      </c>
      <c r="P1415" s="3"/>
      <c r="Q1415" s="3"/>
      <c r="R1415" s="3">
        <v>92805</v>
      </c>
      <c r="S1415" s="3"/>
      <c r="T1415" s="3"/>
      <c r="U1415" s="3">
        <v>92795.0234375</v>
      </c>
      <c r="V1415" s="3"/>
      <c r="W1415" s="3"/>
      <c r="X1415" s="3">
        <v>91917.5</v>
      </c>
      <c r="Y1415" s="3"/>
      <c r="Z1415" s="3"/>
      <c r="AA1415" s="3">
        <v>91944.9609375</v>
      </c>
      <c r="AB1415" s="3"/>
      <c r="AC1415" s="3"/>
      <c r="AD1415" s="3">
        <v>91925.078125</v>
      </c>
      <c r="AE1415" s="3"/>
      <c r="AF1415" s="3"/>
      <c r="AG1415" s="3">
        <v>91944.9609375</v>
      </c>
      <c r="AH1415" s="3"/>
      <c r="AI1415" s="3"/>
      <c r="AJ1415" s="3">
        <v>91306.390625</v>
      </c>
      <c r="AK1415" s="3"/>
      <c r="AL1415" s="3"/>
      <c r="AM1415" s="3">
        <v>91305</v>
      </c>
      <c r="AN1415" s="3"/>
      <c r="AO1415" s="3"/>
      <c r="AP1415" s="3">
        <v>91324.921875</v>
      </c>
      <c r="AQ1415" s="3"/>
      <c r="AR1415" s="3"/>
      <c r="AS1415" s="3">
        <v>91325</v>
      </c>
      <c r="AT1415" s="3"/>
      <c r="AU1415" s="3"/>
      <c r="AV1415" s="3">
        <v>90407.390625</v>
      </c>
      <c r="AW1415" s="3"/>
      <c r="AX1415" s="3"/>
      <c r="AY1415" s="3">
        <v>90395.03125</v>
      </c>
      <c r="AZ1415" s="3"/>
      <c r="BA1415" s="3"/>
      <c r="BB1415" s="3">
        <v>90414.9453125</v>
      </c>
      <c r="BC1415" s="3"/>
      <c r="BD1415" s="3"/>
      <c r="BE1415" s="3">
        <v>90424.9765625</v>
      </c>
      <c r="BF1415" s="3"/>
      <c r="BG1415" s="3"/>
      <c r="BH1415" s="3">
        <v>90434.9765625</v>
      </c>
      <c r="BI1415" s="3"/>
      <c r="BJ1415" s="3"/>
    </row>
    <row r="1416" spans="1:62" x14ac:dyDescent="0.3">
      <c r="A1416" s="3" t="s">
        <v>355</v>
      </c>
      <c r="B1416" s="3" t="s">
        <v>330</v>
      </c>
      <c r="C1416" s="3">
        <v>93525</v>
      </c>
      <c r="D1416" s="3"/>
      <c r="E1416" s="3"/>
      <c r="F1416" s="3">
        <v>93505.0078125</v>
      </c>
      <c r="G1416" s="3"/>
      <c r="H1416" s="3"/>
      <c r="I1416" s="3">
        <v>93514.9921875</v>
      </c>
      <c r="J1416" s="3"/>
      <c r="K1416" s="3"/>
      <c r="L1416" s="3">
        <v>93515</v>
      </c>
      <c r="M1416" s="3"/>
      <c r="N1416" s="3"/>
      <c r="O1416" s="3">
        <v>92820.9609375</v>
      </c>
      <c r="P1416" s="3"/>
      <c r="Q1416" s="3"/>
      <c r="R1416" s="3">
        <v>92805</v>
      </c>
      <c r="S1416" s="3"/>
      <c r="T1416" s="3"/>
      <c r="U1416" s="3">
        <v>92795.03125</v>
      </c>
      <c r="V1416" s="3"/>
      <c r="W1416" s="3"/>
      <c r="X1416" s="3">
        <v>91917.7421875</v>
      </c>
      <c r="Y1416" s="3"/>
      <c r="Z1416" s="3"/>
      <c r="AA1416" s="3">
        <v>91944.9609375</v>
      </c>
      <c r="AB1416" s="3"/>
      <c r="AC1416" s="3"/>
      <c r="AD1416" s="3">
        <v>91925.0859375</v>
      </c>
      <c r="AE1416" s="3"/>
      <c r="AF1416" s="3"/>
      <c r="AG1416" s="3">
        <v>91944.953125</v>
      </c>
      <c r="AH1416" s="3"/>
      <c r="AI1416" s="3"/>
      <c r="AJ1416" s="3">
        <v>91306.5234375</v>
      </c>
      <c r="AK1416" s="3"/>
      <c r="AL1416" s="3"/>
      <c r="AM1416" s="3">
        <v>91305</v>
      </c>
      <c r="AN1416" s="3"/>
      <c r="AO1416" s="3"/>
      <c r="AP1416" s="3">
        <v>91324.9140625</v>
      </c>
      <c r="AQ1416" s="3"/>
      <c r="AR1416" s="3"/>
      <c r="AS1416" s="3">
        <v>91325</v>
      </c>
      <c r="AT1416" s="3"/>
      <c r="AU1416" s="3"/>
      <c r="AV1416" s="3">
        <v>90407.6171875</v>
      </c>
      <c r="AW1416" s="3"/>
      <c r="AX1416" s="3"/>
      <c r="AY1416" s="3">
        <v>90395.03125</v>
      </c>
      <c r="AZ1416" s="3"/>
      <c r="BA1416" s="3"/>
      <c r="BB1416" s="3">
        <v>90414.9453125</v>
      </c>
      <c r="BC1416" s="3"/>
      <c r="BD1416" s="3"/>
      <c r="BE1416" s="3">
        <v>90424.96875</v>
      </c>
      <c r="BF1416" s="3"/>
      <c r="BG1416" s="3"/>
      <c r="BH1416" s="3">
        <v>90434.96875</v>
      </c>
      <c r="BI1416" s="3"/>
      <c r="BJ1416" s="3"/>
    </row>
    <row r="1417" spans="1:62" x14ac:dyDescent="0.3">
      <c r="A1417" s="3" t="s">
        <v>357</v>
      </c>
      <c r="B1417" s="3" t="s">
        <v>330</v>
      </c>
      <c r="C1417" s="3">
        <v>83827</v>
      </c>
      <c r="D1417" s="3"/>
      <c r="E1417" s="3"/>
      <c r="F1417" s="3">
        <v>83827</v>
      </c>
      <c r="G1417" s="3"/>
      <c r="H1417" s="3"/>
      <c r="I1417" s="3">
        <v>83827</v>
      </c>
      <c r="J1417" s="3"/>
      <c r="K1417" s="3"/>
      <c r="L1417" s="3">
        <v>83827</v>
      </c>
      <c r="M1417" s="3"/>
      <c r="N1417" s="3"/>
      <c r="O1417" s="3">
        <v>83827</v>
      </c>
      <c r="P1417" s="3"/>
      <c r="Q1417" s="3"/>
      <c r="R1417" s="3">
        <v>83827</v>
      </c>
      <c r="S1417" s="3"/>
      <c r="T1417" s="3"/>
      <c r="U1417" s="3">
        <v>83827</v>
      </c>
      <c r="V1417" s="3"/>
      <c r="W1417" s="3"/>
      <c r="X1417" s="3">
        <v>83827</v>
      </c>
      <c r="Y1417" s="3"/>
      <c r="Z1417" s="3"/>
      <c r="AA1417" s="3">
        <v>83827</v>
      </c>
      <c r="AB1417" s="3"/>
      <c r="AC1417" s="3"/>
      <c r="AD1417" s="3">
        <v>83827</v>
      </c>
      <c r="AE1417" s="3"/>
      <c r="AF1417" s="3"/>
      <c r="AG1417" s="3">
        <v>83827</v>
      </c>
      <c r="AH1417" s="3"/>
      <c r="AI1417" s="3"/>
      <c r="AJ1417" s="3">
        <v>83827</v>
      </c>
      <c r="AK1417" s="3"/>
      <c r="AL1417" s="3"/>
      <c r="AM1417" s="3">
        <v>83827</v>
      </c>
      <c r="AN1417" s="3"/>
      <c r="AO1417" s="3"/>
      <c r="AP1417" s="3">
        <v>83827</v>
      </c>
      <c r="AQ1417" s="3"/>
      <c r="AR1417" s="3"/>
      <c r="AS1417" s="3">
        <v>83827</v>
      </c>
      <c r="AT1417" s="3"/>
      <c r="AU1417" s="3"/>
      <c r="AV1417" s="3">
        <v>83827</v>
      </c>
      <c r="AW1417" s="3"/>
      <c r="AX1417" s="3"/>
      <c r="AY1417" s="3">
        <v>83827</v>
      </c>
      <c r="AZ1417" s="3"/>
      <c r="BA1417" s="3"/>
      <c r="BB1417" s="3">
        <v>83827</v>
      </c>
      <c r="BC1417" s="3"/>
      <c r="BD1417" s="3"/>
      <c r="BE1417" s="3">
        <v>83827</v>
      </c>
      <c r="BF1417" s="3"/>
      <c r="BG1417" s="3"/>
      <c r="BH1417" s="3">
        <v>83827</v>
      </c>
      <c r="BI1417" s="3"/>
      <c r="BJ1417" s="3"/>
    </row>
    <row r="1418" spans="1:62" x14ac:dyDescent="0.3">
      <c r="A1418" s="3" t="s">
        <v>385</v>
      </c>
      <c r="B1418" s="3" t="s">
        <v>330</v>
      </c>
      <c r="C1418" s="3">
        <v>96245</v>
      </c>
      <c r="D1418" s="3"/>
      <c r="E1418" s="3"/>
      <c r="F1418" s="3">
        <v>96245</v>
      </c>
      <c r="G1418" s="3"/>
      <c r="H1418" s="3"/>
      <c r="I1418" s="3">
        <v>96245</v>
      </c>
      <c r="J1418" s="3"/>
      <c r="K1418" s="3"/>
      <c r="L1418" s="3">
        <v>96245</v>
      </c>
      <c r="M1418" s="3"/>
      <c r="N1418" s="3"/>
      <c r="O1418" s="3">
        <v>96245</v>
      </c>
      <c r="P1418" s="3"/>
      <c r="Q1418" s="3"/>
      <c r="R1418" s="3">
        <v>96245</v>
      </c>
      <c r="S1418" s="3"/>
      <c r="T1418" s="3"/>
      <c r="U1418" s="3">
        <v>96245</v>
      </c>
      <c r="V1418" s="3"/>
      <c r="W1418" s="3"/>
      <c r="X1418" s="3">
        <v>96245</v>
      </c>
      <c r="Y1418" s="3"/>
      <c r="Z1418" s="3"/>
      <c r="AA1418" s="3">
        <v>96245</v>
      </c>
      <c r="AB1418" s="3"/>
      <c r="AC1418" s="3"/>
      <c r="AD1418" s="3">
        <v>96245</v>
      </c>
      <c r="AE1418" s="3"/>
      <c r="AF1418" s="3"/>
      <c r="AG1418" s="3">
        <v>96245</v>
      </c>
      <c r="AH1418" s="3"/>
      <c r="AI1418" s="3"/>
      <c r="AJ1418" s="3">
        <v>96245</v>
      </c>
      <c r="AK1418" s="3"/>
      <c r="AL1418" s="3"/>
      <c r="AM1418" s="3">
        <v>96245</v>
      </c>
      <c r="AN1418" s="3"/>
      <c r="AO1418" s="3"/>
      <c r="AP1418" s="3">
        <v>96245</v>
      </c>
      <c r="AQ1418" s="3"/>
      <c r="AR1418" s="3"/>
      <c r="AS1418" s="3">
        <v>96245</v>
      </c>
      <c r="AT1418" s="3"/>
      <c r="AU1418" s="3"/>
      <c r="AV1418" s="3">
        <v>96245</v>
      </c>
      <c r="AW1418" s="3"/>
      <c r="AX1418" s="3"/>
      <c r="AY1418" s="3">
        <v>96245</v>
      </c>
      <c r="AZ1418" s="3"/>
      <c r="BA1418" s="3"/>
      <c r="BB1418" s="3">
        <v>96245</v>
      </c>
      <c r="BC1418" s="3"/>
      <c r="BD1418" s="3"/>
      <c r="BE1418" s="3">
        <v>96245</v>
      </c>
      <c r="BF1418" s="3"/>
      <c r="BG1418" s="3"/>
      <c r="BH1418" s="3">
        <v>96245</v>
      </c>
      <c r="BI1418" s="3"/>
      <c r="BJ1418" s="3"/>
    </row>
    <row r="1419" spans="1:62" x14ac:dyDescent="0.3">
      <c r="A1419" s="3" t="s">
        <v>384</v>
      </c>
      <c r="B1419" s="3" t="s">
        <v>330</v>
      </c>
      <c r="C1419" s="3">
        <v>96245</v>
      </c>
      <c r="D1419" s="3"/>
      <c r="E1419" s="3"/>
      <c r="F1419" s="3">
        <v>96245</v>
      </c>
      <c r="G1419" s="3"/>
      <c r="H1419" s="3"/>
      <c r="I1419" s="3">
        <v>96245</v>
      </c>
      <c r="J1419" s="3"/>
      <c r="K1419" s="3"/>
      <c r="L1419" s="3">
        <v>96245</v>
      </c>
      <c r="M1419" s="3"/>
      <c r="N1419" s="3"/>
      <c r="O1419" s="3">
        <v>96245</v>
      </c>
      <c r="P1419" s="3"/>
      <c r="Q1419" s="3"/>
      <c r="R1419" s="3">
        <v>96245</v>
      </c>
      <c r="S1419" s="3"/>
      <c r="T1419" s="3"/>
      <c r="U1419" s="3">
        <v>96245</v>
      </c>
      <c r="V1419" s="3"/>
      <c r="W1419" s="3"/>
      <c r="X1419" s="3">
        <v>96245</v>
      </c>
      <c r="Y1419" s="3"/>
      <c r="Z1419" s="3"/>
      <c r="AA1419" s="3">
        <v>96245</v>
      </c>
      <c r="AB1419" s="3"/>
      <c r="AC1419" s="3"/>
      <c r="AD1419" s="3">
        <v>96245</v>
      </c>
      <c r="AE1419" s="3"/>
      <c r="AF1419" s="3"/>
      <c r="AG1419" s="3">
        <v>96245</v>
      </c>
      <c r="AH1419" s="3"/>
      <c r="AI1419" s="3"/>
      <c r="AJ1419" s="3">
        <v>96245</v>
      </c>
      <c r="AK1419" s="3"/>
      <c r="AL1419" s="3"/>
      <c r="AM1419" s="3">
        <v>96245</v>
      </c>
      <c r="AN1419" s="3"/>
      <c r="AO1419" s="3"/>
      <c r="AP1419" s="3">
        <v>96245</v>
      </c>
      <c r="AQ1419" s="3"/>
      <c r="AR1419" s="3"/>
      <c r="AS1419" s="3">
        <v>96245</v>
      </c>
      <c r="AT1419" s="3"/>
      <c r="AU1419" s="3"/>
      <c r="AV1419" s="3">
        <v>96245</v>
      </c>
      <c r="AW1419" s="3"/>
      <c r="AX1419" s="3"/>
      <c r="AY1419" s="3">
        <v>96245</v>
      </c>
      <c r="AZ1419" s="3"/>
      <c r="BA1419" s="3"/>
      <c r="BB1419" s="3">
        <v>96245</v>
      </c>
      <c r="BC1419" s="3"/>
      <c r="BD1419" s="3"/>
      <c r="BE1419" s="3">
        <v>96245</v>
      </c>
      <c r="BF1419" s="3"/>
      <c r="BG1419" s="3"/>
      <c r="BH1419" s="3">
        <v>96245</v>
      </c>
      <c r="BI1419" s="3"/>
      <c r="BJ1419" s="3"/>
    </row>
    <row r="1420" spans="1:62" x14ac:dyDescent="0.3">
      <c r="A1420" s="3" t="s">
        <v>386</v>
      </c>
      <c r="B1420" s="3" t="s">
        <v>330</v>
      </c>
      <c r="C1420" s="3">
        <v>96300</v>
      </c>
      <c r="D1420" s="3"/>
      <c r="E1420" s="3"/>
      <c r="F1420" s="3">
        <v>96300</v>
      </c>
      <c r="G1420" s="3"/>
      <c r="H1420" s="3"/>
      <c r="I1420" s="3">
        <v>96300</v>
      </c>
      <c r="J1420" s="3"/>
      <c r="K1420" s="3"/>
      <c r="L1420" s="3">
        <v>96300</v>
      </c>
      <c r="M1420" s="3"/>
      <c r="N1420" s="3"/>
      <c r="O1420" s="3">
        <v>96300</v>
      </c>
      <c r="P1420" s="3"/>
      <c r="Q1420" s="3"/>
      <c r="R1420" s="3">
        <v>96300</v>
      </c>
      <c r="S1420" s="3"/>
      <c r="T1420" s="3"/>
      <c r="U1420" s="3">
        <v>96300</v>
      </c>
      <c r="V1420" s="3"/>
      <c r="W1420" s="3"/>
      <c r="X1420" s="3">
        <v>96300</v>
      </c>
      <c r="Y1420" s="3"/>
      <c r="Z1420" s="3"/>
      <c r="AA1420" s="3">
        <v>96300</v>
      </c>
      <c r="AB1420" s="3"/>
      <c r="AC1420" s="3"/>
      <c r="AD1420" s="3">
        <v>96300</v>
      </c>
      <c r="AE1420" s="3"/>
      <c r="AF1420" s="3"/>
      <c r="AG1420" s="3">
        <v>96300</v>
      </c>
      <c r="AH1420" s="3"/>
      <c r="AI1420" s="3"/>
      <c r="AJ1420" s="3">
        <v>96300</v>
      </c>
      <c r="AK1420" s="3"/>
      <c r="AL1420" s="3"/>
      <c r="AM1420" s="3">
        <v>96300</v>
      </c>
      <c r="AN1420" s="3"/>
      <c r="AO1420" s="3"/>
      <c r="AP1420" s="3">
        <v>96300</v>
      </c>
      <c r="AQ1420" s="3"/>
      <c r="AR1420" s="3"/>
      <c r="AS1420" s="3">
        <v>96300</v>
      </c>
      <c r="AT1420" s="3"/>
      <c r="AU1420" s="3"/>
      <c r="AV1420" s="3">
        <v>96300</v>
      </c>
      <c r="AW1420" s="3"/>
      <c r="AX1420" s="3"/>
      <c r="AY1420" s="3">
        <v>96300</v>
      </c>
      <c r="AZ1420" s="3"/>
      <c r="BA1420" s="3"/>
      <c r="BB1420" s="3">
        <v>96300</v>
      </c>
      <c r="BC1420" s="3"/>
      <c r="BD1420" s="3"/>
      <c r="BE1420" s="3">
        <v>96300</v>
      </c>
      <c r="BF1420" s="3"/>
      <c r="BG1420" s="3"/>
      <c r="BH1420" s="3">
        <v>96300</v>
      </c>
      <c r="BI1420" s="3"/>
      <c r="BJ1420" s="3"/>
    </row>
    <row r="1421" spans="1:62" x14ac:dyDescent="0.3">
      <c r="A1421" s="3" t="s">
        <v>405</v>
      </c>
      <c r="B1421" s="3" t="s">
        <v>404</v>
      </c>
      <c r="C1421" s="3">
        <v>294.71667480468699</v>
      </c>
      <c r="D1421" s="3"/>
      <c r="E1421" s="3"/>
      <c r="F1421" s="3">
        <v>294.84994506835898</v>
      </c>
      <c r="G1421" s="3"/>
      <c r="H1421" s="3"/>
      <c r="I1421" s="3">
        <v>295.11654663085898</v>
      </c>
      <c r="J1421" s="3"/>
      <c r="K1421" s="3"/>
      <c r="L1421" s="3">
        <v>295.002197265625</v>
      </c>
      <c r="M1421" s="3"/>
      <c r="N1421" s="3"/>
      <c r="O1421" s="3">
        <v>295.96252441406301</v>
      </c>
      <c r="P1421" s="3"/>
      <c r="Q1421" s="3"/>
      <c r="R1421" s="3">
        <v>296.116455078125</v>
      </c>
      <c r="S1421" s="3"/>
      <c r="T1421" s="3"/>
      <c r="U1421" s="3">
        <v>296.13330078125</v>
      </c>
      <c r="V1421" s="3"/>
      <c r="W1421" s="3"/>
      <c r="X1421" s="3">
        <v>296.46572875976602</v>
      </c>
      <c r="Y1421" s="3"/>
      <c r="Z1421" s="3"/>
      <c r="AA1421" s="3">
        <v>296.89944458007801</v>
      </c>
      <c r="AB1421" s="3"/>
      <c r="AC1421" s="3"/>
      <c r="AD1421" s="3">
        <v>297.21548461914102</v>
      </c>
      <c r="AE1421" s="3"/>
      <c r="AF1421" s="3"/>
      <c r="AG1421" s="3">
        <v>297.36636352539102</v>
      </c>
      <c r="AH1421" s="3"/>
      <c r="AI1421" s="3"/>
      <c r="AJ1421" s="3">
        <v>297.48309326171898</v>
      </c>
      <c r="AK1421" s="3"/>
      <c r="AL1421" s="3"/>
      <c r="AM1421" s="3">
        <v>297.383544921875</v>
      </c>
      <c r="AN1421" s="3"/>
      <c r="AO1421" s="3"/>
      <c r="AP1421" s="3">
        <v>297.781982421875</v>
      </c>
      <c r="AQ1421" s="3"/>
      <c r="AR1421" s="3"/>
      <c r="AS1421" s="3">
        <v>297.68356323242199</v>
      </c>
      <c r="AT1421" s="3"/>
      <c r="AU1421" s="3"/>
      <c r="AV1421" s="3">
        <v>298.23190307617199</v>
      </c>
      <c r="AW1421" s="3"/>
      <c r="AX1421" s="3"/>
      <c r="AY1421" s="3">
        <v>298.06719970703102</v>
      </c>
      <c r="AZ1421" s="3"/>
      <c r="BA1421" s="3"/>
      <c r="BB1421" s="3">
        <v>298.68173217773398</v>
      </c>
      <c r="BC1421" s="3"/>
      <c r="BD1421" s="3"/>
      <c r="BE1421" s="3">
        <v>298.66671752929699</v>
      </c>
      <c r="BF1421" s="3"/>
      <c r="BG1421" s="3"/>
      <c r="BH1421" s="3">
        <v>299.51446533203102</v>
      </c>
      <c r="BI1421" s="3"/>
      <c r="BJ1421" s="3"/>
    </row>
    <row r="1422" spans="1:62" x14ac:dyDescent="0.3">
      <c r="A1422" s="3" t="s">
        <v>403</v>
      </c>
      <c r="B1422" s="3" t="s">
        <v>404</v>
      </c>
      <c r="C1422" s="3">
        <v>294.71667480468699</v>
      </c>
      <c r="D1422" s="3"/>
      <c r="E1422" s="3"/>
      <c r="F1422" s="3">
        <v>294.84991455078102</v>
      </c>
      <c r="G1422" s="3"/>
      <c r="H1422" s="3"/>
      <c r="I1422" s="3">
        <v>295.11654663085898</v>
      </c>
      <c r="J1422" s="3"/>
      <c r="K1422" s="3"/>
      <c r="L1422" s="3">
        <v>295.00231933593801</v>
      </c>
      <c r="M1422" s="3"/>
      <c r="N1422" s="3"/>
      <c r="O1422" s="3">
        <v>295.96124267578102</v>
      </c>
      <c r="P1422" s="3"/>
      <c r="Q1422" s="3"/>
      <c r="R1422" s="3">
        <v>296.11642456054699</v>
      </c>
      <c r="S1422" s="3"/>
      <c r="T1422" s="3"/>
      <c r="U1422" s="3">
        <v>296.13330078125</v>
      </c>
      <c r="V1422" s="3"/>
      <c r="W1422" s="3"/>
      <c r="X1422" s="3">
        <v>296.46563720703102</v>
      </c>
      <c r="Y1422" s="3"/>
      <c r="Z1422" s="3"/>
      <c r="AA1422" s="3">
        <v>296.8994140625</v>
      </c>
      <c r="AB1422" s="3"/>
      <c r="AC1422" s="3"/>
      <c r="AD1422" s="3">
        <v>297.21539306640602</v>
      </c>
      <c r="AE1422" s="3"/>
      <c r="AF1422" s="3"/>
      <c r="AG1422" s="3">
        <v>297.36633300781301</v>
      </c>
      <c r="AH1422" s="3"/>
      <c r="AI1422" s="3"/>
      <c r="AJ1422" s="3">
        <v>297.48306274414102</v>
      </c>
      <c r="AK1422" s="3"/>
      <c r="AL1422" s="3"/>
      <c r="AM1422" s="3">
        <v>297.383544921875</v>
      </c>
      <c r="AN1422" s="3"/>
      <c r="AO1422" s="3"/>
      <c r="AP1422" s="3">
        <v>297.78186035156301</v>
      </c>
      <c r="AQ1422" s="3"/>
      <c r="AR1422" s="3"/>
      <c r="AS1422" s="3">
        <v>297.68359375</v>
      </c>
      <c r="AT1422" s="3"/>
      <c r="AU1422" s="3"/>
      <c r="AV1422" s="3">
        <v>298.23178100585898</v>
      </c>
      <c r="AW1422" s="3"/>
      <c r="AX1422" s="3"/>
      <c r="AY1422" s="3">
        <v>298.06723022460898</v>
      </c>
      <c r="AZ1422" s="3"/>
      <c r="BA1422" s="3"/>
      <c r="BB1422" s="3">
        <v>298.68157958984398</v>
      </c>
      <c r="BC1422" s="3"/>
      <c r="BD1422" s="3"/>
      <c r="BE1422" s="3">
        <v>298.66671752929699</v>
      </c>
      <c r="BF1422" s="3"/>
      <c r="BG1422" s="3"/>
      <c r="BH1422" s="3">
        <v>299.51425170898398</v>
      </c>
      <c r="BI1422" s="3"/>
      <c r="BJ1422" s="3"/>
    </row>
    <row r="1423" spans="1:62" x14ac:dyDescent="0.3">
      <c r="A1423" s="3" t="s">
        <v>407</v>
      </c>
      <c r="B1423" s="3" t="s">
        <v>404</v>
      </c>
      <c r="C1423" s="3">
        <v>288.20001220703102</v>
      </c>
      <c r="D1423" s="3"/>
      <c r="E1423" s="3"/>
      <c r="F1423" s="3">
        <v>288.20001220703102</v>
      </c>
      <c r="G1423" s="3"/>
      <c r="H1423" s="3"/>
      <c r="I1423" s="3">
        <v>288.20001220703102</v>
      </c>
      <c r="J1423" s="3"/>
      <c r="K1423" s="3"/>
      <c r="L1423" s="3">
        <v>288.20001220703102</v>
      </c>
      <c r="M1423" s="3"/>
      <c r="N1423" s="3"/>
      <c r="O1423" s="3">
        <v>288.20001220703102</v>
      </c>
      <c r="P1423" s="3"/>
      <c r="Q1423" s="3"/>
      <c r="R1423" s="3">
        <v>288.20001220703102</v>
      </c>
      <c r="S1423" s="3"/>
      <c r="T1423" s="3"/>
      <c r="U1423" s="3">
        <v>288.20001220703102</v>
      </c>
      <c r="V1423" s="3"/>
      <c r="W1423" s="3"/>
      <c r="X1423" s="3">
        <v>288.20001220703102</v>
      </c>
      <c r="Y1423" s="3"/>
      <c r="Z1423" s="3"/>
      <c r="AA1423" s="3">
        <v>288.20001220703102</v>
      </c>
      <c r="AB1423" s="3"/>
      <c r="AC1423" s="3"/>
      <c r="AD1423" s="3">
        <v>288.20001220703102</v>
      </c>
      <c r="AE1423" s="3"/>
      <c r="AF1423" s="3"/>
      <c r="AG1423" s="3">
        <v>288.20001220703102</v>
      </c>
      <c r="AH1423" s="3"/>
      <c r="AI1423" s="3"/>
      <c r="AJ1423" s="3">
        <v>288.20001220703102</v>
      </c>
      <c r="AK1423" s="3"/>
      <c r="AL1423" s="3"/>
      <c r="AM1423" s="3">
        <v>288.20001220703102</v>
      </c>
      <c r="AN1423" s="3"/>
      <c r="AO1423" s="3"/>
      <c r="AP1423" s="3">
        <v>288.20001220703102</v>
      </c>
      <c r="AQ1423" s="3"/>
      <c r="AR1423" s="3"/>
      <c r="AS1423" s="3">
        <v>288.20001220703102</v>
      </c>
      <c r="AT1423" s="3"/>
      <c r="AU1423" s="3"/>
      <c r="AV1423" s="3">
        <v>288.20001220703102</v>
      </c>
      <c r="AW1423" s="3"/>
      <c r="AX1423" s="3"/>
      <c r="AY1423" s="3">
        <v>288.20001220703102</v>
      </c>
      <c r="AZ1423" s="3"/>
      <c r="BA1423" s="3"/>
      <c r="BB1423" s="3">
        <v>288.20001220703102</v>
      </c>
      <c r="BC1423" s="3"/>
      <c r="BD1423" s="3"/>
      <c r="BE1423" s="3">
        <v>288.20001220703102</v>
      </c>
      <c r="BF1423" s="3"/>
      <c r="BG1423" s="3"/>
      <c r="BH1423" s="3">
        <v>288.20001220703102</v>
      </c>
      <c r="BI1423" s="3"/>
      <c r="BJ1423" s="3"/>
    </row>
    <row r="1424" spans="1:62" x14ac:dyDescent="0.3">
      <c r="A1424" s="3" t="s">
        <v>151</v>
      </c>
      <c r="B1424" s="3" t="s">
        <v>48</v>
      </c>
      <c r="C1424" s="3">
        <v>1.40149998664856</v>
      </c>
      <c r="D1424" s="3"/>
      <c r="E1424" s="3"/>
      <c r="F1424" s="3">
        <v>1.40149998664856</v>
      </c>
      <c r="G1424" s="3"/>
      <c r="H1424" s="3"/>
      <c r="I1424" s="3">
        <v>1.40149998664856</v>
      </c>
      <c r="J1424" s="3"/>
      <c r="K1424" s="3"/>
      <c r="L1424" s="3">
        <v>1.40149998664856</v>
      </c>
      <c r="M1424" s="3"/>
      <c r="N1424" s="3"/>
      <c r="O1424" s="3">
        <v>1.40149998664856</v>
      </c>
      <c r="P1424" s="3"/>
      <c r="Q1424" s="3"/>
      <c r="R1424" s="3">
        <v>1.40149998664856</v>
      </c>
      <c r="S1424" s="3"/>
      <c r="T1424" s="3"/>
      <c r="U1424" s="3">
        <v>1.40149998664856</v>
      </c>
      <c r="V1424" s="3"/>
      <c r="W1424" s="3"/>
      <c r="X1424" s="3">
        <v>1.40149998664856</v>
      </c>
      <c r="Y1424" s="3"/>
      <c r="Z1424" s="3"/>
      <c r="AA1424" s="3">
        <v>1.40149998664856</v>
      </c>
      <c r="AB1424" s="3"/>
      <c r="AC1424" s="3"/>
      <c r="AD1424" s="3">
        <v>1.40149998664856</v>
      </c>
      <c r="AE1424" s="3"/>
      <c r="AF1424" s="3"/>
      <c r="AG1424" s="3">
        <v>1.40149998664856</v>
      </c>
      <c r="AH1424" s="3"/>
      <c r="AI1424" s="3"/>
      <c r="AJ1424" s="3">
        <v>1.40149998664856</v>
      </c>
      <c r="AK1424" s="3"/>
      <c r="AL1424" s="3"/>
      <c r="AM1424" s="3">
        <v>1.40149998664856</v>
      </c>
      <c r="AN1424" s="3"/>
      <c r="AO1424" s="3"/>
      <c r="AP1424" s="3">
        <v>1.40149998664856</v>
      </c>
      <c r="AQ1424" s="3"/>
      <c r="AR1424" s="3"/>
      <c r="AS1424" s="3">
        <v>1.40149998664856</v>
      </c>
      <c r="AT1424" s="3"/>
      <c r="AU1424" s="3"/>
      <c r="AV1424" s="3">
        <v>1.40149998664856</v>
      </c>
      <c r="AW1424" s="3"/>
      <c r="AX1424" s="3"/>
      <c r="AY1424" s="3">
        <v>1.40149998664856</v>
      </c>
      <c r="AZ1424" s="3"/>
      <c r="BA1424" s="3"/>
      <c r="BB1424" s="3">
        <v>1.40149998664856</v>
      </c>
      <c r="BC1424" s="3"/>
      <c r="BD1424" s="3"/>
      <c r="BE1424" s="3">
        <v>1.40149998664856</v>
      </c>
      <c r="BF1424" s="3"/>
      <c r="BG1424" s="3"/>
      <c r="BH1424" s="3">
        <v>1.40149998664856</v>
      </c>
      <c r="BI1424" s="3"/>
      <c r="BJ1424" s="3"/>
    </row>
    <row r="1425" spans="1:62" x14ac:dyDescent="0.3">
      <c r="A1425" s="3" t="s">
        <v>273</v>
      </c>
      <c r="B1425" s="3" t="s">
        <v>267</v>
      </c>
      <c r="C1425" s="3">
        <v>27.677556991577099</v>
      </c>
      <c r="D1425" s="3"/>
      <c r="E1425" s="3"/>
      <c r="F1425" s="3">
        <v>27.768115997314499</v>
      </c>
      <c r="G1425" s="3"/>
      <c r="H1425" s="3"/>
      <c r="I1425" s="3">
        <v>27.708389282226602</v>
      </c>
      <c r="J1425" s="3"/>
      <c r="K1425" s="3"/>
      <c r="L1425" s="3">
        <v>27.713342666626001</v>
      </c>
      <c r="M1425" s="3"/>
      <c r="N1425" s="3"/>
      <c r="O1425" s="3">
        <v>30.843420028686499</v>
      </c>
      <c r="P1425" s="3"/>
      <c r="Q1425" s="3"/>
      <c r="R1425" s="3">
        <v>30.908645629882798</v>
      </c>
      <c r="S1425" s="3"/>
      <c r="T1425" s="3"/>
      <c r="U1425" s="3">
        <v>30.950752258300799</v>
      </c>
      <c r="V1425" s="3"/>
      <c r="W1425" s="3"/>
      <c r="X1425" s="3">
        <v>34.467128753662102</v>
      </c>
      <c r="Y1425" s="3"/>
      <c r="Z1425" s="3"/>
      <c r="AA1425" s="3">
        <v>34.340404510497997</v>
      </c>
      <c r="AB1425" s="3"/>
      <c r="AC1425" s="3"/>
      <c r="AD1425" s="3">
        <v>34.397716522216797</v>
      </c>
      <c r="AE1425" s="3"/>
      <c r="AF1425" s="3"/>
      <c r="AG1425" s="3">
        <v>34.313987731933601</v>
      </c>
      <c r="AH1425" s="3"/>
      <c r="AI1425" s="3"/>
      <c r="AJ1425" s="3">
        <v>36.628292083740199</v>
      </c>
      <c r="AK1425" s="3"/>
      <c r="AL1425" s="3"/>
      <c r="AM1425" s="3">
        <v>36.640110015869098</v>
      </c>
      <c r="AN1425" s="3"/>
      <c r="AO1425" s="3"/>
      <c r="AP1425" s="3">
        <v>36.5465278625488</v>
      </c>
      <c r="AQ1425" s="3"/>
      <c r="AR1425" s="3"/>
      <c r="AS1425" s="3">
        <v>36.552112579345703</v>
      </c>
      <c r="AT1425" s="3"/>
      <c r="AU1425" s="3"/>
      <c r="AV1425" s="3">
        <v>39.562442779541001</v>
      </c>
      <c r="AW1425" s="3"/>
      <c r="AX1425" s="3"/>
      <c r="AY1425" s="3">
        <v>39.613567352294901</v>
      </c>
      <c r="AZ1425" s="3"/>
      <c r="BA1425" s="3"/>
      <c r="BB1425" s="3">
        <v>39.510963439941399</v>
      </c>
      <c r="BC1425" s="3"/>
      <c r="BD1425" s="3"/>
      <c r="BE1425" s="3">
        <v>39.480262756347699</v>
      </c>
      <c r="BF1425" s="3"/>
      <c r="BG1425" s="3"/>
      <c r="BH1425" s="3">
        <v>39.3939819335938</v>
      </c>
      <c r="BI1425" s="3"/>
      <c r="BJ1425" s="3"/>
    </row>
    <row r="1426" spans="1:62" x14ac:dyDescent="0.3">
      <c r="A1426" s="3" t="s">
        <v>272</v>
      </c>
      <c r="B1426" s="3"/>
      <c r="C1426" s="3">
        <v>1</v>
      </c>
      <c r="D1426" s="3"/>
      <c r="E1426" s="3"/>
      <c r="F1426" s="3">
        <v>1</v>
      </c>
      <c r="G1426" s="3"/>
      <c r="H1426" s="3"/>
      <c r="I1426" s="3">
        <v>1</v>
      </c>
      <c r="J1426" s="3"/>
      <c r="K1426" s="3"/>
      <c r="L1426" s="3">
        <v>1</v>
      </c>
      <c r="M1426" s="3"/>
      <c r="N1426" s="3"/>
      <c r="O1426" s="3">
        <v>1</v>
      </c>
      <c r="P1426" s="3"/>
      <c r="Q1426" s="3"/>
      <c r="R1426" s="3">
        <v>1</v>
      </c>
      <c r="S1426" s="3"/>
      <c r="T1426" s="3"/>
      <c r="U1426" s="3">
        <v>1</v>
      </c>
      <c r="V1426" s="3"/>
      <c r="W1426" s="3"/>
      <c r="X1426" s="3">
        <v>1</v>
      </c>
      <c r="Y1426" s="3"/>
      <c r="Z1426" s="3"/>
      <c r="AA1426" s="3">
        <v>1</v>
      </c>
      <c r="AB1426" s="3"/>
      <c r="AC1426" s="3"/>
      <c r="AD1426" s="3">
        <v>1</v>
      </c>
      <c r="AE1426" s="3"/>
      <c r="AF1426" s="3"/>
      <c r="AG1426" s="3">
        <v>1</v>
      </c>
      <c r="AH1426" s="3"/>
      <c r="AI1426" s="3"/>
      <c r="AJ1426" s="3">
        <v>1</v>
      </c>
      <c r="AK1426" s="3"/>
      <c r="AL1426" s="3"/>
      <c r="AM1426" s="3">
        <v>1</v>
      </c>
      <c r="AN1426" s="3"/>
      <c r="AO1426" s="3"/>
      <c r="AP1426" s="3">
        <v>1</v>
      </c>
      <c r="AQ1426" s="3"/>
      <c r="AR1426" s="3"/>
      <c r="AS1426" s="3">
        <v>1</v>
      </c>
      <c r="AT1426" s="3"/>
      <c r="AU1426" s="3"/>
      <c r="AV1426" s="3">
        <v>1</v>
      </c>
      <c r="AW1426" s="3"/>
      <c r="AX1426" s="3"/>
      <c r="AY1426" s="3">
        <v>1</v>
      </c>
      <c r="AZ1426" s="3"/>
      <c r="BA1426" s="3"/>
      <c r="BB1426" s="3">
        <v>1</v>
      </c>
      <c r="BC1426" s="3"/>
      <c r="BD1426" s="3"/>
      <c r="BE1426" s="3">
        <v>1</v>
      </c>
      <c r="BF1426" s="3"/>
      <c r="BG1426" s="3"/>
      <c r="BH1426" s="3">
        <v>1</v>
      </c>
      <c r="BI1426" s="3"/>
      <c r="BJ1426" s="3"/>
    </row>
    <row r="1427" spans="1:62" x14ac:dyDescent="0.3">
      <c r="A1427" s="3" t="s">
        <v>268</v>
      </c>
      <c r="B1427" s="3" t="s">
        <v>267</v>
      </c>
      <c r="C1427" s="3">
        <v>27.677556991577099</v>
      </c>
      <c r="D1427" s="3"/>
      <c r="E1427" s="3"/>
      <c r="F1427" s="3">
        <v>27.768102645873999</v>
      </c>
      <c r="G1427" s="3"/>
      <c r="H1427" s="3"/>
      <c r="I1427" s="3">
        <v>27.708398818969702</v>
      </c>
      <c r="J1427" s="3"/>
      <c r="K1427" s="3"/>
      <c r="L1427" s="3">
        <v>27.713329315185501</v>
      </c>
      <c r="M1427" s="3"/>
      <c r="N1427" s="3"/>
      <c r="O1427" s="3">
        <v>30.8342170715332</v>
      </c>
      <c r="P1427" s="3"/>
      <c r="Q1427" s="3"/>
      <c r="R1427" s="3">
        <v>30.908649444580099</v>
      </c>
      <c r="S1427" s="3"/>
      <c r="T1427" s="3"/>
      <c r="U1427" s="3">
        <v>30.950729370117202</v>
      </c>
      <c r="V1427" s="3"/>
      <c r="W1427" s="3"/>
      <c r="X1427" s="3">
        <v>34.464908599853501</v>
      </c>
      <c r="Y1427" s="3"/>
      <c r="Z1427" s="3"/>
      <c r="AA1427" s="3">
        <v>34.340442657470703</v>
      </c>
      <c r="AB1427" s="3"/>
      <c r="AC1427" s="3"/>
      <c r="AD1427" s="3">
        <v>34.397666931152301</v>
      </c>
      <c r="AE1427" s="3"/>
      <c r="AF1427" s="3"/>
      <c r="AG1427" s="3">
        <v>34.314029693603501</v>
      </c>
      <c r="AH1427" s="3"/>
      <c r="AI1427" s="3"/>
      <c r="AJ1427" s="3">
        <v>36.627147674560497</v>
      </c>
      <c r="AK1427" s="3"/>
      <c r="AL1427" s="3"/>
      <c r="AM1427" s="3">
        <v>36.640106201171903</v>
      </c>
      <c r="AN1427" s="3"/>
      <c r="AO1427" s="3"/>
      <c r="AP1427" s="3">
        <v>36.5466117858887</v>
      </c>
      <c r="AQ1427" s="3"/>
      <c r="AR1427" s="3"/>
      <c r="AS1427" s="3">
        <v>36.552108764648402</v>
      </c>
      <c r="AT1427" s="3"/>
      <c r="AU1427" s="3"/>
      <c r="AV1427" s="3">
        <v>39.560684204101598</v>
      </c>
      <c r="AW1427" s="3"/>
      <c r="AX1427" s="3"/>
      <c r="AY1427" s="3">
        <v>39.613533020019503</v>
      </c>
      <c r="AZ1427" s="3"/>
      <c r="BA1427" s="3"/>
      <c r="BB1427" s="3">
        <v>39.511024475097699</v>
      </c>
      <c r="BC1427" s="3"/>
      <c r="BD1427" s="3"/>
      <c r="BE1427" s="3">
        <v>39.480281829833999</v>
      </c>
      <c r="BF1427" s="3"/>
      <c r="BG1427" s="3"/>
      <c r="BH1427" s="3">
        <v>39.394035339355497</v>
      </c>
      <c r="BI1427" s="3"/>
      <c r="BJ1427" s="3"/>
    </row>
    <row r="1428" spans="1:62" x14ac:dyDescent="0.3">
      <c r="A1428" s="3" t="s">
        <v>274</v>
      </c>
      <c r="B1428" s="3" t="s">
        <v>267</v>
      </c>
      <c r="C1428" s="3">
        <v>27.677566528320298</v>
      </c>
      <c r="D1428" s="3"/>
      <c r="E1428" s="3"/>
      <c r="F1428" s="3">
        <v>27.767686843872099</v>
      </c>
      <c r="G1428" s="3"/>
      <c r="H1428" s="3"/>
      <c r="I1428" s="3">
        <v>27.708646774291999</v>
      </c>
      <c r="J1428" s="3"/>
      <c r="K1428" s="3"/>
      <c r="L1428" s="3">
        <v>27.713169097900401</v>
      </c>
      <c r="M1428" s="3"/>
      <c r="N1428" s="3"/>
      <c r="O1428" s="3">
        <v>30.7269611358643</v>
      </c>
      <c r="P1428" s="3"/>
      <c r="Q1428" s="3"/>
      <c r="R1428" s="3">
        <v>30.908712387085</v>
      </c>
      <c r="S1428" s="3"/>
      <c r="T1428" s="3"/>
      <c r="U1428" s="3">
        <v>30.950130462646499</v>
      </c>
      <c r="V1428" s="3"/>
      <c r="W1428" s="3"/>
      <c r="X1428" s="3">
        <v>34.413494110107401</v>
      </c>
      <c r="Y1428" s="3"/>
      <c r="Z1428" s="3"/>
      <c r="AA1428" s="3">
        <v>34.341461181640597</v>
      </c>
      <c r="AB1428" s="3"/>
      <c r="AC1428" s="3"/>
      <c r="AD1428" s="3">
        <v>34.396549224853501</v>
      </c>
      <c r="AE1428" s="3"/>
      <c r="AF1428" s="3"/>
      <c r="AG1428" s="3">
        <v>34.314968109130902</v>
      </c>
      <c r="AH1428" s="3"/>
      <c r="AI1428" s="3"/>
      <c r="AJ1428" s="3">
        <v>36.600128173828097</v>
      </c>
      <c r="AK1428" s="3"/>
      <c r="AL1428" s="3"/>
      <c r="AM1428" s="3">
        <v>36.640041351318402</v>
      </c>
      <c r="AN1428" s="3"/>
      <c r="AO1428" s="3"/>
      <c r="AP1428" s="3">
        <v>36.548393249511697</v>
      </c>
      <c r="AQ1428" s="3"/>
      <c r="AR1428" s="3"/>
      <c r="AS1428" s="3">
        <v>36.552028656005902</v>
      </c>
      <c r="AT1428" s="3"/>
      <c r="AU1428" s="3"/>
      <c r="AV1428" s="3">
        <v>39.519721984863303</v>
      </c>
      <c r="AW1428" s="3"/>
      <c r="AX1428" s="3"/>
      <c r="AY1428" s="3">
        <v>39.612834930419901</v>
      </c>
      <c r="AZ1428" s="3"/>
      <c r="BA1428" s="3"/>
      <c r="BB1428" s="3">
        <v>39.512474060058601</v>
      </c>
      <c r="BC1428" s="3"/>
      <c r="BD1428" s="3"/>
      <c r="BE1428" s="3">
        <v>39.480709075927699</v>
      </c>
      <c r="BF1428" s="3"/>
      <c r="BG1428" s="3"/>
      <c r="BH1428" s="3">
        <v>39.395256042480497</v>
      </c>
      <c r="BI1428" s="3"/>
      <c r="BJ1428" s="3"/>
    </row>
    <row r="1429" spans="1:62" x14ac:dyDescent="0.3">
      <c r="A1429" s="3" t="s">
        <v>266</v>
      </c>
      <c r="B1429" s="3" t="s">
        <v>267</v>
      </c>
      <c r="C1429" s="3">
        <v>27.677556991577099</v>
      </c>
      <c r="D1429" s="3"/>
      <c r="E1429" s="3"/>
      <c r="F1429" s="3">
        <v>27.768108367919901</v>
      </c>
      <c r="G1429" s="3"/>
      <c r="H1429" s="3"/>
      <c r="I1429" s="3">
        <v>27.7083930969238</v>
      </c>
      <c r="J1429" s="3"/>
      <c r="K1429" s="3"/>
      <c r="L1429" s="3">
        <v>27.713336944580099</v>
      </c>
      <c r="M1429" s="3"/>
      <c r="N1429" s="3"/>
      <c r="O1429" s="3">
        <v>30.8389568328857</v>
      </c>
      <c r="P1429" s="3"/>
      <c r="Q1429" s="3"/>
      <c r="R1429" s="3">
        <v>30.908647537231399</v>
      </c>
      <c r="S1429" s="3"/>
      <c r="T1429" s="3"/>
      <c r="U1429" s="3">
        <v>30.950742721557599</v>
      </c>
      <c r="V1429" s="3"/>
      <c r="W1429" s="3"/>
      <c r="X1429" s="3">
        <v>34.466068267822301</v>
      </c>
      <c r="Y1429" s="3"/>
      <c r="Z1429" s="3"/>
      <c r="AA1429" s="3">
        <v>34.340423583984403</v>
      </c>
      <c r="AB1429" s="3"/>
      <c r="AC1429" s="3"/>
      <c r="AD1429" s="3">
        <v>34.397693634033203</v>
      </c>
      <c r="AE1429" s="3"/>
      <c r="AF1429" s="3"/>
      <c r="AG1429" s="3">
        <v>34.314006805419901</v>
      </c>
      <c r="AH1429" s="3"/>
      <c r="AI1429" s="3"/>
      <c r="AJ1429" s="3">
        <v>36.6277465820313</v>
      </c>
      <c r="AK1429" s="3"/>
      <c r="AL1429" s="3"/>
      <c r="AM1429" s="3">
        <v>36.640110015869098</v>
      </c>
      <c r="AN1429" s="3"/>
      <c r="AO1429" s="3"/>
      <c r="AP1429" s="3">
        <v>36.546566009521499</v>
      </c>
      <c r="AQ1429" s="3"/>
      <c r="AR1429" s="3"/>
      <c r="AS1429" s="3">
        <v>36.552108764648402</v>
      </c>
      <c r="AT1429" s="3"/>
      <c r="AU1429" s="3"/>
      <c r="AV1429" s="3">
        <v>39.561603546142599</v>
      </c>
      <c r="AW1429" s="3"/>
      <c r="AX1429" s="3"/>
      <c r="AY1429" s="3">
        <v>39.613552093505902</v>
      </c>
      <c r="AZ1429" s="3"/>
      <c r="BA1429" s="3"/>
      <c r="BB1429" s="3">
        <v>39.510993957519503</v>
      </c>
      <c r="BC1429" s="3"/>
      <c r="BD1429" s="3"/>
      <c r="BE1429" s="3">
        <v>39.480270385742202</v>
      </c>
      <c r="BF1429" s="3"/>
      <c r="BG1429" s="3"/>
      <c r="BH1429" s="3">
        <v>39.394008636474602</v>
      </c>
      <c r="BI1429" s="3"/>
      <c r="BJ1429" s="3"/>
    </row>
    <row r="1430" spans="1:62" x14ac:dyDescent="0.3">
      <c r="A1430" s="3" t="s">
        <v>270</v>
      </c>
      <c r="B1430" s="3" t="s">
        <v>267</v>
      </c>
      <c r="C1430" s="3">
        <v>28.134672164916999</v>
      </c>
      <c r="D1430" s="3"/>
      <c r="E1430" s="3"/>
      <c r="F1430" s="3">
        <v>28.2282409667969</v>
      </c>
      <c r="G1430" s="3"/>
      <c r="H1430" s="3"/>
      <c r="I1430" s="3">
        <v>28.165657043456999</v>
      </c>
      <c r="J1430" s="3"/>
      <c r="K1430" s="3"/>
      <c r="L1430" s="3">
        <v>28.171070098876999</v>
      </c>
      <c r="M1430" s="3"/>
      <c r="N1430" s="3"/>
      <c r="O1430" s="3">
        <v>31.368404388427699</v>
      </c>
      <c r="P1430" s="3"/>
      <c r="Q1430" s="3"/>
      <c r="R1430" s="3">
        <v>31.434564590454102</v>
      </c>
      <c r="S1430" s="3"/>
      <c r="T1430" s="3"/>
      <c r="U1430" s="3">
        <v>31.477367401123001</v>
      </c>
      <c r="V1430" s="3"/>
      <c r="W1430" s="3"/>
      <c r="X1430" s="3">
        <v>35.053173065185497</v>
      </c>
      <c r="Y1430" s="3"/>
      <c r="Z1430" s="3"/>
      <c r="AA1430" s="3">
        <v>34.923770904541001</v>
      </c>
      <c r="AB1430" s="3"/>
      <c r="AC1430" s="3"/>
      <c r="AD1430" s="3">
        <v>34.981681823730497</v>
      </c>
      <c r="AE1430" s="3"/>
      <c r="AF1430" s="3"/>
      <c r="AG1430" s="3">
        <v>34.896350860595703</v>
      </c>
      <c r="AH1430" s="3"/>
      <c r="AI1430" s="3"/>
      <c r="AJ1430" s="3">
        <v>37.249786376953097</v>
      </c>
      <c r="AK1430" s="3"/>
      <c r="AL1430" s="3"/>
      <c r="AM1430" s="3">
        <v>37.261924743652301</v>
      </c>
      <c r="AN1430" s="3"/>
      <c r="AO1430" s="3"/>
      <c r="AP1430" s="3">
        <v>37.166248321533203</v>
      </c>
      <c r="AQ1430" s="3"/>
      <c r="AR1430" s="3"/>
      <c r="AS1430" s="3">
        <v>37.172046661377003</v>
      </c>
      <c r="AT1430" s="3"/>
      <c r="AU1430" s="3"/>
      <c r="AV1430" s="3">
        <v>40.2326850891113</v>
      </c>
      <c r="AW1430" s="3"/>
      <c r="AX1430" s="3"/>
      <c r="AY1430" s="3">
        <v>40.284900665283203</v>
      </c>
      <c r="AZ1430" s="3"/>
      <c r="BA1430" s="3"/>
      <c r="BB1430" s="3">
        <v>40.179710388183601</v>
      </c>
      <c r="BC1430" s="3"/>
      <c r="BD1430" s="3"/>
      <c r="BE1430" s="3">
        <v>40.148506164550803</v>
      </c>
      <c r="BF1430" s="3"/>
      <c r="BG1430" s="3"/>
      <c r="BH1430" s="3">
        <v>40.059600830078097</v>
      </c>
      <c r="BI1430" s="3"/>
      <c r="BJ1430" s="3"/>
    </row>
    <row r="1431" spans="1:62" x14ac:dyDescent="0.3">
      <c r="A1431" s="3" t="s">
        <v>269</v>
      </c>
      <c r="B1431" s="3" t="s">
        <v>267</v>
      </c>
      <c r="C1431" s="3">
        <v>28.1410312652588</v>
      </c>
      <c r="D1431" s="3"/>
      <c r="E1431" s="3"/>
      <c r="F1431" s="3">
        <v>28.2347507476807</v>
      </c>
      <c r="G1431" s="3"/>
      <c r="H1431" s="3"/>
      <c r="I1431" s="3">
        <v>28.172409057617202</v>
      </c>
      <c r="J1431" s="3"/>
      <c r="K1431" s="3"/>
      <c r="L1431" s="3">
        <v>28.1777153015137</v>
      </c>
      <c r="M1431" s="3"/>
      <c r="N1431" s="3"/>
      <c r="O1431" s="3">
        <v>31.376827239990199</v>
      </c>
      <c r="P1431" s="3"/>
      <c r="Q1431" s="3"/>
      <c r="R1431" s="3">
        <v>31.443180084228501</v>
      </c>
      <c r="S1431" s="3"/>
      <c r="T1431" s="3"/>
      <c r="U1431" s="3">
        <v>31.486017227172901</v>
      </c>
      <c r="V1431" s="3"/>
      <c r="W1431" s="3"/>
      <c r="X1431" s="3">
        <v>35.063201904296903</v>
      </c>
      <c r="Y1431" s="3"/>
      <c r="Z1431" s="3"/>
      <c r="AA1431" s="3">
        <v>34.934288024902301</v>
      </c>
      <c r="AB1431" s="3"/>
      <c r="AC1431" s="3"/>
      <c r="AD1431" s="3">
        <v>34.992591857910199</v>
      </c>
      <c r="AE1431" s="3"/>
      <c r="AF1431" s="3"/>
      <c r="AG1431" s="3">
        <v>34.907413482666001</v>
      </c>
      <c r="AH1431" s="3"/>
      <c r="AI1431" s="3"/>
      <c r="AJ1431" s="3">
        <v>37.261745452880902</v>
      </c>
      <c r="AK1431" s="3"/>
      <c r="AL1431" s="3"/>
      <c r="AM1431" s="3">
        <v>37.273765563964801</v>
      </c>
      <c r="AN1431" s="3"/>
      <c r="AO1431" s="3"/>
      <c r="AP1431" s="3">
        <v>37.178562164306598</v>
      </c>
      <c r="AQ1431" s="3"/>
      <c r="AR1431" s="3"/>
      <c r="AS1431" s="3">
        <v>37.184242248535199</v>
      </c>
      <c r="AT1431" s="3"/>
      <c r="AU1431" s="3"/>
      <c r="AV1431" s="3">
        <v>40.246639251708999</v>
      </c>
      <c r="AW1431" s="3"/>
      <c r="AX1431" s="3"/>
      <c r="AY1431" s="3">
        <v>40.2986450195313</v>
      </c>
      <c r="AZ1431" s="3"/>
      <c r="BA1431" s="3"/>
      <c r="BB1431" s="3">
        <v>40.194267272949197</v>
      </c>
      <c r="BC1431" s="3"/>
      <c r="BD1431" s="3"/>
      <c r="BE1431" s="3">
        <v>40.163036346435497</v>
      </c>
      <c r="BF1431" s="3"/>
      <c r="BG1431" s="3"/>
      <c r="BH1431" s="3">
        <v>40.075263977050803</v>
      </c>
      <c r="BI1431" s="3"/>
      <c r="BJ1431" s="3"/>
    </row>
    <row r="1432" spans="1:62" x14ac:dyDescent="0.3">
      <c r="A1432" s="3" t="s">
        <v>271</v>
      </c>
      <c r="B1432" s="3" t="s">
        <v>267</v>
      </c>
      <c r="C1432" s="3">
        <v>28.141040802001999</v>
      </c>
      <c r="D1432" s="3"/>
      <c r="E1432" s="3"/>
      <c r="F1432" s="3">
        <v>28.2343845367432</v>
      </c>
      <c r="G1432" s="3"/>
      <c r="H1432" s="3"/>
      <c r="I1432" s="3">
        <v>28.17262840271</v>
      </c>
      <c r="J1432" s="3"/>
      <c r="K1432" s="3"/>
      <c r="L1432" s="3">
        <v>28.177562713623001</v>
      </c>
      <c r="M1432" s="3"/>
      <c r="N1432" s="3"/>
      <c r="O1432" s="3">
        <v>31.27952003479</v>
      </c>
      <c r="P1432" s="3"/>
      <c r="Q1432" s="3"/>
      <c r="R1432" s="3">
        <v>31.443233489990199</v>
      </c>
      <c r="S1432" s="3"/>
      <c r="T1432" s="3"/>
      <c r="U1432" s="3">
        <v>31.485502243041999</v>
      </c>
      <c r="V1432" s="3"/>
      <c r="W1432" s="3"/>
      <c r="X1432" s="3">
        <v>35.018692016601598</v>
      </c>
      <c r="Y1432" s="3"/>
      <c r="Z1432" s="3"/>
      <c r="AA1432" s="3">
        <v>34.935165405273402</v>
      </c>
      <c r="AB1432" s="3"/>
      <c r="AC1432" s="3"/>
      <c r="AD1432" s="3">
        <v>34.991619110107401</v>
      </c>
      <c r="AE1432" s="3"/>
      <c r="AF1432" s="3"/>
      <c r="AG1432" s="3">
        <v>34.9082221984863</v>
      </c>
      <c r="AH1432" s="3"/>
      <c r="AI1432" s="3"/>
      <c r="AJ1432" s="3">
        <v>37.238376617431598</v>
      </c>
      <c r="AK1432" s="3"/>
      <c r="AL1432" s="3"/>
      <c r="AM1432" s="3">
        <v>37.273708343505902</v>
      </c>
      <c r="AN1432" s="3"/>
      <c r="AO1432" s="3"/>
      <c r="AP1432" s="3">
        <v>37.1801147460938</v>
      </c>
      <c r="AQ1432" s="3"/>
      <c r="AR1432" s="3"/>
      <c r="AS1432" s="3">
        <v>37.184177398681598</v>
      </c>
      <c r="AT1432" s="3"/>
      <c r="AU1432" s="3"/>
      <c r="AV1432" s="3">
        <v>40.211185455322301</v>
      </c>
      <c r="AW1432" s="3"/>
      <c r="AX1432" s="3"/>
      <c r="AY1432" s="3">
        <v>40.2980346679688</v>
      </c>
      <c r="AZ1432" s="3"/>
      <c r="BA1432" s="3"/>
      <c r="BB1432" s="3">
        <v>40.195522308349602</v>
      </c>
      <c r="BC1432" s="3"/>
      <c r="BD1432" s="3"/>
      <c r="BE1432" s="3">
        <v>40.163410186767599</v>
      </c>
      <c r="BF1432" s="3"/>
      <c r="BG1432" s="3"/>
      <c r="BH1432" s="3">
        <v>40.0763130187988</v>
      </c>
      <c r="BI1432" s="3"/>
      <c r="BJ1432" s="3"/>
    </row>
    <row r="1433" spans="1:62" x14ac:dyDescent="0.3">
      <c r="A1433" s="3" t="s">
        <v>276</v>
      </c>
      <c r="B1433" s="3" t="s">
        <v>48</v>
      </c>
      <c r="C1433" s="3">
        <v>1.8150931282434599E-5</v>
      </c>
      <c r="D1433" s="3"/>
      <c r="E1433" s="3"/>
      <c r="F1433" s="3">
        <v>1.81573086592834E-5</v>
      </c>
      <c r="G1433" s="3"/>
      <c r="H1433" s="3"/>
      <c r="I1433" s="3">
        <v>1.8170063412981101E-5</v>
      </c>
      <c r="J1433" s="3"/>
      <c r="K1433" s="3"/>
      <c r="L1433" s="3">
        <v>1.8164608263759901E-5</v>
      </c>
      <c r="M1433" s="3"/>
      <c r="N1433" s="3"/>
      <c r="O1433" s="3">
        <v>1.8210375856142501E-5</v>
      </c>
      <c r="P1433" s="3"/>
      <c r="Q1433" s="3"/>
      <c r="R1433" s="3">
        <v>1.8217851902591098E-5</v>
      </c>
      <c r="S1433" s="3"/>
      <c r="T1433" s="3"/>
      <c r="U1433" s="3">
        <v>1.8218655895907401E-5</v>
      </c>
      <c r="V1433" s="3"/>
      <c r="W1433" s="3"/>
      <c r="X1433" s="3">
        <v>1.8234519302495799E-5</v>
      </c>
      <c r="Y1433" s="3"/>
      <c r="Z1433" s="3"/>
      <c r="AA1433" s="3">
        <v>1.82552157639293E-5</v>
      </c>
      <c r="AB1433" s="3"/>
      <c r="AC1433" s="3"/>
      <c r="AD1433" s="3">
        <v>1.8270278815180101E-5</v>
      </c>
      <c r="AE1433" s="3"/>
      <c r="AF1433" s="3"/>
      <c r="AG1433" s="3">
        <v>1.8277478375239301E-5</v>
      </c>
      <c r="AH1433" s="3"/>
      <c r="AI1433" s="3"/>
      <c r="AJ1433" s="3">
        <v>1.82830408448353E-5</v>
      </c>
      <c r="AK1433" s="3"/>
      <c r="AL1433" s="3"/>
      <c r="AM1433" s="3">
        <v>1.82783005584497E-5</v>
      </c>
      <c r="AN1433" s="3"/>
      <c r="AO1433" s="3"/>
      <c r="AP1433" s="3">
        <v>1.82972689799499E-5</v>
      </c>
      <c r="AQ1433" s="3"/>
      <c r="AR1433" s="3"/>
      <c r="AS1433" s="3">
        <v>1.8292597815161601E-5</v>
      </c>
      <c r="AT1433" s="3"/>
      <c r="AU1433" s="3"/>
      <c r="AV1433" s="3">
        <v>1.8318689399165999E-5</v>
      </c>
      <c r="AW1433" s="3"/>
      <c r="AX1433" s="3"/>
      <c r="AY1433" s="3">
        <v>1.8310865925741399E-5</v>
      </c>
      <c r="AZ1433" s="3"/>
      <c r="BA1433" s="3"/>
      <c r="BB1433" s="3">
        <v>1.8340086171519899E-5</v>
      </c>
      <c r="BC1433" s="3"/>
      <c r="BD1433" s="3"/>
      <c r="BE1433" s="3">
        <v>1.8339387679589001E-5</v>
      </c>
      <c r="BF1433" s="3"/>
      <c r="BG1433" s="3"/>
      <c r="BH1433" s="3">
        <v>1.8379654648015299E-5</v>
      </c>
      <c r="BI1433" s="3"/>
      <c r="BJ1433" s="3"/>
    </row>
    <row r="1434" spans="1:62" x14ac:dyDescent="0.3">
      <c r="A1434" s="3" t="s">
        <v>392</v>
      </c>
      <c r="B1434" s="3" t="s">
        <v>48</v>
      </c>
      <c r="C1434" s="3">
        <v>2854834.5</v>
      </c>
      <c r="D1434" s="3"/>
      <c r="E1434" s="3"/>
      <c r="F1434" s="3">
        <v>2863161.25</v>
      </c>
      <c r="G1434" s="3"/>
      <c r="H1434" s="3"/>
      <c r="I1434" s="3">
        <v>2854986.75</v>
      </c>
      <c r="J1434" s="3"/>
      <c r="K1434" s="3"/>
      <c r="L1434" s="3">
        <v>2856356.75</v>
      </c>
      <c r="M1434" s="3"/>
      <c r="N1434" s="3"/>
      <c r="O1434" s="3">
        <v>3169994.5</v>
      </c>
      <c r="P1434" s="3"/>
      <c r="Q1434" s="3"/>
      <c r="R1434" s="3">
        <v>3176322.25</v>
      </c>
      <c r="S1434" s="3"/>
      <c r="T1434" s="3"/>
      <c r="U1434" s="3">
        <v>3180504.75</v>
      </c>
      <c r="V1434" s="3"/>
      <c r="W1434" s="3"/>
      <c r="X1434" s="3">
        <v>3538522.5</v>
      </c>
      <c r="Y1434" s="3"/>
      <c r="Z1434" s="3"/>
      <c r="AA1434" s="3">
        <v>3521719.75</v>
      </c>
      <c r="AB1434" s="3"/>
      <c r="AC1434" s="3"/>
      <c r="AD1434" s="3">
        <v>3524661</v>
      </c>
      <c r="AE1434" s="3"/>
      <c r="AF1434" s="3"/>
      <c r="AG1434" s="3">
        <v>3514696.5</v>
      </c>
      <c r="AH1434" s="3"/>
      <c r="AI1434" s="3"/>
      <c r="AJ1434" s="3">
        <v>3750474</v>
      </c>
      <c r="AK1434" s="3"/>
      <c r="AL1434" s="3"/>
      <c r="AM1434" s="3">
        <v>3752779.5</v>
      </c>
      <c r="AN1434" s="3"/>
      <c r="AO1434" s="3"/>
      <c r="AP1434" s="3">
        <v>3739299.25</v>
      </c>
      <c r="AQ1434" s="3"/>
      <c r="AR1434" s="3"/>
      <c r="AS1434" s="3">
        <v>3740821.25</v>
      </c>
      <c r="AT1434" s="3"/>
      <c r="AU1434" s="3"/>
      <c r="AV1434" s="3">
        <v>4042923</v>
      </c>
      <c r="AW1434" s="3"/>
      <c r="AX1434" s="3"/>
      <c r="AY1434" s="3">
        <v>4050062.25</v>
      </c>
      <c r="AZ1434" s="3"/>
      <c r="BA1434" s="3"/>
      <c r="BB1434" s="3">
        <v>4033106</v>
      </c>
      <c r="BC1434" s="3"/>
      <c r="BD1434" s="3"/>
      <c r="BE1434" s="3">
        <v>4030120</v>
      </c>
      <c r="BF1434" s="3"/>
      <c r="BG1434" s="3"/>
      <c r="BH1434" s="3">
        <v>4012450.25</v>
      </c>
      <c r="BI1434" s="3"/>
      <c r="BJ1434" s="3"/>
    </row>
    <row r="1435" spans="1:62" x14ac:dyDescent="0.3">
      <c r="A1435" s="3" t="s">
        <v>68</v>
      </c>
      <c r="B1435" s="3" t="s">
        <v>48</v>
      </c>
      <c r="C1435" s="3">
        <v>0.98353034257888805</v>
      </c>
      <c r="D1435" s="3"/>
      <c r="E1435" s="3"/>
      <c r="F1435" s="3">
        <v>0.98347300291061401</v>
      </c>
      <c r="G1435" s="3"/>
      <c r="H1435" s="3"/>
      <c r="I1435" s="3">
        <v>0.98352926969528198</v>
      </c>
      <c r="J1435" s="3"/>
      <c r="K1435" s="3"/>
      <c r="L1435" s="3">
        <v>0.98351985216140703</v>
      </c>
      <c r="M1435" s="3"/>
      <c r="N1435" s="3"/>
      <c r="O1435" s="3">
        <v>0.98299998044967696</v>
      </c>
      <c r="P1435" s="3"/>
      <c r="Q1435" s="3"/>
      <c r="R1435" s="3">
        <v>0.98299998044967696</v>
      </c>
      <c r="S1435" s="3"/>
      <c r="T1435" s="3"/>
      <c r="U1435" s="3">
        <v>0.98299998044967696</v>
      </c>
      <c r="V1435" s="3"/>
      <c r="W1435" s="3"/>
      <c r="X1435" s="3">
        <v>0.98299998044967696</v>
      </c>
      <c r="Y1435" s="3"/>
      <c r="Z1435" s="3"/>
      <c r="AA1435" s="3">
        <v>0.98299998044967696</v>
      </c>
      <c r="AB1435" s="3"/>
      <c r="AC1435" s="3"/>
      <c r="AD1435" s="3">
        <v>0.98299998044967696</v>
      </c>
      <c r="AE1435" s="3"/>
      <c r="AF1435" s="3"/>
      <c r="AG1435" s="3">
        <v>0.98299998044967696</v>
      </c>
      <c r="AH1435" s="3"/>
      <c r="AI1435" s="3"/>
      <c r="AJ1435" s="3">
        <v>0.98299998044967696</v>
      </c>
      <c r="AK1435" s="3"/>
      <c r="AL1435" s="3"/>
      <c r="AM1435" s="3">
        <v>0.98299998044967696</v>
      </c>
      <c r="AN1435" s="3"/>
      <c r="AO1435" s="3"/>
      <c r="AP1435" s="3">
        <v>0.98299998044967696</v>
      </c>
      <c r="AQ1435" s="3"/>
      <c r="AR1435" s="3"/>
      <c r="AS1435" s="3">
        <v>0.98299998044967696</v>
      </c>
      <c r="AT1435" s="3"/>
      <c r="AU1435" s="3"/>
      <c r="AV1435" s="3">
        <v>0.98299998044967696</v>
      </c>
      <c r="AW1435" s="3"/>
      <c r="AX1435" s="3"/>
      <c r="AY1435" s="3">
        <v>0.98299998044967696</v>
      </c>
      <c r="AZ1435" s="3"/>
      <c r="BA1435" s="3"/>
      <c r="BB1435" s="3">
        <v>0.98299998044967696</v>
      </c>
      <c r="BC1435" s="3"/>
      <c r="BD1435" s="3"/>
      <c r="BE1435" s="3">
        <v>0.98299998044967696</v>
      </c>
      <c r="BF1435" s="3"/>
      <c r="BG1435" s="3"/>
      <c r="BH1435" s="3">
        <v>0.98299998044967696</v>
      </c>
      <c r="BI1435" s="3"/>
      <c r="BJ1435" s="3"/>
    </row>
    <row r="1436" spans="1:62" x14ac:dyDescent="0.3">
      <c r="A1436" s="3" t="s">
        <v>164</v>
      </c>
      <c r="B1436" s="3" t="s">
        <v>48</v>
      </c>
      <c r="C1436" s="3">
        <v>0.20268018543720201</v>
      </c>
      <c r="D1436" s="3"/>
      <c r="E1436" s="3"/>
      <c r="F1436" s="3">
        <v>0.20343747735023501</v>
      </c>
      <c r="G1436" s="3"/>
      <c r="H1436" s="3"/>
      <c r="I1436" s="3">
        <v>0.20305961370468101</v>
      </c>
      <c r="J1436" s="3"/>
      <c r="K1436" s="3"/>
      <c r="L1436" s="3">
        <v>0.20305937528610199</v>
      </c>
      <c r="M1436" s="3"/>
      <c r="N1436" s="3"/>
      <c r="O1436" s="3">
        <v>0.227920591831207</v>
      </c>
      <c r="P1436" s="3"/>
      <c r="Q1436" s="3"/>
      <c r="R1436" s="3">
        <v>0.22849744558334401</v>
      </c>
      <c r="S1436" s="3"/>
      <c r="T1436" s="3"/>
      <c r="U1436" s="3">
        <v>0.228836163878441</v>
      </c>
      <c r="V1436" s="3"/>
      <c r="W1436" s="3"/>
      <c r="X1436" s="3">
        <v>0.25705763697624201</v>
      </c>
      <c r="Y1436" s="3"/>
      <c r="Z1436" s="3"/>
      <c r="AA1436" s="3">
        <v>0.25623163580894498</v>
      </c>
      <c r="AB1436" s="3"/>
      <c r="AC1436" s="3"/>
      <c r="AD1436" s="3">
        <v>0.25684052705764798</v>
      </c>
      <c r="AE1436" s="3"/>
      <c r="AF1436" s="3"/>
      <c r="AG1436" s="3">
        <v>0.25623172521591198</v>
      </c>
      <c r="AH1436" s="3"/>
      <c r="AI1436" s="3"/>
      <c r="AJ1436" s="3">
        <v>0.275203466415405</v>
      </c>
      <c r="AK1436" s="3"/>
      <c r="AL1436" s="3"/>
      <c r="AM1436" s="3">
        <v>0.27525144815444902</v>
      </c>
      <c r="AN1436" s="3"/>
      <c r="AO1436" s="3"/>
      <c r="AP1436" s="3">
        <v>0.27467706799507102</v>
      </c>
      <c r="AQ1436" s="3"/>
      <c r="AR1436" s="3"/>
      <c r="AS1436" s="3">
        <v>0.27467444539070102</v>
      </c>
      <c r="AT1436" s="3"/>
      <c r="AU1436" s="3"/>
      <c r="AV1436" s="3">
        <v>0.30014821887016302</v>
      </c>
      <c r="AW1436" s="3"/>
      <c r="AX1436" s="3"/>
      <c r="AY1436" s="3">
        <v>0.300491452217102</v>
      </c>
      <c r="AZ1436" s="3"/>
      <c r="BA1436" s="3"/>
      <c r="BB1436" s="3">
        <v>0.29995885491371199</v>
      </c>
      <c r="BC1436" s="3"/>
      <c r="BD1436" s="3"/>
      <c r="BE1436" s="3">
        <v>0.29969003796577498</v>
      </c>
      <c r="BF1436" s="3"/>
      <c r="BG1436" s="3"/>
      <c r="BH1436" s="3">
        <v>0.29942187666893</v>
      </c>
      <c r="BI1436" s="3"/>
      <c r="BJ1436" s="3"/>
    </row>
  </sheetData>
  <sheetProtection password="E78E"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4.4" x14ac:dyDescent="0.3"/>
  <cols>
    <col min="1" max="1" width="9.44140625" bestFit="1" customWidth="1"/>
    <col min="2" max="2" width="8.109375" bestFit="1" customWidth="1"/>
    <col min="3" max="3" width="7" bestFit="1" customWidth="1"/>
    <col min="4" max="4" width="39.6640625" bestFit="1" customWidth="1"/>
  </cols>
  <sheetData>
    <row r="1" spans="1:4" s="1" customFormat="1" x14ac:dyDescent="0.3">
      <c r="A1" s="2" t="s">
        <v>0</v>
      </c>
      <c r="B1" s="2" t="s">
        <v>1</v>
      </c>
      <c r="C1" s="2" t="s">
        <v>2</v>
      </c>
      <c r="D1" s="2" t="s">
        <v>3</v>
      </c>
    </row>
    <row r="2" spans="1:4" x14ac:dyDescent="0.3">
      <c r="A2" s="3" t="s">
        <v>4</v>
      </c>
      <c r="B2" s="4">
        <v>43346</v>
      </c>
      <c r="C2" s="5">
        <v>0.90371527777777771</v>
      </c>
      <c r="D2" s="3" t="s">
        <v>820</v>
      </c>
    </row>
    <row r="3" spans="1:4" x14ac:dyDescent="0.3">
      <c r="A3" s="3" t="s">
        <v>807</v>
      </c>
      <c r="B3" s="4">
        <v>43346</v>
      </c>
      <c r="C3" s="5">
        <v>0.9040625000000001</v>
      </c>
      <c r="D3" s="3" t="s">
        <v>808</v>
      </c>
    </row>
    <row r="4" spans="1:4" x14ac:dyDescent="0.3">
      <c r="A4" s="3" t="s">
        <v>809</v>
      </c>
      <c r="B4" s="4">
        <v>43346</v>
      </c>
      <c r="C4" s="5">
        <v>0.90415509259259252</v>
      </c>
      <c r="D4" s="3" t="s">
        <v>821</v>
      </c>
    </row>
    <row r="5" spans="1:4" x14ac:dyDescent="0.3">
      <c r="A5" s="3" t="s">
        <v>810</v>
      </c>
      <c r="B5" s="4">
        <v>43346</v>
      </c>
      <c r="C5" s="5">
        <v>0.90420138888888879</v>
      </c>
      <c r="D5" s="3" t="s">
        <v>822</v>
      </c>
    </row>
    <row r="6" spans="1:4" x14ac:dyDescent="0.3">
      <c r="A6" s="3" t="s">
        <v>798</v>
      </c>
      <c r="B6" s="4">
        <v>43347</v>
      </c>
      <c r="C6" s="5">
        <v>0.55373842592592593</v>
      </c>
      <c r="D6" s="3" t="s">
        <v>823</v>
      </c>
    </row>
    <row r="7" spans="1:4" x14ac:dyDescent="0.3">
      <c r="A7" s="3" t="s">
        <v>805</v>
      </c>
      <c r="B7" s="4">
        <v>43347</v>
      </c>
      <c r="C7" s="5">
        <v>0.65836805555555555</v>
      </c>
      <c r="D7" s="3" t="s">
        <v>824</v>
      </c>
    </row>
    <row r="8" spans="1:4" x14ac:dyDescent="0.3">
      <c r="A8" s="3" t="s">
        <v>806</v>
      </c>
      <c r="B8" s="4">
        <v>43347</v>
      </c>
      <c r="C8" s="5">
        <v>0.6584606481481482</v>
      </c>
      <c r="D8" s="3" t="s">
        <v>825</v>
      </c>
    </row>
    <row r="9" spans="1:4" x14ac:dyDescent="0.3">
      <c r="A9" s="3" t="s">
        <v>799</v>
      </c>
      <c r="B9" s="4">
        <v>43350</v>
      </c>
      <c r="C9" s="5">
        <v>0.88648148148148154</v>
      </c>
      <c r="D9" s="3" t="s">
        <v>800</v>
      </c>
    </row>
    <row r="10" spans="1:4" x14ac:dyDescent="0.3">
      <c r="A10" s="3" t="s">
        <v>801</v>
      </c>
      <c r="B10" s="4">
        <v>43353</v>
      </c>
      <c r="C10" s="5">
        <v>0.56611111111111112</v>
      </c>
      <c r="D10" s="3" t="s">
        <v>802</v>
      </c>
    </row>
    <row r="11" spans="1:4" x14ac:dyDescent="0.3">
      <c r="A11" s="3" t="s">
        <v>803</v>
      </c>
      <c r="B11" s="4">
        <v>43353</v>
      </c>
      <c r="C11" s="5">
        <v>0.62456018518518519</v>
      </c>
      <c r="D11" s="3" t="s">
        <v>804</v>
      </c>
    </row>
  </sheetData>
  <sheetProtection password="E78E" sheet="1" objects="1" scenarios="1"/>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01"/>
  <sheetViews>
    <sheetView workbookViewId="0">
      <selection activeCell="F16" sqref="F16"/>
    </sheetView>
  </sheetViews>
  <sheetFormatPr defaultRowHeight="14.4" x14ac:dyDescent="0.3"/>
  <cols>
    <col min="1" max="1" width="7" bestFit="1" customWidth="1"/>
    <col min="2" max="2" width="17.6640625" bestFit="1" customWidth="1"/>
    <col min="3" max="3" width="21.6640625" bestFit="1" customWidth="1"/>
    <col min="4" max="4" width="17.33203125" bestFit="1" customWidth="1"/>
    <col min="5" max="5" width="21.109375" bestFit="1" customWidth="1"/>
  </cols>
  <sheetData>
    <row r="1" spans="1:5" s="1" customFormat="1" x14ac:dyDescent="0.3">
      <c r="A1" s="2" t="s">
        <v>2</v>
      </c>
      <c r="B1" s="2" t="s">
        <v>811</v>
      </c>
      <c r="C1" s="2" t="s">
        <v>826</v>
      </c>
      <c r="D1" s="2" t="s">
        <v>812</v>
      </c>
      <c r="E1" s="2" t="s">
        <v>827</v>
      </c>
    </row>
    <row r="2" spans="1:5" x14ac:dyDescent="0.3">
      <c r="A2" s="3">
        <v>0</v>
      </c>
      <c r="B2" s="3">
        <v>12150.00488</v>
      </c>
      <c r="C2" s="3" t="s">
        <v>1849</v>
      </c>
      <c r="D2" s="3">
        <v>9752.0048800000004</v>
      </c>
      <c r="E2" s="3" t="s">
        <v>1849</v>
      </c>
    </row>
    <row r="3" spans="1:5" x14ac:dyDescent="0.3">
      <c r="A3" s="3">
        <v>0.1</v>
      </c>
      <c r="B3" s="3">
        <v>12150.00488</v>
      </c>
      <c r="C3" s="3" t="s">
        <v>1849</v>
      </c>
      <c r="D3" s="3">
        <v>9752.0048800000004</v>
      </c>
      <c r="E3" s="3" t="s">
        <v>1849</v>
      </c>
    </row>
    <row r="4" spans="1:5" x14ac:dyDescent="0.3">
      <c r="A4" s="3">
        <v>0.2</v>
      </c>
      <c r="B4" s="3">
        <v>12150.00488</v>
      </c>
      <c r="C4" s="3" t="s">
        <v>1849</v>
      </c>
      <c r="D4" s="3">
        <v>9752.0048800000004</v>
      </c>
      <c r="E4" s="3" t="s">
        <v>1849</v>
      </c>
    </row>
    <row r="5" spans="1:5" x14ac:dyDescent="0.3">
      <c r="A5" s="3">
        <v>0.3</v>
      </c>
      <c r="B5" s="3">
        <v>12150.00488</v>
      </c>
      <c r="C5" s="3" t="s">
        <v>1849</v>
      </c>
      <c r="D5" s="3">
        <v>9752.0048800000004</v>
      </c>
      <c r="E5" s="3" t="s">
        <v>1849</v>
      </c>
    </row>
    <row r="6" spans="1:5" x14ac:dyDescent="0.3">
      <c r="A6" s="3">
        <v>0.41099999999999998</v>
      </c>
      <c r="B6" s="3">
        <v>12150.00488</v>
      </c>
      <c r="C6" s="3" t="s">
        <v>1849</v>
      </c>
      <c r="D6" s="3">
        <v>9752.0048800000004</v>
      </c>
      <c r="E6" s="3" t="s">
        <v>1849</v>
      </c>
    </row>
    <row r="7" spans="1:5" x14ac:dyDescent="0.3">
      <c r="A7" s="3">
        <v>0.56299999999999994</v>
      </c>
      <c r="B7" s="3">
        <v>12150.00488</v>
      </c>
      <c r="C7" s="3" t="s">
        <v>1849</v>
      </c>
      <c r="D7" s="3">
        <v>9752.0048800000004</v>
      </c>
      <c r="E7" s="3" t="s">
        <v>1849</v>
      </c>
    </row>
    <row r="8" spans="1:5" x14ac:dyDescent="0.3">
      <c r="A8" s="3">
        <v>0.60099999999999998</v>
      </c>
      <c r="B8" s="3">
        <v>12150.00488</v>
      </c>
      <c r="C8" s="3" t="s">
        <v>1849</v>
      </c>
      <c r="D8" s="3">
        <v>9752.0048800000004</v>
      </c>
      <c r="E8" s="3" t="s">
        <v>1849</v>
      </c>
    </row>
    <row r="9" spans="1:5" x14ac:dyDescent="0.3">
      <c r="A9" s="3">
        <v>0.7</v>
      </c>
      <c r="B9" s="3">
        <v>12150.00488</v>
      </c>
      <c r="C9" s="3" t="s">
        <v>1849</v>
      </c>
      <c r="D9" s="3">
        <v>9752.0048800000004</v>
      </c>
      <c r="E9" s="3" t="s">
        <v>1849</v>
      </c>
    </row>
    <row r="10" spans="1:5" x14ac:dyDescent="0.3">
      <c r="A10" s="3">
        <v>0.8</v>
      </c>
      <c r="B10" s="3">
        <v>12150.00488</v>
      </c>
      <c r="C10" s="3" t="s">
        <v>1849</v>
      </c>
      <c r="D10" s="3">
        <v>9752.0048800000004</v>
      </c>
      <c r="E10" s="3" t="s">
        <v>1849</v>
      </c>
    </row>
    <row r="11" spans="1:5" x14ac:dyDescent="0.3">
      <c r="A11" s="3">
        <v>0.9</v>
      </c>
      <c r="B11" s="3">
        <v>12150.00488</v>
      </c>
      <c r="C11" s="3" t="s">
        <v>1849</v>
      </c>
      <c r="D11" s="3">
        <v>9752.0048800000004</v>
      </c>
      <c r="E11" s="3" t="s">
        <v>1849</v>
      </c>
    </row>
    <row r="12" spans="1:5" x14ac:dyDescent="0.3">
      <c r="A12" s="3">
        <v>1.042</v>
      </c>
      <c r="B12" s="3">
        <v>12150.00488</v>
      </c>
      <c r="C12" s="3" t="s">
        <v>1849</v>
      </c>
      <c r="D12" s="3">
        <v>9752.0048800000004</v>
      </c>
      <c r="E12" s="3" t="s">
        <v>1849</v>
      </c>
    </row>
    <row r="13" spans="1:5" x14ac:dyDescent="0.3">
      <c r="A13" s="3">
        <v>1.139</v>
      </c>
      <c r="B13" s="3">
        <v>12150.00488</v>
      </c>
      <c r="C13" s="3" t="s">
        <v>1849</v>
      </c>
      <c r="D13" s="3">
        <v>9752.0048800000004</v>
      </c>
      <c r="E13" s="3" t="s">
        <v>1849</v>
      </c>
    </row>
    <row r="14" spans="1:5" x14ac:dyDescent="0.3">
      <c r="A14" s="3">
        <v>1.2</v>
      </c>
      <c r="B14" s="3">
        <v>12150.00488</v>
      </c>
      <c r="C14" s="3" t="s">
        <v>1849</v>
      </c>
      <c r="D14" s="3">
        <v>9752.0048800000004</v>
      </c>
      <c r="E14" s="3" t="s">
        <v>1849</v>
      </c>
    </row>
    <row r="15" spans="1:5" x14ac:dyDescent="0.3">
      <c r="A15" s="3">
        <v>1.3</v>
      </c>
      <c r="B15" s="3">
        <v>12150.00488</v>
      </c>
      <c r="C15" s="3" t="s">
        <v>1849</v>
      </c>
      <c r="D15" s="3">
        <v>9752.0048800000004</v>
      </c>
      <c r="E15" s="3" t="s">
        <v>1849</v>
      </c>
    </row>
    <row r="16" spans="1:5" x14ac:dyDescent="0.3">
      <c r="A16" s="3">
        <v>1.4</v>
      </c>
      <c r="B16" s="3">
        <v>12150.00488</v>
      </c>
      <c r="C16" s="3" t="s">
        <v>1849</v>
      </c>
      <c r="D16" s="3">
        <v>9752.0048800000004</v>
      </c>
      <c r="E16" s="3" t="s">
        <v>1849</v>
      </c>
    </row>
    <row r="17" spans="1:5" x14ac:dyDescent="0.3">
      <c r="A17" s="3">
        <v>1.5</v>
      </c>
      <c r="B17" s="3">
        <v>12150.00488</v>
      </c>
      <c r="C17" s="3" t="s">
        <v>1849</v>
      </c>
      <c r="D17" s="3">
        <v>9752.0048800000004</v>
      </c>
      <c r="E17" s="3" t="s">
        <v>1849</v>
      </c>
    </row>
    <row r="18" spans="1:5" x14ac:dyDescent="0.3">
      <c r="A18" s="3">
        <v>1.6</v>
      </c>
      <c r="B18" s="3">
        <v>12150.00488</v>
      </c>
      <c r="C18" s="3" t="s">
        <v>1849</v>
      </c>
      <c r="D18" s="3">
        <v>9752.0048800000004</v>
      </c>
      <c r="E18" s="3" t="s">
        <v>1849</v>
      </c>
    </row>
    <row r="19" spans="1:5" x14ac:dyDescent="0.3">
      <c r="A19" s="3">
        <v>1.7</v>
      </c>
      <c r="B19" s="3">
        <v>12150.00488</v>
      </c>
      <c r="C19" s="3" t="s">
        <v>1849</v>
      </c>
      <c r="D19" s="3">
        <v>9752.0048800000004</v>
      </c>
      <c r="E19" s="3" t="s">
        <v>1849</v>
      </c>
    </row>
    <row r="20" spans="1:5" x14ac:dyDescent="0.3">
      <c r="A20" s="3">
        <v>1.8009999999999999</v>
      </c>
      <c r="B20" s="3">
        <v>12150.00488</v>
      </c>
      <c r="C20" s="3" t="s">
        <v>1849</v>
      </c>
      <c r="D20" s="3">
        <v>9752.0048800000004</v>
      </c>
      <c r="E20" s="3" t="s">
        <v>1849</v>
      </c>
    </row>
    <row r="21" spans="1:5" x14ac:dyDescent="0.3">
      <c r="A21" s="3">
        <v>1.9</v>
      </c>
      <c r="B21" s="3">
        <v>12150.00488</v>
      </c>
      <c r="C21" s="3" t="s">
        <v>1849</v>
      </c>
      <c r="D21" s="3">
        <v>9752.0048800000004</v>
      </c>
      <c r="E21" s="3" t="s">
        <v>1849</v>
      </c>
    </row>
    <row r="22" spans="1:5" x14ac:dyDescent="0.3">
      <c r="A22" s="3">
        <v>2</v>
      </c>
      <c r="B22" s="3">
        <v>12150.00488</v>
      </c>
      <c r="C22" s="3" t="s">
        <v>1849</v>
      </c>
      <c r="D22" s="3">
        <v>9752.0048800000004</v>
      </c>
      <c r="E22" s="3" t="s">
        <v>1849</v>
      </c>
    </row>
    <row r="23" spans="1:5" x14ac:dyDescent="0.3">
      <c r="A23" s="3">
        <v>2.1</v>
      </c>
      <c r="B23" s="3">
        <v>12150.00488</v>
      </c>
      <c r="C23" s="3" t="s">
        <v>1849</v>
      </c>
      <c r="D23" s="3">
        <v>9752.0048800000004</v>
      </c>
      <c r="E23" s="3" t="s">
        <v>1849</v>
      </c>
    </row>
    <row r="24" spans="1:5" x14ac:dyDescent="0.3">
      <c r="A24" s="3">
        <v>2.2000000000000002</v>
      </c>
      <c r="B24" s="3">
        <v>12150.00488</v>
      </c>
      <c r="C24" s="3" t="s">
        <v>1849</v>
      </c>
      <c r="D24" s="3">
        <v>9752.0048800000004</v>
      </c>
      <c r="E24" s="3" t="s">
        <v>1849</v>
      </c>
    </row>
    <row r="25" spans="1:5" x14ac:dyDescent="0.3">
      <c r="A25" s="3">
        <v>2.2999999999999998</v>
      </c>
      <c r="B25" s="3">
        <v>12150.00488</v>
      </c>
      <c r="C25" s="3" t="s">
        <v>1849</v>
      </c>
      <c r="D25" s="3">
        <v>9752.0048800000004</v>
      </c>
      <c r="E25" s="3" t="s">
        <v>1849</v>
      </c>
    </row>
    <row r="26" spans="1:5" x14ac:dyDescent="0.3">
      <c r="A26" s="3">
        <v>2.4</v>
      </c>
      <c r="B26" s="3">
        <v>12150.00488</v>
      </c>
      <c r="C26" s="3" t="s">
        <v>1849</v>
      </c>
      <c r="D26" s="3">
        <v>9752.0048800000004</v>
      </c>
      <c r="E26" s="3" t="s">
        <v>1849</v>
      </c>
    </row>
    <row r="27" spans="1:5" x14ac:dyDescent="0.3">
      <c r="A27" s="3">
        <v>2.5</v>
      </c>
      <c r="B27" s="3">
        <v>12150.00488</v>
      </c>
      <c r="C27" s="3" t="s">
        <v>1849</v>
      </c>
      <c r="D27" s="3">
        <v>9752.0048800000004</v>
      </c>
      <c r="E27" s="3" t="s">
        <v>1849</v>
      </c>
    </row>
    <row r="28" spans="1:5" x14ac:dyDescent="0.3">
      <c r="A28" s="3">
        <v>2.6</v>
      </c>
      <c r="B28" s="3">
        <v>12150.00488</v>
      </c>
      <c r="C28" s="3" t="s">
        <v>1849</v>
      </c>
      <c r="D28" s="3">
        <v>9752.0048800000004</v>
      </c>
      <c r="E28" s="3" t="s">
        <v>1849</v>
      </c>
    </row>
    <row r="29" spans="1:5" x14ac:dyDescent="0.3">
      <c r="A29" s="3">
        <v>2.7</v>
      </c>
      <c r="B29" s="3">
        <v>12150.00488</v>
      </c>
      <c r="C29" s="3" t="s">
        <v>1849</v>
      </c>
      <c r="D29" s="3">
        <v>9752.0048800000004</v>
      </c>
      <c r="E29" s="3" t="s">
        <v>1849</v>
      </c>
    </row>
    <row r="30" spans="1:5" x14ac:dyDescent="0.3">
      <c r="A30" s="3">
        <v>2.88</v>
      </c>
      <c r="B30" s="3">
        <v>12150.00488</v>
      </c>
      <c r="C30" s="3" t="s">
        <v>1849</v>
      </c>
      <c r="D30" s="3">
        <v>9752.0048800000004</v>
      </c>
      <c r="E30" s="3" t="s">
        <v>1849</v>
      </c>
    </row>
    <row r="31" spans="1:5" x14ac:dyDescent="0.3">
      <c r="A31" s="3">
        <v>2.9</v>
      </c>
      <c r="B31" s="3">
        <v>12150.00488</v>
      </c>
      <c r="C31" s="3" t="s">
        <v>1849</v>
      </c>
      <c r="D31" s="3">
        <v>9752.0048800000004</v>
      </c>
      <c r="E31" s="3" t="s">
        <v>1849</v>
      </c>
    </row>
    <row r="32" spans="1:5" x14ac:dyDescent="0.3">
      <c r="A32" s="3">
        <v>3</v>
      </c>
      <c r="B32" s="3">
        <v>12150.00488</v>
      </c>
      <c r="C32" s="3" t="s">
        <v>1849</v>
      </c>
      <c r="D32" s="3">
        <v>9752.0048800000004</v>
      </c>
      <c r="E32" s="3" t="s">
        <v>1849</v>
      </c>
    </row>
    <row r="33" spans="1:5" x14ac:dyDescent="0.3">
      <c r="A33" s="3">
        <v>3.1</v>
      </c>
      <c r="B33" s="3">
        <v>12150.00488</v>
      </c>
      <c r="C33" s="3" t="s">
        <v>1849</v>
      </c>
      <c r="D33" s="3">
        <v>9752.0048800000004</v>
      </c>
      <c r="E33" s="3" t="s">
        <v>1849</v>
      </c>
    </row>
    <row r="34" spans="1:5" x14ac:dyDescent="0.3">
      <c r="A34" s="3">
        <v>3.2</v>
      </c>
      <c r="B34" s="3">
        <v>12150.00488</v>
      </c>
      <c r="C34" s="3" t="s">
        <v>1849</v>
      </c>
      <c r="D34" s="3">
        <v>9752.0048800000004</v>
      </c>
      <c r="E34" s="3" t="s">
        <v>1849</v>
      </c>
    </row>
    <row r="35" spans="1:5" x14ac:dyDescent="0.3">
      <c r="A35" s="3">
        <v>3.3</v>
      </c>
      <c r="B35" s="3">
        <v>12150.00488</v>
      </c>
      <c r="C35" s="3" t="s">
        <v>1849</v>
      </c>
      <c r="D35" s="3">
        <v>9752.0048800000004</v>
      </c>
      <c r="E35" s="3" t="s">
        <v>1849</v>
      </c>
    </row>
    <row r="36" spans="1:5" x14ac:dyDescent="0.3">
      <c r="A36" s="3">
        <v>3.4</v>
      </c>
      <c r="B36" s="3">
        <v>12150.00488</v>
      </c>
      <c r="C36" s="3" t="s">
        <v>1849</v>
      </c>
      <c r="D36" s="3">
        <v>9752.0048800000004</v>
      </c>
      <c r="E36" s="3" t="s">
        <v>1849</v>
      </c>
    </row>
    <row r="37" spans="1:5" x14ac:dyDescent="0.3">
      <c r="A37" s="3">
        <v>3.5</v>
      </c>
      <c r="B37" s="3">
        <v>12150.00488</v>
      </c>
      <c r="C37" s="3" t="s">
        <v>1849</v>
      </c>
      <c r="D37" s="3">
        <v>9752.0048800000004</v>
      </c>
      <c r="E37" s="3" t="s">
        <v>1849</v>
      </c>
    </row>
    <row r="38" spans="1:5" x14ac:dyDescent="0.3">
      <c r="A38" s="3">
        <v>3.6</v>
      </c>
      <c r="B38" s="3">
        <v>12150.00488</v>
      </c>
      <c r="C38" s="3" t="s">
        <v>1849</v>
      </c>
      <c r="D38" s="3">
        <v>9752.0048800000004</v>
      </c>
      <c r="E38" s="3" t="s">
        <v>1849</v>
      </c>
    </row>
    <row r="39" spans="1:5" x14ac:dyDescent="0.3">
      <c r="A39" s="3">
        <v>3.7</v>
      </c>
      <c r="B39" s="3">
        <v>12150.00488</v>
      </c>
      <c r="C39" s="3" t="s">
        <v>1849</v>
      </c>
      <c r="D39" s="3">
        <v>9752.0048800000004</v>
      </c>
      <c r="E39" s="3" t="s">
        <v>1849</v>
      </c>
    </row>
    <row r="40" spans="1:5" x14ac:dyDescent="0.3">
      <c r="A40" s="3">
        <v>3.8</v>
      </c>
      <c r="B40" s="3">
        <v>12150.00488</v>
      </c>
      <c r="C40" s="3" t="s">
        <v>1849</v>
      </c>
      <c r="D40" s="3">
        <v>9752.0048800000004</v>
      </c>
      <c r="E40" s="3" t="s">
        <v>1849</v>
      </c>
    </row>
    <row r="41" spans="1:5" x14ac:dyDescent="0.3">
      <c r="A41" s="3">
        <v>3.9</v>
      </c>
      <c r="B41" s="3">
        <v>12150.00488</v>
      </c>
      <c r="C41" s="3" t="s">
        <v>1849</v>
      </c>
      <c r="D41" s="3">
        <v>9752.0048800000004</v>
      </c>
      <c r="E41" s="3" t="s">
        <v>1849</v>
      </c>
    </row>
    <row r="42" spans="1:5" x14ac:dyDescent="0.3">
      <c r="A42" s="3">
        <v>4</v>
      </c>
      <c r="B42" s="3">
        <v>12100.043949999999</v>
      </c>
      <c r="C42" s="3" t="s">
        <v>1849</v>
      </c>
      <c r="D42" s="3">
        <v>9752.0048800000004</v>
      </c>
      <c r="E42" s="3" t="s">
        <v>1849</v>
      </c>
    </row>
    <row r="43" spans="1:5" x14ac:dyDescent="0.3">
      <c r="A43" s="3">
        <v>4.0999999999999996</v>
      </c>
      <c r="B43" s="3">
        <v>12054.837890000001</v>
      </c>
      <c r="C43" s="3" t="s">
        <v>1849</v>
      </c>
      <c r="D43" s="3">
        <v>9401.1396499999992</v>
      </c>
      <c r="E43" s="3" t="s">
        <v>1849</v>
      </c>
    </row>
    <row r="44" spans="1:5" x14ac:dyDescent="0.3">
      <c r="A44" s="3">
        <v>4.2</v>
      </c>
      <c r="B44" s="3">
        <v>12013.933590000001</v>
      </c>
      <c r="C44" s="3" t="s">
        <v>1849</v>
      </c>
      <c r="D44" s="3">
        <v>9083.6640599999992</v>
      </c>
      <c r="E44" s="3" t="s">
        <v>1849</v>
      </c>
    </row>
    <row r="45" spans="1:5" x14ac:dyDescent="0.3">
      <c r="A45" s="3">
        <v>4.3</v>
      </c>
      <c r="B45" s="3">
        <v>11976.92188</v>
      </c>
      <c r="C45" s="3" t="s">
        <v>1849</v>
      </c>
      <c r="D45" s="3">
        <v>8796.4003900000007</v>
      </c>
      <c r="E45" s="3" t="s">
        <v>1849</v>
      </c>
    </row>
    <row r="46" spans="1:5" x14ac:dyDescent="0.3">
      <c r="A46" s="3">
        <v>4.4000000000000004</v>
      </c>
      <c r="B46" s="3">
        <v>11943.431640000001</v>
      </c>
      <c r="C46" s="3" t="s">
        <v>1849</v>
      </c>
      <c r="D46" s="3">
        <v>8536.4736300000004</v>
      </c>
      <c r="E46" s="3" t="s">
        <v>1849</v>
      </c>
    </row>
    <row r="47" spans="1:5" x14ac:dyDescent="0.3">
      <c r="A47" s="3">
        <v>4.5</v>
      </c>
      <c r="B47" s="3">
        <v>11913.128909999999</v>
      </c>
      <c r="C47" s="3" t="s">
        <v>1849</v>
      </c>
      <c r="D47" s="3">
        <v>8301.2822300000007</v>
      </c>
      <c r="E47" s="3" t="s">
        <v>1849</v>
      </c>
    </row>
    <row r="48" spans="1:5" x14ac:dyDescent="0.3">
      <c r="A48" s="3">
        <v>4.5999999999999996</v>
      </c>
      <c r="B48" s="3">
        <v>11885.70996</v>
      </c>
      <c r="C48" s="3" t="s">
        <v>1849</v>
      </c>
      <c r="D48" s="3">
        <v>8088.4716799999997</v>
      </c>
      <c r="E48" s="3" t="s">
        <v>1849</v>
      </c>
    </row>
    <row r="49" spans="1:5" x14ac:dyDescent="0.3">
      <c r="A49" s="3">
        <v>4.7</v>
      </c>
      <c r="B49" s="3">
        <v>11860.900390000001</v>
      </c>
      <c r="C49" s="3" t="s">
        <v>1849</v>
      </c>
      <c r="D49" s="3">
        <v>7895.91309</v>
      </c>
      <c r="E49" s="3" t="s">
        <v>1849</v>
      </c>
    </row>
    <row r="50" spans="1:5" x14ac:dyDescent="0.3">
      <c r="A50" s="3">
        <v>4.8</v>
      </c>
      <c r="B50" s="3">
        <v>11838.45117</v>
      </c>
      <c r="C50" s="3" t="s">
        <v>1849</v>
      </c>
      <c r="D50" s="3">
        <v>7721.6787100000001</v>
      </c>
      <c r="E50" s="3" t="s">
        <v>1849</v>
      </c>
    </row>
    <row r="51" spans="1:5" x14ac:dyDescent="0.3">
      <c r="A51" s="3">
        <v>4.9000000000000004</v>
      </c>
      <c r="B51" s="3">
        <v>11818.13867</v>
      </c>
      <c r="C51" s="3" t="s">
        <v>1849</v>
      </c>
      <c r="D51" s="3">
        <v>7564.0249000000003</v>
      </c>
      <c r="E51" s="3" t="s">
        <v>1849</v>
      </c>
    </row>
    <row r="52" spans="1:5" x14ac:dyDescent="0.3">
      <c r="A52" s="3">
        <v>5</v>
      </c>
      <c r="B52" s="3">
        <v>11799.75879</v>
      </c>
      <c r="C52" s="3" t="s">
        <v>1849</v>
      </c>
      <c r="D52" s="3">
        <v>7421.3740200000002</v>
      </c>
      <c r="E52" s="3" t="s">
        <v>1849</v>
      </c>
    </row>
    <row r="53" spans="1:5" x14ac:dyDescent="0.3">
      <c r="A53" s="3">
        <v>5.0999999999999996</v>
      </c>
      <c r="B53" s="3">
        <v>11783.127930000001</v>
      </c>
      <c r="C53" s="3" t="s">
        <v>1849</v>
      </c>
      <c r="D53" s="3">
        <v>7292.2978499999999</v>
      </c>
      <c r="E53" s="3" t="s">
        <v>1849</v>
      </c>
    </row>
    <row r="54" spans="1:5" x14ac:dyDescent="0.3">
      <c r="A54" s="3">
        <v>5.2</v>
      </c>
      <c r="B54" s="3">
        <v>11768.08008</v>
      </c>
      <c r="C54" s="3" t="s">
        <v>1849</v>
      </c>
      <c r="D54" s="3">
        <v>7175.5048800000004</v>
      </c>
      <c r="E54" s="3" t="s">
        <v>1849</v>
      </c>
    </row>
    <row r="55" spans="1:5" x14ac:dyDescent="0.3">
      <c r="A55" s="3">
        <v>5.3</v>
      </c>
      <c r="B55" s="3">
        <v>11754.46387</v>
      </c>
      <c r="C55" s="3" t="s">
        <v>1849</v>
      </c>
      <c r="D55" s="3">
        <v>7069.8261700000003</v>
      </c>
      <c r="E55" s="3" t="s">
        <v>1849</v>
      </c>
    </row>
    <row r="56" spans="1:5" x14ac:dyDescent="0.3">
      <c r="A56" s="3">
        <v>5.4</v>
      </c>
      <c r="B56" s="3">
        <v>11742.143550000001</v>
      </c>
      <c r="C56" s="3" t="s">
        <v>1849</v>
      </c>
      <c r="D56" s="3">
        <v>6974.2040999999999</v>
      </c>
      <c r="E56" s="3" t="s">
        <v>1849</v>
      </c>
    </row>
    <row r="57" spans="1:5" x14ac:dyDescent="0.3">
      <c r="A57" s="3">
        <v>5.5</v>
      </c>
      <c r="B57" s="3">
        <v>11730.996090000001</v>
      </c>
      <c r="C57" s="3" t="s">
        <v>1849</v>
      </c>
      <c r="D57" s="3">
        <v>6887.6821300000001</v>
      </c>
      <c r="E57" s="3" t="s">
        <v>1849</v>
      </c>
    </row>
    <row r="58" spans="1:5" x14ac:dyDescent="0.3">
      <c r="A58" s="3">
        <v>5.6</v>
      </c>
      <c r="B58" s="3">
        <v>11720.909180000001</v>
      </c>
      <c r="C58" s="3" t="s">
        <v>1849</v>
      </c>
      <c r="D58" s="3">
        <v>6809.3935499999998</v>
      </c>
      <c r="E58" s="3" t="s">
        <v>1849</v>
      </c>
    </row>
    <row r="59" spans="1:5" x14ac:dyDescent="0.3">
      <c r="A59" s="3">
        <v>5.7</v>
      </c>
      <c r="B59" s="3">
        <v>11711.782230000001</v>
      </c>
      <c r="C59" s="3" t="s">
        <v>1849</v>
      </c>
      <c r="D59" s="3">
        <v>6738.5551800000003</v>
      </c>
      <c r="E59" s="3" t="s">
        <v>1849</v>
      </c>
    </row>
    <row r="60" spans="1:5" x14ac:dyDescent="0.3">
      <c r="A60" s="3">
        <v>5.8</v>
      </c>
      <c r="B60" s="3">
        <v>11703.523440000001</v>
      </c>
      <c r="C60" s="3" t="s">
        <v>1849</v>
      </c>
      <c r="D60" s="3">
        <v>6674.4580100000003</v>
      </c>
      <c r="E60" s="3" t="s">
        <v>1849</v>
      </c>
    </row>
    <row r="61" spans="1:5" x14ac:dyDescent="0.3">
      <c r="A61" s="3">
        <v>5.9</v>
      </c>
      <c r="B61" s="3">
        <v>11696.05078</v>
      </c>
      <c r="C61" s="3" t="s">
        <v>1849</v>
      </c>
      <c r="D61" s="3">
        <v>6616.4604499999996</v>
      </c>
      <c r="E61" s="3" t="s">
        <v>1849</v>
      </c>
    </row>
    <row r="62" spans="1:5" x14ac:dyDescent="0.3">
      <c r="A62" s="3">
        <v>6</v>
      </c>
      <c r="B62" s="3">
        <v>11689.289059999999</v>
      </c>
      <c r="C62" s="3" t="s">
        <v>1849</v>
      </c>
      <c r="D62" s="3">
        <v>6563.9819299999999</v>
      </c>
      <c r="E62" s="3" t="s">
        <v>1849</v>
      </c>
    </row>
    <row r="63" spans="1:5" x14ac:dyDescent="0.3">
      <c r="A63" s="3">
        <v>6.1</v>
      </c>
      <c r="B63" s="3">
        <v>11683.170899999999</v>
      </c>
      <c r="C63" s="3" t="s">
        <v>1849</v>
      </c>
      <c r="D63" s="3">
        <v>6516.4975599999998</v>
      </c>
      <c r="E63" s="3" t="s">
        <v>1849</v>
      </c>
    </row>
    <row r="64" spans="1:5" x14ac:dyDescent="0.3">
      <c r="A64" s="3">
        <v>6.2</v>
      </c>
      <c r="B64" s="3">
        <v>11677.634770000001</v>
      </c>
      <c r="C64" s="3" t="s">
        <v>1849</v>
      </c>
      <c r="D64" s="3">
        <v>6473.5317400000004</v>
      </c>
      <c r="E64" s="3" t="s">
        <v>1849</v>
      </c>
    </row>
    <row r="65" spans="1:5" x14ac:dyDescent="0.3">
      <c r="A65" s="3">
        <v>6.3</v>
      </c>
      <c r="B65" s="3">
        <v>11672.625980000001</v>
      </c>
      <c r="C65" s="3" t="s">
        <v>1849</v>
      </c>
      <c r="D65" s="3">
        <v>6434.6547899999996</v>
      </c>
      <c r="E65" s="3" t="s">
        <v>1849</v>
      </c>
    </row>
    <row r="66" spans="1:5" x14ac:dyDescent="0.3">
      <c r="A66" s="3">
        <v>6.4</v>
      </c>
      <c r="B66" s="3">
        <v>11668.09375</v>
      </c>
      <c r="C66" s="3" t="s">
        <v>1849</v>
      </c>
      <c r="D66" s="3">
        <v>6399.4775399999999</v>
      </c>
      <c r="E66" s="3" t="s">
        <v>1849</v>
      </c>
    </row>
    <row r="67" spans="1:5" x14ac:dyDescent="0.3">
      <c r="A67" s="3">
        <v>6.5</v>
      </c>
      <c r="B67" s="3">
        <v>11663.99316</v>
      </c>
      <c r="C67" s="3" t="s">
        <v>1849</v>
      </c>
      <c r="D67" s="3">
        <v>6367.6479499999996</v>
      </c>
      <c r="E67" s="3" t="s">
        <v>1849</v>
      </c>
    </row>
    <row r="68" spans="1:5" x14ac:dyDescent="0.3">
      <c r="A68" s="3">
        <v>6.6</v>
      </c>
      <c r="B68" s="3">
        <v>11660.282230000001</v>
      </c>
      <c r="C68" s="3" t="s">
        <v>1849</v>
      </c>
      <c r="D68" s="3">
        <v>6338.84717</v>
      </c>
      <c r="E68" s="3" t="s">
        <v>1849</v>
      </c>
    </row>
    <row r="69" spans="1:5" x14ac:dyDescent="0.3">
      <c r="A69" s="3">
        <v>6.7</v>
      </c>
      <c r="B69" s="3">
        <v>11656.924800000001</v>
      </c>
      <c r="C69" s="3" t="s">
        <v>1849</v>
      </c>
      <c r="D69" s="3">
        <v>6312.7871100000002</v>
      </c>
      <c r="E69" s="3" t="s">
        <v>1849</v>
      </c>
    </row>
    <row r="70" spans="1:5" x14ac:dyDescent="0.3">
      <c r="A70" s="3">
        <v>6.8</v>
      </c>
      <c r="B70" s="3">
        <v>11653.88672</v>
      </c>
      <c r="C70" s="3" t="s">
        <v>1849</v>
      </c>
      <c r="D70" s="3">
        <v>6289.2070299999996</v>
      </c>
      <c r="E70" s="3" t="s">
        <v>1849</v>
      </c>
    </row>
    <row r="71" spans="1:5" x14ac:dyDescent="0.3">
      <c r="A71" s="3">
        <v>6.9</v>
      </c>
      <c r="B71" s="3">
        <v>11651.137699999999</v>
      </c>
      <c r="C71" s="3" t="s">
        <v>1849</v>
      </c>
      <c r="D71" s="3">
        <v>6267.8710899999996</v>
      </c>
      <c r="E71" s="3" t="s">
        <v>1849</v>
      </c>
    </row>
    <row r="72" spans="1:5" x14ac:dyDescent="0.3">
      <c r="A72" s="3">
        <v>7</v>
      </c>
      <c r="B72" s="3">
        <v>11648.650390000001</v>
      </c>
      <c r="C72" s="3" t="s">
        <v>1849</v>
      </c>
      <c r="D72" s="3">
        <v>6248.5654299999997</v>
      </c>
      <c r="E72" s="3" t="s">
        <v>1849</v>
      </c>
    </row>
    <row r="73" spans="1:5" x14ac:dyDescent="0.3">
      <c r="A73" s="3">
        <v>7.1</v>
      </c>
      <c r="B73" s="3">
        <v>11646.39941</v>
      </c>
      <c r="C73" s="3" t="s">
        <v>1849</v>
      </c>
      <c r="D73" s="3">
        <v>6231.0966799999997</v>
      </c>
      <c r="E73" s="3" t="s">
        <v>1849</v>
      </c>
    </row>
    <row r="74" spans="1:5" x14ac:dyDescent="0.3">
      <c r="A74" s="3">
        <v>7.2</v>
      </c>
      <c r="B74" s="3">
        <v>11644.36328</v>
      </c>
      <c r="C74" s="3" t="s">
        <v>1849</v>
      </c>
      <c r="D74" s="3">
        <v>6215.2905300000002</v>
      </c>
      <c r="E74" s="3" t="s">
        <v>1849</v>
      </c>
    </row>
    <row r="75" spans="1:5" x14ac:dyDescent="0.3">
      <c r="A75" s="3">
        <v>7.3</v>
      </c>
      <c r="B75" s="3">
        <v>11642.52051</v>
      </c>
      <c r="C75" s="3" t="s">
        <v>1849</v>
      </c>
      <c r="D75" s="3">
        <v>6200.9882799999996</v>
      </c>
      <c r="E75" s="3" t="s">
        <v>1849</v>
      </c>
    </row>
    <row r="76" spans="1:5" x14ac:dyDescent="0.3">
      <c r="A76" s="3">
        <v>7.4</v>
      </c>
      <c r="B76" s="3">
        <v>11640.853520000001</v>
      </c>
      <c r="C76" s="3" t="s">
        <v>1849</v>
      </c>
      <c r="D76" s="3">
        <v>6188.0473599999996</v>
      </c>
      <c r="E76" s="3" t="s">
        <v>1849</v>
      </c>
    </row>
    <row r="77" spans="1:5" x14ac:dyDescent="0.3">
      <c r="A77" s="3">
        <v>7.5</v>
      </c>
      <c r="B77" s="3">
        <v>11639.344730000001</v>
      </c>
      <c r="C77" s="3" t="s">
        <v>1849</v>
      </c>
      <c r="D77" s="3">
        <v>6176.3378899999998</v>
      </c>
      <c r="E77" s="3" t="s">
        <v>1849</v>
      </c>
    </row>
    <row r="78" spans="1:5" x14ac:dyDescent="0.3">
      <c r="A78" s="3">
        <v>7.6</v>
      </c>
      <c r="B78" s="3">
        <v>11637.97949</v>
      </c>
      <c r="C78" s="3" t="s">
        <v>1849</v>
      </c>
      <c r="D78" s="3">
        <v>6165.7426800000003</v>
      </c>
      <c r="E78" s="3" t="s">
        <v>1849</v>
      </c>
    </row>
    <row r="79" spans="1:5" x14ac:dyDescent="0.3">
      <c r="A79" s="3">
        <v>7.7</v>
      </c>
      <c r="B79" s="3">
        <v>11636.744140000001</v>
      </c>
      <c r="C79" s="3" t="s">
        <v>1849</v>
      </c>
      <c r="D79" s="3">
        <v>6156.1557599999996</v>
      </c>
      <c r="E79" s="3" t="s">
        <v>1849</v>
      </c>
    </row>
    <row r="80" spans="1:5" x14ac:dyDescent="0.3">
      <c r="A80" s="3">
        <v>7.8</v>
      </c>
      <c r="B80" s="3">
        <v>11635.62695</v>
      </c>
      <c r="C80" s="3" t="s">
        <v>1849</v>
      </c>
      <c r="D80" s="3">
        <v>6147.4809599999999</v>
      </c>
      <c r="E80" s="3" t="s">
        <v>1849</v>
      </c>
    </row>
    <row r="81" spans="1:5" x14ac:dyDescent="0.3">
      <c r="A81" s="3">
        <v>7.9</v>
      </c>
      <c r="B81" s="3">
        <v>11634.615229999999</v>
      </c>
      <c r="C81" s="3" t="s">
        <v>1849</v>
      </c>
      <c r="D81" s="3">
        <v>6139.63184</v>
      </c>
      <c r="E81" s="3" t="s">
        <v>1849</v>
      </c>
    </row>
    <row r="82" spans="1:5" x14ac:dyDescent="0.3">
      <c r="A82" s="3">
        <v>8</v>
      </c>
      <c r="B82" s="3">
        <v>11633.700199999999</v>
      </c>
      <c r="C82" s="3" t="s">
        <v>1849</v>
      </c>
      <c r="D82" s="3">
        <v>6132.5297899999996</v>
      </c>
      <c r="E82" s="3" t="s">
        <v>1849</v>
      </c>
    </row>
    <row r="83" spans="1:5" x14ac:dyDescent="0.3">
      <c r="A83" s="3">
        <v>8.1</v>
      </c>
      <c r="B83" s="3">
        <v>11632.872069999999</v>
      </c>
      <c r="C83" s="3" t="s">
        <v>1849</v>
      </c>
      <c r="D83" s="3">
        <v>6126.1035199999997</v>
      </c>
      <c r="E83" s="3" t="s">
        <v>1849</v>
      </c>
    </row>
    <row r="84" spans="1:5" x14ac:dyDescent="0.3">
      <c r="A84" s="3">
        <v>8.1999999999999993</v>
      </c>
      <c r="B84" s="3">
        <v>11632.12305</v>
      </c>
      <c r="C84" s="3" t="s">
        <v>1849</v>
      </c>
      <c r="D84" s="3">
        <v>6120.2885699999997</v>
      </c>
      <c r="E84" s="3" t="s">
        <v>1849</v>
      </c>
    </row>
    <row r="85" spans="1:5" x14ac:dyDescent="0.3">
      <c r="A85" s="3">
        <v>8.3010000000000002</v>
      </c>
      <c r="B85" s="3">
        <v>11631.445309999999</v>
      </c>
      <c r="C85" s="3" t="s">
        <v>1849</v>
      </c>
      <c r="D85" s="3">
        <v>6115.0273399999996</v>
      </c>
      <c r="E85" s="3" t="s">
        <v>1849</v>
      </c>
    </row>
    <row r="86" spans="1:5" x14ac:dyDescent="0.3">
      <c r="A86" s="3">
        <v>8.4</v>
      </c>
      <c r="B86" s="3">
        <v>11630.83203</v>
      </c>
      <c r="C86" s="3" t="s">
        <v>1849</v>
      </c>
      <c r="D86" s="3">
        <v>6110.2665999999999</v>
      </c>
      <c r="E86" s="3" t="s">
        <v>1849</v>
      </c>
    </row>
    <row r="87" spans="1:5" x14ac:dyDescent="0.3">
      <c r="A87" s="3">
        <v>8.5</v>
      </c>
      <c r="B87" s="3">
        <v>11630.277340000001</v>
      </c>
      <c r="C87" s="3" t="s">
        <v>1849</v>
      </c>
      <c r="D87" s="3">
        <v>6105.9589800000003</v>
      </c>
      <c r="E87" s="3" t="s">
        <v>1849</v>
      </c>
    </row>
    <row r="88" spans="1:5" x14ac:dyDescent="0.3">
      <c r="A88" s="3">
        <v>8.6</v>
      </c>
      <c r="B88" s="3">
        <v>11629.775390000001</v>
      </c>
      <c r="C88" s="3" t="s">
        <v>1849</v>
      </c>
      <c r="D88" s="3">
        <v>6102.0610399999996</v>
      </c>
      <c r="E88" s="3" t="s">
        <v>1849</v>
      </c>
    </row>
    <row r="89" spans="1:5" x14ac:dyDescent="0.3">
      <c r="A89" s="3">
        <v>8.7010000000000005</v>
      </c>
      <c r="B89" s="3">
        <v>11629.32129</v>
      </c>
      <c r="C89" s="3" t="s">
        <v>1849</v>
      </c>
      <c r="D89" s="3">
        <v>6098.5341799999997</v>
      </c>
      <c r="E89" s="3" t="s">
        <v>1849</v>
      </c>
    </row>
    <row r="90" spans="1:5" x14ac:dyDescent="0.3">
      <c r="A90" s="3">
        <v>8.8000000000000007</v>
      </c>
      <c r="B90" s="3">
        <v>11628.910159999999</v>
      </c>
      <c r="C90" s="3" t="s">
        <v>1849</v>
      </c>
      <c r="D90" s="3">
        <v>6095.3427700000002</v>
      </c>
      <c r="E90" s="3" t="s">
        <v>1849</v>
      </c>
    </row>
    <row r="91" spans="1:5" x14ac:dyDescent="0.3">
      <c r="A91" s="3">
        <v>8.9</v>
      </c>
      <c r="B91" s="3">
        <v>11628.53809</v>
      </c>
      <c r="C91" s="3" t="s">
        <v>1849</v>
      </c>
      <c r="D91" s="3">
        <v>6092.4550799999997</v>
      </c>
      <c r="E91" s="3" t="s">
        <v>1849</v>
      </c>
    </row>
    <row r="92" spans="1:5" x14ac:dyDescent="0.3">
      <c r="A92" s="3">
        <v>9.0009999999999994</v>
      </c>
      <c r="B92" s="3">
        <v>11628.20117</v>
      </c>
      <c r="C92" s="3" t="s">
        <v>1849</v>
      </c>
      <c r="D92" s="3">
        <v>6089.8422899999996</v>
      </c>
      <c r="E92" s="3" t="s">
        <v>1849</v>
      </c>
    </row>
    <row r="93" spans="1:5" x14ac:dyDescent="0.3">
      <c r="A93" s="3">
        <v>9.1010000000000009</v>
      </c>
      <c r="B93" s="3">
        <v>11627.896479999999</v>
      </c>
      <c r="C93" s="3" t="s">
        <v>1849</v>
      </c>
      <c r="D93" s="3">
        <v>6087.4780300000002</v>
      </c>
      <c r="E93" s="3" t="s">
        <v>1849</v>
      </c>
    </row>
    <row r="94" spans="1:5" x14ac:dyDescent="0.3">
      <c r="A94" s="3">
        <v>9.1999999999999993</v>
      </c>
      <c r="B94" s="3">
        <v>11627.621090000001</v>
      </c>
      <c r="C94" s="3" t="s">
        <v>1849</v>
      </c>
      <c r="D94" s="3">
        <v>6085.3388699999996</v>
      </c>
      <c r="E94" s="3" t="s">
        <v>1849</v>
      </c>
    </row>
    <row r="95" spans="1:5" x14ac:dyDescent="0.3">
      <c r="A95" s="3">
        <v>9.3000000000000007</v>
      </c>
      <c r="B95" s="3">
        <v>11627.372069999999</v>
      </c>
      <c r="C95" s="3" t="s">
        <v>1849</v>
      </c>
      <c r="D95" s="3">
        <v>6083.4033200000003</v>
      </c>
      <c r="E95" s="3" t="s">
        <v>1849</v>
      </c>
    </row>
    <row r="96" spans="1:5" x14ac:dyDescent="0.3">
      <c r="A96" s="3">
        <v>9.4</v>
      </c>
      <c r="B96" s="3">
        <v>11627.146479999999</v>
      </c>
      <c r="C96" s="3" t="s">
        <v>1849</v>
      </c>
      <c r="D96" s="3">
        <v>6081.6518599999999</v>
      </c>
      <c r="E96" s="3" t="s">
        <v>1849</v>
      </c>
    </row>
    <row r="97" spans="1:5" x14ac:dyDescent="0.3">
      <c r="A97" s="3">
        <v>9.5009999999999994</v>
      </c>
      <c r="B97" s="3">
        <v>11626.94238</v>
      </c>
      <c r="C97" s="3" t="s">
        <v>1849</v>
      </c>
      <c r="D97" s="3">
        <v>6080.0673800000004</v>
      </c>
      <c r="E97" s="3" t="s">
        <v>1849</v>
      </c>
    </row>
    <row r="98" spans="1:5" x14ac:dyDescent="0.3">
      <c r="A98" s="3">
        <v>9.6</v>
      </c>
      <c r="B98" s="3">
        <v>11626.757809999999</v>
      </c>
      <c r="C98" s="3" t="s">
        <v>1849</v>
      </c>
      <c r="D98" s="3">
        <v>6078.6333000000004</v>
      </c>
      <c r="E98" s="3" t="s">
        <v>1849</v>
      </c>
    </row>
    <row r="99" spans="1:5" x14ac:dyDescent="0.3">
      <c r="A99" s="3">
        <v>9.6999999999999993</v>
      </c>
      <c r="B99" s="3">
        <v>11626.590819999999</v>
      </c>
      <c r="C99" s="3" t="s">
        <v>1849</v>
      </c>
      <c r="D99" s="3">
        <v>6077.3359399999999</v>
      </c>
      <c r="E99" s="3" t="s">
        <v>1849</v>
      </c>
    </row>
    <row r="100" spans="1:5" x14ac:dyDescent="0.3">
      <c r="A100" s="3">
        <v>9.8000000000000007</v>
      </c>
      <c r="B100" s="3">
        <v>11626.43945</v>
      </c>
      <c r="C100" s="3" t="s">
        <v>1849</v>
      </c>
      <c r="D100" s="3">
        <v>6076.1621100000002</v>
      </c>
      <c r="E100" s="3" t="s">
        <v>1849</v>
      </c>
    </row>
    <row r="101" spans="1:5" x14ac:dyDescent="0.3">
      <c r="A101" s="3">
        <v>9.9030000000000005</v>
      </c>
      <c r="B101" s="3">
        <v>11626.302729999999</v>
      </c>
      <c r="C101" s="3" t="s">
        <v>1849</v>
      </c>
      <c r="D101" s="3">
        <v>6075.1000999999997</v>
      </c>
      <c r="E101" s="3" t="s">
        <v>1849</v>
      </c>
    </row>
    <row r="102" spans="1:5" x14ac:dyDescent="0.3">
      <c r="A102" s="3">
        <v>10</v>
      </c>
      <c r="B102" s="3">
        <v>11626.17871</v>
      </c>
      <c r="C102" s="3" t="s">
        <v>1849</v>
      </c>
      <c r="D102" s="3">
        <v>6074.1391599999997</v>
      </c>
      <c r="E102" s="3" t="s">
        <v>1849</v>
      </c>
    </row>
    <row r="103" spans="1:5" x14ac:dyDescent="0.3">
      <c r="A103" s="3">
        <v>10.1</v>
      </c>
      <c r="B103" s="3">
        <v>11626.066409999999</v>
      </c>
      <c r="C103" s="3" t="s">
        <v>1849</v>
      </c>
      <c r="D103" s="3">
        <v>6073.2695299999996</v>
      </c>
      <c r="E103" s="3" t="s">
        <v>1849</v>
      </c>
    </row>
    <row r="104" spans="1:5" x14ac:dyDescent="0.3">
      <c r="A104" s="3">
        <v>10.199999999999999</v>
      </c>
      <c r="B104" s="3">
        <v>11625.964840000001</v>
      </c>
      <c r="C104" s="3" t="s">
        <v>1849</v>
      </c>
      <c r="D104" s="3">
        <v>6072.4824200000003</v>
      </c>
      <c r="E104" s="3" t="s">
        <v>1849</v>
      </c>
    </row>
    <row r="105" spans="1:5" x14ac:dyDescent="0.3">
      <c r="A105" s="3">
        <v>10.3</v>
      </c>
      <c r="B105" s="3">
        <v>11625.87305</v>
      </c>
      <c r="C105" s="3" t="s">
        <v>1849</v>
      </c>
      <c r="D105" s="3">
        <v>6071.7705100000003</v>
      </c>
      <c r="E105" s="3" t="s">
        <v>1849</v>
      </c>
    </row>
    <row r="106" spans="1:5" x14ac:dyDescent="0.3">
      <c r="A106" s="3">
        <v>10.423</v>
      </c>
      <c r="B106" s="3">
        <v>11625.79004</v>
      </c>
      <c r="C106" s="3" t="s">
        <v>1849</v>
      </c>
      <c r="D106" s="3">
        <v>6071.1259799999998</v>
      </c>
      <c r="E106" s="3" t="s">
        <v>1849</v>
      </c>
    </row>
    <row r="107" spans="1:5" x14ac:dyDescent="0.3">
      <c r="A107" s="3">
        <v>10.505000000000001</v>
      </c>
      <c r="B107" s="3">
        <v>11625.714840000001</v>
      </c>
      <c r="C107" s="3" t="s">
        <v>1849</v>
      </c>
      <c r="D107" s="3">
        <v>6070.5429700000004</v>
      </c>
      <c r="E107" s="3" t="s">
        <v>1849</v>
      </c>
    </row>
    <row r="108" spans="1:5" x14ac:dyDescent="0.3">
      <c r="A108" s="3">
        <v>10.6</v>
      </c>
      <c r="B108" s="3">
        <v>11625.646479999999</v>
      </c>
      <c r="C108" s="3" t="s">
        <v>1849</v>
      </c>
      <c r="D108" s="3">
        <v>6070.0156299999999</v>
      </c>
      <c r="E108" s="3" t="s">
        <v>1849</v>
      </c>
    </row>
    <row r="109" spans="1:5" x14ac:dyDescent="0.3">
      <c r="A109" s="3">
        <v>10.7</v>
      </c>
      <c r="B109" s="3">
        <v>11625.58496</v>
      </c>
      <c r="C109" s="3" t="s">
        <v>1849</v>
      </c>
      <c r="D109" s="3">
        <v>6069.53809</v>
      </c>
      <c r="E109" s="3" t="s">
        <v>1849</v>
      </c>
    </row>
    <row r="110" spans="1:5" x14ac:dyDescent="0.3">
      <c r="A110" s="3">
        <v>10.8</v>
      </c>
      <c r="B110" s="3">
        <v>11625.5293</v>
      </c>
      <c r="C110" s="3" t="s">
        <v>1849</v>
      </c>
      <c r="D110" s="3">
        <v>6069.1064500000002</v>
      </c>
      <c r="E110" s="3" t="s">
        <v>1849</v>
      </c>
    </row>
    <row r="111" spans="1:5" x14ac:dyDescent="0.3">
      <c r="A111" s="3">
        <v>10.9</v>
      </c>
      <c r="B111" s="3">
        <v>11625.478520000001</v>
      </c>
      <c r="C111" s="3" t="s">
        <v>1849</v>
      </c>
      <c r="D111" s="3">
        <v>6068.7158200000003</v>
      </c>
      <c r="E111" s="3" t="s">
        <v>1849</v>
      </c>
    </row>
    <row r="112" spans="1:5" x14ac:dyDescent="0.3">
      <c r="A112" s="3">
        <v>11</v>
      </c>
      <c r="B112" s="3">
        <v>11625.43262</v>
      </c>
      <c r="C112" s="3" t="s">
        <v>1849</v>
      </c>
      <c r="D112" s="3">
        <v>6068.3622999999998</v>
      </c>
      <c r="E112" s="3" t="s">
        <v>1849</v>
      </c>
    </row>
    <row r="113" spans="1:5" x14ac:dyDescent="0.3">
      <c r="A113" s="3">
        <v>11.1</v>
      </c>
      <c r="B113" s="3">
        <v>11625.391600000001</v>
      </c>
      <c r="C113" s="3" t="s">
        <v>1849</v>
      </c>
      <c r="D113" s="3">
        <v>6068.0424800000001</v>
      </c>
      <c r="E113" s="3" t="s">
        <v>1849</v>
      </c>
    </row>
    <row r="114" spans="1:5" x14ac:dyDescent="0.3">
      <c r="A114" s="3">
        <v>11.2</v>
      </c>
      <c r="B114" s="3">
        <v>11625.35449</v>
      </c>
      <c r="C114" s="3" t="s">
        <v>1849</v>
      </c>
      <c r="D114" s="3">
        <v>6067.7529299999997</v>
      </c>
      <c r="E114" s="3" t="s">
        <v>1849</v>
      </c>
    </row>
    <row r="115" spans="1:5" x14ac:dyDescent="0.3">
      <c r="A115" s="3">
        <v>11.3</v>
      </c>
      <c r="B115" s="3">
        <v>11625.320309999999</v>
      </c>
      <c r="C115" s="3" t="s">
        <v>1849</v>
      </c>
      <c r="D115" s="3">
        <v>6067.4907199999998</v>
      </c>
      <c r="E115" s="3" t="s">
        <v>1849</v>
      </c>
    </row>
    <row r="116" spans="1:5" x14ac:dyDescent="0.3">
      <c r="A116" s="3">
        <v>11.4</v>
      </c>
      <c r="B116" s="3">
        <v>11625.29004</v>
      </c>
      <c r="C116" s="3" t="s">
        <v>1849</v>
      </c>
      <c r="D116" s="3">
        <v>6067.2539100000004</v>
      </c>
      <c r="E116" s="3" t="s">
        <v>1849</v>
      </c>
    </row>
    <row r="117" spans="1:5" x14ac:dyDescent="0.3">
      <c r="A117" s="3">
        <v>11.500999999999999</v>
      </c>
      <c r="B117" s="3">
        <v>11625.262699999999</v>
      </c>
      <c r="C117" s="3" t="s">
        <v>1849</v>
      </c>
      <c r="D117" s="3">
        <v>6067.0395500000004</v>
      </c>
      <c r="E117" s="3" t="s">
        <v>1849</v>
      </c>
    </row>
    <row r="118" spans="1:5" x14ac:dyDescent="0.3">
      <c r="A118" s="3">
        <v>11.608000000000001</v>
      </c>
      <c r="B118" s="3">
        <v>11625.237300000001</v>
      </c>
      <c r="C118" s="3" t="s">
        <v>1849</v>
      </c>
      <c r="D118" s="3">
        <v>6066.8456999999999</v>
      </c>
      <c r="E118" s="3" t="s">
        <v>1849</v>
      </c>
    </row>
    <row r="119" spans="1:5" x14ac:dyDescent="0.3">
      <c r="A119" s="3">
        <v>11.7</v>
      </c>
      <c r="B119" s="3">
        <v>11625.214840000001</v>
      </c>
      <c r="C119" s="3" t="s">
        <v>1849</v>
      </c>
      <c r="D119" s="3">
        <v>6066.6699200000003</v>
      </c>
      <c r="E119" s="3" t="s">
        <v>1849</v>
      </c>
    </row>
    <row r="120" spans="1:5" x14ac:dyDescent="0.3">
      <c r="A120" s="3">
        <v>11.8</v>
      </c>
      <c r="B120" s="3">
        <v>11625.19434</v>
      </c>
      <c r="C120" s="3" t="s">
        <v>1849</v>
      </c>
      <c r="D120" s="3">
        <v>6066.5112300000001</v>
      </c>
      <c r="E120" s="3" t="s">
        <v>1849</v>
      </c>
    </row>
    <row r="121" spans="1:5" x14ac:dyDescent="0.3">
      <c r="A121" s="3">
        <v>11.9</v>
      </c>
      <c r="B121" s="3">
        <v>11625.17578</v>
      </c>
      <c r="C121" s="3" t="s">
        <v>1849</v>
      </c>
      <c r="D121" s="3">
        <v>6066.3671899999999</v>
      </c>
      <c r="E121" s="3" t="s">
        <v>1849</v>
      </c>
    </row>
    <row r="122" spans="1:5" x14ac:dyDescent="0.3">
      <c r="A122" s="3">
        <v>12</v>
      </c>
      <c r="B122" s="3">
        <v>11625.159180000001</v>
      </c>
      <c r="C122" s="3" t="s">
        <v>1849</v>
      </c>
      <c r="D122" s="3">
        <v>6066.2372999999998</v>
      </c>
      <c r="E122" s="3" t="s">
        <v>1849</v>
      </c>
    </row>
    <row r="123" spans="1:5" x14ac:dyDescent="0.3">
      <c r="A123" s="3">
        <v>12.1</v>
      </c>
      <c r="B123" s="3">
        <v>11625.143550000001</v>
      </c>
      <c r="C123" s="3" t="s">
        <v>1849</v>
      </c>
      <c r="D123" s="3">
        <v>6066.1196300000001</v>
      </c>
      <c r="E123" s="3" t="s">
        <v>1849</v>
      </c>
    </row>
    <row r="124" spans="1:5" x14ac:dyDescent="0.3">
      <c r="A124" s="3">
        <v>12.2</v>
      </c>
      <c r="B124" s="3">
        <v>11625.12988</v>
      </c>
      <c r="C124" s="3" t="s">
        <v>1849</v>
      </c>
      <c r="D124" s="3">
        <v>6066.0131799999999</v>
      </c>
      <c r="E124" s="3" t="s">
        <v>1849</v>
      </c>
    </row>
    <row r="125" spans="1:5" x14ac:dyDescent="0.3">
      <c r="A125" s="3">
        <v>12.3</v>
      </c>
      <c r="B125" s="3">
        <v>11625.117190000001</v>
      </c>
      <c r="C125" s="3" t="s">
        <v>1849</v>
      </c>
      <c r="D125" s="3">
        <v>6065.9169899999997</v>
      </c>
      <c r="E125" s="3" t="s">
        <v>1849</v>
      </c>
    </row>
    <row r="126" spans="1:5" x14ac:dyDescent="0.3">
      <c r="A126" s="3">
        <v>12.4</v>
      </c>
      <c r="B126" s="3">
        <v>11625.106449999999</v>
      </c>
      <c r="C126" s="3" t="s">
        <v>1849</v>
      </c>
      <c r="D126" s="3">
        <v>6065.8295900000003</v>
      </c>
      <c r="E126" s="3" t="s">
        <v>1849</v>
      </c>
    </row>
    <row r="127" spans="1:5" x14ac:dyDescent="0.3">
      <c r="A127" s="3">
        <v>12.5</v>
      </c>
      <c r="B127" s="3">
        <v>11625.096680000001</v>
      </c>
      <c r="C127" s="3" t="s">
        <v>1849</v>
      </c>
      <c r="D127" s="3">
        <v>6065.7504900000004</v>
      </c>
      <c r="E127" s="3" t="s">
        <v>1849</v>
      </c>
    </row>
    <row r="128" spans="1:5" x14ac:dyDescent="0.3">
      <c r="A128" s="3">
        <v>12.6</v>
      </c>
      <c r="B128" s="3">
        <v>11625.087890000001</v>
      </c>
      <c r="C128" s="3" t="s">
        <v>1849</v>
      </c>
      <c r="D128" s="3">
        <v>6065.6791999999996</v>
      </c>
      <c r="E128" s="3" t="s">
        <v>1849</v>
      </c>
    </row>
    <row r="129" spans="1:5" x14ac:dyDescent="0.3">
      <c r="A129" s="3">
        <v>12.7</v>
      </c>
      <c r="B129" s="3">
        <v>11625.079100000001</v>
      </c>
      <c r="C129" s="3" t="s">
        <v>1849</v>
      </c>
      <c r="D129" s="3">
        <v>6065.6147499999997</v>
      </c>
      <c r="E129" s="3" t="s">
        <v>1849</v>
      </c>
    </row>
    <row r="130" spans="1:5" x14ac:dyDescent="0.3">
      <c r="A130" s="3">
        <v>12.8</v>
      </c>
      <c r="B130" s="3">
        <v>11625.07129</v>
      </c>
      <c r="C130" s="3" t="s">
        <v>1849</v>
      </c>
      <c r="D130" s="3">
        <v>6065.5561500000003</v>
      </c>
      <c r="E130" s="3" t="s">
        <v>1849</v>
      </c>
    </row>
    <row r="131" spans="1:5" x14ac:dyDescent="0.3">
      <c r="A131" s="3">
        <v>12.9</v>
      </c>
      <c r="B131" s="3">
        <v>11625.06445</v>
      </c>
      <c r="C131" s="3" t="s">
        <v>1849</v>
      </c>
      <c r="D131" s="3">
        <v>6065.50342</v>
      </c>
      <c r="E131" s="3" t="s">
        <v>1849</v>
      </c>
    </row>
    <row r="132" spans="1:5" x14ac:dyDescent="0.3">
      <c r="A132" s="3">
        <v>13.029</v>
      </c>
      <c r="B132" s="3">
        <v>11625.058590000001</v>
      </c>
      <c r="C132" s="3" t="s">
        <v>1849</v>
      </c>
      <c r="D132" s="3">
        <v>6065.4555700000001</v>
      </c>
      <c r="E132" s="3" t="s">
        <v>1849</v>
      </c>
    </row>
    <row r="133" spans="1:5" x14ac:dyDescent="0.3">
      <c r="A133" s="3">
        <v>13.141</v>
      </c>
      <c r="B133" s="3">
        <v>11625.052729999999</v>
      </c>
      <c r="C133" s="3" t="s">
        <v>1849</v>
      </c>
      <c r="D133" s="3">
        <v>6065.4121100000002</v>
      </c>
      <c r="E133" s="3" t="s">
        <v>1849</v>
      </c>
    </row>
    <row r="134" spans="1:5" x14ac:dyDescent="0.3">
      <c r="A134" s="3">
        <v>13.2</v>
      </c>
      <c r="B134" s="3">
        <v>11625.047850000001</v>
      </c>
      <c r="C134" s="3" t="s">
        <v>1849</v>
      </c>
      <c r="D134" s="3">
        <v>6065.3730500000001</v>
      </c>
      <c r="E134" s="3" t="s">
        <v>1849</v>
      </c>
    </row>
    <row r="135" spans="1:5" x14ac:dyDescent="0.3">
      <c r="A135" s="3">
        <v>13.3</v>
      </c>
      <c r="B135" s="3">
        <v>11625.04297</v>
      </c>
      <c r="C135" s="3" t="s">
        <v>1849</v>
      </c>
      <c r="D135" s="3">
        <v>6065.3374000000003</v>
      </c>
      <c r="E135" s="3" t="s">
        <v>1849</v>
      </c>
    </row>
    <row r="136" spans="1:5" x14ac:dyDescent="0.3">
      <c r="A136" s="3">
        <v>13.4</v>
      </c>
      <c r="B136" s="3">
        <v>11625.039059999999</v>
      </c>
      <c r="C136" s="3" t="s">
        <v>1849</v>
      </c>
      <c r="D136" s="3">
        <v>6065.3051800000003</v>
      </c>
      <c r="E136" s="3" t="s">
        <v>1849</v>
      </c>
    </row>
    <row r="137" spans="1:5" x14ac:dyDescent="0.3">
      <c r="A137" s="3">
        <v>13.5</v>
      </c>
      <c r="B137" s="3">
        <v>11625.035159999999</v>
      </c>
      <c r="C137" s="3" t="s">
        <v>1849</v>
      </c>
      <c r="D137" s="3">
        <v>6065.2763699999996</v>
      </c>
      <c r="E137" s="3" t="s">
        <v>1849</v>
      </c>
    </row>
    <row r="138" spans="1:5" x14ac:dyDescent="0.3">
      <c r="A138" s="3">
        <v>13.6</v>
      </c>
      <c r="B138" s="3">
        <v>11625.032230000001</v>
      </c>
      <c r="C138" s="3" t="s">
        <v>1849</v>
      </c>
      <c r="D138" s="3">
        <v>6065.25</v>
      </c>
      <c r="E138" s="3" t="s">
        <v>1849</v>
      </c>
    </row>
    <row r="139" spans="1:5" x14ac:dyDescent="0.3">
      <c r="A139" s="3">
        <v>13.7</v>
      </c>
      <c r="B139" s="3">
        <v>11625.0293</v>
      </c>
      <c r="C139" s="3" t="s">
        <v>1849</v>
      </c>
      <c r="D139" s="3">
        <v>6065.2260699999997</v>
      </c>
      <c r="E139" s="3" t="s">
        <v>1849</v>
      </c>
    </row>
    <row r="140" spans="1:5" x14ac:dyDescent="0.3">
      <c r="A140" s="3">
        <v>13.8</v>
      </c>
      <c r="B140" s="3">
        <v>11625.02637</v>
      </c>
      <c r="C140" s="3" t="s">
        <v>1849</v>
      </c>
      <c r="D140" s="3">
        <v>6065.2045900000003</v>
      </c>
      <c r="E140" s="3" t="s">
        <v>1849</v>
      </c>
    </row>
    <row r="141" spans="1:5" x14ac:dyDescent="0.3">
      <c r="A141" s="3">
        <v>13.9</v>
      </c>
      <c r="B141" s="3">
        <v>11625.023440000001</v>
      </c>
      <c r="C141" s="3" t="s">
        <v>1849</v>
      </c>
      <c r="D141" s="3">
        <v>6065.1850599999998</v>
      </c>
      <c r="E141" s="3" t="s">
        <v>1849</v>
      </c>
    </row>
    <row r="142" spans="1:5" x14ac:dyDescent="0.3">
      <c r="A142" s="3">
        <v>14</v>
      </c>
      <c r="B142" s="3">
        <v>11625.021479999999</v>
      </c>
      <c r="C142" s="3" t="s">
        <v>1849</v>
      </c>
      <c r="D142" s="3">
        <v>6065.1674800000001</v>
      </c>
      <c r="E142" s="3" t="s">
        <v>1849</v>
      </c>
    </row>
    <row r="143" spans="1:5" x14ac:dyDescent="0.3">
      <c r="A143" s="3">
        <v>14.1</v>
      </c>
      <c r="B143" s="3">
        <v>11625.01953</v>
      </c>
      <c r="C143" s="3" t="s">
        <v>1849</v>
      </c>
      <c r="D143" s="3">
        <v>6065.1513699999996</v>
      </c>
      <c r="E143" s="3" t="s">
        <v>1849</v>
      </c>
    </row>
    <row r="144" spans="1:5" x14ac:dyDescent="0.3">
      <c r="A144" s="3">
        <v>14.2</v>
      </c>
      <c r="B144" s="3">
        <v>11625.01758</v>
      </c>
      <c r="C144" s="3" t="s">
        <v>1849</v>
      </c>
      <c r="D144" s="3">
        <v>6065.1367200000004</v>
      </c>
      <c r="E144" s="3" t="s">
        <v>1849</v>
      </c>
    </row>
    <row r="145" spans="1:5" x14ac:dyDescent="0.3">
      <c r="A145" s="3">
        <v>14.3</v>
      </c>
      <c r="B145" s="3">
        <v>11625.01563</v>
      </c>
      <c r="C145" s="3" t="s">
        <v>1849</v>
      </c>
      <c r="D145" s="3">
        <v>6065.1235399999996</v>
      </c>
      <c r="E145" s="3" t="s">
        <v>1849</v>
      </c>
    </row>
    <row r="146" spans="1:5" x14ac:dyDescent="0.3">
      <c r="A146" s="3">
        <v>14.4</v>
      </c>
      <c r="B146" s="3">
        <v>11625.01367</v>
      </c>
      <c r="C146" s="3" t="s">
        <v>1849</v>
      </c>
      <c r="D146" s="3">
        <v>6065.1118200000001</v>
      </c>
      <c r="E146" s="3" t="s">
        <v>1849</v>
      </c>
    </row>
    <row r="147" spans="1:5" x14ac:dyDescent="0.3">
      <c r="A147" s="3">
        <v>14.5</v>
      </c>
      <c r="B147" s="3">
        <v>11625.012699999999</v>
      </c>
      <c r="C147" s="3" t="s">
        <v>1849</v>
      </c>
      <c r="D147" s="3">
        <v>6065.1010699999997</v>
      </c>
      <c r="E147" s="3" t="s">
        <v>1849</v>
      </c>
    </row>
    <row r="148" spans="1:5" x14ac:dyDescent="0.3">
      <c r="A148" s="3">
        <v>14.6</v>
      </c>
      <c r="B148" s="3">
        <v>11625.01172</v>
      </c>
      <c r="C148" s="3" t="s">
        <v>1849</v>
      </c>
      <c r="D148" s="3">
        <v>6065.0913099999998</v>
      </c>
      <c r="E148" s="3" t="s">
        <v>1849</v>
      </c>
    </row>
    <row r="149" spans="1:5" x14ac:dyDescent="0.3">
      <c r="A149" s="3">
        <v>14.7</v>
      </c>
      <c r="B149" s="3">
        <v>11625.01074</v>
      </c>
      <c r="C149" s="3" t="s">
        <v>1849</v>
      </c>
      <c r="D149" s="3">
        <v>6065.0825199999999</v>
      </c>
      <c r="E149" s="3" t="s">
        <v>1849</v>
      </c>
    </row>
    <row r="150" spans="1:5" x14ac:dyDescent="0.3">
      <c r="A150" s="3">
        <v>14.8</v>
      </c>
      <c r="B150" s="3">
        <v>11625.009770000001</v>
      </c>
      <c r="C150" s="3" t="s">
        <v>1849</v>
      </c>
      <c r="D150" s="3">
        <v>6065.0747099999999</v>
      </c>
      <c r="E150" s="3" t="s">
        <v>1849</v>
      </c>
    </row>
    <row r="151" spans="1:5" x14ac:dyDescent="0.3">
      <c r="A151" s="3">
        <v>14.901</v>
      </c>
      <c r="B151" s="3">
        <v>11625.00879</v>
      </c>
      <c r="C151" s="3" t="s">
        <v>1849</v>
      </c>
      <c r="D151" s="3">
        <v>6065.0673800000004</v>
      </c>
      <c r="E151" s="3" t="s">
        <v>1849</v>
      </c>
    </row>
    <row r="152" spans="1:5" x14ac:dyDescent="0.3">
      <c r="A152" s="3">
        <v>15</v>
      </c>
      <c r="B152" s="3">
        <v>11625.007809999999</v>
      </c>
      <c r="C152" s="3" t="s">
        <v>1849</v>
      </c>
      <c r="D152" s="3">
        <v>6065.0610399999996</v>
      </c>
      <c r="E152" s="3" t="s">
        <v>1849</v>
      </c>
    </row>
    <row r="153" spans="1:5" x14ac:dyDescent="0.3">
      <c r="A153" s="3">
        <v>15.1</v>
      </c>
      <c r="B153" s="3">
        <v>11625.00684</v>
      </c>
      <c r="C153" s="3" t="s">
        <v>1849</v>
      </c>
      <c r="D153" s="3">
        <v>6065.0551800000003</v>
      </c>
      <c r="E153" s="3" t="s">
        <v>1849</v>
      </c>
    </row>
    <row r="154" spans="1:5" x14ac:dyDescent="0.3">
      <c r="A154" s="3">
        <v>15.224</v>
      </c>
      <c r="B154" s="3">
        <v>11625.005859999999</v>
      </c>
      <c r="C154" s="3" t="s">
        <v>1849</v>
      </c>
      <c r="D154" s="3">
        <v>6065.0497999999998</v>
      </c>
      <c r="E154" s="3" t="s">
        <v>1849</v>
      </c>
    </row>
    <row r="155" spans="1:5" x14ac:dyDescent="0.3">
      <c r="A155" s="3">
        <v>15.361000000000001</v>
      </c>
      <c r="B155" s="3">
        <v>11625.00488</v>
      </c>
      <c r="C155" s="3" t="s">
        <v>1849</v>
      </c>
      <c r="D155" s="3">
        <v>6065.0449200000003</v>
      </c>
      <c r="E155" s="3" t="s">
        <v>1849</v>
      </c>
    </row>
    <row r="156" spans="1:5" x14ac:dyDescent="0.3">
      <c r="A156" s="3">
        <v>15.4</v>
      </c>
      <c r="B156" s="3">
        <v>11625.00488</v>
      </c>
      <c r="C156" s="3" t="s">
        <v>1849</v>
      </c>
      <c r="D156" s="3">
        <v>6065.0405300000002</v>
      </c>
      <c r="E156" s="3" t="s">
        <v>1849</v>
      </c>
    </row>
    <row r="157" spans="1:5" x14ac:dyDescent="0.3">
      <c r="A157" s="3">
        <v>15.5</v>
      </c>
      <c r="B157" s="3">
        <v>11625.00488</v>
      </c>
      <c r="C157" s="3" t="s">
        <v>1849</v>
      </c>
      <c r="D157" s="3">
        <v>6065.0366199999999</v>
      </c>
      <c r="E157" s="3" t="s">
        <v>1849</v>
      </c>
    </row>
    <row r="158" spans="1:5" x14ac:dyDescent="0.3">
      <c r="A158" s="3">
        <v>15.6</v>
      </c>
      <c r="B158" s="3">
        <v>11625.00488</v>
      </c>
      <c r="C158" s="3" t="s">
        <v>1849</v>
      </c>
      <c r="D158" s="3">
        <v>6065.0331999999999</v>
      </c>
      <c r="E158" s="3" t="s">
        <v>1849</v>
      </c>
    </row>
    <row r="159" spans="1:5" x14ac:dyDescent="0.3">
      <c r="A159" s="3">
        <v>15.7</v>
      </c>
      <c r="B159" s="3">
        <v>11625.00488</v>
      </c>
      <c r="C159" s="3" t="s">
        <v>1849</v>
      </c>
      <c r="D159" s="3">
        <v>6065.0302700000002</v>
      </c>
      <c r="E159" s="3" t="s">
        <v>1849</v>
      </c>
    </row>
    <row r="160" spans="1:5" x14ac:dyDescent="0.3">
      <c r="A160" s="3">
        <v>15.824</v>
      </c>
      <c r="B160" s="3">
        <v>11625.00488</v>
      </c>
      <c r="C160" s="3" t="s">
        <v>1849</v>
      </c>
      <c r="D160" s="3">
        <v>6065.0273399999996</v>
      </c>
      <c r="E160" s="3" t="s">
        <v>1849</v>
      </c>
    </row>
    <row r="161" spans="1:5" x14ac:dyDescent="0.3">
      <c r="A161" s="3">
        <v>15.971</v>
      </c>
      <c r="B161" s="3">
        <v>11625.00488</v>
      </c>
      <c r="C161" s="3" t="s">
        <v>1849</v>
      </c>
      <c r="D161" s="3">
        <v>6065.0249000000003</v>
      </c>
      <c r="E161" s="3" t="s">
        <v>1849</v>
      </c>
    </row>
    <row r="162" spans="1:5" x14ac:dyDescent="0.3">
      <c r="A162" s="3">
        <v>16</v>
      </c>
      <c r="B162" s="3">
        <v>11625.00488</v>
      </c>
      <c r="C162" s="3" t="s">
        <v>1849</v>
      </c>
      <c r="D162" s="3">
        <v>6065.0224600000001</v>
      </c>
      <c r="E162" s="3" t="s">
        <v>1849</v>
      </c>
    </row>
    <row r="163" spans="1:5" x14ac:dyDescent="0.3">
      <c r="A163" s="3">
        <v>16.100999999999999</v>
      </c>
      <c r="B163" s="3">
        <v>11625.00488</v>
      </c>
      <c r="C163" s="3" t="s">
        <v>1849</v>
      </c>
      <c r="D163" s="3">
        <v>6065.0205100000003</v>
      </c>
      <c r="E163" s="3" t="s">
        <v>1849</v>
      </c>
    </row>
    <row r="164" spans="1:5" x14ac:dyDescent="0.3">
      <c r="A164" s="3">
        <v>16.2</v>
      </c>
      <c r="B164" s="3">
        <v>11625.00488</v>
      </c>
      <c r="C164" s="3" t="s">
        <v>1849</v>
      </c>
      <c r="D164" s="3">
        <v>6065.0185499999998</v>
      </c>
      <c r="E164" s="3" t="s">
        <v>1849</v>
      </c>
    </row>
    <row r="165" spans="1:5" x14ac:dyDescent="0.3">
      <c r="A165" s="3">
        <v>16.3</v>
      </c>
      <c r="B165" s="3">
        <v>11625.00488</v>
      </c>
      <c r="C165" s="3" t="s">
        <v>1849</v>
      </c>
      <c r="D165" s="3">
        <v>6065.0165999999999</v>
      </c>
      <c r="E165" s="3" t="s">
        <v>1849</v>
      </c>
    </row>
    <row r="166" spans="1:5" x14ac:dyDescent="0.3">
      <c r="A166" s="3">
        <v>16.399999999999999</v>
      </c>
      <c r="B166" s="3">
        <v>11625.00488</v>
      </c>
      <c r="C166" s="3" t="s">
        <v>1849</v>
      </c>
      <c r="D166" s="3">
        <v>6065.0151400000004</v>
      </c>
      <c r="E166" s="3" t="s">
        <v>1849</v>
      </c>
    </row>
    <row r="167" spans="1:5" x14ac:dyDescent="0.3">
      <c r="A167" s="3">
        <v>16.5</v>
      </c>
      <c r="B167" s="3">
        <v>11625.00488</v>
      </c>
      <c r="C167" s="3" t="s">
        <v>1849</v>
      </c>
      <c r="D167" s="3">
        <v>6065.0136700000003</v>
      </c>
      <c r="E167" s="3" t="s">
        <v>1849</v>
      </c>
    </row>
    <row r="168" spans="1:5" x14ac:dyDescent="0.3">
      <c r="A168" s="3">
        <v>16.600000000000001</v>
      </c>
      <c r="B168" s="3">
        <v>11625.00488</v>
      </c>
      <c r="C168" s="3" t="s">
        <v>1849</v>
      </c>
      <c r="D168" s="3">
        <v>6065.0122099999999</v>
      </c>
      <c r="E168" s="3" t="s">
        <v>1849</v>
      </c>
    </row>
    <row r="169" spans="1:5" x14ac:dyDescent="0.3">
      <c r="A169" s="3">
        <v>16.7</v>
      </c>
      <c r="B169" s="3">
        <v>11625.00488</v>
      </c>
      <c r="C169" s="3" t="s">
        <v>1849</v>
      </c>
      <c r="D169" s="3">
        <v>6065.0112300000001</v>
      </c>
      <c r="E169" s="3" t="s">
        <v>1849</v>
      </c>
    </row>
    <row r="170" spans="1:5" x14ac:dyDescent="0.3">
      <c r="A170" s="3">
        <v>16.8</v>
      </c>
      <c r="B170" s="3">
        <v>11625.00488</v>
      </c>
      <c r="C170" s="3" t="s">
        <v>1849</v>
      </c>
      <c r="D170" s="3">
        <v>6065.0102500000003</v>
      </c>
      <c r="E170" s="3" t="s">
        <v>1849</v>
      </c>
    </row>
    <row r="171" spans="1:5" x14ac:dyDescent="0.3">
      <c r="A171" s="3">
        <v>16.899999999999999</v>
      </c>
      <c r="B171" s="3">
        <v>11625.00488</v>
      </c>
      <c r="C171" s="3" t="s">
        <v>1849</v>
      </c>
      <c r="D171" s="3">
        <v>6065.0092800000002</v>
      </c>
      <c r="E171" s="3" t="s">
        <v>1849</v>
      </c>
    </row>
    <row r="172" spans="1:5" x14ac:dyDescent="0.3">
      <c r="A172" s="3">
        <v>17</v>
      </c>
      <c r="B172" s="3">
        <v>11625.00488</v>
      </c>
      <c r="C172" s="3" t="s">
        <v>1849</v>
      </c>
      <c r="D172" s="3">
        <v>6065.0083000000004</v>
      </c>
      <c r="E172" s="3" t="s">
        <v>1849</v>
      </c>
    </row>
    <row r="173" spans="1:5" x14ac:dyDescent="0.3">
      <c r="A173" s="3">
        <v>17.100000000000001</v>
      </c>
      <c r="B173" s="3">
        <v>11625.00488</v>
      </c>
      <c r="C173" s="3" t="s">
        <v>1849</v>
      </c>
      <c r="D173" s="3">
        <v>6065.0073199999997</v>
      </c>
      <c r="E173" s="3" t="s">
        <v>1849</v>
      </c>
    </row>
    <row r="174" spans="1:5" x14ac:dyDescent="0.3">
      <c r="A174" s="3">
        <v>17.2</v>
      </c>
      <c r="B174" s="3">
        <v>11625.00488</v>
      </c>
      <c r="C174" s="3" t="s">
        <v>1849</v>
      </c>
      <c r="D174" s="3">
        <v>6065.00684</v>
      </c>
      <c r="E174" s="3" t="s">
        <v>1849</v>
      </c>
    </row>
    <row r="175" spans="1:5" x14ac:dyDescent="0.3">
      <c r="A175" s="3">
        <v>17.3</v>
      </c>
      <c r="B175" s="3">
        <v>11625.00488</v>
      </c>
      <c r="C175" s="3" t="s">
        <v>1849</v>
      </c>
      <c r="D175" s="3">
        <v>6065.0063499999997</v>
      </c>
      <c r="E175" s="3" t="s">
        <v>1849</v>
      </c>
    </row>
    <row r="176" spans="1:5" x14ac:dyDescent="0.3">
      <c r="A176" s="3">
        <v>17.399999999999999</v>
      </c>
      <c r="B176" s="3">
        <v>11625.00488</v>
      </c>
      <c r="C176" s="3" t="s">
        <v>1849</v>
      </c>
      <c r="D176" s="3">
        <v>6065.0058600000002</v>
      </c>
      <c r="E176" s="3" t="s">
        <v>1849</v>
      </c>
    </row>
    <row r="177" spans="1:5" x14ac:dyDescent="0.3">
      <c r="A177" s="3">
        <v>17.5</v>
      </c>
      <c r="B177" s="3">
        <v>11625.00488</v>
      </c>
      <c r="C177" s="3" t="s">
        <v>1849</v>
      </c>
      <c r="D177" s="3">
        <v>6065.0053699999999</v>
      </c>
      <c r="E177" s="3" t="s">
        <v>1849</v>
      </c>
    </row>
    <row r="178" spans="1:5" x14ac:dyDescent="0.3">
      <c r="A178" s="3">
        <v>17.600000000000001</v>
      </c>
      <c r="B178" s="3">
        <v>11625.00488</v>
      </c>
      <c r="C178" s="3" t="s">
        <v>1849</v>
      </c>
      <c r="D178" s="3">
        <v>6065.0048800000004</v>
      </c>
      <c r="E178" s="3" t="s">
        <v>1849</v>
      </c>
    </row>
    <row r="179" spans="1:5" x14ac:dyDescent="0.3">
      <c r="A179" s="3">
        <v>17.7</v>
      </c>
      <c r="B179" s="3">
        <v>11625.00488</v>
      </c>
      <c r="C179" s="3" t="s">
        <v>1849</v>
      </c>
      <c r="D179" s="3">
        <v>6065.0043900000001</v>
      </c>
      <c r="E179" s="3" t="s">
        <v>1849</v>
      </c>
    </row>
    <row r="180" spans="1:5" x14ac:dyDescent="0.3">
      <c r="A180" s="3">
        <v>17.8</v>
      </c>
      <c r="B180" s="3">
        <v>11625.00488</v>
      </c>
      <c r="C180" s="3" t="s">
        <v>1849</v>
      </c>
      <c r="D180" s="3">
        <v>6065.0039100000004</v>
      </c>
      <c r="E180" s="3" t="s">
        <v>1849</v>
      </c>
    </row>
    <row r="181" spans="1:5" x14ac:dyDescent="0.3">
      <c r="A181" s="3">
        <v>17.899999999999999</v>
      </c>
      <c r="B181" s="3">
        <v>11625.00488</v>
      </c>
      <c r="C181" s="3" t="s">
        <v>1849</v>
      </c>
      <c r="D181" s="3">
        <v>6065.00342</v>
      </c>
      <c r="E181" s="3" t="s">
        <v>1849</v>
      </c>
    </row>
    <row r="182" spans="1:5" x14ac:dyDescent="0.3">
      <c r="A182" s="3">
        <v>18</v>
      </c>
      <c r="B182" s="3">
        <v>11625.00488</v>
      </c>
      <c r="C182" s="3" t="s">
        <v>1849</v>
      </c>
      <c r="D182" s="3">
        <v>6065.0029299999997</v>
      </c>
      <c r="E182" s="3" t="s">
        <v>1849</v>
      </c>
    </row>
    <row r="183" spans="1:5" x14ac:dyDescent="0.3">
      <c r="A183" s="3">
        <v>18.100000000000001</v>
      </c>
      <c r="B183" s="3">
        <v>11625.00488</v>
      </c>
      <c r="C183" s="3" t="s">
        <v>1849</v>
      </c>
      <c r="D183" s="3">
        <v>6065.0024400000002</v>
      </c>
      <c r="E183" s="3" t="s">
        <v>1849</v>
      </c>
    </row>
    <row r="184" spans="1:5" x14ac:dyDescent="0.3">
      <c r="A184" s="3">
        <v>18.2</v>
      </c>
      <c r="B184" s="3">
        <v>11625.00488</v>
      </c>
      <c r="C184" s="3" t="s">
        <v>1849</v>
      </c>
      <c r="D184" s="3">
        <v>6065.0024400000002</v>
      </c>
      <c r="E184" s="3" t="s">
        <v>1849</v>
      </c>
    </row>
    <row r="185" spans="1:5" x14ac:dyDescent="0.3">
      <c r="A185" s="3">
        <v>18.3</v>
      </c>
      <c r="B185" s="3">
        <v>11625.00488</v>
      </c>
      <c r="C185" s="3" t="s">
        <v>1849</v>
      </c>
      <c r="D185" s="3">
        <v>6065.0024400000002</v>
      </c>
      <c r="E185" s="3" t="s">
        <v>1849</v>
      </c>
    </row>
    <row r="186" spans="1:5" x14ac:dyDescent="0.3">
      <c r="A186" s="3">
        <v>18.399999999999999</v>
      </c>
      <c r="B186" s="3">
        <v>11625.00488</v>
      </c>
      <c r="C186" s="3" t="s">
        <v>1849</v>
      </c>
      <c r="D186" s="3">
        <v>6065.0024400000002</v>
      </c>
      <c r="E186" s="3" t="s">
        <v>1849</v>
      </c>
    </row>
    <row r="187" spans="1:5" x14ac:dyDescent="0.3">
      <c r="A187" s="3">
        <v>18.5</v>
      </c>
      <c r="B187" s="3">
        <v>11625.00488</v>
      </c>
      <c r="C187" s="3" t="s">
        <v>1849</v>
      </c>
      <c r="D187" s="3">
        <v>6065.0024400000002</v>
      </c>
      <c r="E187" s="3" t="s">
        <v>1849</v>
      </c>
    </row>
    <row r="188" spans="1:5" x14ac:dyDescent="0.3">
      <c r="A188" s="3">
        <v>18.600000000000001</v>
      </c>
      <c r="B188" s="3">
        <v>11625.00488</v>
      </c>
      <c r="C188" s="3" t="s">
        <v>1849</v>
      </c>
      <c r="D188" s="3">
        <v>6065.0024400000002</v>
      </c>
      <c r="E188" s="3" t="s">
        <v>1849</v>
      </c>
    </row>
    <row r="189" spans="1:5" x14ac:dyDescent="0.3">
      <c r="A189" s="3">
        <v>18.7</v>
      </c>
      <c r="B189" s="3">
        <v>11625.00488</v>
      </c>
      <c r="C189" s="3" t="s">
        <v>1849</v>
      </c>
      <c r="D189" s="3">
        <v>6065.0024400000002</v>
      </c>
      <c r="E189" s="3" t="s">
        <v>1849</v>
      </c>
    </row>
    <row r="190" spans="1:5" x14ac:dyDescent="0.3">
      <c r="A190" s="3">
        <v>18.8</v>
      </c>
      <c r="B190" s="3">
        <v>11625.00488</v>
      </c>
      <c r="C190" s="3" t="s">
        <v>1849</v>
      </c>
      <c r="D190" s="3">
        <v>6065.0024400000002</v>
      </c>
      <c r="E190" s="3" t="s">
        <v>1849</v>
      </c>
    </row>
    <row r="191" spans="1:5" x14ac:dyDescent="0.3">
      <c r="A191" s="3">
        <v>18.899999999999999</v>
      </c>
      <c r="B191" s="3">
        <v>11625.00488</v>
      </c>
      <c r="C191" s="3" t="s">
        <v>1849</v>
      </c>
      <c r="D191" s="3">
        <v>6065.0024400000002</v>
      </c>
      <c r="E191" s="3" t="s">
        <v>1849</v>
      </c>
    </row>
    <row r="192" spans="1:5" x14ac:dyDescent="0.3">
      <c r="A192" s="3">
        <v>19</v>
      </c>
      <c r="B192" s="3">
        <v>11625.00488</v>
      </c>
      <c r="C192" s="3" t="s">
        <v>1849</v>
      </c>
      <c r="D192" s="3">
        <v>6065.0024400000002</v>
      </c>
      <c r="E192" s="3" t="s">
        <v>1849</v>
      </c>
    </row>
    <row r="193" spans="1:5" x14ac:dyDescent="0.3">
      <c r="A193" s="3">
        <v>19.100000000000001</v>
      </c>
      <c r="B193" s="3">
        <v>11625.00488</v>
      </c>
      <c r="C193" s="3" t="s">
        <v>1849</v>
      </c>
      <c r="D193" s="3">
        <v>6065.0024400000002</v>
      </c>
      <c r="E193" s="3" t="s">
        <v>1849</v>
      </c>
    </row>
    <row r="194" spans="1:5" x14ac:dyDescent="0.3">
      <c r="A194" s="3">
        <v>19.2</v>
      </c>
      <c r="B194" s="3">
        <v>11625.00488</v>
      </c>
      <c r="C194" s="3" t="s">
        <v>1849</v>
      </c>
      <c r="D194" s="3">
        <v>6065.0024400000002</v>
      </c>
      <c r="E194" s="3" t="s">
        <v>1849</v>
      </c>
    </row>
    <row r="195" spans="1:5" x14ac:dyDescent="0.3">
      <c r="A195" s="3">
        <v>19.3</v>
      </c>
      <c r="B195" s="3">
        <v>11625.00488</v>
      </c>
      <c r="C195" s="3" t="s">
        <v>1849</v>
      </c>
      <c r="D195" s="3">
        <v>6065.0024400000002</v>
      </c>
      <c r="E195" s="3" t="s">
        <v>1849</v>
      </c>
    </row>
    <row r="196" spans="1:5" x14ac:dyDescent="0.3">
      <c r="A196" s="3">
        <v>19.399999999999999</v>
      </c>
      <c r="B196" s="3">
        <v>11625.00488</v>
      </c>
      <c r="C196" s="3" t="s">
        <v>1849</v>
      </c>
      <c r="D196" s="3">
        <v>6065.0024400000002</v>
      </c>
      <c r="E196" s="3" t="s">
        <v>1849</v>
      </c>
    </row>
    <row r="197" spans="1:5" x14ac:dyDescent="0.3">
      <c r="A197" s="3">
        <v>19.5</v>
      </c>
      <c r="B197" s="3">
        <v>11625.00488</v>
      </c>
      <c r="C197" s="3" t="s">
        <v>1849</v>
      </c>
      <c r="D197" s="3">
        <v>6065.0024400000002</v>
      </c>
      <c r="E197" s="3" t="s">
        <v>1849</v>
      </c>
    </row>
    <row r="198" spans="1:5" x14ac:dyDescent="0.3">
      <c r="A198" s="3">
        <v>19.600000000000001</v>
      </c>
      <c r="B198" s="3">
        <v>11625.00488</v>
      </c>
      <c r="C198" s="3" t="s">
        <v>1849</v>
      </c>
      <c r="D198" s="3">
        <v>6065.0024400000002</v>
      </c>
      <c r="E198" s="3" t="s">
        <v>1849</v>
      </c>
    </row>
    <row r="199" spans="1:5" x14ac:dyDescent="0.3">
      <c r="A199" s="3">
        <v>19.7</v>
      </c>
      <c r="B199" s="3">
        <v>11625.00488</v>
      </c>
      <c r="C199" s="3" t="s">
        <v>1849</v>
      </c>
      <c r="D199" s="3">
        <v>6065.0024400000002</v>
      </c>
      <c r="E199" s="3" t="s">
        <v>1849</v>
      </c>
    </row>
    <row r="200" spans="1:5" x14ac:dyDescent="0.3">
      <c r="A200" s="3">
        <v>19.8</v>
      </c>
      <c r="B200" s="3">
        <v>11625.00488</v>
      </c>
      <c r="C200" s="3" t="s">
        <v>1849</v>
      </c>
      <c r="D200" s="3">
        <v>6065.0024400000002</v>
      </c>
      <c r="E200" s="3" t="s">
        <v>1849</v>
      </c>
    </row>
    <row r="201" spans="1:5" x14ac:dyDescent="0.3">
      <c r="A201" s="3">
        <v>19.899999999999999</v>
      </c>
      <c r="B201" s="3">
        <v>11625.00488</v>
      </c>
      <c r="C201" s="3" t="s">
        <v>1849</v>
      </c>
      <c r="D201" s="3">
        <v>6065.0024400000002</v>
      </c>
      <c r="E201" s="3" t="s">
        <v>1849</v>
      </c>
    </row>
    <row r="202" spans="1:5" x14ac:dyDescent="0.3">
      <c r="A202" s="3">
        <v>20</v>
      </c>
      <c r="B202" s="3">
        <v>11625.00488</v>
      </c>
      <c r="C202" s="3" t="s">
        <v>1849</v>
      </c>
      <c r="D202" s="3">
        <v>6065.0024400000002</v>
      </c>
      <c r="E202" s="3" t="s">
        <v>1849</v>
      </c>
    </row>
    <row r="203" spans="1:5" x14ac:dyDescent="0.3">
      <c r="A203" s="3">
        <v>20.100000000000001</v>
      </c>
      <c r="B203" s="3">
        <v>11625.00488</v>
      </c>
      <c r="C203" s="3" t="s">
        <v>1849</v>
      </c>
      <c r="D203" s="3">
        <v>6065.0024400000002</v>
      </c>
      <c r="E203" s="3" t="s">
        <v>1849</v>
      </c>
    </row>
    <row r="204" spans="1:5" x14ac:dyDescent="0.3">
      <c r="A204" s="3">
        <v>20.2</v>
      </c>
      <c r="B204" s="3">
        <v>11625.00488</v>
      </c>
      <c r="C204" s="3" t="s">
        <v>1849</v>
      </c>
      <c r="D204" s="3">
        <v>6065.0024400000002</v>
      </c>
      <c r="E204" s="3" t="s">
        <v>1849</v>
      </c>
    </row>
    <row r="205" spans="1:5" x14ac:dyDescent="0.3">
      <c r="A205" s="3">
        <v>20.3</v>
      </c>
      <c r="B205" s="3">
        <v>11625.00488</v>
      </c>
      <c r="C205" s="3" t="s">
        <v>1849</v>
      </c>
      <c r="D205" s="3">
        <v>6065.0024400000002</v>
      </c>
      <c r="E205" s="3" t="s">
        <v>1849</v>
      </c>
    </row>
    <row r="206" spans="1:5" x14ac:dyDescent="0.3">
      <c r="A206" s="3">
        <v>20.399999999999999</v>
      </c>
      <c r="B206" s="3">
        <v>11625.00488</v>
      </c>
      <c r="C206" s="3" t="s">
        <v>1849</v>
      </c>
      <c r="D206" s="3">
        <v>6065.0024400000002</v>
      </c>
      <c r="E206" s="3" t="s">
        <v>1849</v>
      </c>
    </row>
    <row r="207" spans="1:5" x14ac:dyDescent="0.3">
      <c r="A207" s="3">
        <v>20.5</v>
      </c>
      <c r="B207" s="3">
        <v>11625.00488</v>
      </c>
      <c r="C207" s="3" t="s">
        <v>1849</v>
      </c>
      <c r="D207" s="3">
        <v>6065.0024400000002</v>
      </c>
      <c r="E207" s="3" t="s">
        <v>1849</v>
      </c>
    </row>
    <row r="208" spans="1:5" x14ac:dyDescent="0.3">
      <c r="A208" s="3">
        <v>20.6</v>
      </c>
      <c r="B208" s="3">
        <v>11625.00488</v>
      </c>
      <c r="C208" s="3" t="s">
        <v>1849</v>
      </c>
      <c r="D208" s="3">
        <v>6065.0024400000002</v>
      </c>
      <c r="E208" s="3" t="s">
        <v>1849</v>
      </c>
    </row>
    <row r="209" spans="1:5" x14ac:dyDescent="0.3">
      <c r="A209" s="3">
        <v>20.7</v>
      </c>
      <c r="B209" s="3">
        <v>11625.00488</v>
      </c>
      <c r="C209" s="3" t="s">
        <v>1849</v>
      </c>
      <c r="D209" s="3">
        <v>6065.0024400000002</v>
      </c>
      <c r="E209" s="3" t="s">
        <v>1849</v>
      </c>
    </row>
    <row r="210" spans="1:5" x14ac:dyDescent="0.3">
      <c r="A210" s="3">
        <v>20.8</v>
      </c>
      <c r="B210" s="3">
        <v>11625.00488</v>
      </c>
      <c r="C210" s="3" t="s">
        <v>1849</v>
      </c>
      <c r="D210" s="3">
        <v>6065.0024400000002</v>
      </c>
      <c r="E210" s="3" t="s">
        <v>1849</v>
      </c>
    </row>
    <row r="211" spans="1:5" x14ac:dyDescent="0.3">
      <c r="A211" s="3">
        <v>20.9</v>
      </c>
      <c r="B211" s="3">
        <v>11625.00488</v>
      </c>
      <c r="C211" s="3" t="s">
        <v>1849</v>
      </c>
      <c r="D211" s="3">
        <v>6065.0024400000002</v>
      </c>
      <c r="E211" s="3" t="s">
        <v>1849</v>
      </c>
    </row>
    <row r="212" spans="1:5" x14ac:dyDescent="0.3">
      <c r="A212" s="3">
        <v>21</v>
      </c>
      <c r="B212" s="3">
        <v>11625.00488</v>
      </c>
      <c r="C212" s="3" t="s">
        <v>1849</v>
      </c>
      <c r="D212" s="3">
        <v>6065.0024400000002</v>
      </c>
      <c r="E212" s="3" t="s">
        <v>1849</v>
      </c>
    </row>
    <row r="213" spans="1:5" x14ac:dyDescent="0.3">
      <c r="A213" s="3">
        <v>21.1</v>
      </c>
      <c r="B213" s="3">
        <v>11625.00488</v>
      </c>
      <c r="C213" s="3" t="s">
        <v>1849</v>
      </c>
      <c r="D213" s="3">
        <v>6065.0024400000002</v>
      </c>
      <c r="E213" s="3" t="s">
        <v>1849</v>
      </c>
    </row>
    <row r="214" spans="1:5" x14ac:dyDescent="0.3">
      <c r="A214" s="3">
        <v>21.2</v>
      </c>
      <c r="B214" s="3">
        <v>11625.00488</v>
      </c>
      <c r="C214" s="3" t="s">
        <v>1849</v>
      </c>
      <c r="D214" s="3">
        <v>6065.0024400000002</v>
      </c>
      <c r="E214" s="3" t="s">
        <v>1849</v>
      </c>
    </row>
    <row r="215" spans="1:5" x14ac:dyDescent="0.3">
      <c r="A215" s="3">
        <v>21.3</v>
      </c>
      <c r="B215" s="3">
        <v>11625.00488</v>
      </c>
      <c r="C215" s="3" t="s">
        <v>1849</v>
      </c>
      <c r="D215" s="3">
        <v>6065.0024400000002</v>
      </c>
      <c r="E215" s="3" t="s">
        <v>1849</v>
      </c>
    </row>
    <row r="216" spans="1:5" x14ac:dyDescent="0.3">
      <c r="A216" s="3">
        <v>21.4</v>
      </c>
      <c r="B216" s="3">
        <v>11625.00488</v>
      </c>
      <c r="C216" s="3" t="s">
        <v>1849</v>
      </c>
      <c r="D216" s="3">
        <v>6065.0024400000002</v>
      </c>
      <c r="E216" s="3" t="s">
        <v>1849</v>
      </c>
    </row>
    <row r="217" spans="1:5" x14ac:dyDescent="0.3">
      <c r="A217" s="3">
        <v>21.5</v>
      </c>
      <c r="B217" s="3">
        <v>11625.00488</v>
      </c>
      <c r="C217" s="3" t="s">
        <v>1849</v>
      </c>
      <c r="D217" s="3">
        <v>6065.0024400000002</v>
      </c>
      <c r="E217" s="3" t="s">
        <v>1849</v>
      </c>
    </row>
    <row r="218" spans="1:5" x14ac:dyDescent="0.3">
      <c r="A218" s="3">
        <v>21.6</v>
      </c>
      <c r="B218" s="3">
        <v>11625.00488</v>
      </c>
      <c r="C218" s="3" t="s">
        <v>1849</v>
      </c>
      <c r="D218" s="3">
        <v>6065.0024400000002</v>
      </c>
      <c r="E218" s="3" t="s">
        <v>1849</v>
      </c>
    </row>
    <row r="219" spans="1:5" x14ac:dyDescent="0.3">
      <c r="A219" s="3">
        <v>21.7</v>
      </c>
      <c r="B219" s="3">
        <v>11625.00488</v>
      </c>
      <c r="C219" s="3" t="s">
        <v>1849</v>
      </c>
      <c r="D219" s="3">
        <v>6065.0024400000002</v>
      </c>
      <c r="E219" s="3" t="s">
        <v>1849</v>
      </c>
    </row>
    <row r="220" spans="1:5" x14ac:dyDescent="0.3">
      <c r="A220" s="3">
        <v>21.8</v>
      </c>
      <c r="B220" s="3">
        <v>11625.00488</v>
      </c>
      <c r="C220" s="3" t="s">
        <v>1849</v>
      </c>
      <c r="D220" s="3">
        <v>6065.0024400000002</v>
      </c>
      <c r="E220" s="3" t="s">
        <v>1849</v>
      </c>
    </row>
    <row r="221" spans="1:5" x14ac:dyDescent="0.3">
      <c r="A221" s="3">
        <v>21.9</v>
      </c>
      <c r="B221" s="3">
        <v>11625.00488</v>
      </c>
      <c r="C221" s="3" t="s">
        <v>1849</v>
      </c>
      <c r="D221" s="3">
        <v>6065.0024400000002</v>
      </c>
      <c r="E221" s="3" t="s">
        <v>1849</v>
      </c>
    </row>
    <row r="222" spans="1:5" x14ac:dyDescent="0.3">
      <c r="A222" s="3">
        <v>22</v>
      </c>
      <c r="B222" s="3">
        <v>11625.00488</v>
      </c>
      <c r="C222" s="3" t="s">
        <v>1849</v>
      </c>
      <c r="D222" s="3">
        <v>6065.0024400000002</v>
      </c>
      <c r="E222" s="3" t="s">
        <v>1849</v>
      </c>
    </row>
    <row r="223" spans="1:5" x14ac:dyDescent="0.3">
      <c r="A223" s="3">
        <v>22.1</v>
      </c>
      <c r="B223" s="3">
        <v>11625.00488</v>
      </c>
      <c r="C223" s="3" t="s">
        <v>1849</v>
      </c>
      <c r="D223" s="3">
        <v>6065.0024400000002</v>
      </c>
      <c r="E223" s="3" t="s">
        <v>1849</v>
      </c>
    </row>
    <row r="224" spans="1:5" x14ac:dyDescent="0.3">
      <c r="A224" s="3">
        <v>22.2</v>
      </c>
      <c r="B224" s="3">
        <v>11625.00488</v>
      </c>
      <c r="C224" s="3" t="s">
        <v>1849</v>
      </c>
      <c r="D224" s="3">
        <v>6065.0024400000002</v>
      </c>
      <c r="E224" s="3" t="s">
        <v>1849</v>
      </c>
    </row>
    <row r="225" spans="1:5" x14ac:dyDescent="0.3">
      <c r="A225" s="3">
        <v>22.3</v>
      </c>
      <c r="B225" s="3">
        <v>11625.00488</v>
      </c>
      <c r="C225" s="3" t="s">
        <v>1849</v>
      </c>
      <c r="D225" s="3">
        <v>6065.0024400000002</v>
      </c>
      <c r="E225" s="3" t="s">
        <v>1849</v>
      </c>
    </row>
    <row r="226" spans="1:5" x14ac:dyDescent="0.3">
      <c r="A226" s="3">
        <v>22.4</v>
      </c>
      <c r="B226" s="3">
        <v>11625.00488</v>
      </c>
      <c r="C226" s="3" t="s">
        <v>1849</v>
      </c>
      <c r="D226" s="3">
        <v>6065.0024400000002</v>
      </c>
      <c r="E226" s="3" t="s">
        <v>1849</v>
      </c>
    </row>
    <row r="227" spans="1:5" x14ac:dyDescent="0.3">
      <c r="A227" s="3">
        <v>22.5</v>
      </c>
      <c r="B227" s="3">
        <v>11625.00488</v>
      </c>
      <c r="C227" s="3" t="s">
        <v>1849</v>
      </c>
      <c r="D227" s="3">
        <v>6065.0024400000002</v>
      </c>
      <c r="E227" s="3" t="s">
        <v>1849</v>
      </c>
    </row>
    <row r="228" spans="1:5" x14ac:dyDescent="0.3">
      <c r="A228" s="3">
        <v>22.6</v>
      </c>
      <c r="B228" s="3">
        <v>11625.00488</v>
      </c>
      <c r="C228" s="3" t="s">
        <v>1849</v>
      </c>
      <c r="D228" s="3">
        <v>6065.0024400000002</v>
      </c>
      <c r="E228" s="3" t="s">
        <v>1849</v>
      </c>
    </row>
    <row r="229" spans="1:5" x14ac:dyDescent="0.3">
      <c r="A229" s="3">
        <v>22.7</v>
      </c>
      <c r="B229" s="3">
        <v>11625.00488</v>
      </c>
      <c r="C229" s="3" t="s">
        <v>1849</v>
      </c>
      <c r="D229" s="3">
        <v>6065.0024400000002</v>
      </c>
      <c r="E229" s="3" t="s">
        <v>1849</v>
      </c>
    </row>
    <row r="230" spans="1:5" x14ac:dyDescent="0.3">
      <c r="A230" s="3">
        <v>22.8</v>
      </c>
      <c r="B230" s="3">
        <v>11625.00488</v>
      </c>
      <c r="C230" s="3" t="s">
        <v>1849</v>
      </c>
      <c r="D230" s="3">
        <v>6065.0024400000002</v>
      </c>
      <c r="E230" s="3" t="s">
        <v>1849</v>
      </c>
    </row>
    <row r="231" spans="1:5" x14ac:dyDescent="0.3">
      <c r="A231" s="3">
        <v>22.9</v>
      </c>
      <c r="B231" s="3">
        <v>11625.00488</v>
      </c>
      <c r="C231" s="3" t="s">
        <v>1849</v>
      </c>
      <c r="D231" s="3">
        <v>6065.0024400000002</v>
      </c>
      <c r="E231" s="3" t="s">
        <v>1849</v>
      </c>
    </row>
    <row r="232" spans="1:5" x14ac:dyDescent="0.3">
      <c r="A232" s="3">
        <v>23</v>
      </c>
      <c r="B232" s="3">
        <v>11625.00488</v>
      </c>
      <c r="C232" s="3" t="s">
        <v>1849</v>
      </c>
      <c r="D232" s="3">
        <v>6065.0024400000002</v>
      </c>
      <c r="E232" s="3" t="s">
        <v>1849</v>
      </c>
    </row>
    <row r="233" spans="1:5" x14ac:dyDescent="0.3">
      <c r="A233" s="3">
        <v>23.1</v>
      </c>
      <c r="B233" s="3">
        <v>11625.00488</v>
      </c>
      <c r="C233" s="3" t="s">
        <v>1849</v>
      </c>
      <c r="D233" s="3">
        <v>6065.0024400000002</v>
      </c>
      <c r="E233" s="3" t="s">
        <v>1849</v>
      </c>
    </row>
    <row r="234" spans="1:5" x14ac:dyDescent="0.3">
      <c r="A234" s="3">
        <v>23.2</v>
      </c>
      <c r="B234" s="3">
        <v>11625.00488</v>
      </c>
      <c r="C234" s="3" t="s">
        <v>1849</v>
      </c>
      <c r="D234" s="3">
        <v>6065.0024400000002</v>
      </c>
      <c r="E234" s="3" t="s">
        <v>1849</v>
      </c>
    </row>
    <row r="235" spans="1:5" x14ac:dyDescent="0.3">
      <c r="A235" s="3">
        <v>23.3</v>
      </c>
      <c r="B235" s="3">
        <v>11625.00488</v>
      </c>
      <c r="C235" s="3" t="s">
        <v>1849</v>
      </c>
      <c r="D235" s="3">
        <v>6065.0024400000002</v>
      </c>
      <c r="E235" s="3" t="s">
        <v>1849</v>
      </c>
    </row>
    <row r="236" spans="1:5" x14ac:dyDescent="0.3">
      <c r="A236" s="3">
        <v>23.4</v>
      </c>
      <c r="B236" s="3">
        <v>11625.00488</v>
      </c>
      <c r="C236" s="3" t="s">
        <v>1849</v>
      </c>
      <c r="D236" s="3">
        <v>6065.0024400000002</v>
      </c>
      <c r="E236" s="3" t="s">
        <v>1849</v>
      </c>
    </row>
    <row r="237" spans="1:5" x14ac:dyDescent="0.3">
      <c r="A237" s="3">
        <v>23.5</v>
      </c>
      <c r="B237" s="3">
        <v>11625.00488</v>
      </c>
      <c r="C237" s="3" t="s">
        <v>1849</v>
      </c>
      <c r="D237" s="3">
        <v>6065.0024400000002</v>
      </c>
      <c r="E237" s="3" t="s">
        <v>1849</v>
      </c>
    </row>
    <row r="238" spans="1:5" x14ac:dyDescent="0.3">
      <c r="A238" s="3">
        <v>23.6</v>
      </c>
      <c r="B238" s="3">
        <v>11625.00488</v>
      </c>
      <c r="C238" s="3" t="s">
        <v>1849</v>
      </c>
      <c r="D238" s="3">
        <v>6065.0024400000002</v>
      </c>
      <c r="E238" s="3" t="s">
        <v>1849</v>
      </c>
    </row>
    <row r="239" spans="1:5" x14ac:dyDescent="0.3">
      <c r="A239" s="3">
        <v>23.7</v>
      </c>
      <c r="B239" s="3">
        <v>11625.00488</v>
      </c>
      <c r="C239" s="3" t="s">
        <v>1849</v>
      </c>
      <c r="D239" s="3">
        <v>6065.0024400000002</v>
      </c>
      <c r="E239" s="3" t="s">
        <v>1849</v>
      </c>
    </row>
    <row r="240" spans="1:5" x14ac:dyDescent="0.3">
      <c r="A240" s="3">
        <v>23.8</v>
      </c>
      <c r="B240" s="3">
        <v>11625.00488</v>
      </c>
      <c r="C240" s="3" t="s">
        <v>1849</v>
      </c>
      <c r="D240" s="3">
        <v>6065.0024400000002</v>
      </c>
      <c r="E240" s="3" t="s">
        <v>1849</v>
      </c>
    </row>
    <row r="241" spans="1:5" x14ac:dyDescent="0.3">
      <c r="A241" s="3">
        <v>23.9</v>
      </c>
      <c r="B241" s="3">
        <v>11625.00488</v>
      </c>
      <c r="C241" s="3" t="s">
        <v>1849</v>
      </c>
      <c r="D241" s="3">
        <v>6065.0024400000002</v>
      </c>
      <c r="E241" s="3" t="s">
        <v>1849</v>
      </c>
    </row>
    <row r="242" spans="1:5" x14ac:dyDescent="0.3">
      <c r="A242" s="3">
        <v>24</v>
      </c>
      <c r="B242" s="3">
        <v>11625.00488</v>
      </c>
      <c r="C242" s="3" t="s">
        <v>1849</v>
      </c>
      <c r="D242" s="3">
        <v>6065.0024400000002</v>
      </c>
      <c r="E242" s="3" t="s">
        <v>1849</v>
      </c>
    </row>
    <row r="243" spans="1:5" x14ac:dyDescent="0.3">
      <c r="A243" s="3">
        <v>24.1</v>
      </c>
      <c r="B243" s="3">
        <v>11625.00488</v>
      </c>
      <c r="C243" s="3" t="s">
        <v>1849</v>
      </c>
      <c r="D243" s="3">
        <v>6065.0024400000002</v>
      </c>
      <c r="E243" s="3" t="s">
        <v>1849</v>
      </c>
    </row>
    <row r="244" spans="1:5" x14ac:dyDescent="0.3">
      <c r="A244" s="3">
        <v>24.2</v>
      </c>
      <c r="B244" s="3">
        <v>11625.00488</v>
      </c>
      <c r="C244" s="3" t="s">
        <v>1849</v>
      </c>
      <c r="D244" s="3">
        <v>6065.0024400000002</v>
      </c>
      <c r="E244" s="3" t="s">
        <v>1849</v>
      </c>
    </row>
    <row r="245" spans="1:5" x14ac:dyDescent="0.3">
      <c r="A245" s="3">
        <v>24.3</v>
      </c>
      <c r="B245" s="3">
        <v>11625.00488</v>
      </c>
      <c r="C245" s="3" t="s">
        <v>1849</v>
      </c>
      <c r="D245" s="3">
        <v>6065.0024400000002</v>
      </c>
      <c r="E245" s="3" t="s">
        <v>1849</v>
      </c>
    </row>
    <row r="246" spans="1:5" x14ac:dyDescent="0.3">
      <c r="A246" s="3">
        <v>24.4</v>
      </c>
      <c r="B246" s="3">
        <v>11625.00488</v>
      </c>
      <c r="C246" s="3" t="s">
        <v>1849</v>
      </c>
      <c r="D246" s="3">
        <v>6065.0024400000002</v>
      </c>
      <c r="E246" s="3" t="s">
        <v>1849</v>
      </c>
    </row>
    <row r="247" spans="1:5" x14ac:dyDescent="0.3">
      <c r="A247" s="3">
        <v>24.5</v>
      </c>
      <c r="B247" s="3">
        <v>11625.00488</v>
      </c>
      <c r="C247" s="3" t="s">
        <v>1849</v>
      </c>
      <c r="D247" s="3">
        <v>6065.0024400000002</v>
      </c>
      <c r="E247" s="3" t="s">
        <v>1849</v>
      </c>
    </row>
    <row r="248" spans="1:5" x14ac:dyDescent="0.3">
      <c r="A248" s="3">
        <v>24.6</v>
      </c>
      <c r="B248" s="3">
        <v>11625.00488</v>
      </c>
      <c r="C248" s="3" t="s">
        <v>1849</v>
      </c>
      <c r="D248" s="3">
        <v>6065.0024400000002</v>
      </c>
      <c r="E248" s="3" t="s">
        <v>1849</v>
      </c>
    </row>
    <row r="249" spans="1:5" x14ac:dyDescent="0.3">
      <c r="A249" s="3">
        <v>24.7</v>
      </c>
      <c r="B249" s="3">
        <v>11625.00488</v>
      </c>
      <c r="C249" s="3" t="s">
        <v>1849</v>
      </c>
      <c r="D249" s="3">
        <v>6065.0024400000002</v>
      </c>
      <c r="E249" s="3" t="s">
        <v>1849</v>
      </c>
    </row>
    <row r="250" spans="1:5" x14ac:dyDescent="0.3">
      <c r="A250" s="3">
        <v>24.8</v>
      </c>
      <c r="B250" s="3">
        <v>11625.00488</v>
      </c>
      <c r="C250" s="3" t="s">
        <v>1849</v>
      </c>
      <c r="D250" s="3">
        <v>6065.0024400000002</v>
      </c>
      <c r="E250" s="3" t="s">
        <v>1849</v>
      </c>
    </row>
    <row r="251" spans="1:5" x14ac:dyDescent="0.3">
      <c r="A251" s="3">
        <v>24.9</v>
      </c>
      <c r="B251" s="3">
        <v>11625.00488</v>
      </c>
      <c r="C251" s="3" t="s">
        <v>1849</v>
      </c>
      <c r="D251" s="3">
        <v>6065.0024400000002</v>
      </c>
      <c r="E251" s="3" t="s">
        <v>1849</v>
      </c>
    </row>
    <row r="252" spans="1:5" x14ac:dyDescent="0.3">
      <c r="A252" s="3">
        <v>25.01</v>
      </c>
      <c r="B252" s="3">
        <v>11625.00488</v>
      </c>
      <c r="C252" s="3" t="s">
        <v>1849</v>
      </c>
      <c r="D252" s="3">
        <v>6065.0024400000002</v>
      </c>
      <c r="E252" s="3" t="s">
        <v>1849</v>
      </c>
    </row>
    <row r="253" spans="1:5" x14ac:dyDescent="0.3">
      <c r="A253" s="3">
        <v>25.135000000000002</v>
      </c>
      <c r="B253" s="3">
        <v>11625.00488</v>
      </c>
      <c r="C253" s="3" t="s">
        <v>1849</v>
      </c>
      <c r="D253" s="3">
        <v>6065.0024400000002</v>
      </c>
      <c r="E253" s="3" t="s">
        <v>1849</v>
      </c>
    </row>
    <row r="254" spans="1:5" x14ac:dyDescent="0.3">
      <c r="A254" s="3">
        <v>25.2</v>
      </c>
      <c r="B254" s="3">
        <v>11625.00488</v>
      </c>
      <c r="C254" s="3" t="s">
        <v>1849</v>
      </c>
      <c r="D254" s="3">
        <v>6065.0024400000002</v>
      </c>
      <c r="E254" s="3" t="s">
        <v>1849</v>
      </c>
    </row>
    <row r="255" spans="1:5" x14ac:dyDescent="0.3">
      <c r="A255" s="3">
        <v>25.3</v>
      </c>
      <c r="B255" s="3">
        <v>11625.00488</v>
      </c>
      <c r="C255" s="3" t="s">
        <v>1849</v>
      </c>
      <c r="D255" s="3">
        <v>6065.0024400000002</v>
      </c>
      <c r="E255" s="3" t="s">
        <v>1849</v>
      </c>
    </row>
    <row r="256" spans="1:5" x14ac:dyDescent="0.3">
      <c r="A256" s="3">
        <v>25.4</v>
      </c>
      <c r="B256" s="3">
        <v>11625.00488</v>
      </c>
      <c r="C256" s="3" t="s">
        <v>1849</v>
      </c>
      <c r="D256" s="3">
        <v>6065.0024400000002</v>
      </c>
      <c r="E256" s="3" t="s">
        <v>1849</v>
      </c>
    </row>
    <row r="257" spans="1:5" x14ac:dyDescent="0.3">
      <c r="A257" s="3">
        <v>25.5</v>
      </c>
      <c r="B257" s="3">
        <v>11625.00488</v>
      </c>
      <c r="C257" s="3" t="s">
        <v>1849</v>
      </c>
      <c r="D257" s="3">
        <v>6065.0024400000002</v>
      </c>
      <c r="E257" s="3" t="s">
        <v>1849</v>
      </c>
    </row>
    <row r="258" spans="1:5" x14ac:dyDescent="0.3">
      <c r="A258" s="3">
        <v>25.6</v>
      </c>
      <c r="B258" s="3">
        <v>11625.00488</v>
      </c>
      <c r="C258" s="3" t="s">
        <v>1849</v>
      </c>
      <c r="D258" s="3">
        <v>6065.0024400000002</v>
      </c>
      <c r="E258" s="3" t="s">
        <v>1849</v>
      </c>
    </row>
    <row r="259" spans="1:5" x14ac:dyDescent="0.3">
      <c r="A259" s="3">
        <v>25.7</v>
      </c>
      <c r="B259" s="3">
        <v>11625.00488</v>
      </c>
      <c r="C259" s="3" t="s">
        <v>1849</v>
      </c>
      <c r="D259" s="3">
        <v>6065.0024400000002</v>
      </c>
      <c r="E259" s="3" t="s">
        <v>1849</v>
      </c>
    </row>
    <row r="260" spans="1:5" x14ac:dyDescent="0.3">
      <c r="A260" s="3">
        <v>25.8</v>
      </c>
      <c r="B260" s="3">
        <v>11625.00488</v>
      </c>
      <c r="C260" s="3" t="s">
        <v>1849</v>
      </c>
      <c r="D260" s="3">
        <v>6065.0024400000002</v>
      </c>
      <c r="E260" s="3" t="s">
        <v>1849</v>
      </c>
    </row>
    <row r="261" spans="1:5" x14ac:dyDescent="0.3">
      <c r="A261" s="3">
        <v>25.9</v>
      </c>
      <c r="B261" s="3">
        <v>11625.00488</v>
      </c>
      <c r="C261" s="3" t="s">
        <v>1849</v>
      </c>
      <c r="D261" s="3">
        <v>6065.0024400000002</v>
      </c>
      <c r="E261" s="3" t="s">
        <v>1849</v>
      </c>
    </row>
    <row r="262" spans="1:5" x14ac:dyDescent="0.3">
      <c r="A262" s="3">
        <v>26</v>
      </c>
      <c r="B262" s="3">
        <v>11625.00488</v>
      </c>
      <c r="C262" s="3" t="s">
        <v>1849</v>
      </c>
      <c r="D262" s="3">
        <v>6065.0024400000002</v>
      </c>
      <c r="E262" s="3" t="s">
        <v>1849</v>
      </c>
    </row>
    <row r="263" spans="1:5" x14ac:dyDescent="0.3">
      <c r="A263" s="3">
        <v>26.100999999999999</v>
      </c>
      <c r="B263" s="3">
        <v>11625.00488</v>
      </c>
      <c r="C263" s="3" t="s">
        <v>1849</v>
      </c>
      <c r="D263" s="3">
        <v>6065.0024400000002</v>
      </c>
      <c r="E263" s="3" t="s">
        <v>1849</v>
      </c>
    </row>
    <row r="264" spans="1:5" x14ac:dyDescent="0.3">
      <c r="A264" s="3">
        <v>26.2</v>
      </c>
      <c r="B264" s="3">
        <v>11625.00488</v>
      </c>
      <c r="C264" s="3" t="s">
        <v>1849</v>
      </c>
      <c r="D264" s="3">
        <v>6065.0024400000002</v>
      </c>
      <c r="E264" s="3" t="s">
        <v>1849</v>
      </c>
    </row>
    <row r="265" spans="1:5" x14ac:dyDescent="0.3">
      <c r="A265" s="3">
        <v>26.3</v>
      </c>
      <c r="B265" s="3">
        <v>11625.00488</v>
      </c>
      <c r="C265" s="3" t="s">
        <v>1849</v>
      </c>
      <c r="D265" s="3">
        <v>6065.0024400000002</v>
      </c>
      <c r="E265" s="3" t="s">
        <v>1849</v>
      </c>
    </row>
    <row r="266" spans="1:5" x14ac:dyDescent="0.3">
      <c r="A266" s="3">
        <v>26.4</v>
      </c>
      <c r="B266" s="3">
        <v>11625.00488</v>
      </c>
      <c r="C266" s="3" t="s">
        <v>1849</v>
      </c>
      <c r="D266" s="3">
        <v>6065.0024400000002</v>
      </c>
      <c r="E266" s="3" t="s">
        <v>1849</v>
      </c>
    </row>
    <row r="267" spans="1:5" x14ac:dyDescent="0.3">
      <c r="A267" s="3">
        <v>26.5</v>
      </c>
      <c r="B267" s="3">
        <v>11625.00488</v>
      </c>
      <c r="C267" s="3" t="s">
        <v>1849</v>
      </c>
      <c r="D267" s="3">
        <v>6065.0024400000002</v>
      </c>
      <c r="E267" s="3" t="s">
        <v>1849</v>
      </c>
    </row>
    <row r="268" spans="1:5" x14ac:dyDescent="0.3">
      <c r="A268" s="3">
        <v>26.6</v>
      </c>
      <c r="B268" s="3">
        <v>11625.00488</v>
      </c>
      <c r="C268" s="3" t="s">
        <v>1849</v>
      </c>
      <c r="D268" s="3">
        <v>6065.0024400000002</v>
      </c>
      <c r="E268" s="3" t="s">
        <v>1849</v>
      </c>
    </row>
    <row r="269" spans="1:5" x14ac:dyDescent="0.3">
      <c r="A269" s="3">
        <v>26.7</v>
      </c>
      <c r="B269" s="3">
        <v>11625.00488</v>
      </c>
      <c r="C269" s="3" t="s">
        <v>1849</v>
      </c>
      <c r="D269" s="3">
        <v>6065.0024400000002</v>
      </c>
      <c r="E269" s="3" t="s">
        <v>1849</v>
      </c>
    </row>
    <row r="270" spans="1:5" x14ac:dyDescent="0.3">
      <c r="A270" s="3">
        <v>26.8</v>
      </c>
      <c r="B270" s="3">
        <v>11625.00488</v>
      </c>
      <c r="C270" s="3" t="s">
        <v>1849</v>
      </c>
      <c r="D270" s="3">
        <v>6065.0024400000002</v>
      </c>
      <c r="E270" s="3" t="s">
        <v>1849</v>
      </c>
    </row>
    <row r="271" spans="1:5" x14ac:dyDescent="0.3">
      <c r="A271" s="3">
        <v>26.9</v>
      </c>
      <c r="B271" s="3">
        <v>11625.00488</v>
      </c>
      <c r="C271" s="3" t="s">
        <v>1849</v>
      </c>
      <c r="D271" s="3">
        <v>6065.0024400000002</v>
      </c>
      <c r="E271" s="3" t="s">
        <v>1849</v>
      </c>
    </row>
    <row r="272" spans="1:5" x14ac:dyDescent="0.3">
      <c r="A272" s="3">
        <v>27.015000000000001</v>
      </c>
      <c r="B272" s="3">
        <v>11625.00488</v>
      </c>
      <c r="C272" s="3" t="s">
        <v>1849</v>
      </c>
      <c r="D272" s="3">
        <v>6065.0024400000002</v>
      </c>
      <c r="E272" s="3" t="s">
        <v>1849</v>
      </c>
    </row>
    <row r="273" spans="1:5" x14ac:dyDescent="0.3">
      <c r="A273" s="3">
        <v>27.135000000000002</v>
      </c>
      <c r="B273" s="3">
        <v>11625.00488</v>
      </c>
      <c r="C273" s="3" t="s">
        <v>1849</v>
      </c>
      <c r="D273" s="3">
        <v>6065.0024400000002</v>
      </c>
      <c r="E273" s="3" t="s">
        <v>1849</v>
      </c>
    </row>
    <row r="274" spans="1:5" x14ac:dyDescent="0.3">
      <c r="A274" s="3">
        <v>27.2</v>
      </c>
      <c r="B274" s="3">
        <v>11625.00488</v>
      </c>
      <c r="C274" s="3" t="s">
        <v>1849</v>
      </c>
      <c r="D274" s="3">
        <v>6065.0024400000002</v>
      </c>
      <c r="E274" s="3" t="s">
        <v>1849</v>
      </c>
    </row>
    <row r="275" spans="1:5" x14ac:dyDescent="0.3">
      <c r="A275" s="3">
        <v>27.3</v>
      </c>
      <c r="B275" s="3">
        <v>11625.00488</v>
      </c>
      <c r="C275" s="3" t="s">
        <v>1849</v>
      </c>
      <c r="D275" s="3">
        <v>6065.0024400000002</v>
      </c>
      <c r="E275" s="3" t="s">
        <v>1849</v>
      </c>
    </row>
    <row r="276" spans="1:5" x14ac:dyDescent="0.3">
      <c r="A276" s="3">
        <v>27.4</v>
      </c>
      <c r="B276" s="3">
        <v>11625.00488</v>
      </c>
      <c r="C276" s="3" t="s">
        <v>1849</v>
      </c>
      <c r="D276" s="3">
        <v>6065.0024400000002</v>
      </c>
      <c r="E276" s="3" t="s">
        <v>1849</v>
      </c>
    </row>
    <row r="277" spans="1:5" x14ac:dyDescent="0.3">
      <c r="A277" s="3">
        <v>27.5</v>
      </c>
      <c r="B277" s="3">
        <v>11625.00488</v>
      </c>
      <c r="C277" s="3" t="s">
        <v>1849</v>
      </c>
      <c r="D277" s="3">
        <v>6065.0024400000002</v>
      </c>
      <c r="E277" s="3" t="s">
        <v>1849</v>
      </c>
    </row>
    <row r="278" spans="1:5" x14ac:dyDescent="0.3">
      <c r="A278" s="3">
        <v>27.6</v>
      </c>
      <c r="B278" s="3">
        <v>11625.00488</v>
      </c>
      <c r="C278" s="3" t="s">
        <v>1849</v>
      </c>
      <c r="D278" s="3">
        <v>6065.0024400000002</v>
      </c>
      <c r="E278" s="3" t="s">
        <v>1849</v>
      </c>
    </row>
    <row r="279" spans="1:5" x14ac:dyDescent="0.3">
      <c r="A279" s="3">
        <v>27.7</v>
      </c>
      <c r="B279" s="3">
        <v>11625.00488</v>
      </c>
      <c r="C279" s="3" t="s">
        <v>1849</v>
      </c>
      <c r="D279" s="3">
        <v>6065.0024400000002</v>
      </c>
      <c r="E279" s="3" t="s">
        <v>1849</v>
      </c>
    </row>
    <row r="280" spans="1:5" x14ac:dyDescent="0.3">
      <c r="A280" s="3">
        <v>27.8</v>
      </c>
      <c r="B280" s="3">
        <v>11625.00488</v>
      </c>
      <c r="C280" s="3" t="s">
        <v>1849</v>
      </c>
      <c r="D280" s="3">
        <v>6065.0024400000002</v>
      </c>
      <c r="E280" s="3" t="s">
        <v>1849</v>
      </c>
    </row>
    <row r="281" spans="1:5" x14ac:dyDescent="0.3">
      <c r="A281" s="3">
        <v>27.9</v>
      </c>
      <c r="B281" s="3">
        <v>11625.00488</v>
      </c>
      <c r="C281" s="3" t="s">
        <v>1849</v>
      </c>
      <c r="D281" s="3">
        <v>6065.0024400000002</v>
      </c>
      <c r="E281" s="3" t="s">
        <v>1849</v>
      </c>
    </row>
    <row r="282" spans="1:5" x14ac:dyDescent="0.3">
      <c r="A282" s="3">
        <v>28.012</v>
      </c>
      <c r="B282" s="3">
        <v>11625.00488</v>
      </c>
      <c r="C282" s="3" t="s">
        <v>1849</v>
      </c>
      <c r="D282" s="3">
        <v>6065.0024400000002</v>
      </c>
      <c r="E282" s="3" t="s">
        <v>1849</v>
      </c>
    </row>
    <row r="283" spans="1:5" x14ac:dyDescent="0.3">
      <c r="A283" s="3">
        <v>28.114999999999998</v>
      </c>
      <c r="B283" s="3">
        <v>11625.00488</v>
      </c>
      <c r="C283" s="3" t="s">
        <v>1849</v>
      </c>
      <c r="D283" s="3">
        <v>6065.0024400000002</v>
      </c>
      <c r="E283" s="3" t="s">
        <v>1849</v>
      </c>
    </row>
    <row r="284" spans="1:5" x14ac:dyDescent="0.3">
      <c r="A284" s="3">
        <v>28.2</v>
      </c>
      <c r="B284" s="3">
        <v>11625.00488</v>
      </c>
      <c r="C284" s="3" t="s">
        <v>1849</v>
      </c>
      <c r="D284" s="3">
        <v>6065.0024400000002</v>
      </c>
      <c r="E284" s="3" t="s">
        <v>1849</v>
      </c>
    </row>
    <row r="285" spans="1:5" x14ac:dyDescent="0.3">
      <c r="A285" s="3">
        <v>28.3</v>
      </c>
      <c r="B285" s="3">
        <v>11625.00488</v>
      </c>
      <c r="C285" s="3" t="s">
        <v>1849</v>
      </c>
      <c r="D285" s="3">
        <v>6065.0024400000002</v>
      </c>
      <c r="E285" s="3" t="s">
        <v>1849</v>
      </c>
    </row>
    <row r="286" spans="1:5" x14ac:dyDescent="0.3">
      <c r="A286" s="3">
        <v>28.4</v>
      </c>
      <c r="B286" s="3">
        <v>11625.00488</v>
      </c>
      <c r="C286" s="3" t="s">
        <v>1849</v>
      </c>
      <c r="D286" s="3">
        <v>6065.0024400000002</v>
      </c>
      <c r="E286" s="3" t="s">
        <v>1849</v>
      </c>
    </row>
    <row r="287" spans="1:5" x14ac:dyDescent="0.3">
      <c r="A287" s="3">
        <v>28.5</v>
      </c>
      <c r="B287" s="3">
        <v>11625.00488</v>
      </c>
      <c r="C287" s="3" t="s">
        <v>1849</v>
      </c>
      <c r="D287" s="3">
        <v>6065.0024400000002</v>
      </c>
      <c r="E287" s="3" t="s">
        <v>1849</v>
      </c>
    </row>
    <row r="288" spans="1:5" x14ac:dyDescent="0.3">
      <c r="A288" s="3">
        <v>28.648</v>
      </c>
      <c r="B288" s="3">
        <v>11625.00488</v>
      </c>
      <c r="C288" s="3" t="s">
        <v>1849</v>
      </c>
      <c r="D288" s="3">
        <v>6065.0024400000002</v>
      </c>
      <c r="E288" s="3" t="s">
        <v>1849</v>
      </c>
    </row>
    <row r="289" spans="1:5" x14ac:dyDescent="0.3">
      <c r="A289" s="3">
        <v>28.7</v>
      </c>
      <c r="B289" s="3">
        <v>11625.00488</v>
      </c>
      <c r="C289" s="3" t="s">
        <v>1849</v>
      </c>
      <c r="D289" s="3">
        <v>6065.0024400000002</v>
      </c>
      <c r="E289" s="3" t="s">
        <v>1849</v>
      </c>
    </row>
    <row r="290" spans="1:5" x14ac:dyDescent="0.3">
      <c r="A290" s="3">
        <v>28.8</v>
      </c>
      <c r="B290" s="3">
        <v>11625.00488</v>
      </c>
      <c r="C290" s="3" t="s">
        <v>1849</v>
      </c>
      <c r="D290" s="3">
        <v>6065.0024400000002</v>
      </c>
      <c r="E290" s="3" t="s">
        <v>1849</v>
      </c>
    </row>
    <row r="291" spans="1:5" x14ac:dyDescent="0.3">
      <c r="A291" s="3">
        <v>28.9</v>
      </c>
      <c r="B291" s="3">
        <v>11625.00488</v>
      </c>
      <c r="C291" s="3" t="s">
        <v>1849</v>
      </c>
      <c r="D291" s="3">
        <v>6065.0024400000002</v>
      </c>
      <c r="E291" s="3" t="s">
        <v>1849</v>
      </c>
    </row>
    <row r="292" spans="1:5" x14ac:dyDescent="0.3">
      <c r="A292" s="3">
        <v>29</v>
      </c>
      <c r="B292" s="3">
        <v>11625.00488</v>
      </c>
      <c r="C292" s="3" t="s">
        <v>1849</v>
      </c>
      <c r="D292" s="3">
        <v>6065.0024400000002</v>
      </c>
      <c r="E292" s="3" t="s">
        <v>1849</v>
      </c>
    </row>
    <row r="293" spans="1:5" x14ac:dyDescent="0.3">
      <c r="A293" s="3">
        <v>29.1</v>
      </c>
      <c r="B293" s="3">
        <v>11625.00488</v>
      </c>
      <c r="C293" s="3" t="s">
        <v>1849</v>
      </c>
      <c r="D293" s="3">
        <v>6065.0024400000002</v>
      </c>
      <c r="E293" s="3" t="s">
        <v>1849</v>
      </c>
    </row>
    <row r="294" spans="1:5" x14ac:dyDescent="0.3">
      <c r="A294" s="3">
        <v>29.2</v>
      </c>
      <c r="B294" s="3">
        <v>11625.00488</v>
      </c>
      <c r="C294" s="3" t="s">
        <v>1849</v>
      </c>
      <c r="D294" s="3">
        <v>6065.0024400000002</v>
      </c>
      <c r="E294" s="3" t="s">
        <v>1849</v>
      </c>
    </row>
    <row r="295" spans="1:5" x14ac:dyDescent="0.3">
      <c r="A295" s="3">
        <v>29.3</v>
      </c>
      <c r="B295" s="3">
        <v>11625.00488</v>
      </c>
      <c r="C295" s="3" t="s">
        <v>1849</v>
      </c>
      <c r="D295" s="3">
        <v>6065.0024400000002</v>
      </c>
      <c r="E295" s="3" t="s">
        <v>1849</v>
      </c>
    </row>
    <row r="296" spans="1:5" x14ac:dyDescent="0.3">
      <c r="A296" s="3">
        <v>29.4</v>
      </c>
      <c r="B296" s="3">
        <v>11625.00488</v>
      </c>
      <c r="C296" s="3" t="s">
        <v>1849</v>
      </c>
      <c r="D296" s="3">
        <v>6065.0024400000002</v>
      </c>
      <c r="E296" s="3" t="s">
        <v>1849</v>
      </c>
    </row>
    <row r="297" spans="1:5" x14ac:dyDescent="0.3">
      <c r="A297" s="3">
        <v>29.5</v>
      </c>
      <c r="B297" s="3">
        <v>11625.00488</v>
      </c>
      <c r="C297" s="3" t="s">
        <v>1849</v>
      </c>
      <c r="D297" s="3">
        <v>6065.0024400000002</v>
      </c>
      <c r="E297" s="3" t="s">
        <v>1849</v>
      </c>
    </row>
    <row r="298" spans="1:5" x14ac:dyDescent="0.3">
      <c r="A298" s="3">
        <v>29.61</v>
      </c>
      <c r="B298" s="3">
        <v>11625.00488</v>
      </c>
      <c r="C298" s="3" t="s">
        <v>1849</v>
      </c>
      <c r="D298" s="3">
        <v>6065.0024400000002</v>
      </c>
      <c r="E298" s="3" t="s">
        <v>1849</v>
      </c>
    </row>
    <row r="299" spans="1:5" x14ac:dyDescent="0.3">
      <c r="A299" s="3">
        <v>29.718</v>
      </c>
      <c r="B299" s="3">
        <v>11625.00488</v>
      </c>
      <c r="C299" s="3" t="s">
        <v>1849</v>
      </c>
      <c r="D299" s="3">
        <v>6065.0024400000002</v>
      </c>
      <c r="E299" s="3" t="s">
        <v>1849</v>
      </c>
    </row>
    <row r="300" spans="1:5" x14ac:dyDescent="0.3">
      <c r="A300" s="3">
        <v>29.8</v>
      </c>
      <c r="B300" s="3">
        <v>11625.099609999999</v>
      </c>
      <c r="C300" s="3" t="s">
        <v>1849</v>
      </c>
      <c r="D300" s="3">
        <v>6065.0024400000002</v>
      </c>
      <c r="E300" s="3" t="s">
        <v>1849</v>
      </c>
    </row>
    <row r="301" spans="1:5" x14ac:dyDescent="0.3">
      <c r="A301" s="3">
        <v>29.9</v>
      </c>
      <c r="B301" s="3">
        <v>11625.18555</v>
      </c>
      <c r="C301" s="3" t="s">
        <v>1849</v>
      </c>
      <c r="D301" s="3">
        <v>6297.2939500000002</v>
      </c>
      <c r="E301" s="3" t="s">
        <v>1849</v>
      </c>
    </row>
    <row r="302" spans="1:5" x14ac:dyDescent="0.3">
      <c r="A302" s="3">
        <v>30</v>
      </c>
      <c r="B302" s="3">
        <v>11625.262699999999</v>
      </c>
      <c r="C302" s="3" t="s">
        <v>1849</v>
      </c>
      <c r="D302" s="3">
        <v>6507.4799800000001</v>
      </c>
      <c r="E302" s="3" t="s">
        <v>1849</v>
      </c>
    </row>
    <row r="303" spans="1:5" x14ac:dyDescent="0.3">
      <c r="A303" s="3">
        <v>30.1</v>
      </c>
      <c r="B303" s="3">
        <v>11625.33301</v>
      </c>
      <c r="C303" s="3" t="s">
        <v>1849</v>
      </c>
      <c r="D303" s="3">
        <v>6697.6645500000004</v>
      </c>
      <c r="E303" s="3" t="s">
        <v>1849</v>
      </c>
    </row>
    <row r="304" spans="1:5" x14ac:dyDescent="0.3">
      <c r="A304" s="3">
        <v>30.2</v>
      </c>
      <c r="B304" s="3">
        <v>11625.396479999999</v>
      </c>
      <c r="C304" s="3" t="s">
        <v>1849</v>
      </c>
      <c r="D304" s="3">
        <v>6869.7504900000004</v>
      </c>
      <c r="E304" s="3" t="s">
        <v>1849</v>
      </c>
    </row>
    <row r="305" spans="1:5" x14ac:dyDescent="0.3">
      <c r="A305" s="3">
        <v>30.3</v>
      </c>
      <c r="B305" s="3">
        <v>11625.454100000001</v>
      </c>
      <c r="C305" s="3" t="s">
        <v>1849</v>
      </c>
      <c r="D305" s="3">
        <v>7025.4604499999996</v>
      </c>
      <c r="E305" s="3" t="s">
        <v>1849</v>
      </c>
    </row>
    <row r="306" spans="1:5" x14ac:dyDescent="0.3">
      <c r="A306" s="3">
        <v>30.4</v>
      </c>
      <c r="B306" s="3">
        <v>11625.505859999999</v>
      </c>
      <c r="C306" s="3" t="s">
        <v>1849</v>
      </c>
      <c r="D306" s="3">
        <v>7166.3525399999999</v>
      </c>
      <c r="E306" s="3" t="s">
        <v>1849</v>
      </c>
    </row>
    <row r="307" spans="1:5" x14ac:dyDescent="0.3">
      <c r="A307" s="3">
        <v>30.5</v>
      </c>
      <c r="B307" s="3">
        <v>11625.552729999999</v>
      </c>
      <c r="C307" s="3" t="s">
        <v>1849</v>
      </c>
      <c r="D307" s="3">
        <v>7293.83691</v>
      </c>
      <c r="E307" s="3" t="s">
        <v>1849</v>
      </c>
    </row>
    <row r="308" spans="1:5" x14ac:dyDescent="0.3">
      <c r="A308" s="3">
        <v>30.6</v>
      </c>
      <c r="B308" s="3">
        <v>11625.5957</v>
      </c>
      <c r="C308" s="3" t="s">
        <v>1849</v>
      </c>
      <c r="D308" s="3">
        <v>7409.1894499999999</v>
      </c>
      <c r="E308" s="3" t="s">
        <v>1849</v>
      </c>
    </row>
    <row r="309" spans="1:5" x14ac:dyDescent="0.3">
      <c r="A309" s="3">
        <v>30.7</v>
      </c>
      <c r="B309" s="3">
        <v>11625.63379</v>
      </c>
      <c r="C309" s="3" t="s">
        <v>1849</v>
      </c>
      <c r="D309" s="3">
        <v>7513.5649400000002</v>
      </c>
      <c r="E309" s="3" t="s">
        <v>1849</v>
      </c>
    </row>
    <row r="310" spans="1:5" x14ac:dyDescent="0.3">
      <c r="A310" s="3">
        <v>30.8</v>
      </c>
      <c r="B310" s="3">
        <v>11625.668949999999</v>
      </c>
      <c r="C310" s="3" t="s">
        <v>1849</v>
      </c>
      <c r="D310" s="3">
        <v>7608.0078100000001</v>
      </c>
      <c r="E310" s="3" t="s">
        <v>1849</v>
      </c>
    </row>
    <row r="311" spans="1:5" x14ac:dyDescent="0.3">
      <c r="A311" s="3">
        <v>30.9</v>
      </c>
      <c r="B311" s="3">
        <v>11625.700199999999</v>
      </c>
      <c r="C311" s="3" t="s">
        <v>1849</v>
      </c>
      <c r="D311" s="3">
        <v>7693.4628899999998</v>
      </c>
      <c r="E311" s="3" t="s">
        <v>1849</v>
      </c>
    </row>
    <row r="312" spans="1:5" x14ac:dyDescent="0.3">
      <c r="A312" s="3">
        <v>31</v>
      </c>
      <c r="B312" s="3">
        <v>11625.728520000001</v>
      </c>
      <c r="C312" s="3" t="s">
        <v>1849</v>
      </c>
      <c r="D312" s="3">
        <v>7770.7861300000004</v>
      </c>
      <c r="E312" s="3" t="s">
        <v>1849</v>
      </c>
    </row>
    <row r="313" spans="1:5" x14ac:dyDescent="0.3">
      <c r="A313" s="3">
        <v>31.1</v>
      </c>
      <c r="B313" s="3">
        <v>11625.753909999999</v>
      </c>
      <c r="C313" s="3" t="s">
        <v>1849</v>
      </c>
      <c r="D313" s="3">
        <v>7840.7509799999998</v>
      </c>
      <c r="E313" s="3" t="s">
        <v>1849</v>
      </c>
    </row>
    <row r="314" spans="1:5" x14ac:dyDescent="0.3">
      <c r="A314" s="3">
        <v>31.202999999999999</v>
      </c>
      <c r="B314" s="3">
        <v>11625.777340000001</v>
      </c>
      <c r="C314" s="3" t="s">
        <v>1849</v>
      </c>
      <c r="D314" s="3">
        <v>7904.0576199999996</v>
      </c>
      <c r="E314" s="3" t="s">
        <v>1849</v>
      </c>
    </row>
    <row r="315" spans="1:5" x14ac:dyDescent="0.3">
      <c r="A315" s="3">
        <v>31.305</v>
      </c>
      <c r="B315" s="3">
        <v>11625.79883</v>
      </c>
      <c r="C315" s="3" t="s">
        <v>1849</v>
      </c>
      <c r="D315" s="3">
        <v>7961.3398399999996</v>
      </c>
      <c r="E315" s="3" t="s">
        <v>1849</v>
      </c>
    </row>
    <row r="316" spans="1:5" x14ac:dyDescent="0.3">
      <c r="A316" s="3">
        <v>31.405999999999999</v>
      </c>
      <c r="B316" s="3">
        <v>11625.818359999999</v>
      </c>
      <c r="C316" s="3" t="s">
        <v>1849</v>
      </c>
      <c r="D316" s="3">
        <v>8013.1709000000001</v>
      </c>
      <c r="E316" s="3" t="s">
        <v>1849</v>
      </c>
    </row>
    <row r="317" spans="1:5" x14ac:dyDescent="0.3">
      <c r="A317" s="3">
        <v>31.5</v>
      </c>
      <c r="B317" s="3">
        <v>11625.835940000001</v>
      </c>
      <c r="C317" s="3" t="s">
        <v>1849</v>
      </c>
      <c r="D317" s="3">
        <v>8060.0698199999997</v>
      </c>
      <c r="E317" s="3" t="s">
        <v>1849</v>
      </c>
    </row>
    <row r="318" spans="1:5" x14ac:dyDescent="0.3">
      <c r="A318" s="3">
        <v>31.609000000000002</v>
      </c>
      <c r="B318" s="3">
        <v>11625.851559999999</v>
      </c>
      <c r="C318" s="3" t="s">
        <v>1849</v>
      </c>
      <c r="D318" s="3">
        <v>8102.5058600000002</v>
      </c>
      <c r="E318" s="3" t="s">
        <v>1849</v>
      </c>
    </row>
    <row r="319" spans="1:5" x14ac:dyDescent="0.3">
      <c r="A319" s="3">
        <v>31.702000000000002</v>
      </c>
      <c r="B319" s="3">
        <v>11625.865229999999</v>
      </c>
      <c r="C319" s="3" t="s">
        <v>1849</v>
      </c>
      <c r="D319" s="3">
        <v>8140.9033200000003</v>
      </c>
      <c r="E319" s="3" t="s">
        <v>1849</v>
      </c>
    </row>
    <row r="320" spans="1:5" x14ac:dyDescent="0.3">
      <c r="A320" s="3">
        <v>31.811</v>
      </c>
      <c r="B320" s="3">
        <v>11625.877930000001</v>
      </c>
      <c r="C320" s="3" t="s">
        <v>1849</v>
      </c>
      <c r="D320" s="3">
        <v>8175.6469699999998</v>
      </c>
      <c r="E320" s="3" t="s">
        <v>1849</v>
      </c>
    </row>
    <row r="321" spans="1:5" x14ac:dyDescent="0.3">
      <c r="A321" s="3">
        <v>31.9</v>
      </c>
      <c r="B321" s="3">
        <v>11625.889649999999</v>
      </c>
      <c r="C321" s="3" t="s">
        <v>1849</v>
      </c>
      <c r="D321" s="3">
        <v>8207.0839799999994</v>
      </c>
      <c r="E321" s="3" t="s">
        <v>1849</v>
      </c>
    </row>
    <row r="322" spans="1:5" x14ac:dyDescent="0.3">
      <c r="A322" s="3">
        <v>32.015999999999998</v>
      </c>
      <c r="B322" s="3">
        <v>11625.900390000001</v>
      </c>
      <c r="C322" s="3" t="s">
        <v>1849</v>
      </c>
      <c r="D322" s="3">
        <v>8235.5293000000001</v>
      </c>
      <c r="E322" s="3" t="s">
        <v>1849</v>
      </c>
    </row>
    <row r="323" spans="1:5" x14ac:dyDescent="0.3">
      <c r="A323" s="3">
        <v>32.113999999999997</v>
      </c>
      <c r="B323" s="3">
        <v>11625.910159999999</v>
      </c>
      <c r="C323" s="3" t="s">
        <v>1849</v>
      </c>
      <c r="D323" s="3">
        <v>8261.2675799999997</v>
      </c>
      <c r="E323" s="3" t="s">
        <v>1849</v>
      </c>
    </row>
    <row r="324" spans="1:5" x14ac:dyDescent="0.3">
      <c r="A324" s="3">
        <v>32.201999999999998</v>
      </c>
      <c r="B324" s="3">
        <v>11625.918949999999</v>
      </c>
      <c r="C324" s="3" t="s">
        <v>1849</v>
      </c>
      <c r="D324" s="3">
        <v>8284.5566400000007</v>
      </c>
      <c r="E324" s="3" t="s">
        <v>1849</v>
      </c>
    </row>
    <row r="325" spans="1:5" x14ac:dyDescent="0.3">
      <c r="A325" s="3">
        <v>32.299999999999997</v>
      </c>
      <c r="B325" s="3">
        <v>11625.92676</v>
      </c>
      <c r="C325" s="3" t="s">
        <v>1849</v>
      </c>
      <c r="D325" s="3">
        <v>8305.6298800000004</v>
      </c>
      <c r="E325" s="3" t="s">
        <v>1849</v>
      </c>
    </row>
    <row r="326" spans="1:5" x14ac:dyDescent="0.3">
      <c r="A326" s="3">
        <v>32.4</v>
      </c>
      <c r="B326" s="3">
        <v>11625.933590000001</v>
      </c>
      <c r="C326" s="3" t="s">
        <v>1849</v>
      </c>
      <c r="D326" s="3">
        <v>8324.6972700000006</v>
      </c>
      <c r="E326" s="3" t="s">
        <v>1849</v>
      </c>
    </row>
    <row r="327" spans="1:5" x14ac:dyDescent="0.3">
      <c r="A327" s="3">
        <v>32.5</v>
      </c>
      <c r="B327" s="3">
        <v>11625.93945</v>
      </c>
      <c r="C327" s="3" t="s">
        <v>1849</v>
      </c>
      <c r="D327" s="3">
        <v>8341.9501999999993</v>
      </c>
      <c r="E327" s="3" t="s">
        <v>1849</v>
      </c>
    </row>
    <row r="328" spans="1:5" x14ac:dyDescent="0.3">
      <c r="A328" s="3">
        <v>32.6</v>
      </c>
      <c r="B328" s="3">
        <v>11625.945309999999</v>
      </c>
      <c r="C328" s="3" t="s">
        <v>1849</v>
      </c>
      <c r="D328" s="3">
        <v>8357.5615199999993</v>
      </c>
      <c r="E328" s="3" t="s">
        <v>1849</v>
      </c>
    </row>
    <row r="329" spans="1:5" x14ac:dyDescent="0.3">
      <c r="A329" s="3">
        <v>32.700000000000003</v>
      </c>
      <c r="B329" s="3">
        <v>11625.950199999999</v>
      </c>
      <c r="C329" s="3" t="s">
        <v>1849</v>
      </c>
      <c r="D329" s="3">
        <v>8371.6875</v>
      </c>
      <c r="E329" s="3" t="s">
        <v>1849</v>
      </c>
    </row>
    <row r="330" spans="1:5" x14ac:dyDescent="0.3">
      <c r="A330" s="3">
        <v>32.799999999999997</v>
      </c>
      <c r="B330" s="3">
        <v>11625.95508</v>
      </c>
      <c r="C330" s="3" t="s">
        <v>1849</v>
      </c>
      <c r="D330" s="3">
        <v>8384.46875</v>
      </c>
      <c r="E330" s="3" t="s">
        <v>1849</v>
      </c>
    </row>
    <row r="331" spans="1:5" x14ac:dyDescent="0.3">
      <c r="A331" s="3">
        <v>32.9</v>
      </c>
      <c r="B331" s="3">
        <v>11625.958979999999</v>
      </c>
      <c r="C331" s="3" t="s">
        <v>1849</v>
      </c>
      <c r="D331" s="3">
        <v>8396.0341800000006</v>
      </c>
      <c r="E331" s="3" t="s">
        <v>1849</v>
      </c>
    </row>
    <row r="332" spans="1:5" x14ac:dyDescent="0.3">
      <c r="A332" s="3">
        <v>33</v>
      </c>
      <c r="B332" s="3">
        <v>11625.962890000001</v>
      </c>
      <c r="C332" s="3" t="s">
        <v>1849</v>
      </c>
      <c r="D332" s="3">
        <v>8406.4990199999993</v>
      </c>
      <c r="E332" s="3" t="s">
        <v>1849</v>
      </c>
    </row>
    <row r="333" spans="1:5" x14ac:dyDescent="0.3">
      <c r="A333" s="3">
        <v>33.1</v>
      </c>
      <c r="B333" s="3">
        <v>11625.9668</v>
      </c>
      <c r="C333" s="3" t="s">
        <v>1849</v>
      </c>
      <c r="D333" s="3">
        <v>8415.9677699999993</v>
      </c>
      <c r="E333" s="3" t="s">
        <v>1849</v>
      </c>
    </row>
    <row r="334" spans="1:5" x14ac:dyDescent="0.3">
      <c r="A334" s="3">
        <v>33.200000000000003</v>
      </c>
      <c r="B334" s="3">
        <v>11625.969730000001</v>
      </c>
      <c r="C334" s="3" t="s">
        <v>1849</v>
      </c>
      <c r="D334" s="3">
        <v>8424.5351599999995</v>
      </c>
      <c r="E334" s="3" t="s">
        <v>1849</v>
      </c>
    </row>
    <row r="335" spans="1:5" x14ac:dyDescent="0.3">
      <c r="A335" s="3">
        <v>33.299999999999997</v>
      </c>
      <c r="B335" s="3">
        <v>11625.972659999999</v>
      </c>
      <c r="C335" s="3" t="s">
        <v>1849</v>
      </c>
      <c r="D335" s="3">
        <v>8432.2871099999993</v>
      </c>
      <c r="E335" s="3" t="s">
        <v>1849</v>
      </c>
    </row>
    <row r="336" spans="1:5" x14ac:dyDescent="0.3">
      <c r="A336" s="3">
        <v>33.4</v>
      </c>
      <c r="B336" s="3">
        <v>11625.97559</v>
      </c>
      <c r="C336" s="3" t="s">
        <v>1849</v>
      </c>
      <c r="D336" s="3">
        <v>8439.3017600000003</v>
      </c>
      <c r="E336" s="3" t="s">
        <v>1849</v>
      </c>
    </row>
    <row r="337" spans="1:5" x14ac:dyDescent="0.3">
      <c r="A337" s="3">
        <v>33.5</v>
      </c>
      <c r="B337" s="3">
        <v>11625.97754</v>
      </c>
      <c r="C337" s="3" t="s">
        <v>1849</v>
      </c>
      <c r="D337" s="3">
        <v>8445.64941</v>
      </c>
      <c r="E337" s="3" t="s">
        <v>1849</v>
      </c>
    </row>
    <row r="338" spans="1:5" x14ac:dyDescent="0.3">
      <c r="A338" s="3">
        <v>33.6</v>
      </c>
      <c r="B338" s="3">
        <v>11625.97949</v>
      </c>
      <c r="C338" s="3" t="s">
        <v>1849</v>
      </c>
      <c r="D338" s="3">
        <v>8451.3925799999997</v>
      </c>
      <c r="E338" s="3" t="s">
        <v>1849</v>
      </c>
    </row>
    <row r="339" spans="1:5" x14ac:dyDescent="0.3">
      <c r="A339" s="3">
        <v>33.700000000000003</v>
      </c>
      <c r="B339" s="3">
        <v>11625.981449999999</v>
      </c>
      <c r="C339" s="3" t="s">
        <v>1849</v>
      </c>
      <c r="D339" s="3">
        <v>8456.5888699999996</v>
      </c>
      <c r="E339" s="3" t="s">
        <v>1849</v>
      </c>
    </row>
    <row r="340" spans="1:5" x14ac:dyDescent="0.3">
      <c r="A340" s="3">
        <v>33.799999999999997</v>
      </c>
      <c r="B340" s="3">
        <v>11625.983399999999</v>
      </c>
      <c r="C340" s="3" t="s">
        <v>1849</v>
      </c>
      <c r="D340" s="3">
        <v>8461.2910200000006</v>
      </c>
      <c r="E340" s="3" t="s">
        <v>1849</v>
      </c>
    </row>
    <row r="341" spans="1:5" x14ac:dyDescent="0.3">
      <c r="A341" s="3">
        <v>33.9</v>
      </c>
      <c r="B341" s="3">
        <v>11625.985350000001</v>
      </c>
      <c r="C341" s="3" t="s">
        <v>1849</v>
      </c>
      <c r="D341" s="3">
        <v>8465.5458999999992</v>
      </c>
      <c r="E341" s="3" t="s">
        <v>1849</v>
      </c>
    </row>
    <row r="342" spans="1:5" x14ac:dyDescent="0.3">
      <c r="A342" s="3">
        <v>34</v>
      </c>
      <c r="B342" s="3">
        <v>11625.98633</v>
      </c>
      <c r="C342" s="3" t="s">
        <v>1849</v>
      </c>
      <c r="D342" s="3">
        <v>8469.3955100000003</v>
      </c>
      <c r="E342" s="3" t="s">
        <v>1849</v>
      </c>
    </row>
    <row r="343" spans="1:5" x14ac:dyDescent="0.3">
      <c r="A343" s="3">
        <v>34.1</v>
      </c>
      <c r="B343" s="3">
        <v>11625.987300000001</v>
      </c>
      <c r="C343" s="3" t="s">
        <v>1849</v>
      </c>
      <c r="D343" s="3">
        <v>8472.8789099999995</v>
      </c>
      <c r="E343" s="3" t="s">
        <v>1849</v>
      </c>
    </row>
    <row r="344" spans="1:5" x14ac:dyDescent="0.3">
      <c r="A344" s="3">
        <v>34.200000000000003</v>
      </c>
      <c r="B344" s="3">
        <v>11625.98828</v>
      </c>
      <c r="C344" s="3" t="s">
        <v>1849</v>
      </c>
      <c r="D344" s="3">
        <v>8476.03125</v>
      </c>
      <c r="E344" s="3" t="s">
        <v>1849</v>
      </c>
    </row>
    <row r="345" spans="1:5" x14ac:dyDescent="0.3">
      <c r="A345" s="3">
        <v>34.299999999999997</v>
      </c>
      <c r="B345" s="3">
        <v>11625.98926</v>
      </c>
      <c r="C345" s="3" t="s">
        <v>1849</v>
      </c>
      <c r="D345" s="3">
        <v>8478.8828099999992</v>
      </c>
      <c r="E345" s="3" t="s">
        <v>1849</v>
      </c>
    </row>
    <row r="346" spans="1:5" x14ac:dyDescent="0.3">
      <c r="A346" s="3">
        <v>34.4</v>
      </c>
      <c r="B346" s="3">
        <v>11625.990229999999</v>
      </c>
      <c r="C346" s="3" t="s">
        <v>1849</v>
      </c>
      <c r="D346" s="3">
        <v>8481.4628900000007</v>
      </c>
      <c r="E346" s="3" t="s">
        <v>1849</v>
      </c>
    </row>
    <row r="347" spans="1:5" x14ac:dyDescent="0.3">
      <c r="A347" s="3">
        <v>34.5</v>
      </c>
      <c r="B347" s="3">
        <v>11625.99121</v>
      </c>
      <c r="C347" s="3" t="s">
        <v>1849</v>
      </c>
      <c r="D347" s="3">
        <v>8483.7978500000008</v>
      </c>
      <c r="E347" s="3" t="s">
        <v>1849</v>
      </c>
    </row>
    <row r="348" spans="1:5" x14ac:dyDescent="0.3">
      <c r="A348" s="3">
        <v>34.6</v>
      </c>
      <c r="B348" s="3">
        <v>11625.992190000001</v>
      </c>
      <c r="C348" s="3" t="s">
        <v>1849</v>
      </c>
      <c r="D348" s="3">
        <v>8485.9111300000004</v>
      </c>
      <c r="E348" s="3" t="s">
        <v>1849</v>
      </c>
    </row>
    <row r="349" spans="1:5" x14ac:dyDescent="0.3">
      <c r="A349" s="3">
        <v>34.700000000000003</v>
      </c>
      <c r="B349" s="3">
        <v>11625.99316</v>
      </c>
      <c r="C349" s="3" t="s">
        <v>1849</v>
      </c>
      <c r="D349" s="3">
        <v>8487.8232399999997</v>
      </c>
      <c r="E349" s="3" t="s">
        <v>1849</v>
      </c>
    </row>
    <row r="350" spans="1:5" x14ac:dyDescent="0.3">
      <c r="A350" s="3">
        <v>34.799999999999997</v>
      </c>
      <c r="B350" s="3">
        <v>11625.994140000001</v>
      </c>
      <c r="C350" s="3" t="s">
        <v>1849</v>
      </c>
      <c r="D350" s="3">
        <v>8489.5527299999994</v>
      </c>
      <c r="E350" s="3" t="s">
        <v>1849</v>
      </c>
    </row>
    <row r="351" spans="1:5" x14ac:dyDescent="0.3">
      <c r="A351" s="3">
        <v>34.9</v>
      </c>
      <c r="B351" s="3">
        <v>11625.99512</v>
      </c>
      <c r="C351" s="3" t="s">
        <v>1849</v>
      </c>
      <c r="D351" s="3">
        <v>8491.11816</v>
      </c>
      <c r="E351" s="3" t="s">
        <v>1849</v>
      </c>
    </row>
    <row r="352" spans="1:5" x14ac:dyDescent="0.3">
      <c r="A352" s="3">
        <v>35.005000000000003</v>
      </c>
      <c r="B352" s="3">
        <v>11625.99512</v>
      </c>
      <c r="C352" s="3" t="s">
        <v>1849</v>
      </c>
      <c r="D352" s="3">
        <v>8492.5341800000006</v>
      </c>
      <c r="E352" s="3" t="s">
        <v>1849</v>
      </c>
    </row>
    <row r="353" spans="1:5" x14ac:dyDescent="0.3">
      <c r="A353" s="3">
        <v>35.103000000000002</v>
      </c>
      <c r="B353" s="3">
        <v>11625.99512</v>
      </c>
      <c r="C353" s="3" t="s">
        <v>1849</v>
      </c>
      <c r="D353" s="3">
        <v>8493.8154300000006</v>
      </c>
      <c r="E353" s="3" t="s">
        <v>1849</v>
      </c>
    </row>
    <row r="354" spans="1:5" x14ac:dyDescent="0.3">
      <c r="A354" s="3">
        <v>35.200000000000003</v>
      </c>
      <c r="B354" s="3">
        <v>11625.99512</v>
      </c>
      <c r="C354" s="3" t="s">
        <v>1849</v>
      </c>
      <c r="D354" s="3">
        <v>8494.9746099999993</v>
      </c>
      <c r="E354" s="3" t="s">
        <v>1849</v>
      </c>
    </row>
    <row r="355" spans="1:5" x14ac:dyDescent="0.3">
      <c r="A355" s="3">
        <v>35.301000000000002</v>
      </c>
      <c r="B355" s="3">
        <v>11625.99512</v>
      </c>
      <c r="C355" s="3" t="s">
        <v>1849</v>
      </c>
      <c r="D355" s="3">
        <v>8496.0234400000008</v>
      </c>
      <c r="E355" s="3" t="s">
        <v>1849</v>
      </c>
    </row>
    <row r="356" spans="1:5" x14ac:dyDescent="0.3">
      <c r="A356" s="3">
        <v>35.4</v>
      </c>
      <c r="B356" s="3">
        <v>11625.99512</v>
      </c>
      <c r="C356" s="3" t="s">
        <v>1849</v>
      </c>
      <c r="D356" s="3">
        <v>8496.9726599999995</v>
      </c>
      <c r="E356" s="3" t="s">
        <v>1849</v>
      </c>
    </row>
    <row r="357" spans="1:5" x14ac:dyDescent="0.3">
      <c r="A357" s="3">
        <v>35.5</v>
      </c>
      <c r="B357" s="3">
        <v>11625.99512</v>
      </c>
      <c r="C357" s="3" t="s">
        <v>1849</v>
      </c>
      <c r="D357" s="3">
        <v>8497.8320299999996</v>
      </c>
      <c r="E357" s="3" t="s">
        <v>1849</v>
      </c>
    </row>
    <row r="358" spans="1:5" x14ac:dyDescent="0.3">
      <c r="A358" s="3">
        <v>35.6</v>
      </c>
      <c r="B358" s="3">
        <v>11625.99512</v>
      </c>
      <c r="C358" s="3" t="s">
        <v>1849</v>
      </c>
      <c r="D358" s="3">
        <v>8498.6093799999999</v>
      </c>
      <c r="E358" s="3" t="s">
        <v>1849</v>
      </c>
    </row>
    <row r="359" spans="1:5" x14ac:dyDescent="0.3">
      <c r="A359" s="3">
        <v>35.700000000000003</v>
      </c>
      <c r="B359" s="3">
        <v>11625.99512</v>
      </c>
      <c r="C359" s="3" t="s">
        <v>1849</v>
      </c>
      <c r="D359" s="3">
        <v>8499.3125</v>
      </c>
      <c r="E359" s="3" t="s">
        <v>1849</v>
      </c>
    </row>
    <row r="360" spans="1:5" x14ac:dyDescent="0.3">
      <c r="A360" s="3">
        <v>35.799999999999997</v>
      </c>
      <c r="B360" s="3">
        <v>11625.99512</v>
      </c>
      <c r="C360" s="3" t="s">
        <v>1849</v>
      </c>
      <c r="D360" s="3">
        <v>8499.9492200000004</v>
      </c>
      <c r="E360" s="3" t="s">
        <v>1849</v>
      </c>
    </row>
    <row r="361" spans="1:5" x14ac:dyDescent="0.3">
      <c r="A361" s="3">
        <v>35.9</v>
      </c>
      <c r="B361" s="3">
        <v>11625.99512</v>
      </c>
      <c r="C361" s="3" t="s">
        <v>1849</v>
      </c>
      <c r="D361" s="3">
        <v>8500.5253900000007</v>
      </c>
      <c r="E361" s="3" t="s">
        <v>1849</v>
      </c>
    </row>
    <row r="362" spans="1:5" x14ac:dyDescent="0.3">
      <c r="A362" s="3">
        <v>36</v>
      </c>
      <c r="B362" s="3">
        <v>11625.99512</v>
      </c>
      <c r="C362" s="3" t="s">
        <v>1849</v>
      </c>
      <c r="D362" s="3">
        <v>8501.0458999999992</v>
      </c>
      <c r="E362" s="3" t="s">
        <v>1849</v>
      </c>
    </row>
    <row r="363" spans="1:5" x14ac:dyDescent="0.3">
      <c r="A363" s="3">
        <v>36.1</v>
      </c>
      <c r="B363" s="3">
        <v>11625.99512</v>
      </c>
      <c r="C363" s="3" t="s">
        <v>1849</v>
      </c>
      <c r="D363" s="3">
        <v>8501.5175799999997</v>
      </c>
      <c r="E363" s="3" t="s">
        <v>1849</v>
      </c>
    </row>
    <row r="364" spans="1:5" x14ac:dyDescent="0.3">
      <c r="A364" s="3">
        <v>36.200000000000003</v>
      </c>
      <c r="B364" s="3">
        <v>11625.99512</v>
      </c>
      <c r="C364" s="3" t="s">
        <v>1849</v>
      </c>
      <c r="D364" s="3">
        <v>8501.94434</v>
      </c>
      <c r="E364" s="3" t="s">
        <v>1849</v>
      </c>
    </row>
    <row r="365" spans="1:5" x14ac:dyDescent="0.3">
      <c r="A365" s="3">
        <v>36.299999999999997</v>
      </c>
      <c r="B365" s="3">
        <v>11625.99512</v>
      </c>
      <c r="C365" s="3" t="s">
        <v>1849</v>
      </c>
      <c r="D365" s="3">
        <v>8502.3300799999997</v>
      </c>
      <c r="E365" s="3" t="s">
        <v>1849</v>
      </c>
    </row>
    <row r="366" spans="1:5" x14ac:dyDescent="0.3">
      <c r="A366" s="3">
        <v>36.4</v>
      </c>
      <c r="B366" s="3">
        <v>11625.99512</v>
      </c>
      <c r="C366" s="3" t="s">
        <v>1849</v>
      </c>
      <c r="D366" s="3">
        <v>8502.6796900000008</v>
      </c>
      <c r="E366" s="3" t="s">
        <v>1849</v>
      </c>
    </row>
    <row r="367" spans="1:5" x14ac:dyDescent="0.3">
      <c r="A367" s="3">
        <v>36.5</v>
      </c>
      <c r="B367" s="3">
        <v>11625.99512</v>
      </c>
      <c r="C367" s="3" t="s">
        <v>1849</v>
      </c>
      <c r="D367" s="3">
        <v>8502.9960900000005</v>
      </c>
      <c r="E367" s="3" t="s">
        <v>1849</v>
      </c>
    </row>
    <row r="368" spans="1:5" x14ac:dyDescent="0.3">
      <c r="A368" s="3">
        <v>36.6</v>
      </c>
      <c r="B368" s="3">
        <v>11625.99512</v>
      </c>
      <c r="C368" s="3" t="s">
        <v>1849</v>
      </c>
      <c r="D368" s="3">
        <v>8503.2822300000007</v>
      </c>
      <c r="E368" s="3" t="s">
        <v>1849</v>
      </c>
    </row>
    <row r="369" spans="1:5" x14ac:dyDescent="0.3">
      <c r="A369" s="3">
        <v>36.700000000000003</v>
      </c>
      <c r="B369" s="3">
        <v>11625.99512</v>
      </c>
      <c r="C369" s="3" t="s">
        <v>1849</v>
      </c>
      <c r="D369" s="3">
        <v>8503.5410200000006</v>
      </c>
      <c r="E369" s="3" t="s">
        <v>1849</v>
      </c>
    </row>
    <row r="370" spans="1:5" x14ac:dyDescent="0.3">
      <c r="A370" s="3">
        <v>36.799999999999997</v>
      </c>
      <c r="B370" s="3">
        <v>11625.99512</v>
      </c>
      <c r="C370" s="3" t="s">
        <v>1849</v>
      </c>
      <c r="D370" s="3">
        <v>8503.7753900000007</v>
      </c>
      <c r="E370" s="3" t="s">
        <v>1849</v>
      </c>
    </row>
    <row r="371" spans="1:5" x14ac:dyDescent="0.3">
      <c r="A371" s="3">
        <v>36.9</v>
      </c>
      <c r="B371" s="3">
        <v>11625.99512</v>
      </c>
      <c r="C371" s="3" t="s">
        <v>1849</v>
      </c>
      <c r="D371" s="3">
        <v>8503.9873000000007</v>
      </c>
      <c r="E371" s="3" t="s">
        <v>1849</v>
      </c>
    </row>
    <row r="372" spans="1:5" x14ac:dyDescent="0.3">
      <c r="A372" s="3">
        <v>37</v>
      </c>
      <c r="B372" s="3">
        <v>11625.99512</v>
      </c>
      <c r="C372" s="3" t="s">
        <v>1849</v>
      </c>
      <c r="D372" s="3">
        <v>8504.1787100000001</v>
      </c>
      <c r="E372" s="3" t="s">
        <v>1849</v>
      </c>
    </row>
    <row r="373" spans="1:5" x14ac:dyDescent="0.3">
      <c r="A373" s="3">
        <v>37.1</v>
      </c>
      <c r="B373" s="3">
        <v>11625.99512</v>
      </c>
      <c r="C373" s="3" t="s">
        <v>1849</v>
      </c>
      <c r="D373" s="3">
        <v>8504.3515599999992</v>
      </c>
      <c r="E373" s="3" t="s">
        <v>1849</v>
      </c>
    </row>
    <row r="374" spans="1:5" x14ac:dyDescent="0.3">
      <c r="A374" s="3">
        <v>37.200000000000003</v>
      </c>
      <c r="B374" s="3">
        <v>11625.99512</v>
      </c>
      <c r="C374" s="3" t="s">
        <v>1849</v>
      </c>
      <c r="D374" s="3">
        <v>8504.5087899999999</v>
      </c>
      <c r="E374" s="3" t="s">
        <v>1849</v>
      </c>
    </row>
    <row r="375" spans="1:5" x14ac:dyDescent="0.3">
      <c r="A375" s="3">
        <v>37.299999999999997</v>
      </c>
      <c r="B375" s="3">
        <v>11625.99512</v>
      </c>
      <c r="C375" s="3" t="s">
        <v>1849</v>
      </c>
      <c r="D375" s="3">
        <v>8504.6503900000007</v>
      </c>
      <c r="E375" s="3" t="s">
        <v>1849</v>
      </c>
    </row>
    <row r="376" spans="1:5" x14ac:dyDescent="0.3">
      <c r="A376" s="3">
        <v>37.4</v>
      </c>
      <c r="B376" s="3">
        <v>11625.99512</v>
      </c>
      <c r="C376" s="3" t="s">
        <v>1849</v>
      </c>
      <c r="D376" s="3">
        <v>8504.7793000000001</v>
      </c>
      <c r="E376" s="3" t="s">
        <v>1849</v>
      </c>
    </row>
    <row r="377" spans="1:5" x14ac:dyDescent="0.3">
      <c r="A377" s="3">
        <v>37.5</v>
      </c>
      <c r="B377" s="3">
        <v>11625.99512</v>
      </c>
      <c r="C377" s="3" t="s">
        <v>1849</v>
      </c>
      <c r="D377" s="3">
        <v>8504.8955100000003</v>
      </c>
      <c r="E377" s="3" t="s">
        <v>1849</v>
      </c>
    </row>
    <row r="378" spans="1:5" x14ac:dyDescent="0.3">
      <c r="A378" s="3">
        <v>37.6</v>
      </c>
      <c r="B378" s="3">
        <v>11625.99512</v>
      </c>
      <c r="C378" s="3" t="s">
        <v>1849</v>
      </c>
      <c r="D378" s="3">
        <v>8505.0009800000007</v>
      </c>
      <c r="E378" s="3" t="s">
        <v>1849</v>
      </c>
    </row>
    <row r="379" spans="1:5" x14ac:dyDescent="0.3">
      <c r="A379" s="3">
        <v>37.700000000000003</v>
      </c>
      <c r="B379" s="3">
        <v>11625.99512</v>
      </c>
      <c r="C379" s="3" t="s">
        <v>1849</v>
      </c>
      <c r="D379" s="3">
        <v>8505.0956999999999</v>
      </c>
      <c r="E379" s="3" t="s">
        <v>1849</v>
      </c>
    </row>
    <row r="380" spans="1:5" x14ac:dyDescent="0.3">
      <c r="A380" s="3">
        <v>37.799999999999997</v>
      </c>
      <c r="B380" s="3">
        <v>11625.99512</v>
      </c>
      <c r="C380" s="3" t="s">
        <v>1849</v>
      </c>
      <c r="D380" s="3">
        <v>8505.1816400000007</v>
      </c>
      <c r="E380" s="3" t="s">
        <v>1849</v>
      </c>
    </row>
    <row r="381" spans="1:5" x14ac:dyDescent="0.3">
      <c r="A381" s="3">
        <v>37.9</v>
      </c>
      <c r="B381" s="3">
        <v>11625.99512</v>
      </c>
      <c r="C381" s="3" t="s">
        <v>1849</v>
      </c>
      <c r="D381" s="3">
        <v>8505.2597700000006</v>
      </c>
      <c r="E381" s="3" t="s">
        <v>1849</v>
      </c>
    </row>
    <row r="382" spans="1:5" x14ac:dyDescent="0.3">
      <c r="A382" s="3">
        <v>38</v>
      </c>
      <c r="B382" s="3">
        <v>11625.99512</v>
      </c>
      <c r="C382" s="3" t="s">
        <v>1849</v>
      </c>
      <c r="D382" s="3">
        <v>8505.3300799999997</v>
      </c>
      <c r="E382" s="3" t="s">
        <v>1849</v>
      </c>
    </row>
    <row r="383" spans="1:5" x14ac:dyDescent="0.3">
      <c r="A383" s="3">
        <v>38.1</v>
      </c>
      <c r="B383" s="3">
        <v>11625.99512</v>
      </c>
      <c r="C383" s="3" t="s">
        <v>1849</v>
      </c>
      <c r="D383" s="3">
        <v>8505.3935500000007</v>
      </c>
      <c r="E383" s="3" t="s">
        <v>1849</v>
      </c>
    </row>
    <row r="384" spans="1:5" x14ac:dyDescent="0.3">
      <c r="A384" s="3">
        <v>38.200000000000003</v>
      </c>
      <c r="B384" s="3">
        <v>11625.99512</v>
      </c>
      <c r="C384" s="3" t="s">
        <v>1849</v>
      </c>
      <c r="D384" s="3">
        <v>8505.4511700000003</v>
      </c>
      <c r="E384" s="3" t="s">
        <v>1849</v>
      </c>
    </row>
    <row r="385" spans="1:5" x14ac:dyDescent="0.3">
      <c r="A385" s="3">
        <v>38.299999999999997</v>
      </c>
      <c r="B385" s="3">
        <v>11625.99512</v>
      </c>
      <c r="C385" s="3" t="s">
        <v>1849</v>
      </c>
      <c r="D385" s="3">
        <v>8505.5029300000006</v>
      </c>
      <c r="E385" s="3" t="s">
        <v>1849</v>
      </c>
    </row>
    <row r="386" spans="1:5" x14ac:dyDescent="0.3">
      <c r="A386" s="3">
        <v>38.4</v>
      </c>
      <c r="B386" s="3">
        <v>11625.99512</v>
      </c>
      <c r="C386" s="3" t="s">
        <v>1849</v>
      </c>
      <c r="D386" s="3">
        <v>8505.5498000000007</v>
      </c>
      <c r="E386" s="3" t="s">
        <v>1849</v>
      </c>
    </row>
    <row r="387" spans="1:5" x14ac:dyDescent="0.3">
      <c r="A387" s="3">
        <v>38.5</v>
      </c>
      <c r="B387" s="3">
        <v>11625.99512</v>
      </c>
      <c r="C387" s="3" t="s">
        <v>1849</v>
      </c>
      <c r="D387" s="3">
        <v>8505.5927699999993</v>
      </c>
      <c r="E387" s="3" t="s">
        <v>1849</v>
      </c>
    </row>
    <row r="388" spans="1:5" x14ac:dyDescent="0.3">
      <c r="A388" s="3">
        <v>38.6</v>
      </c>
      <c r="B388" s="3">
        <v>11625.99512</v>
      </c>
      <c r="C388" s="3" t="s">
        <v>1849</v>
      </c>
      <c r="D388" s="3">
        <v>8505.63184</v>
      </c>
      <c r="E388" s="3" t="s">
        <v>1849</v>
      </c>
    </row>
    <row r="389" spans="1:5" x14ac:dyDescent="0.3">
      <c r="A389" s="3">
        <v>38.700000000000003</v>
      </c>
      <c r="B389" s="3">
        <v>11625.99512</v>
      </c>
      <c r="C389" s="3" t="s">
        <v>1849</v>
      </c>
      <c r="D389" s="3">
        <v>8505.6669899999997</v>
      </c>
      <c r="E389" s="3" t="s">
        <v>1849</v>
      </c>
    </row>
    <row r="390" spans="1:5" x14ac:dyDescent="0.3">
      <c r="A390" s="3">
        <v>38.799999999999997</v>
      </c>
      <c r="B390" s="3">
        <v>11625.99512</v>
      </c>
      <c r="C390" s="3" t="s">
        <v>1849</v>
      </c>
      <c r="D390" s="3">
        <v>8505.6982399999997</v>
      </c>
      <c r="E390" s="3" t="s">
        <v>1849</v>
      </c>
    </row>
    <row r="391" spans="1:5" x14ac:dyDescent="0.3">
      <c r="A391" s="3">
        <v>38.9</v>
      </c>
      <c r="B391" s="3">
        <v>11625.99512</v>
      </c>
      <c r="C391" s="3" t="s">
        <v>1849</v>
      </c>
      <c r="D391" s="3">
        <v>8505.7265599999992</v>
      </c>
      <c r="E391" s="3" t="s">
        <v>1849</v>
      </c>
    </row>
    <row r="392" spans="1:5" x14ac:dyDescent="0.3">
      <c r="A392" s="3">
        <v>39</v>
      </c>
      <c r="B392" s="3">
        <v>11625.99512</v>
      </c>
      <c r="C392" s="3" t="s">
        <v>1849</v>
      </c>
      <c r="D392" s="3">
        <v>8505.7529300000006</v>
      </c>
      <c r="E392" s="3" t="s">
        <v>1849</v>
      </c>
    </row>
    <row r="393" spans="1:5" x14ac:dyDescent="0.3">
      <c r="A393" s="3">
        <v>39.1</v>
      </c>
      <c r="B393" s="3">
        <v>11625.99512</v>
      </c>
      <c r="C393" s="3" t="s">
        <v>1849</v>
      </c>
      <c r="D393" s="3">
        <v>8505.7763699999996</v>
      </c>
      <c r="E393" s="3" t="s">
        <v>1849</v>
      </c>
    </row>
    <row r="394" spans="1:5" x14ac:dyDescent="0.3">
      <c r="A394" s="3">
        <v>39.200000000000003</v>
      </c>
      <c r="B394" s="3">
        <v>11625.99512</v>
      </c>
      <c r="C394" s="3" t="s">
        <v>1849</v>
      </c>
      <c r="D394" s="3">
        <v>8505.7978500000008</v>
      </c>
      <c r="E394" s="3" t="s">
        <v>1849</v>
      </c>
    </row>
    <row r="395" spans="1:5" x14ac:dyDescent="0.3">
      <c r="A395" s="3">
        <v>39.299999999999997</v>
      </c>
      <c r="B395" s="3">
        <v>11625.99512</v>
      </c>
      <c r="C395" s="3" t="s">
        <v>1849</v>
      </c>
      <c r="D395" s="3">
        <v>8505.8173800000004</v>
      </c>
      <c r="E395" s="3" t="s">
        <v>1849</v>
      </c>
    </row>
    <row r="396" spans="1:5" x14ac:dyDescent="0.3">
      <c r="A396" s="3">
        <v>39.4</v>
      </c>
      <c r="B396" s="3">
        <v>11625.99512</v>
      </c>
      <c r="C396" s="3" t="s">
        <v>1849</v>
      </c>
      <c r="D396" s="3">
        <v>8505.8349600000001</v>
      </c>
      <c r="E396" s="3" t="s">
        <v>1849</v>
      </c>
    </row>
    <row r="397" spans="1:5" x14ac:dyDescent="0.3">
      <c r="A397" s="3">
        <v>39.5</v>
      </c>
      <c r="B397" s="3">
        <v>11625.99512</v>
      </c>
      <c r="C397" s="3" t="s">
        <v>1849</v>
      </c>
      <c r="D397" s="3">
        <v>8505.85059</v>
      </c>
      <c r="E397" s="3" t="s">
        <v>1849</v>
      </c>
    </row>
    <row r="398" spans="1:5" x14ac:dyDescent="0.3">
      <c r="A398" s="3">
        <v>39.6</v>
      </c>
      <c r="B398" s="3">
        <v>11625.99512</v>
      </c>
      <c r="C398" s="3" t="s">
        <v>1849</v>
      </c>
      <c r="D398" s="3">
        <v>8505.8652299999994</v>
      </c>
      <c r="E398" s="3" t="s">
        <v>1849</v>
      </c>
    </row>
    <row r="399" spans="1:5" x14ac:dyDescent="0.3">
      <c r="A399" s="3">
        <v>39.700000000000003</v>
      </c>
      <c r="B399" s="3">
        <v>11625.99512</v>
      </c>
      <c r="C399" s="3" t="s">
        <v>1849</v>
      </c>
      <c r="D399" s="3">
        <v>8505.8779300000006</v>
      </c>
      <c r="E399" s="3" t="s">
        <v>1849</v>
      </c>
    </row>
    <row r="400" spans="1:5" x14ac:dyDescent="0.3">
      <c r="A400" s="3">
        <v>39.799999999999997</v>
      </c>
      <c r="B400" s="3">
        <v>11625.99512</v>
      </c>
      <c r="C400" s="3" t="s">
        <v>1849</v>
      </c>
      <c r="D400" s="3">
        <v>8505.8896499999992</v>
      </c>
      <c r="E400" s="3" t="s">
        <v>1849</v>
      </c>
    </row>
    <row r="401" spans="1:5" x14ac:dyDescent="0.3">
      <c r="A401" s="3">
        <v>39.9</v>
      </c>
      <c r="B401" s="3">
        <v>11625.99512</v>
      </c>
      <c r="C401" s="3" t="s">
        <v>1849</v>
      </c>
      <c r="D401" s="3">
        <v>8505.9003900000007</v>
      </c>
      <c r="E401" s="3" t="s">
        <v>1849</v>
      </c>
    </row>
    <row r="402" spans="1:5" x14ac:dyDescent="0.3">
      <c r="A402" s="3">
        <v>40</v>
      </c>
      <c r="B402" s="3">
        <v>11625.99512</v>
      </c>
      <c r="C402" s="3" t="s">
        <v>1849</v>
      </c>
      <c r="D402" s="3">
        <v>8505.9101599999995</v>
      </c>
      <c r="E402" s="3" t="s">
        <v>1849</v>
      </c>
    </row>
    <row r="403" spans="1:5" x14ac:dyDescent="0.3">
      <c r="A403" s="3">
        <v>40.1</v>
      </c>
      <c r="B403" s="3">
        <v>11625.99512</v>
      </c>
      <c r="C403" s="3" t="s">
        <v>1849</v>
      </c>
      <c r="D403" s="3">
        <v>8505.9189499999993</v>
      </c>
      <c r="E403" s="3" t="s">
        <v>1849</v>
      </c>
    </row>
    <row r="404" spans="1:5" x14ac:dyDescent="0.3">
      <c r="A404" s="3">
        <v>40.200000000000003</v>
      </c>
      <c r="B404" s="3">
        <v>11625.99512</v>
      </c>
      <c r="C404" s="3" t="s">
        <v>1849</v>
      </c>
      <c r="D404" s="3">
        <v>8505.9267600000003</v>
      </c>
      <c r="E404" s="3" t="s">
        <v>1849</v>
      </c>
    </row>
    <row r="405" spans="1:5" x14ac:dyDescent="0.3">
      <c r="A405" s="3">
        <v>40.299999999999997</v>
      </c>
      <c r="B405" s="3">
        <v>11625.99512</v>
      </c>
      <c r="C405" s="3" t="s">
        <v>1849</v>
      </c>
      <c r="D405" s="3">
        <v>8505.9335900000005</v>
      </c>
      <c r="E405" s="3" t="s">
        <v>1849</v>
      </c>
    </row>
    <row r="406" spans="1:5" x14ac:dyDescent="0.3">
      <c r="A406" s="3">
        <v>40.4</v>
      </c>
      <c r="B406" s="3">
        <v>11625.99512</v>
      </c>
      <c r="C406" s="3" t="s">
        <v>1849</v>
      </c>
      <c r="D406" s="3">
        <v>8505.9394499999999</v>
      </c>
      <c r="E406" s="3" t="s">
        <v>1849</v>
      </c>
    </row>
    <row r="407" spans="1:5" x14ac:dyDescent="0.3">
      <c r="A407" s="3">
        <v>40.5</v>
      </c>
      <c r="B407" s="3">
        <v>11625.99512</v>
      </c>
      <c r="C407" s="3" t="s">
        <v>1849</v>
      </c>
      <c r="D407" s="3">
        <v>8505.9453099999992</v>
      </c>
      <c r="E407" s="3" t="s">
        <v>1849</v>
      </c>
    </row>
    <row r="408" spans="1:5" x14ac:dyDescent="0.3">
      <c r="A408" s="3">
        <v>40.6</v>
      </c>
      <c r="B408" s="3">
        <v>11625.99512</v>
      </c>
      <c r="C408" s="3" t="s">
        <v>1849</v>
      </c>
      <c r="D408" s="3">
        <v>8505.9501999999993</v>
      </c>
      <c r="E408" s="3" t="s">
        <v>1849</v>
      </c>
    </row>
    <row r="409" spans="1:5" x14ac:dyDescent="0.3">
      <c r="A409" s="3">
        <v>40.700000000000003</v>
      </c>
      <c r="B409" s="3">
        <v>11625.99512</v>
      </c>
      <c r="C409" s="3" t="s">
        <v>1849</v>
      </c>
      <c r="D409" s="3">
        <v>8505.9550799999997</v>
      </c>
      <c r="E409" s="3" t="s">
        <v>1849</v>
      </c>
    </row>
    <row r="410" spans="1:5" x14ac:dyDescent="0.3">
      <c r="A410" s="3">
        <v>40.799999999999997</v>
      </c>
      <c r="B410" s="3">
        <v>11625.99512</v>
      </c>
      <c r="C410" s="3" t="s">
        <v>1849</v>
      </c>
      <c r="D410" s="3">
        <v>8505.9589799999994</v>
      </c>
      <c r="E410" s="3" t="s">
        <v>1849</v>
      </c>
    </row>
    <row r="411" spans="1:5" x14ac:dyDescent="0.3">
      <c r="A411" s="3">
        <v>40.9</v>
      </c>
      <c r="B411" s="3">
        <v>11625.99512</v>
      </c>
      <c r="C411" s="3" t="s">
        <v>1849</v>
      </c>
      <c r="D411" s="3">
        <v>8505.9628900000007</v>
      </c>
      <c r="E411" s="3" t="s">
        <v>1849</v>
      </c>
    </row>
    <row r="412" spans="1:5" x14ac:dyDescent="0.3">
      <c r="A412" s="3">
        <v>41</v>
      </c>
      <c r="B412" s="3">
        <v>11625.99512</v>
      </c>
      <c r="C412" s="3" t="s">
        <v>1849</v>
      </c>
      <c r="D412" s="3">
        <v>8505.9668000000001</v>
      </c>
      <c r="E412" s="3" t="s">
        <v>1849</v>
      </c>
    </row>
    <row r="413" spans="1:5" x14ac:dyDescent="0.3">
      <c r="A413" s="3">
        <v>41.1</v>
      </c>
      <c r="B413" s="3">
        <v>11625.99512</v>
      </c>
      <c r="C413" s="3" t="s">
        <v>1849</v>
      </c>
      <c r="D413" s="3">
        <v>8505.9697300000007</v>
      </c>
      <c r="E413" s="3" t="s">
        <v>1849</v>
      </c>
    </row>
    <row r="414" spans="1:5" x14ac:dyDescent="0.3">
      <c r="A414" s="3">
        <v>41.2</v>
      </c>
      <c r="B414" s="3">
        <v>11625.99512</v>
      </c>
      <c r="C414" s="3" t="s">
        <v>1849</v>
      </c>
      <c r="D414" s="3">
        <v>8505.9726599999995</v>
      </c>
      <c r="E414" s="3" t="s">
        <v>1849</v>
      </c>
    </row>
    <row r="415" spans="1:5" x14ac:dyDescent="0.3">
      <c r="A415" s="3">
        <v>41.3</v>
      </c>
      <c r="B415" s="3">
        <v>11625.99512</v>
      </c>
      <c r="C415" s="3" t="s">
        <v>1849</v>
      </c>
      <c r="D415" s="3">
        <v>8505.97559</v>
      </c>
      <c r="E415" s="3" t="s">
        <v>1849</v>
      </c>
    </row>
    <row r="416" spans="1:5" x14ac:dyDescent="0.3">
      <c r="A416" s="3">
        <v>41.55</v>
      </c>
      <c r="B416" s="3">
        <v>11625.99512</v>
      </c>
      <c r="C416" s="3" t="s">
        <v>1849</v>
      </c>
      <c r="D416" s="3">
        <v>8505.9775399999999</v>
      </c>
      <c r="E416" s="3" t="s">
        <v>1849</v>
      </c>
    </row>
    <row r="417" spans="1:5" x14ac:dyDescent="0.3">
      <c r="A417" s="3">
        <v>41.551000000000002</v>
      </c>
      <c r="B417" s="3">
        <v>11625.99512</v>
      </c>
      <c r="C417" s="3" t="s">
        <v>1849</v>
      </c>
      <c r="D417" s="3">
        <v>8505.9794899999997</v>
      </c>
      <c r="E417" s="3" t="s">
        <v>1849</v>
      </c>
    </row>
    <row r="418" spans="1:5" x14ac:dyDescent="0.3">
      <c r="A418" s="3">
        <v>41.6</v>
      </c>
      <c r="B418" s="3">
        <v>11625.99512</v>
      </c>
      <c r="C418" s="3" t="s">
        <v>1849</v>
      </c>
      <c r="D418" s="3">
        <v>8505.9814499999993</v>
      </c>
      <c r="E418" s="3" t="s">
        <v>1849</v>
      </c>
    </row>
    <row r="419" spans="1:5" x14ac:dyDescent="0.3">
      <c r="A419" s="3">
        <v>41.7</v>
      </c>
      <c r="B419" s="3">
        <v>11625.99512</v>
      </c>
      <c r="C419" s="3" t="s">
        <v>1849</v>
      </c>
      <c r="D419" s="3">
        <v>8505.9833999999992</v>
      </c>
      <c r="E419" s="3" t="s">
        <v>1849</v>
      </c>
    </row>
    <row r="420" spans="1:5" x14ac:dyDescent="0.3">
      <c r="A420" s="3">
        <v>41.8</v>
      </c>
      <c r="B420" s="3">
        <v>11625.99512</v>
      </c>
      <c r="C420" s="3" t="s">
        <v>1849</v>
      </c>
      <c r="D420" s="3">
        <v>8505.9853500000008</v>
      </c>
      <c r="E420" s="3" t="s">
        <v>1849</v>
      </c>
    </row>
    <row r="421" spans="1:5" x14ac:dyDescent="0.3">
      <c r="A421" s="3">
        <v>41.9</v>
      </c>
      <c r="B421" s="3">
        <v>11625.99512</v>
      </c>
      <c r="C421" s="3" t="s">
        <v>1849</v>
      </c>
      <c r="D421" s="3">
        <v>8505.9863299999997</v>
      </c>
      <c r="E421" s="3" t="s">
        <v>1849</v>
      </c>
    </row>
    <row r="422" spans="1:5" x14ac:dyDescent="0.3">
      <c r="A422" s="3">
        <v>42</v>
      </c>
      <c r="B422" s="3">
        <v>11625.99512</v>
      </c>
      <c r="C422" s="3" t="s">
        <v>1849</v>
      </c>
      <c r="D422" s="3">
        <v>8505.9873000000007</v>
      </c>
      <c r="E422" s="3" t="s">
        <v>1849</v>
      </c>
    </row>
    <row r="423" spans="1:5" x14ac:dyDescent="0.3">
      <c r="A423" s="3">
        <v>42.154000000000003</v>
      </c>
      <c r="B423" s="3">
        <v>11625.99512</v>
      </c>
      <c r="C423" s="3" t="s">
        <v>1849</v>
      </c>
      <c r="D423" s="3">
        <v>8505.9882799999996</v>
      </c>
      <c r="E423" s="3" t="s">
        <v>1849</v>
      </c>
    </row>
    <row r="424" spans="1:5" x14ac:dyDescent="0.3">
      <c r="A424" s="3">
        <v>42.2</v>
      </c>
      <c r="B424" s="3">
        <v>11625.99512</v>
      </c>
      <c r="C424" s="3" t="s">
        <v>1849</v>
      </c>
      <c r="D424" s="3">
        <v>8505.9892600000003</v>
      </c>
      <c r="E424" s="3" t="s">
        <v>1849</v>
      </c>
    </row>
    <row r="425" spans="1:5" x14ac:dyDescent="0.3">
      <c r="A425" s="3">
        <v>42.3</v>
      </c>
      <c r="B425" s="3">
        <v>11625.99512</v>
      </c>
      <c r="C425" s="3" t="s">
        <v>1849</v>
      </c>
      <c r="D425" s="3">
        <v>8505.9902299999994</v>
      </c>
      <c r="E425" s="3" t="s">
        <v>1849</v>
      </c>
    </row>
    <row r="426" spans="1:5" x14ac:dyDescent="0.3">
      <c r="A426" s="3">
        <v>42.4</v>
      </c>
      <c r="B426" s="3">
        <v>11625.99512</v>
      </c>
      <c r="C426" s="3" t="s">
        <v>1849</v>
      </c>
      <c r="D426" s="3">
        <v>8505.9912100000001</v>
      </c>
      <c r="E426" s="3" t="s">
        <v>1849</v>
      </c>
    </row>
    <row r="427" spans="1:5" x14ac:dyDescent="0.3">
      <c r="A427" s="3">
        <v>42.5</v>
      </c>
      <c r="B427" s="3">
        <v>11625.99512</v>
      </c>
      <c r="C427" s="3" t="s">
        <v>1849</v>
      </c>
      <c r="D427" s="3">
        <v>8505.9921900000008</v>
      </c>
      <c r="E427" s="3" t="s">
        <v>1849</v>
      </c>
    </row>
    <row r="428" spans="1:5" x14ac:dyDescent="0.3">
      <c r="A428" s="3">
        <v>42.6</v>
      </c>
      <c r="B428" s="3">
        <v>11625.99512</v>
      </c>
      <c r="C428" s="3" t="s">
        <v>1849</v>
      </c>
      <c r="D428" s="3">
        <v>8505.99316</v>
      </c>
      <c r="E428" s="3" t="s">
        <v>1849</v>
      </c>
    </row>
    <row r="429" spans="1:5" x14ac:dyDescent="0.3">
      <c r="A429" s="3">
        <v>42.7</v>
      </c>
      <c r="B429" s="3">
        <v>11625.99512</v>
      </c>
      <c r="C429" s="3" t="s">
        <v>1849</v>
      </c>
      <c r="D429" s="3">
        <v>8505.9941400000007</v>
      </c>
      <c r="E429" s="3" t="s">
        <v>1849</v>
      </c>
    </row>
    <row r="430" spans="1:5" x14ac:dyDescent="0.3">
      <c r="A430" s="3">
        <v>42.8</v>
      </c>
      <c r="B430" s="3">
        <v>11625.99512</v>
      </c>
      <c r="C430" s="3" t="s">
        <v>1849</v>
      </c>
      <c r="D430" s="3">
        <v>8505.9951199999996</v>
      </c>
      <c r="E430" s="3" t="s">
        <v>1849</v>
      </c>
    </row>
    <row r="431" spans="1:5" x14ac:dyDescent="0.3">
      <c r="A431" s="3">
        <v>42.9</v>
      </c>
      <c r="B431" s="3">
        <v>11625.99512</v>
      </c>
      <c r="C431" s="3" t="s">
        <v>1849</v>
      </c>
      <c r="D431" s="3">
        <v>8505.9951199999996</v>
      </c>
      <c r="E431" s="3" t="s">
        <v>1849</v>
      </c>
    </row>
    <row r="432" spans="1:5" x14ac:dyDescent="0.3">
      <c r="A432" s="3">
        <v>43</v>
      </c>
      <c r="B432" s="3">
        <v>11625.99512</v>
      </c>
      <c r="C432" s="3" t="s">
        <v>1849</v>
      </c>
      <c r="D432" s="3">
        <v>8505.9951199999996</v>
      </c>
      <c r="E432" s="3" t="s">
        <v>1849</v>
      </c>
    </row>
    <row r="433" spans="1:5" x14ac:dyDescent="0.3">
      <c r="A433" s="3">
        <v>43.1</v>
      </c>
      <c r="B433" s="3">
        <v>11625.99512</v>
      </c>
      <c r="C433" s="3" t="s">
        <v>1849</v>
      </c>
      <c r="D433" s="3">
        <v>8505.9951199999996</v>
      </c>
      <c r="E433" s="3" t="s">
        <v>1849</v>
      </c>
    </row>
    <row r="434" spans="1:5" x14ac:dyDescent="0.3">
      <c r="A434" s="3">
        <v>43.222999999999999</v>
      </c>
      <c r="B434" s="3">
        <v>11625.99512</v>
      </c>
      <c r="C434" s="3" t="s">
        <v>1849</v>
      </c>
      <c r="D434" s="3">
        <v>8505.9951199999996</v>
      </c>
      <c r="E434" s="3" t="s">
        <v>1849</v>
      </c>
    </row>
    <row r="435" spans="1:5" x14ac:dyDescent="0.3">
      <c r="A435" s="3">
        <v>43.328000000000003</v>
      </c>
      <c r="B435" s="3">
        <v>11625.99512</v>
      </c>
      <c r="C435" s="3" t="s">
        <v>1849</v>
      </c>
      <c r="D435" s="3">
        <v>8505.9951199999996</v>
      </c>
      <c r="E435" s="3" t="s">
        <v>1849</v>
      </c>
    </row>
    <row r="436" spans="1:5" x14ac:dyDescent="0.3">
      <c r="A436" s="3">
        <v>43.4</v>
      </c>
      <c r="B436" s="3">
        <v>11625.900390000001</v>
      </c>
      <c r="C436" s="3" t="s">
        <v>1849</v>
      </c>
      <c r="D436" s="3">
        <v>8505.9951199999996</v>
      </c>
      <c r="E436" s="3" t="s">
        <v>1849</v>
      </c>
    </row>
    <row r="437" spans="1:5" x14ac:dyDescent="0.3">
      <c r="A437" s="3">
        <v>43.5</v>
      </c>
      <c r="B437" s="3">
        <v>11625.81445</v>
      </c>
      <c r="C437" s="3" t="s">
        <v>1849</v>
      </c>
      <c r="D437" s="3">
        <v>8736.9550799999997</v>
      </c>
      <c r="E437" s="3" t="s">
        <v>1849</v>
      </c>
    </row>
    <row r="438" spans="1:5" x14ac:dyDescent="0.3">
      <c r="A438" s="3">
        <v>43.6</v>
      </c>
      <c r="B438" s="3">
        <v>11625.737300000001</v>
      </c>
      <c r="C438" s="3" t="s">
        <v>1849</v>
      </c>
      <c r="D438" s="3">
        <v>8945.9365199999993</v>
      </c>
      <c r="E438" s="3" t="s">
        <v>1849</v>
      </c>
    </row>
    <row r="439" spans="1:5" x14ac:dyDescent="0.3">
      <c r="A439" s="3">
        <v>43.7</v>
      </c>
      <c r="B439" s="3">
        <v>11625.66699</v>
      </c>
      <c r="C439" s="3" t="s">
        <v>1849</v>
      </c>
      <c r="D439" s="3">
        <v>9135.0302699999993</v>
      </c>
      <c r="E439" s="3" t="s">
        <v>1849</v>
      </c>
    </row>
    <row r="440" spans="1:5" x14ac:dyDescent="0.3">
      <c r="A440" s="3">
        <v>43.8</v>
      </c>
      <c r="B440" s="3">
        <v>11625.603520000001</v>
      </c>
      <c r="C440" s="3" t="s">
        <v>1849</v>
      </c>
      <c r="D440" s="3">
        <v>9306.1298800000004</v>
      </c>
      <c r="E440" s="3" t="s">
        <v>1849</v>
      </c>
    </row>
    <row r="441" spans="1:5" x14ac:dyDescent="0.3">
      <c r="A441" s="3">
        <v>43.9</v>
      </c>
      <c r="B441" s="3">
        <v>11625.545899999999</v>
      </c>
      <c r="C441" s="3" t="s">
        <v>1849</v>
      </c>
      <c r="D441" s="3">
        <v>9460.9472700000006</v>
      </c>
      <c r="E441" s="3" t="s">
        <v>1849</v>
      </c>
    </row>
    <row r="442" spans="1:5" x14ac:dyDescent="0.3">
      <c r="A442" s="3">
        <v>44</v>
      </c>
      <c r="B442" s="3">
        <v>11625.494140000001</v>
      </c>
      <c r="C442" s="3" t="s">
        <v>1849</v>
      </c>
      <c r="D442" s="3">
        <v>9601.03125</v>
      </c>
      <c r="E442" s="3" t="s">
        <v>1849</v>
      </c>
    </row>
    <row r="443" spans="1:5" x14ac:dyDescent="0.3">
      <c r="A443" s="3">
        <v>44.1</v>
      </c>
      <c r="B443" s="3">
        <v>11625.447270000001</v>
      </c>
      <c r="C443" s="3" t="s">
        <v>1849</v>
      </c>
      <c r="D443" s="3">
        <v>9727.7851599999995</v>
      </c>
      <c r="E443" s="3" t="s">
        <v>1849</v>
      </c>
    </row>
    <row r="444" spans="1:5" x14ac:dyDescent="0.3">
      <c r="A444" s="3">
        <v>44.2</v>
      </c>
      <c r="B444" s="3">
        <v>11625.4043</v>
      </c>
      <c r="C444" s="3" t="s">
        <v>1849</v>
      </c>
      <c r="D444" s="3">
        <v>9842.4765599999992</v>
      </c>
      <c r="E444" s="3" t="s">
        <v>1849</v>
      </c>
    </row>
    <row r="445" spans="1:5" x14ac:dyDescent="0.3">
      <c r="A445" s="3">
        <v>44.3</v>
      </c>
      <c r="B445" s="3">
        <v>11625.36621</v>
      </c>
      <c r="C445" s="3" t="s">
        <v>1849</v>
      </c>
      <c r="D445" s="3">
        <v>9946.2539099999995</v>
      </c>
      <c r="E445" s="3" t="s">
        <v>1849</v>
      </c>
    </row>
    <row r="446" spans="1:5" x14ac:dyDescent="0.3">
      <c r="A446" s="3">
        <v>44.4</v>
      </c>
      <c r="B446" s="3">
        <v>11625.331050000001</v>
      </c>
      <c r="C446" s="3" t="s">
        <v>1849</v>
      </c>
      <c r="D446" s="3">
        <v>10040.155269999999</v>
      </c>
      <c r="E446" s="3" t="s">
        <v>1849</v>
      </c>
    </row>
    <row r="447" spans="1:5" x14ac:dyDescent="0.3">
      <c r="A447" s="3">
        <v>44.5</v>
      </c>
      <c r="B447" s="3">
        <v>11625.299800000001</v>
      </c>
      <c r="C447" s="3" t="s">
        <v>1849</v>
      </c>
      <c r="D447" s="3">
        <v>10125.121090000001</v>
      </c>
      <c r="E447" s="3" t="s">
        <v>1849</v>
      </c>
    </row>
    <row r="448" spans="1:5" x14ac:dyDescent="0.3">
      <c r="A448" s="3">
        <v>44.6</v>
      </c>
      <c r="B448" s="3">
        <v>11625.271479999999</v>
      </c>
      <c r="C448" s="3" t="s">
        <v>1849</v>
      </c>
      <c r="D448" s="3">
        <v>10202.000980000001</v>
      </c>
      <c r="E448" s="3" t="s">
        <v>1849</v>
      </c>
    </row>
    <row r="449" spans="1:5" x14ac:dyDescent="0.3">
      <c r="A449" s="3">
        <v>44.7</v>
      </c>
      <c r="B449" s="3">
        <v>11625.246090000001</v>
      </c>
      <c r="C449" s="3" t="s">
        <v>1849</v>
      </c>
      <c r="D449" s="3">
        <v>10271.56445</v>
      </c>
      <c r="E449" s="3" t="s">
        <v>1849</v>
      </c>
    </row>
    <row r="450" spans="1:5" x14ac:dyDescent="0.3">
      <c r="A450" s="3">
        <v>44.8</v>
      </c>
      <c r="B450" s="3">
        <v>11625.222659999999</v>
      </c>
      <c r="C450" s="3" t="s">
        <v>1849</v>
      </c>
      <c r="D450" s="3">
        <v>10334.50879</v>
      </c>
      <c r="E450" s="3" t="s">
        <v>1849</v>
      </c>
    </row>
    <row r="451" spans="1:5" x14ac:dyDescent="0.3">
      <c r="A451" s="3">
        <v>44.9</v>
      </c>
      <c r="B451" s="3">
        <v>11625.20117</v>
      </c>
      <c r="C451" s="3" t="s">
        <v>1849</v>
      </c>
      <c r="D451" s="3">
        <v>10391.462890000001</v>
      </c>
      <c r="E451" s="3" t="s">
        <v>1849</v>
      </c>
    </row>
    <row r="452" spans="1:5" x14ac:dyDescent="0.3">
      <c r="A452" s="3">
        <v>45</v>
      </c>
      <c r="B452" s="3">
        <v>11625.181640000001</v>
      </c>
      <c r="C452" s="3" t="s">
        <v>1849</v>
      </c>
      <c r="D452" s="3">
        <v>10442.997069999999</v>
      </c>
      <c r="E452" s="3" t="s">
        <v>1849</v>
      </c>
    </row>
    <row r="453" spans="1:5" x14ac:dyDescent="0.3">
      <c r="A453" s="3">
        <v>45.1</v>
      </c>
      <c r="B453" s="3">
        <v>11625.164059999999</v>
      </c>
      <c r="C453" s="3" t="s">
        <v>1849</v>
      </c>
      <c r="D453" s="3">
        <v>10489.62695</v>
      </c>
      <c r="E453" s="3" t="s">
        <v>1849</v>
      </c>
    </row>
    <row r="454" spans="1:5" x14ac:dyDescent="0.3">
      <c r="A454" s="3">
        <v>45.2</v>
      </c>
      <c r="B454" s="3">
        <v>11625.148440000001</v>
      </c>
      <c r="C454" s="3" t="s">
        <v>1849</v>
      </c>
      <c r="D454" s="3">
        <v>10531.81934</v>
      </c>
      <c r="E454" s="3" t="s">
        <v>1849</v>
      </c>
    </row>
    <row r="455" spans="1:5" x14ac:dyDescent="0.3">
      <c r="A455" s="3">
        <v>45.3</v>
      </c>
      <c r="B455" s="3">
        <v>11625.134770000001</v>
      </c>
      <c r="C455" s="3" t="s">
        <v>1849</v>
      </c>
      <c r="D455" s="3">
        <v>10569.997069999999</v>
      </c>
      <c r="E455" s="3" t="s">
        <v>1849</v>
      </c>
    </row>
    <row r="456" spans="1:5" x14ac:dyDescent="0.3">
      <c r="A456" s="3">
        <v>45.4</v>
      </c>
      <c r="B456" s="3">
        <v>11625.122069999999</v>
      </c>
      <c r="C456" s="3" t="s">
        <v>1849</v>
      </c>
      <c r="D456" s="3">
        <v>10604.541020000001</v>
      </c>
      <c r="E456" s="3" t="s">
        <v>1849</v>
      </c>
    </row>
    <row r="457" spans="1:5" x14ac:dyDescent="0.3">
      <c r="A457" s="3">
        <v>45.5</v>
      </c>
      <c r="B457" s="3">
        <v>11625.110350000001</v>
      </c>
      <c r="C457" s="3" t="s">
        <v>1849</v>
      </c>
      <c r="D457" s="3">
        <v>10635.797850000001</v>
      </c>
      <c r="E457" s="3" t="s">
        <v>1849</v>
      </c>
    </row>
    <row r="458" spans="1:5" x14ac:dyDescent="0.3">
      <c r="A458" s="3">
        <v>45.6</v>
      </c>
      <c r="B458" s="3">
        <v>11625.099609999999</v>
      </c>
      <c r="C458" s="3" t="s">
        <v>1849</v>
      </c>
      <c r="D458" s="3">
        <v>10664.08008</v>
      </c>
      <c r="E458" s="3" t="s">
        <v>1849</v>
      </c>
    </row>
    <row r="459" spans="1:5" x14ac:dyDescent="0.3">
      <c r="A459" s="3">
        <v>45.7</v>
      </c>
      <c r="B459" s="3">
        <v>11625.089840000001</v>
      </c>
      <c r="C459" s="3" t="s">
        <v>1849</v>
      </c>
      <c r="D459" s="3">
        <v>10689.670899999999</v>
      </c>
      <c r="E459" s="3" t="s">
        <v>1849</v>
      </c>
    </row>
    <row r="460" spans="1:5" x14ac:dyDescent="0.3">
      <c r="A460" s="3">
        <v>45.8</v>
      </c>
      <c r="B460" s="3">
        <v>11625.081050000001</v>
      </c>
      <c r="C460" s="3" t="s">
        <v>1849</v>
      </c>
      <c r="D460" s="3">
        <v>10712.827149999999</v>
      </c>
      <c r="E460" s="3" t="s">
        <v>1849</v>
      </c>
    </row>
    <row r="461" spans="1:5" x14ac:dyDescent="0.3">
      <c r="A461" s="3">
        <v>45.9</v>
      </c>
      <c r="B461" s="3">
        <v>11625.07324</v>
      </c>
      <c r="C461" s="3" t="s">
        <v>1849</v>
      </c>
      <c r="D461" s="3">
        <v>10733.7793</v>
      </c>
      <c r="E461" s="3" t="s">
        <v>1849</v>
      </c>
    </row>
    <row r="462" spans="1:5" x14ac:dyDescent="0.3">
      <c r="A462" s="3">
        <v>46.000999999999998</v>
      </c>
      <c r="B462" s="3">
        <v>11625.066409999999</v>
      </c>
      <c r="C462" s="3" t="s">
        <v>1849</v>
      </c>
      <c r="D462" s="3">
        <v>10752.737300000001</v>
      </c>
      <c r="E462" s="3" t="s">
        <v>1849</v>
      </c>
    </row>
    <row r="463" spans="1:5" x14ac:dyDescent="0.3">
      <c r="A463" s="3">
        <v>46.1</v>
      </c>
      <c r="B463" s="3">
        <v>11625.06055</v>
      </c>
      <c r="C463" s="3" t="s">
        <v>1849</v>
      </c>
      <c r="D463" s="3">
        <v>10769.891600000001</v>
      </c>
      <c r="E463" s="3" t="s">
        <v>1849</v>
      </c>
    </row>
    <row r="464" spans="1:5" x14ac:dyDescent="0.3">
      <c r="A464" s="3">
        <v>46.2</v>
      </c>
      <c r="B464" s="3">
        <v>11625.054690000001</v>
      </c>
      <c r="C464" s="3" t="s">
        <v>1849</v>
      </c>
      <c r="D464" s="3">
        <v>10785.41309</v>
      </c>
      <c r="E464" s="3" t="s">
        <v>1849</v>
      </c>
    </row>
    <row r="465" spans="1:5" x14ac:dyDescent="0.3">
      <c r="A465" s="3">
        <v>46.3</v>
      </c>
      <c r="B465" s="3">
        <v>11625.049800000001</v>
      </c>
      <c r="C465" s="3" t="s">
        <v>1849</v>
      </c>
      <c r="D465" s="3">
        <v>10799.45801</v>
      </c>
      <c r="E465" s="3" t="s">
        <v>1849</v>
      </c>
    </row>
    <row r="466" spans="1:5" x14ac:dyDescent="0.3">
      <c r="A466" s="3">
        <v>46.4</v>
      </c>
      <c r="B466" s="3">
        <v>11625.04492</v>
      </c>
      <c r="C466" s="3" t="s">
        <v>1849</v>
      </c>
      <c r="D466" s="3">
        <v>10812.166020000001</v>
      </c>
      <c r="E466" s="3" t="s">
        <v>1849</v>
      </c>
    </row>
    <row r="467" spans="1:5" x14ac:dyDescent="0.3">
      <c r="A467" s="3">
        <v>46.5</v>
      </c>
      <c r="B467" s="3">
        <v>11625.041020000001</v>
      </c>
      <c r="C467" s="3" t="s">
        <v>1849</v>
      </c>
      <c r="D467" s="3">
        <v>10823.66504</v>
      </c>
      <c r="E467" s="3" t="s">
        <v>1849</v>
      </c>
    </row>
    <row r="468" spans="1:5" x14ac:dyDescent="0.3">
      <c r="A468" s="3">
        <v>46.6</v>
      </c>
      <c r="B468" s="3">
        <v>11625.037109999999</v>
      </c>
      <c r="C468" s="3" t="s">
        <v>1849</v>
      </c>
      <c r="D468" s="3">
        <v>10834.06934</v>
      </c>
      <c r="E468" s="3" t="s">
        <v>1849</v>
      </c>
    </row>
    <row r="469" spans="1:5" x14ac:dyDescent="0.3">
      <c r="A469" s="3">
        <v>46.7</v>
      </c>
      <c r="B469" s="3">
        <v>11625.0332</v>
      </c>
      <c r="C469" s="3" t="s">
        <v>1849</v>
      </c>
      <c r="D469" s="3">
        <v>10843.483399999999</v>
      </c>
      <c r="E469" s="3" t="s">
        <v>1849</v>
      </c>
    </row>
    <row r="470" spans="1:5" x14ac:dyDescent="0.3">
      <c r="A470" s="3">
        <v>46.8</v>
      </c>
      <c r="B470" s="3">
        <v>11625.030269999999</v>
      </c>
      <c r="C470" s="3" t="s">
        <v>1849</v>
      </c>
      <c r="D470" s="3">
        <v>10852.00195</v>
      </c>
      <c r="E470" s="3" t="s">
        <v>1849</v>
      </c>
    </row>
    <row r="471" spans="1:5" x14ac:dyDescent="0.3">
      <c r="A471" s="3">
        <v>46.9</v>
      </c>
      <c r="B471" s="3">
        <v>11625.027340000001</v>
      </c>
      <c r="C471" s="3" t="s">
        <v>1849</v>
      </c>
      <c r="D471" s="3">
        <v>10859.70996</v>
      </c>
      <c r="E471" s="3" t="s">
        <v>1849</v>
      </c>
    </row>
    <row r="472" spans="1:5" x14ac:dyDescent="0.3">
      <c r="A472" s="3">
        <v>47</v>
      </c>
      <c r="B472" s="3">
        <v>11625.02441</v>
      </c>
      <c r="C472" s="3" t="s">
        <v>1849</v>
      </c>
      <c r="D472" s="3">
        <v>10866.684569999999</v>
      </c>
      <c r="E472" s="3" t="s">
        <v>1849</v>
      </c>
    </row>
    <row r="473" spans="1:5" x14ac:dyDescent="0.3">
      <c r="A473" s="3">
        <v>47.1</v>
      </c>
      <c r="B473" s="3">
        <v>11625.02246</v>
      </c>
      <c r="C473" s="3" t="s">
        <v>1849</v>
      </c>
      <c r="D473" s="3">
        <v>10872.99512</v>
      </c>
      <c r="E473" s="3" t="s">
        <v>1849</v>
      </c>
    </row>
    <row r="474" spans="1:5" x14ac:dyDescent="0.3">
      <c r="A474" s="3">
        <v>47.2</v>
      </c>
      <c r="B474" s="3">
        <v>11625.02051</v>
      </c>
      <c r="C474" s="3" t="s">
        <v>1849</v>
      </c>
      <c r="D474" s="3">
        <v>10878.70508</v>
      </c>
      <c r="E474" s="3" t="s">
        <v>1849</v>
      </c>
    </row>
    <row r="475" spans="1:5" x14ac:dyDescent="0.3">
      <c r="A475" s="3">
        <v>47.3</v>
      </c>
      <c r="B475" s="3">
        <v>11625.018550000001</v>
      </c>
      <c r="C475" s="3" t="s">
        <v>1849</v>
      </c>
      <c r="D475" s="3">
        <v>10883.872069999999</v>
      </c>
      <c r="E475" s="3" t="s">
        <v>1849</v>
      </c>
    </row>
    <row r="476" spans="1:5" x14ac:dyDescent="0.3">
      <c r="A476" s="3">
        <v>47.4</v>
      </c>
      <c r="B476" s="3">
        <v>11625.016600000001</v>
      </c>
      <c r="C476" s="3" t="s">
        <v>1849</v>
      </c>
      <c r="D476" s="3">
        <v>10888.54688</v>
      </c>
      <c r="E476" s="3" t="s">
        <v>1849</v>
      </c>
    </row>
    <row r="477" spans="1:5" x14ac:dyDescent="0.3">
      <c r="A477" s="3">
        <v>47.5</v>
      </c>
      <c r="B477" s="3">
        <v>11625.014649999999</v>
      </c>
      <c r="C477" s="3" t="s">
        <v>1849</v>
      </c>
      <c r="D477" s="3">
        <v>10892.777340000001</v>
      </c>
      <c r="E477" s="3" t="s">
        <v>1849</v>
      </c>
    </row>
    <row r="478" spans="1:5" x14ac:dyDescent="0.3">
      <c r="A478" s="3">
        <v>47.6</v>
      </c>
      <c r="B478" s="3">
        <v>11625.01367</v>
      </c>
      <c r="C478" s="3" t="s">
        <v>1849</v>
      </c>
      <c r="D478" s="3">
        <v>10896.60547</v>
      </c>
      <c r="E478" s="3" t="s">
        <v>1849</v>
      </c>
    </row>
    <row r="479" spans="1:5" x14ac:dyDescent="0.3">
      <c r="A479" s="3">
        <v>47.7</v>
      </c>
      <c r="B479" s="3">
        <v>11625.012699999999</v>
      </c>
      <c r="C479" s="3" t="s">
        <v>1849</v>
      </c>
      <c r="D479" s="3">
        <v>10900.06934</v>
      </c>
      <c r="E479" s="3" t="s">
        <v>1849</v>
      </c>
    </row>
    <row r="480" spans="1:5" x14ac:dyDescent="0.3">
      <c r="A480" s="3">
        <v>47.8</v>
      </c>
      <c r="B480" s="3">
        <v>11625.01172</v>
      </c>
      <c r="C480" s="3" t="s">
        <v>1849</v>
      </c>
      <c r="D480" s="3">
        <v>10903.20313</v>
      </c>
      <c r="E480" s="3" t="s">
        <v>1849</v>
      </c>
    </row>
    <row r="481" spans="1:5" x14ac:dyDescent="0.3">
      <c r="A481" s="3">
        <v>47.9</v>
      </c>
      <c r="B481" s="3">
        <v>11625.01074</v>
      </c>
      <c r="C481" s="3" t="s">
        <v>1849</v>
      </c>
      <c r="D481" s="3">
        <v>10906.039059999999</v>
      </c>
      <c r="E481" s="3" t="s">
        <v>1849</v>
      </c>
    </row>
    <row r="482" spans="1:5" x14ac:dyDescent="0.3">
      <c r="A482" s="3">
        <v>48</v>
      </c>
      <c r="B482" s="3">
        <v>11625.009770000001</v>
      </c>
      <c r="C482" s="3" t="s">
        <v>1849</v>
      </c>
      <c r="D482" s="3">
        <v>10908.60449</v>
      </c>
      <c r="E482" s="3" t="s">
        <v>1849</v>
      </c>
    </row>
    <row r="483" spans="1:5" x14ac:dyDescent="0.3">
      <c r="A483" s="3">
        <v>48.1</v>
      </c>
      <c r="B483" s="3">
        <v>11625.00879</v>
      </c>
      <c r="C483" s="3" t="s">
        <v>1849</v>
      </c>
      <c r="D483" s="3">
        <v>10910.92578</v>
      </c>
      <c r="E483" s="3" t="s">
        <v>1849</v>
      </c>
    </row>
    <row r="484" spans="1:5" x14ac:dyDescent="0.3">
      <c r="A484" s="3">
        <v>48.2</v>
      </c>
      <c r="B484" s="3">
        <v>11625.007809999999</v>
      </c>
      <c r="C484" s="3" t="s">
        <v>1849</v>
      </c>
      <c r="D484" s="3">
        <v>10913.02637</v>
      </c>
      <c r="E484" s="3" t="s">
        <v>1849</v>
      </c>
    </row>
    <row r="485" spans="1:5" x14ac:dyDescent="0.3">
      <c r="A485" s="3">
        <v>48.3</v>
      </c>
      <c r="B485" s="3">
        <v>11625.00684</v>
      </c>
      <c r="C485" s="3" t="s">
        <v>1849</v>
      </c>
      <c r="D485" s="3">
        <v>10914.92676</v>
      </c>
      <c r="E485" s="3" t="s">
        <v>1849</v>
      </c>
    </row>
    <row r="486" spans="1:5" x14ac:dyDescent="0.3">
      <c r="A486" s="3">
        <v>48.4</v>
      </c>
      <c r="B486" s="3">
        <v>11625.005859999999</v>
      </c>
      <c r="C486" s="3" t="s">
        <v>1849</v>
      </c>
      <c r="D486" s="3">
        <v>10916.646479999999</v>
      </c>
      <c r="E486" s="3" t="s">
        <v>1849</v>
      </c>
    </row>
    <row r="487" spans="1:5" x14ac:dyDescent="0.3">
      <c r="A487" s="3">
        <v>48.5</v>
      </c>
      <c r="B487" s="3">
        <v>11625.00488</v>
      </c>
      <c r="C487" s="3" t="s">
        <v>1849</v>
      </c>
      <c r="D487" s="3">
        <v>10918.20313</v>
      </c>
      <c r="E487" s="3" t="s">
        <v>1849</v>
      </c>
    </row>
    <row r="488" spans="1:5" x14ac:dyDescent="0.3">
      <c r="A488" s="3">
        <v>48.6</v>
      </c>
      <c r="B488" s="3">
        <v>11625.00488</v>
      </c>
      <c r="C488" s="3" t="s">
        <v>1849</v>
      </c>
      <c r="D488" s="3">
        <v>10919.61133</v>
      </c>
      <c r="E488" s="3" t="s">
        <v>1849</v>
      </c>
    </row>
    <row r="489" spans="1:5" x14ac:dyDescent="0.3">
      <c r="A489" s="3">
        <v>48.7</v>
      </c>
      <c r="B489" s="3">
        <v>11625.00488</v>
      </c>
      <c r="C489" s="3" t="s">
        <v>1849</v>
      </c>
      <c r="D489" s="3">
        <v>10920.88574</v>
      </c>
      <c r="E489" s="3" t="s">
        <v>1849</v>
      </c>
    </row>
    <row r="490" spans="1:5" x14ac:dyDescent="0.3">
      <c r="A490" s="3">
        <v>48.8</v>
      </c>
      <c r="B490" s="3">
        <v>11625.00488</v>
      </c>
      <c r="C490" s="3" t="s">
        <v>1849</v>
      </c>
      <c r="D490" s="3">
        <v>10922.03809</v>
      </c>
      <c r="E490" s="3" t="s">
        <v>1849</v>
      </c>
    </row>
    <row r="491" spans="1:5" x14ac:dyDescent="0.3">
      <c r="A491" s="3">
        <v>48.9</v>
      </c>
      <c r="B491" s="3">
        <v>11625.00488</v>
      </c>
      <c r="C491" s="3" t="s">
        <v>1849</v>
      </c>
      <c r="D491" s="3">
        <v>10923.081050000001</v>
      </c>
      <c r="E491" s="3" t="s">
        <v>1849</v>
      </c>
    </row>
    <row r="492" spans="1:5" x14ac:dyDescent="0.3">
      <c r="A492" s="3">
        <v>49</v>
      </c>
      <c r="B492" s="3">
        <v>11625.00488</v>
      </c>
      <c r="C492" s="3" t="s">
        <v>1849</v>
      </c>
      <c r="D492" s="3">
        <v>10924.025390000001</v>
      </c>
      <c r="E492" s="3" t="s">
        <v>1849</v>
      </c>
    </row>
    <row r="493" spans="1:5" x14ac:dyDescent="0.3">
      <c r="A493" s="3">
        <v>49.1</v>
      </c>
      <c r="B493" s="3">
        <v>11625.00488</v>
      </c>
      <c r="C493" s="3" t="s">
        <v>1849</v>
      </c>
      <c r="D493" s="3">
        <v>10924.87988</v>
      </c>
      <c r="E493" s="3" t="s">
        <v>1849</v>
      </c>
    </row>
    <row r="494" spans="1:5" x14ac:dyDescent="0.3">
      <c r="A494" s="3">
        <v>49.2</v>
      </c>
      <c r="B494" s="3">
        <v>11625.00488</v>
      </c>
      <c r="C494" s="3" t="s">
        <v>1849</v>
      </c>
      <c r="D494" s="3">
        <v>10925.652340000001</v>
      </c>
      <c r="E494" s="3" t="s">
        <v>1849</v>
      </c>
    </row>
    <row r="495" spans="1:5" x14ac:dyDescent="0.3">
      <c r="A495" s="3">
        <v>49.3</v>
      </c>
      <c r="B495" s="3">
        <v>11625.00488</v>
      </c>
      <c r="C495" s="3" t="s">
        <v>1849</v>
      </c>
      <c r="D495" s="3">
        <v>10926.351559999999</v>
      </c>
      <c r="E495" s="3" t="s">
        <v>1849</v>
      </c>
    </row>
    <row r="496" spans="1:5" x14ac:dyDescent="0.3">
      <c r="A496" s="3">
        <v>49.4</v>
      </c>
      <c r="B496" s="3">
        <v>11625.00488</v>
      </c>
      <c r="C496" s="3" t="s">
        <v>1849</v>
      </c>
      <c r="D496" s="3">
        <v>10926.98438</v>
      </c>
      <c r="E496" s="3" t="s">
        <v>1849</v>
      </c>
    </row>
    <row r="497" spans="1:5" x14ac:dyDescent="0.3">
      <c r="A497" s="3">
        <v>49.5</v>
      </c>
      <c r="B497" s="3">
        <v>11625.00488</v>
      </c>
      <c r="C497" s="3" t="s">
        <v>1849</v>
      </c>
      <c r="D497" s="3">
        <v>10927.556640000001</v>
      </c>
      <c r="E497" s="3" t="s">
        <v>1849</v>
      </c>
    </row>
    <row r="498" spans="1:5" x14ac:dyDescent="0.3">
      <c r="A498" s="3">
        <v>49.6</v>
      </c>
      <c r="B498" s="3">
        <v>11625.00488</v>
      </c>
      <c r="C498" s="3" t="s">
        <v>1849</v>
      </c>
      <c r="D498" s="3">
        <v>10928.07422</v>
      </c>
      <c r="E498" s="3" t="s">
        <v>1849</v>
      </c>
    </row>
    <row r="499" spans="1:5" x14ac:dyDescent="0.3">
      <c r="A499" s="3">
        <v>49.7</v>
      </c>
      <c r="B499" s="3">
        <v>11625.00488</v>
      </c>
      <c r="C499" s="3" t="s">
        <v>1849</v>
      </c>
      <c r="D499" s="3">
        <v>10928.54297</v>
      </c>
      <c r="E499" s="3" t="s">
        <v>1849</v>
      </c>
    </row>
    <row r="500" spans="1:5" x14ac:dyDescent="0.3">
      <c r="A500" s="3">
        <v>49.8</v>
      </c>
      <c r="B500" s="3">
        <v>11625.00488</v>
      </c>
      <c r="C500" s="3" t="s">
        <v>1849</v>
      </c>
      <c r="D500" s="3">
        <v>10928.9668</v>
      </c>
      <c r="E500" s="3" t="s">
        <v>1849</v>
      </c>
    </row>
    <row r="501" spans="1:5" x14ac:dyDescent="0.3">
      <c r="A501" s="3">
        <v>49.9</v>
      </c>
      <c r="B501" s="3">
        <v>11625.00488</v>
      </c>
      <c r="C501" s="3" t="s">
        <v>1849</v>
      </c>
      <c r="D501" s="3">
        <v>10929.35059</v>
      </c>
      <c r="E501" s="3" t="s">
        <v>1849</v>
      </c>
    </row>
    <row r="502" spans="1:5" x14ac:dyDescent="0.3">
      <c r="A502" s="3">
        <v>50</v>
      </c>
      <c r="B502" s="3">
        <v>11625.00488</v>
      </c>
      <c r="C502" s="3" t="s">
        <v>1849</v>
      </c>
      <c r="D502" s="3">
        <v>10929.69824</v>
      </c>
      <c r="E502" s="3" t="s">
        <v>1849</v>
      </c>
    </row>
    <row r="503" spans="1:5" x14ac:dyDescent="0.3">
      <c r="A503" s="3">
        <v>50.1</v>
      </c>
      <c r="B503" s="3">
        <v>11625.00488</v>
      </c>
      <c r="C503" s="3" t="s">
        <v>1849</v>
      </c>
      <c r="D503" s="3">
        <v>10930.012699999999</v>
      </c>
      <c r="E503" s="3" t="s">
        <v>1849</v>
      </c>
    </row>
    <row r="504" spans="1:5" x14ac:dyDescent="0.3">
      <c r="A504" s="3">
        <v>50.2</v>
      </c>
      <c r="B504" s="3">
        <v>11625.00488</v>
      </c>
      <c r="C504" s="3" t="s">
        <v>1849</v>
      </c>
      <c r="D504" s="3">
        <v>10930.29688</v>
      </c>
      <c r="E504" s="3" t="s">
        <v>1849</v>
      </c>
    </row>
    <row r="505" spans="1:5" x14ac:dyDescent="0.3">
      <c r="A505" s="3">
        <v>50.301000000000002</v>
      </c>
      <c r="B505" s="3">
        <v>11625.00488</v>
      </c>
      <c r="C505" s="3" t="s">
        <v>1849</v>
      </c>
      <c r="D505" s="3">
        <v>10930.55371</v>
      </c>
      <c r="E505" s="3" t="s">
        <v>1849</v>
      </c>
    </row>
    <row r="506" spans="1:5" x14ac:dyDescent="0.3">
      <c r="A506" s="3">
        <v>50.4</v>
      </c>
      <c r="B506" s="3">
        <v>11625.00488</v>
      </c>
      <c r="C506" s="3" t="s">
        <v>1849</v>
      </c>
      <c r="D506" s="3">
        <v>10930.78613</v>
      </c>
      <c r="E506" s="3" t="s">
        <v>1849</v>
      </c>
    </row>
    <row r="507" spans="1:5" x14ac:dyDescent="0.3">
      <c r="A507" s="3">
        <v>50.5</v>
      </c>
      <c r="B507" s="3">
        <v>11625.00488</v>
      </c>
      <c r="C507" s="3" t="s">
        <v>1849</v>
      </c>
      <c r="D507" s="3">
        <v>10930.997069999999</v>
      </c>
      <c r="E507" s="3" t="s">
        <v>1849</v>
      </c>
    </row>
    <row r="508" spans="1:5" x14ac:dyDescent="0.3">
      <c r="A508" s="3">
        <v>50.6</v>
      </c>
      <c r="B508" s="3">
        <v>11625.00488</v>
      </c>
      <c r="C508" s="3" t="s">
        <v>1849</v>
      </c>
      <c r="D508" s="3">
        <v>10931.1875</v>
      </c>
      <c r="E508" s="3" t="s">
        <v>1849</v>
      </c>
    </row>
    <row r="509" spans="1:5" x14ac:dyDescent="0.3">
      <c r="A509" s="3">
        <v>50.7</v>
      </c>
      <c r="B509" s="3">
        <v>11625.00488</v>
      </c>
      <c r="C509" s="3" t="s">
        <v>1849</v>
      </c>
      <c r="D509" s="3">
        <v>10931.360350000001</v>
      </c>
      <c r="E509" s="3" t="s">
        <v>1849</v>
      </c>
    </row>
    <row r="510" spans="1:5" x14ac:dyDescent="0.3">
      <c r="A510" s="3">
        <v>50.8</v>
      </c>
      <c r="B510" s="3">
        <v>11625.00488</v>
      </c>
      <c r="C510" s="3" t="s">
        <v>1849</v>
      </c>
      <c r="D510" s="3">
        <v>10931.516600000001</v>
      </c>
      <c r="E510" s="3" t="s">
        <v>1849</v>
      </c>
    </row>
    <row r="511" spans="1:5" x14ac:dyDescent="0.3">
      <c r="A511" s="3">
        <v>50.9</v>
      </c>
      <c r="B511" s="3">
        <v>11625.00488</v>
      </c>
      <c r="C511" s="3" t="s">
        <v>1849</v>
      </c>
      <c r="D511" s="3">
        <v>10931.6582</v>
      </c>
      <c r="E511" s="3" t="s">
        <v>1849</v>
      </c>
    </row>
    <row r="512" spans="1:5" x14ac:dyDescent="0.3">
      <c r="A512" s="3">
        <v>51</v>
      </c>
      <c r="B512" s="3">
        <v>11625.00488</v>
      </c>
      <c r="C512" s="3" t="s">
        <v>1849</v>
      </c>
      <c r="D512" s="3">
        <v>10931.78613</v>
      </c>
      <c r="E512" s="3" t="s">
        <v>1849</v>
      </c>
    </row>
    <row r="513" spans="1:5" x14ac:dyDescent="0.3">
      <c r="A513" s="3">
        <v>51.1</v>
      </c>
      <c r="B513" s="3">
        <v>11625.00488</v>
      </c>
      <c r="C513" s="3" t="s">
        <v>1849</v>
      </c>
      <c r="D513" s="3">
        <v>10931.90137</v>
      </c>
      <c r="E513" s="3" t="s">
        <v>1849</v>
      </c>
    </row>
    <row r="514" spans="1:5" x14ac:dyDescent="0.3">
      <c r="A514" s="3">
        <v>51.2</v>
      </c>
      <c r="B514" s="3">
        <v>11625.00488</v>
      </c>
      <c r="C514" s="3" t="s">
        <v>1849</v>
      </c>
      <c r="D514" s="3">
        <v>10932.005859999999</v>
      </c>
      <c r="E514" s="3" t="s">
        <v>1849</v>
      </c>
    </row>
    <row r="515" spans="1:5" x14ac:dyDescent="0.3">
      <c r="A515" s="3">
        <v>51.3</v>
      </c>
      <c r="B515" s="3">
        <v>11625.00488</v>
      </c>
      <c r="C515" s="3" t="s">
        <v>1849</v>
      </c>
      <c r="D515" s="3">
        <v>10932.10059</v>
      </c>
      <c r="E515" s="3" t="s">
        <v>1849</v>
      </c>
    </row>
    <row r="516" spans="1:5" x14ac:dyDescent="0.3">
      <c r="A516" s="3">
        <v>51.4</v>
      </c>
      <c r="B516" s="3">
        <v>11625.00488</v>
      </c>
      <c r="C516" s="3" t="s">
        <v>1849</v>
      </c>
      <c r="D516" s="3">
        <v>10932.186519999999</v>
      </c>
      <c r="E516" s="3" t="s">
        <v>1849</v>
      </c>
    </row>
    <row r="517" spans="1:5" x14ac:dyDescent="0.3">
      <c r="A517" s="3">
        <v>51.5</v>
      </c>
      <c r="B517" s="3">
        <v>11625.00488</v>
      </c>
      <c r="C517" s="3" t="s">
        <v>1849</v>
      </c>
      <c r="D517" s="3">
        <v>10932.26367</v>
      </c>
      <c r="E517" s="3" t="s">
        <v>1849</v>
      </c>
    </row>
    <row r="518" spans="1:5" x14ac:dyDescent="0.3">
      <c r="A518" s="3">
        <v>51.6</v>
      </c>
      <c r="B518" s="3">
        <v>11625.00488</v>
      </c>
      <c r="C518" s="3" t="s">
        <v>1849</v>
      </c>
      <c r="D518" s="3">
        <v>10932.333979999999</v>
      </c>
      <c r="E518" s="3" t="s">
        <v>1849</v>
      </c>
    </row>
    <row r="519" spans="1:5" x14ac:dyDescent="0.3">
      <c r="A519" s="3">
        <v>51.7</v>
      </c>
      <c r="B519" s="3">
        <v>11625.00488</v>
      </c>
      <c r="C519" s="3" t="s">
        <v>1849</v>
      </c>
      <c r="D519" s="3">
        <v>10932.39746</v>
      </c>
      <c r="E519" s="3" t="s">
        <v>1849</v>
      </c>
    </row>
    <row r="520" spans="1:5" x14ac:dyDescent="0.3">
      <c r="A520" s="3">
        <v>51.801000000000002</v>
      </c>
      <c r="B520" s="3">
        <v>11625.00488</v>
      </c>
      <c r="C520" s="3" t="s">
        <v>1849</v>
      </c>
      <c r="D520" s="3">
        <v>10932.45508</v>
      </c>
      <c r="E520" s="3" t="s">
        <v>1849</v>
      </c>
    </row>
    <row r="521" spans="1:5" x14ac:dyDescent="0.3">
      <c r="A521" s="3">
        <v>51.901000000000003</v>
      </c>
      <c r="B521" s="3">
        <v>11625.00488</v>
      </c>
      <c r="C521" s="3" t="s">
        <v>1849</v>
      </c>
      <c r="D521" s="3">
        <v>10932.50684</v>
      </c>
      <c r="E521" s="3" t="s">
        <v>1849</v>
      </c>
    </row>
    <row r="522" spans="1:5" x14ac:dyDescent="0.3">
      <c r="A522" s="3">
        <v>52.045000000000002</v>
      </c>
      <c r="B522" s="3">
        <v>11625.00488</v>
      </c>
      <c r="C522" s="3" t="s">
        <v>1849</v>
      </c>
      <c r="D522" s="3">
        <v>10932.55371</v>
      </c>
      <c r="E522" s="3" t="s">
        <v>1849</v>
      </c>
    </row>
    <row r="523" spans="1:5" x14ac:dyDescent="0.3">
      <c r="A523" s="3">
        <v>52.1</v>
      </c>
      <c r="B523" s="3">
        <v>11625.00488</v>
      </c>
      <c r="C523" s="3" t="s">
        <v>1849</v>
      </c>
      <c r="D523" s="3">
        <v>10932.5957</v>
      </c>
      <c r="E523" s="3" t="s">
        <v>1849</v>
      </c>
    </row>
    <row r="524" spans="1:5" x14ac:dyDescent="0.3">
      <c r="A524" s="3">
        <v>52.222000000000001</v>
      </c>
      <c r="B524" s="3">
        <v>11625.00488</v>
      </c>
      <c r="C524" s="3" t="s">
        <v>1849</v>
      </c>
      <c r="D524" s="3">
        <v>10932.63379</v>
      </c>
      <c r="E524" s="3" t="s">
        <v>1849</v>
      </c>
    </row>
    <row r="525" spans="1:5" x14ac:dyDescent="0.3">
      <c r="A525" s="3">
        <v>52.3</v>
      </c>
      <c r="B525" s="3">
        <v>11625.00488</v>
      </c>
      <c r="C525" s="3" t="s">
        <v>1849</v>
      </c>
      <c r="D525" s="3">
        <v>10932.668949999999</v>
      </c>
      <c r="E525" s="3" t="s">
        <v>1849</v>
      </c>
    </row>
    <row r="526" spans="1:5" x14ac:dyDescent="0.3">
      <c r="A526" s="3">
        <v>52.4</v>
      </c>
      <c r="B526" s="3">
        <v>11625.00488</v>
      </c>
      <c r="C526" s="3" t="s">
        <v>1849</v>
      </c>
      <c r="D526" s="3">
        <v>10932.700199999999</v>
      </c>
      <c r="E526" s="3" t="s">
        <v>1849</v>
      </c>
    </row>
    <row r="527" spans="1:5" x14ac:dyDescent="0.3">
      <c r="A527" s="3">
        <v>52.5</v>
      </c>
      <c r="B527" s="3">
        <v>11625.00488</v>
      </c>
      <c r="C527" s="3" t="s">
        <v>1849</v>
      </c>
      <c r="D527" s="3">
        <v>10932.728520000001</v>
      </c>
      <c r="E527" s="3" t="s">
        <v>1849</v>
      </c>
    </row>
    <row r="528" spans="1:5" x14ac:dyDescent="0.3">
      <c r="A528" s="3">
        <v>52.6</v>
      </c>
      <c r="B528" s="3">
        <v>11625.00488</v>
      </c>
      <c r="C528" s="3" t="s">
        <v>1849</v>
      </c>
      <c r="D528" s="3">
        <v>10932.753909999999</v>
      </c>
      <c r="E528" s="3" t="s">
        <v>1849</v>
      </c>
    </row>
    <row r="529" spans="1:5" x14ac:dyDescent="0.3">
      <c r="A529" s="3">
        <v>52.7</v>
      </c>
      <c r="B529" s="3">
        <v>11625.00488</v>
      </c>
      <c r="C529" s="3" t="s">
        <v>1849</v>
      </c>
      <c r="D529" s="3">
        <v>10932.777340000001</v>
      </c>
      <c r="E529" s="3" t="s">
        <v>1849</v>
      </c>
    </row>
    <row r="530" spans="1:5" x14ac:dyDescent="0.3">
      <c r="A530" s="3">
        <v>52.8</v>
      </c>
      <c r="B530" s="3">
        <v>11625.00488</v>
      </c>
      <c r="C530" s="3" t="s">
        <v>1849</v>
      </c>
      <c r="D530" s="3">
        <v>10932.79883</v>
      </c>
      <c r="E530" s="3" t="s">
        <v>1849</v>
      </c>
    </row>
    <row r="531" spans="1:5" x14ac:dyDescent="0.3">
      <c r="A531" s="3">
        <v>52.9</v>
      </c>
      <c r="B531" s="3">
        <v>11625.00488</v>
      </c>
      <c r="C531" s="3" t="s">
        <v>1849</v>
      </c>
      <c r="D531" s="3">
        <v>10932.818359999999</v>
      </c>
      <c r="E531" s="3" t="s">
        <v>1849</v>
      </c>
    </row>
    <row r="532" spans="1:5" x14ac:dyDescent="0.3">
      <c r="A532" s="3">
        <v>53</v>
      </c>
      <c r="B532" s="3">
        <v>11625.00488</v>
      </c>
      <c r="C532" s="3" t="s">
        <v>1849</v>
      </c>
      <c r="D532" s="3">
        <v>10932.835940000001</v>
      </c>
      <c r="E532" s="3" t="s">
        <v>1849</v>
      </c>
    </row>
    <row r="533" spans="1:5" x14ac:dyDescent="0.3">
      <c r="A533" s="3">
        <v>53.1</v>
      </c>
      <c r="B533" s="3">
        <v>11625.00488</v>
      </c>
      <c r="C533" s="3" t="s">
        <v>1849</v>
      </c>
      <c r="D533" s="3">
        <v>10932.851559999999</v>
      </c>
      <c r="E533" s="3" t="s">
        <v>1849</v>
      </c>
    </row>
    <row r="534" spans="1:5" x14ac:dyDescent="0.3">
      <c r="A534" s="3">
        <v>53.2</v>
      </c>
      <c r="B534" s="3">
        <v>11625.00488</v>
      </c>
      <c r="C534" s="3" t="s">
        <v>1849</v>
      </c>
      <c r="D534" s="3">
        <v>10932.865229999999</v>
      </c>
      <c r="E534" s="3" t="s">
        <v>1849</v>
      </c>
    </row>
    <row r="535" spans="1:5" x14ac:dyDescent="0.3">
      <c r="A535" s="3">
        <v>53.3</v>
      </c>
      <c r="B535" s="3">
        <v>11625.00488</v>
      </c>
      <c r="C535" s="3" t="s">
        <v>1849</v>
      </c>
      <c r="D535" s="3">
        <v>10932.877930000001</v>
      </c>
      <c r="E535" s="3" t="s">
        <v>1849</v>
      </c>
    </row>
    <row r="536" spans="1:5" x14ac:dyDescent="0.3">
      <c r="A536" s="3">
        <v>53.4</v>
      </c>
      <c r="B536" s="3">
        <v>11625.00488</v>
      </c>
      <c r="C536" s="3" t="s">
        <v>1849</v>
      </c>
      <c r="D536" s="3">
        <v>10932.889649999999</v>
      </c>
      <c r="E536" s="3" t="s">
        <v>1849</v>
      </c>
    </row>
    <row r="537" spans="1:5" x14ac:dyDescent="0.3">
      <c r="A537" s="3">
        <v>53.5</v>
      </c>
      <c r="B537" s="3">
        <v>11625.00488</v>
      </c>
      <c r="C537" s="3" t="s">
        <v>1849</v>
      </c>
      <c r="D537" s="3">
        <v>10932.900390000001</v>
      </c>
      <c r="E537" s="3" t="s">
        <v>1849</v>
      </c>
    </row>
    <row r="538" spans="1:5" x14ac:dyDescent="0.3">
      <c r="A538" s="3">
        <v>53.6</v>
      </c>
      <c r="B538" s="3">
        <v>11625.00488</v>
      </c>
      <c r="C538" s="3" t="s">
        <v>1849</v>
      </c>
      <c r="D538" s="3">
        <v>10932.910159999999</v>
      </c>
      <c r="E538" s="3" t="s">
        <v>1849</v>
      </c>
    </row>
    <row r="539" spans="1:5" x14ac:dyDescent="0.3">
      <c r="A539" s="3">
        <v>53.7</v>
      </c>
      <c r="B539" s="3">
        <v>11625.00488</v>
      </c>
      <c r="C539" s="3" t="s">
        <v>1849</v>
      </c>
      <c r="D539" s="3">
        <v>10932.918949999999</v>
      </c>
      <c r="E539" s="3" t="s">
        <v>1849</v>
      </c>
    </row>
    <row r="540" spans="1:5" x14ac:dyDescent="0.3">
      <c r="A540" s="3">
        <v>53.8</v>
      </c>
      <c r="B540" s="3">
        <v>11625.00488</v>
      </c>
      <c r="C540" s="3" t="s">
        <v>1849</v>
      </c>
      <c r="D540" s="3">
        <v>10932.92676</v>
      </c>
      <c r="E540" s="3" t="s">
        <v>1849</v>
      </c>
    </row>
    <row r="541" spans="1:5" x14ac:dyDescent="0.3">
      <c r="A541" s="3">
        <v>53.901000000000003</v>
      </c>
      <c r="B541" s="3">
        <v>11625.00488</v>
      </c>
      <c r="C541" s="3" t="s">
        <v>1849</v>
      </c>
      <c r="D541" s="3">
        <v>10932.933590000001</v>
      </c>
      <c r="E541" s="3" t="s">
        <v>1849</v>
      </c>
    </row>
    <row r="542" spans="1:5" x14ac:dyDescent="0.3">
      <c r="A542" s="3">
        <v>54</v>
      </c>
      <c r="B542" s="3">
        <v>11625.00488</v>
      </c>
      <c r="C542" s="3" t="s">
        <v>1849</v>
      </c>
      <c r="D542" s="3">
        <v>10932.93945</v>
      </c>
      <c r="E542" s="3" t="s">
        <v>1849</v>
      </c>
    </row>
    <row r="543" spans="1:5" x14ac:dyDescent="0.3">
      <c r="A543" s="3">
        <v>54.1</v>
      </c>
      <c r="B543" s="3">
        <v>11625.00488</v>
      </c>
      <c r="C543" s="3" t="s">
        <v>1849</v>
      </c>
      <c r="D543" s="3">
        <v>10932.945309999999</v>
      </c>
      <c r="E543" s="3" t="s">
        <v>1849</v>
      </c>
    </row>
    <row r="544" spans="1:5" x14ac:dyDescent="0.3">
      <c r="A544" s="3">
        <v>54.2</v>
      </c>
      <c r="B544" s="3">
        <v>11625.00488</v>
      </c>
      <c r="C544" s="3" t="s">
        <v>1849</v>
      </c>
      <c r="D544" s="3">
        <v>10932.950199999999</v>
      </c>
      <c r="E544" s="3" t="s">
        <v>1849</v>
      </c>
    </row>
    <row r="545" spans="1:5" x14ac:dyDescent="0.3">
      <c r="A545" s="3">
        <v>54.3</v>
      </c>
      <c r="B545" s="3">
        <v>11625.00488</v>
      </c>
      <c r="C545" s="3" t="s">
        <v>1849</v>
      </c>
      <c r="D545" s="3">
        <v>10932.95508</v>
      </c>
      <c r="E545" s="3" t="s">
        <v>1849</v>
      </c>
    </row>
    <row r="546" spans="1:5" x14ac:dyDescent="0.3">
      <c r="A546" s="3">
        <v>54.4</v>
      </c>
      <c r="B546" s="3">
        <v>11625.00488</v>
      </c>
      <c r="C546" s="3" t="s">
        <v>1849</v>
      </c>
      <c r="D546" s="3">
        <v>10932.958979999999</v>
      </c>
      <c r="E546" s="3" t="s">
        <v>1849</v>
      </c>
    </row>
    <row r="547" spans="1:5" x14ac:dyDescent="0.3">
      <c r="A547" s="3">
        <v>54.5</v>
      </c>
      <c r="B547" s="3">
        <v>11625.00488</v>
      </c>
      <c r="C547" s="3" t="s">
        <v>1849</v>
      </c>
      <c r="D547" s="3">
        <v>10932.962890000001</v>
      </c>
      <c r="E547" s="3" t="s">
        <v>1849</v>
      </c>
    </row>
    <row r="548" spans="1:5" x14ac:dyDescent="0.3">
      <c r="A548" s="3">
        <v>54.6</v>
      </c>
      <c r="B548" s="3">
        <v>11625.00488</v>
      </c>
      <c r="C548" s="3" t="s">
        <v>1849</v>
      </c>
      <c r="D548" s="3">
        <v>10932.9668</v>
      </c>
      <c r="E548" s="3" t="s">
        <v>1849</v>
      </c>
    </row>
    <row r="549" spans="1:5" x14ac:dyDescent="0.3">
      <c r="A549" s="3">
        <v>54.7</v>
      </c>
      <c r="B549" s="3">
        <v>11625.00488</v>
      </c>
      <c r="C549" s="3" t="s">
        <v>1849</v>
      </c>
      <c r="D549" s="3">
        <v>10932.969730000001</v>
      </c>
      <c r="E549" s="3" t="s">
        <v>1849</v>
      </c>
    </row>
    <row r="550" spans="1:5" x14ac:dyDescent="0.3">
      <c r="A550" s="3">
        <v>54.8</v>
      </c>
      <c r="B550" s="3">
        <v>11625.00488</v>
      </c>
      <c r="C550" s="3" t="s">
        <v>1849</v>
      </c>
      <c r="D550" s="3">
        <v>10932.971680000001</v>
      </c>
      <c r="E550" s="3" t="s">
        <v>1849</v>
      </c>
    </row>
    <row r="551" spans="1:5" x14ac:dyDescent="0.3">
      <c r="A551" s="3">
        <v>54.9</v>
      </c>
      <c r="B551" s="3">
        <v>11625.00488</v>
      </c>
      <c r="C551" s="3" t="s">
        <v>1849</v>
      </c>
      <c r="D551" s="3">
        <v>10932.97363</v>
      </c>
      <c r="E551" s="3" t="s">
        <v>1849</v>
      </c>
    </row>
    <row r="552" spans="1:5" x14ac:dyDescent="0.3">
      <c r="A552" s="3">
        <v>55</v>
      </c>
      <c r="B552" s="3">
        <v>11625.00488</v>
      </c>
      <c r="C552" s="3" t="s">
        <v>1849</v>
      </c>
      <c r="D552" s="3">
        <v>10932.97559</v>
      </c>
      <c r="E552" s="3" t="s">
        <v>1849</v>
      </c>
    </row>
    <row r="553" spans="1:5" x14ac:dyDescent="0.3">
      <c r="A553" s="3">
        <v>55.1</v>
      </c>
      <c r="B553" s="3">
        <v>11625.00488</v>
      </c>
      <c r="C553" s="3" t="s">
        <v>1849</v>
      </c>
      <c r="D553" s="3">
        <v>10932.976559999999</v>
      </c>
      <c r="E553" s="3" t="s">
        <v>1849</v>
      </c>
    </row>
    <row r="554" spans="1:5" x14ac:dyDescent="0.3">
      <c r="A554" s="3">
        <v>55.2</v>
      </c>
      <c r="B554" s="3">
        <v>11625.00488</v>
      </c>
      <c r="C554" s="3" t="s">
        <v>1849</v>
      </c>
      <c r="D554" s="3">
        <v>10932.97754</v>
      </c>
      <c r="E554" s="3" t="s">
        <v>1849</v>
      </c>
    </row>
    <row r="555" spans="1:5" x14ac:dyDescent="0.3">
      <c r="A555" s="3">
        <v>55.3</v>
      </c>
      <c r="B555" s="3">
        <v>11625.00488</v>
      </c>
      <c r="C555" s="3" t="s">
        <v>1849</v>
      </c>
      <c r="D555" s="3">
        <v>10932.978520000001</v>
      </c>
      <c r="E555" s="3" t="s">
        <v>1849</v>
      </c>
    </row>
    <row r="556" spans="1:5" x14ac:dyDescent="0.3">
      <c r="A556" s="3">
        <v>55.4</v>
      </c>
      <c r="B556" s="3">
        <v>11625.00488</v>
      </c>
      <c r="C556" s="3" t="s">
        <v>1849</v>
      </c>
      <c r="D556" s="3">
        <v>10932.97949</v>
      </c>
      <c r="E556" s="3" t="s">
        <v>1849</v>
      </c>
    </row>
    <row r="557" spans="1:5" x14ac:dyDescent="0.3">
      <c r="A557" s="3">
        <v>55.500999999999998</v>
      </c>
      <c r="B557" s="3">
        <v>11625.00488</v>
      </c>
      <c r="C557" s="3" t="s">
        <v>1849</v>
      </c>
      <c r="D557" s="3">
        <v>10932.98047</v>
      </c>
      <c r="E557" s="3" t="s">
        <v>1849</v>
      </c>
    </row>
    <row r="558" spans="1:5" x14ac:dyDescent="0.3">
      <c r="A558" s="3">
        <v>55.6</v>
      </c>
      <c r="B558" s="3">
        <v>11625.00488</v>
      </c>
      <c r="C558" s="3" t="s">
        <v>1849</v>
      </c>
      <c r="D558" s="3">
        <v>10932.981449999999</v>
      </c>
      <c r="E558" s="3" t="s">
        <v>1849</v>
      </c>
    </row>
    <row r="559" spans="1:5" x14ac:dyDescent="0.3">
      <c r="A559" s="3">
        <v>55.7</v>
      </c>
      <c r="B559" s="3">
        <v>11625.00488</v>
      </c>
      <c r="C559" s="3" t="s">
        <v>1849</v>
      </c>
      <c r="D559" s="3">
        <v>10932.98242</v>
      </c>
      <c r="E559" s="3" t="s">
        <v>1849</v>
      </c>
    </row>
    <row r="560" spans="1:5" x14ac:dyDescent="0.3">
      <c r="A560" s="3">
        <v>55.8</v>
      </c>
      <c r="B560" s="3">
        <v>11625.00488</v>
      </c>
      <c r="C560" s="3" t="s">
        <v>1849</v>
      </c>
      <c r="D560" s="3">
        <v>10932.983399999999</v>
      </c>
      <c r="E560" s="3" t="s">
        <v>1849</v>
      </c>
    </row>
    <row r="561" spans="1:5" x14ac:dyDescent="0.3">
      <c r="A561" s="3">
        <v>55.994</v>
      </c>
      <c r="B561" s="3">
        <v>11625.00488</v>
      </c>
      <c r="C561" s="3" t="s">
        <v>1849</v>
      </c>
      <c r="D561" s="3">
        <v>10932.98438</v>
      </c>
      <c r="E561" s="3" t="s">
        <v>1849</v>
      </c>
    </row>
    <row r="562" spans="1:5" x14ac:dyDescent="0.3">
      <c r="A562" s="3">
        <v>56</v>
      </c>
      <c r="B562" s="3">
        <v>11625.00488</v>
      </c>
      <c r="C562" s="3" t="s">
        <v>1849</v>
      </c>
      <c r="D562" s="3">
        <v>10932.985350000001</v>
      </c>
      <c r="E562" s="3" t="s">
        <v>1849</v>
      </c>
    </row>
    <row r="563" spans="1:5" x14ac:dyDescent="0.3">
      <c r="A563" s="3">
        <v>56.1</v>
      </c>
      <c r="B563" s="3">
        <v>11625.00488</v>
      </c>
      <c r="C563" s="3" t="s">
        <v>1849</v>
      </c>
      <c r="D563" s="3">
        <v>10932.98633</v>
      </c>
      <c r="E563" s="3" t="s">
        <v>1849</v>
      </c>
    </row>
    <row r="564" spans="1:5" x14ac:dyDescent="0.3">
      <c r="A564" s="3">
        <v>56.2</v>
      </c>
      <c r="B564" s="3">
        <v>11625.00488</v>
      </c>
      <c r="C564" s="3" t="s">
        <v>1849</v>
      </c>
      <c r="D564" s="3">
        <v>10932.987300000001</v>
      </c>
      <c r="E564" s="3" t="s">
        <v>1849</v>
      </c>
    </row>
    <row r="565" spans="1:5" x14ac:dyDescent="0.3">
      <c r="A565" s="3">
        <v>56.3</v>
      </c>
      <c r="B565" s="3">
        <v>11625.00488</v>
      </c>
      <c r="C565" s="3" t="s">
        <v>1849</v>
      </c>
      <c r="D565" s="3">
        <v>10932.98828</v>
      </c>
      <c r="E565" s="3" t="s">
        <v>1849</v>
      </c>
    </row>
    <row r="566" spans="1:5" x14ac:dyDescent="0.3">
      <c r="A566" s="3">
        <v>56.4</v>
      </c>
      <c r="B566" s="3">
        <v>11625.00488</v>
      </c>
      <c r="C566" s="3" t="s">
        <v>1849</v>
      </c>
      <c r="D566" s="3">
        <v>10932.98926</v>
      </c>
      <c r="E566" s="3" t="s">
        <v>1849</v>
      </c>
    </row>
    <row r="567" spans="1:5" x14ac:dyDescent="0.3">
      <c r="A567" s="3">
        <v>56.5</v>
      </c>
      <c r="B567" s="3">
        <v>11625.00488</v>
      </c>
      <c r="C567" s="3" t="s">
        <v>1849</v>
      </c>
      <c r="D567" s="3">
        <v>10932.990229999999</v>
      </c>
      <c r="E567" s="3" t="s">
        <v>1849</v>
      </c>
    </row>
    <row r="568" spans="1:5" x14ac:dyDescent="0.3">
      <c r="A568" s="3">
        <v>56.6</v>
      </c>
      <c r="B568" s="3">
        <v>11625.00488</v>
      </c>
      <c r="C568" s="3" t="s">
        <v>1849</v>
      </c>
      <c r="D568" s="3">
        <v>10932.99121</v>
      </c>
      <c r="E568" s="3" t="s">
        <v>1849</v>
      </c>
    </row>
    <row r="569" spans="1:5" x14ac:dyDescent="0.3">
      <c r="A569" s="3">
        <v>56.7</v>
      </c>
      <c r="B569" s="3">
        <v>11625.00488</v>
      </c>
      <c r="C569" s="3" t="s">
        <v>1849</v>
      </c>
      <c r="D569" s="3">
        <v>10932.992190000001</v>
      </c>
      <c r="E569" s="3" t="s">
        <v>1849</v>
      </c>
    </row>
    <row r="570" spans="1:5" x14ac:dyDescent="0.3">
      <c r="A570" s="3">
        <v>56.8</v>
      </c>
      <c r="B570" s="3">
        <v>11625.00488</v>
      </c>
      <c r="C570" s="3" t="s">
        <v>1849</v>
      </c>
      <c r="D570" s="3">
        <v>10932.992190000001</v>
      </c>
      <c r="E570" s="3" t="s">
        <v>1849</v>
      </c>
    </row>
    <row r="571" spans="1:5" x14ac:dyDescent="0.3">
      <c r="A571" s="3">
        <v>56.9</v>
      </c>
      <c r="B571" s="3">
        <v>11625.00488</v>
      </c>
      <c r="C571" s="3" t="s">
        <v>1849</v>
      </c>
      <c r="D571" s="3">
        <v>10932.992190000001</v>
      </c>
      <c r="E571" s="3" t="s">
        <v>1849</v>
      </c>
    </row>
    <row r="572" spans="1:5" x14ac:dyDescent="0.3">
      <c r="A572" s="3">
        <v>57</v>
      </c>
      <c r="B572" s="3">
        <v>11625.00488</v>
      </c>
      <c r="C572" s="3" t="s">
        <v>1849</v>
      </c>
      <c r="D572" s="3">
        <v>10932.992190000001</v>
      </c>
      <c r="E572" s="3" t="s">
        <v>1849</v>
      </c>
    </row>
    <row r="573" spans="1:5" x14ac:dyDescent="0.3">
      <c r="A573" s="3">
        <v>57.100999999999999</v>
      </c>
      <c r="B573" s="3">
        <v>11625.00488</v>
      </c>
      <c r="C573" s="3" t="s">
        <v>1849</v>
      </c>
      <c r="D573" s="3">
        <v>10932.992190000001</v>
      </c>
      <c r="E573" s="3" t="s">
        <v>1849</v>
      </c>
    </row>
    <row r="574" spans="1:5" x14ac:dyDescent="0.3">
      <c r="A574" s="3">
        <v>57.2</v>
      </c>
      <c r="B574" s="3">
        <v>11625.00488</v>
      </c>
      <c r="C574" s="3" t="s">
        <v>1849</v>
      </c>
      <c r="D574" s="3">
        <v>10932.992190000001</v>
      </c>
      <c r="E574" s="3" t="s">
        <v>1849</v>
      </c>
    </row>
    <row r="575" spans="1:5" x14ac:dyDescent="0.3">
      <c r="A575" s="3">
        <v>57.3</v>
      </c>
      <c r="B575" s="3">
        <v>11625.00488</v>
      </c>
      <c r="C575" s="3" t="s">
        <v>1849</v>
      </c>
      <c r="D575" s="3">
        <v>10932.992190000001</v>
      </c>
      <c r="E575" s="3" t="s">
        <v>1849</v>
      </c>
    </row>
    <row r="576" spans="1:5" x14ac:dyDescent="0.3">
      <c r="A576" s="3">
        <v>57.4</v>
      </c>
      <c r="B576" s="3">
        <v>11625.0625</v>
      </c>
      <c r="C576" s="3" t="s">
        <v>1849</v>
      </c>
      <c r="D576" s="3">
        <v>10932.992190000001</v>
      </c>
      <c r="E576" s="3" t="s">
        <v>1849</v>
      </c>
    </row>
    <row r="577" spans="1:5" x14ac:dyDescent="0.3">
      <c r="A577" s="3">
        <v>57.5</v>
      </c>
      <c r="B577" s="3">
        <v>11625.117190000001</v>
      </c>
      <c r="C577" s="3" t="s">
        <v>1849</v>
      </c>
      <c r="D577" s="3">
        <v>11004.04004</v>
      </c>
      <c r="E577" s="3" t="s">
        <v>1849</v>
      </c>
    </row>
    <row r="578" spans="1:5" x14ac:dyDescent="0.3">
      <c r="A578" s="3">
        <v>57.6</v>
      </c>
      <c r="B578" s="3">
        <v>11625.168949999999</v>
      </c>
      <c r="C578" s="3" t="s">
        <v>1849</v>
      </c>
      <c r="D578" s="3">
        <v>11070.950199999999</v>
      </c>
      <c r="E578" s="3" t="s">
        <v>1849</v>
      </c>
    </row>
    <row r="579" spans="1:5" x14ac:dyDescent="0.3">
      <c r="A579" s="3">
        <v>57.7</v>
      </c>
      <c r="B579" s="3">
        <v>11625.217769999999</v>
      </c>
      <c r="C579" s="3" t="s">
        <v>1849</v>
      </c>
      <c r="D579" s="3">
        <v>11133.96387</v>
      </c>
      <c r="E579" s="3" t="s">
        <v>1849</v>
      </c>
    </row>
    <row r="580" spans="1:5" x14ac:dyDescent="0.3">
      <c r="A580" s="3">
        <v>57.8</v>
      </c>
      <c r="B580" s="3">
        <v>11625.26367</v>
      </c>
      <c r="C580" s="3" t="s">
        <v>1849</v>
      </c>
      <c r="D580" s="3">
        <v>11193.30762</v>
      </c>
      <c r="E580" s="3" t="s">
        <v>1849</v>
      </c>
    </row>
    <row r="581" spans="1:5" x14ac:dyDescent="0.3">
      <c r="A581" s="3">
        <v>57.9</v>
      </c>
      <c r="B581" s="3">
        <v>11625.306640000001</v>
      </c>
      <c r="C581" s="3" t="s">
        <v>1849</v>
      </c>
      <c r="D581" s="3">
        <v>11249.195309999999</v>
      </c>
      <c r="E581" s="3" t="s">
        <v>1849</v>
      </c>
    </row>
    <row r="582" spans="1:5" x14ac:dyDescent="0.3">
      <c r="A582" s="3">
        <v>58</v>
      </c>
      <c r="B582" s="3">
        <v>11625.346680000001</v>
      </c>
      <c r="C582" s="3" t="s">
        <v>1849</v>
      </c>
      <c r="D582" s="3">
        <v>11301.829100000001</v>
      </c>
      <c r="E582" s="3" t="s">
        <v>1849</v>
      </c>
    </row>
    <row r="583" spans="1:5" x14ac:dyDescent="0.3">
      <c r="A583" s="3">
        <v>58.1</v>
      </c>
      <c r="B583" s="3">
        <v>11625.384770000001</v>
      </c>
      <c r="C583" s="3" t="s">
        <v>1849</v>
      </c>
      <c r="D583" s="3">
        <v>11351.39746</v>
      </c>
      <c r="E583" s="3" t="s">
        <v>1849</v>
      </c>
    </row>
    <row r="584" spans="1:5" x14ac:dyDescent="0.3">
      <c r="A584" s="3">
        <v>58.2</v>
      </c>
      <c r="B584" s="3">
        <v>11625.420899999999</v>
      </c>
      <c r="C584" s="3" t="s">
        <v>1849</v>
      </c>
      <c r="D584" s="3">
        <v>11398.079100000001</v>
      </c>
      <c r="E584" s="3" t="s">
        <v>1849</v>
      </c>
    </row>
    <row r="585" spans="1:5" x14ac:dyDescent="0.3">
      <c r="A585" s="3">
        <v>58.3</v>
      </c>
      <c r="B585" s="3">
        <v>11625.45508</v>
      </c>
      <c r="C585" s="3" t="s">
        <v>1849</v>
      </c>
      <c r="D585" s="3">
        <v>11442.04199</v>
      </c>
      <c r="E585" s="3" t="s">
        <v>1849</v>
      </c>
    </row>
    <row r="586" spans="1:5" x14ac:dyDescent="0.3">
      <c r="A586" s="3">
        <v>58.4</v>
      </c>
      <c r="B586" s="3">
        <v>11625.48633</v>
      </c>
      <c r="C586" s="3" t="s">
        <v>1849</v>
      </c>
      <c r="D586" s="3">
        <v>11483.445309999999</v>
      </c>
      <c r="E586" s="3" t="s">
        <v>1849</v>
      </c>
    </row>
    <row r="587" spans="1:5" x14ac:dyDescent="0.3">
      <c r="A587" s="3">
        <v>58.5</v>
      </c>
      <c r="B587" s="3">
        <v>11625.516600000001</v>
      </c>
      <c r="C587" s="3" t="s">
        <v>1849</v>
      </c>
      <c r="D587" s="3">
        <v>11522.4375</v>
      </c>
      <c r="E587" s="3" t="s">
        <v>1849</v>
      </c>
    </row>
    <row r="588" spans="1:5" x14ac:dyDescent="0.3">
      <c r="A588" s="3">
        <v>58.6</v>
      </c>
      <c r="B588" s="3">
        <v>11625.54492</v>
      </c>
      <c r="C588" s="3" t="s">
        <v>1849</v>
      </c>
      <c r="D588" s="3">
        <v>11559.1582</v>
      </c>
      <c r="E588" s="3" t="s">
        <v>1849</v>
      </c>
    </row>
    <row r="589" spans="1:5" x14ac:dyDescent="0.3">
      <c r="A589" s="3">
        <v>58.7</v>
      </c>
      <c r="B589" s="3">
        <v>11625.57129</v>
      </c>
      <c r="C589" s="3" t="s">
        <v>1849</v>
      </c>
      <c r="D589" s="3">
        <v>11593.74121</v>
      </c>
      <c r="E589" s="3" t="s">
        <v>1849</v>
      </c>
    </row>
    <row r="590" spans="1:5" x14ac:dyDescent="0.3">
      <c r="A590" s="3">
        <v>58.8</v>
      </c>
      <c r="B590" s="3">
        <v>11625.596680000001</v>
      </c>
      <c r="C590" s="3" t="s">
        <v>1849</v>
      </c>
      <c r="D590" s="3">
        <v>11626.309569999999</v>
      </c>
      <c r="E590" s="3" t="s">
        <v>1849</v>
      </c>
    </row>
    <row r="591" spans="1:5" x14ac:dyDescent="0.3">
      <c r="A591" s="3">
        <v>58.9</v>
      </c>
      <c r="B591" s="3">
        <v>11625.62012</v>
      </c>
      <c r="C591" s="3" t="s">
        <v>1849</v>
      </c>
      <c r="D591" s="3">
        <v>11656.981449999999</v>
      </c>
      <c r="E591" s="3" t="s">
        <v>1849</v>
      </c>
    </row>
    <row r="592" spans="1:5" x14ac:dyDescent="0.3">
      <c r="A592" s="3">
        <v>59</v>
      </c>
      <c r="B592" s="3">
        <v>11625.64258</v>
      </c>
      <c r="C592" s="3" t="s">
        <v>1849</v>
      </c>
      <c r="D592" s="3">
        <v>11685.867190000001</v>
      </c>
      <c r="E592" s="3" t="s">
        <v>1849</v>
      </c>
    </row>
    <row r="593" spans="1:5" x14ac:dyDescent="0.3">
      <c r="A593" s="3">
        <v>59.1</v>
      </c>
      <c r="B593" s="3">
        <v>11625.66309</v>
      </c>
      <c r="C593" s="3" t="s">
        <v>1849</v>
      </c>
      <c r="D593" s="3">
        <v>11713.07129</v>
      </c>
      <c r="E593" s="3" t="s">
        <v>1849</v>
      </c>
    </row>
    <row r="594" spans="1:5" x14ac:dyDescent="0.3">
      <c r="A594" s="3">
        <v>59.2</v>
      </c>
      <c r="B594" s="3">
        <v>11625.68262</v>
      </c>
      <c r="C594" s="3" t="s">
        <v>1849</v>
      </c>
      <c r="D594" s="3">
        <v>11738.690430000001</v>
      </c>
      <c r="E594" s="3" t="s">
        <v>1849</v>
      </c>
    </row>
    <row r="595" spans="1:5" x14ac:dyDescent="0.3">
      <c r="A595" s="3">
        <v>59.3</v>
      </c>
      <c r="B595" s="3">
        <v>11625.70117</v>
      </c>
      <c r="C595" s="3" t="s">
        <v>1849</v>
      </c>
      <c r="D595" s="3">
        <v>11762.818359999999</v>
      </c>
      <c r="E595" s="3" t="s">
        <v>1849</v>
      </c>
    </row>
    <row r="596" spans="1:5" x14ac:dyDescent="0.3">
      <c r="A596" s="3">
        <v>59.4</v>
      </c>
      <c r="B596" s="3">
        <v>11625.71875</v>
      </c>
      <c r="C596" s="3" t="s">
        <v>1849</v>
      </c>
      <c r="D596" s="3">
        <v>11785.541020000001</v>
      </c>
      <c r="E596" s="3" t="s">
        <v>1849</v>
      </c>
    </row>
    <row r="597" spans="1:5" x14ac:dyDescent="0.3">
      <c r="A597" s="3">
        <v>59.5</v>
      </c>
      <c r="B597" s="3">
        <v>11625.735350000001</v>
      </c>
      <c r="C597" s="3" t="s">
        <v>1849</v>
      </c>
      <c r="D597" s="3">
        <v>11806.940430000001</v>
      </c>
      <c r="E597" s="3" t="s">
        <v>1849</v>
      </c>
    </row>
    <row r="598" spans="1:5" x14ac:dyDescent="0.3">
      <c r="A598" s="3">
        <v>59.6</v>
      </c>
      <c r="B598" s="3">
        <v>11625.750980000001</v>
      </c>
      <c r="C598" s="3" t="s">
        <v>1849</v>
      </c>
      <c r="D598" s="3">
        <v>11827.09375</v>
      </c>
      <c r="E598" s="3" t="s">
        <v>1849</v>
      </c>
    </row>
    <row r="599" spans="1:5" x14ac:dyDescent="0.3">
      <c r="A599" s="3">
        <v>59.7</v>
      </c>
      <c r="B599" s="3">
        <v>11625.76563</v>
      </c>
      <c r="C599" s="3" t="s">
        <v>1849</v>
      </c>
      <c r="D599" s="3">
        <v>11846.07324</v>
      </c>
      <c r="E599" s="3" t="s">
        <v>1849</v>
      </c>
    </row>
    <row r="600" spans="1:5" x14ac:dyDescent="0.3">
      <c r="A600" s="3">
        <v>59.8</v>
      </c>
      <c r="B600" s="3">
        <v>11625.7793</v>
      </c>
      <c r="C600" s="3" t="s">
        <v>1849</v>
      </c>
      <c r="D600" s="3">
        <v>11863.947270000001</v>
      </c>
      <c r="E600" s="3" t="s">
        <v>1849</v>
      </c>
    </row>
    <row r="601" spans="1:5" x14ac:dyDescent="0.3">
      <c r="A601" s="3">
        <v>59.9</v>
      </c>
      <c r="B601" s="3">
        <v>11625.79199</v>
      </c>
      <c r="C601" s="3" t="s">
        <v>1849</v>
      </c>
      <c r="D601" s="3">
        <v>11880.780269999999</v>
      </c>
      <c r="E601" s="3" t="s">
        <v>1849</v>
      </c>
    </row>
    <row r="602" spans="1:5" x14ac:dyDescent="0.3">
      <c r="A602" s="3">
        <v>60</v>
      </c>
      <c r="B602" s="3">
        <v>11625.80371</v>
      </c>
      <c r="C602" s="3" t="s">
        <v>1849</v>
      </c>
      <c r="D602" s="3">
        <v>11896.632809999999</v>
      </c>
      <c r="E602" s="3" t="s">
        <v>1849</v>
      </c>
    </row>
    <row r="603" spans="1:5" x14ac:dyDescent="0.3">
      <c r="A603" s="3">
        <v>60.1</v>
      </c>
      <c r="B603" s="3">
        <v>11625.815430000001</v>
      </c>
      <c r="C603" s="3" t="s">
        <v>1849</v>
      </c>
      <c r="D603" s="3">
        <v>11911.5625</v>
      </c>
      <c r="E603" s="3" t="s">
        <v>1849</v>
      </c>
    </row>
    <row r="604" spans="1:5" x14ac:dyDescent="0.3">
      <c r="A604" s="3">
        <v>60.2</v>
      </c>
      <c r="B604" s="3">
        <v>11625.82617</v>
      </c>
      <c r="C604" s="3" t="s">
        <v>1849</v>
      </c>
      <c r="D604" s="3">
        <v>11925.62305</v>
      </c>
      <c r="E604" s="3" t="s">
        <v>1849</v>
      </c>
    </row>
    <row r="605" spans="1:5" x14ac:dyDescent="0.3">
      <c r="A605" s="3">
        <v>60.3</v>
      </c>
      <c r="B605" s="3">
        <v>11625.835940000001</v>
      </c>
      <c r="C605" s="3" t="s">
        <v>1849</v>
      </c>
      <c r="D605" s="3">
        <v>11938.86426</v>
      </c>
      <c r="E605" s="3" t="s">
        <v>1849</v>
      </c>
    </row>
    <row r="606" spans="1:5" x14ac:dyDescent="0.3">
      <c r="A606" s="3">
        <v>60.4</v>
      </c>
      <c r="B606" s="3">
        <v>11625.8457</v>
      </c>
      <c r="C606" s="3" t="s">
        <v>1849</v>
      </c>
      <c r="D606" s="3">
        <v>11951.33496</v>
      </c>
      <c r="E606" s="3" t="s">
        <v>1849</v>
      </c>
    </row>
    <row r="607" spans="1:5" x14ac:dyDescent="0.3">
      <c r="A607" s="3">
        <v>60.5</v>
      </c>
      <c r="B607" s="3">
        <v>11625.85449</v>
      </c>
      <c r="C607" s="3" t="s">
        <v>1849</v>
      </c>
      <c r="D607" s="3">
        <v>11963.079100000001</v>
      </c>
      <c r="E607" s="3" t="s">
        <v>1849</v>
      </c>
    </row>
    <row r="608" spans="1:5" x14ac:dyDescent="0.3">
      <c r="A608" s="3">
        <v>60.6</v>
      </c>
      <c r="B608" s="3">
        <v>11625.86328</v>
      </c>
      <c r="C608" s="3" t="s">
        <v>1849</v>
      </c>
      <c r="D608" s="3">
        <v>11974.139649999999</v>
      </c>
      <c r="E608" s="3" t="s">
        <v>1849</v>
      </c>
    </row>
    <row r="609" spans="1:5" x14ac:dyDescent="0.3">
      <c r="A609" s="3">
        <v>60.7</v>
      </c>
      <c r="B609" s="3">
        <v>11625.871090000001</v>
      </c>
      <c r="C609" s="3" t="s">
        <v>1849</v>
      </c>
      <c r="D609" s="3">
        <v>11984.55566</v>
      </c>
      <c r="E609" s="3" t="s">
        <v>1849</v>
      </c>
    </row>
    <row r="610" spans="1:5" x14ac:dyDescent="0.3">
      <c r="A610" s="3">
        <v>60.8</v>
      </c>
      <c r="B610" s="3">
        <v>11625.878909999999</v>
      </c>
      <c r="C610" s="3" t="s">
        <v>1849</v>
      </c>
      <c r="D610" s="3">
        <v>11994.365229999999</v>
      </c>
      <c r="E610" s="3" t="s">
        <v>1849</v>
      </c>
    </row>
    <row r="611" spans="1:5" x14ac:dyDescent="0.3">
      <c r="A611" s="3">
        <v>60.9</v>
      </c>
      <c r="B611" s="3">
        <v>11625.88574</v>
      </c>
      <c r="C611" s="3" t="s">
        <v>1849</v>
      </c>
      <c r="D611" s="3">
        <v>12003.603520000001</v>
      </c>
      <c r="E611" s="3" t="s">
        <v>1849</v>
      </c>
    </row>
    <row r="612" spans="1:5" x14ac:dyDescent="0.3">
      <c r="A612" s="3">
        <v>61</v>
      </c>
      <c r="B612" s="3">
        <v>11625.89258</v>
      </c>
      <c r="C612" s="3" t="s">
        <v>1849</v>
      </c>
      <c r="D612" s="3">
        <v>12012.30371</v>
      </c>
      <c r="E612" s="3" t="s">
        <v>1849</v>
      </c>
    </row>
    <row r="613" spans="1:5" x14ac:dyDescent="0.3">
      <c r="A613" s="3">
        <v>61.1</v>
      </c>
      <c r="B613" s="3">
        <v>11625.898440000001</v>
      </c>
      <c r="C613" s="3" t="s">
        <v>1849</v>
      </c>
      <c r="D613" s="3">
        <v>12020.497069999999</v>
      </c>
      <c r="E613" s="3" t="s">
        <v>1849</v>
      </c>
    </row>
    <row r="614" spans="1:5" x14ac:dyDescent="0.3">
      <c r="A614" s="3">
        <v>61.2</v>
      </c>
      <c r="B614" s="3">
        <v>11625.9043</v>
      </c>
      <c r="C614" s="3" t="s">
        <v>1849</v>
      </c>
      <c r="D614" s="3">
        <v>12028.21387</v>
      </c>
      <c r="E614" s="3" t="s">
        <v>1849</v>
      </c>
    </row>
    <row r="615" spans="1:5" x14ac:dyDescent="0.3">
      <c r="A615" s="3">
        <v>61.3</v>
      </c>
      <c r="B615" s="3">
        <v>11625.910159999999</v>
      </c>
      <c r="C615" s="3" t="s">
        <v>1849</v>
      </c>
      <c r="D615" s="3">
        <v>12035.48047</v>
      </c>
      <c r="E615" s="3" t="s">
        <v>1849</v>
      </c>
    </row>
    <row r="616" spans="1:5" x14ac:dyDescent="0.3">
      <c r="A616" s="3">
        <v>61.4</v>
      </c>
      <c r="B616" s="3">
        <v>11625.91504</v>
      </c>
      <c r="C616" s="3" t="s">
        <v>1849</v>
      </c>
      <c r="D616" s="3">
        <v>12042.32422</v>
      </c>
      <c r="E616" s="3" t="s">
        <v>1849</v>
      </c>
    </row>
    <row r="617" spans="1:5" x14ac:dyDescent="0.3">
      <c r="A617" s="3">
        <v>61.5</v>
      </c>
      <c r="B617" s="3">
        <v>11625.91992</v>
      </c>
      <c r="C617" s="3" t="s">
        <v>1849</v>
      </c>
      <c r="D617" s="3">
        <v>12048.76953</v>
      </c>
      <c r="E617" s="3" t="s">
        <v>1849</v>
      </c>
    </row>
    <row r="618" spans="1:5" x14ac:dyDescent="0.3">
      <c r="A618" s="3">
        <v>61.6</v>
      </c>
      <c r="B618" s="3">
        <v>11625.924800000001</v>
      </c>
      <c r="C618" s="3" t="s">
        <v>1849</v>
      </c>
      <c r="D618" s="3">
        <v>12054.839840000001</v>
      </c>
      <c r="E618" s="3" t="s">
        <v>1849</v>
      </c>
    </row>
    <row r="619" spans="1:5" x14ac:dyDescent="0.3">
      <c r="A619" s="3">
        <v>61.7</v>
      </c>
      <c r="B619" s="3">
        <v>11625.92871</v>
      </c>
      <c r="C619" s="3" t="s">
        <v>1849</v>
      </c>
      <c r="D619" s="3">
        <v>12060.556640000001</v>
      </c>
      <c r="E619" s="3" t="s">
        <v>1849</v>
      </c>
    </row>
    <row r="620" spans="1:5" x14ac:dyDescent="0.3">
      <c r="A620" s="3">
        <v>61.8</v>
      </c>
      <c r="B620" s="3">
        <v>11625.93262</v>
      </c>
      <c r="C620" s="3" t="s">
        <v>1849</v>
      </c>
      <c r="D620" s="3">
        <v>12065.940430000001</v>
      </c>
      <c r="E620" s="3" t="s">
        <v>1849</v>
      </c>
    </row>
    <row r="621" spans="1:5" x14ac:dyDescent="0.3">
      <c r="A621" s="3">
        <v>61.9</v>
      </c>
      <c r="B621" s="3">
        <v>11625.936519999999</v>
      </c>
      <c r="C621" s="3" t="s">
        <v>1849</v>
      </c>
      <c r="D621" s="3">
        <v>12071.01074</v>
      </c>
      <c r="E621" s="3" t="s">
        <v>1849</v>
      </c>
    </row>
    <row r="622" spans="1:5" x14ac:dyDescent="0.3">
      <c r="A622" s="3">
        <v>62</v>
      </c>
      <c r="B622" s="3">
        <v>11625.940430000001</v>
      </c>
      <c r="C622" s="3" t="s">
        <v>1849</v>
      </c>
      <c r="D622" s="3">
        <v>12075.785159999999</v>
      </c>
      <c r="E622" s="3" t="s">
        <v>1849</v>
      </c>
    </row>
    <row r="623" spans="1:5" x14ac:dyDescent="0.3">
      <c r="A623" s="3">
        <v>62.1</v>
      </c>
      <c r="B623" s="3">
        <v>11625.94434</v>
      </c>
      <c r="C623" s="3" t="s">
        <v>1849</v>
      </c>
      <c r="D623" s="3">
        <v>12080.282230000001</v>
      </c>
      <c r="E623" s="3" t="s">
        <v>1849</v>
      </c>
    </row>
    <row r="624" spans="1:5" x14ac:dyDescent="0.3">
      <c r="A624" s="3">
        <v>62.2</v>
      </c>
      <c r="B624" s="3">
        <v>11625.947270000001</v>
      </c>
      <c r="C624" s="3" t="s">
        <v>1849</v>
      </c>
      <c r="D624" s="3">
        <v>12084.516600000001</v>
      </c>
      <c r="E624" s="3" t="s">
        <v>1849</v>
      </c>
    </row>
    <row r="625" spans="1:5" x14ac:dyDescent="0.3">
      <c r="A625" s="3">
        <v>62.3</v>
      </c>
      <c r="B625" s="3">
        <v>11625.950199999999</v>
      </c>
      <c r="C625" s="3" t="s">
        <v>1849</v>
      </c>
      <c r="D625" s="3">
        <v>12088.50488</v>
      </c>
      <c r="E625" s="3" t="s">
        <v>1849</v>
      </c>
    </row>
    <row r="626" spans="1:5" x14ac:dyDescent="0.3">
      <c r="A626" s="3">
        <v>62.4</v>
      </c>
      <c r="B626" s="3">
        <v>11625.95313</v>
      </c>
      <c r="C626" s="3" t="s">
        <v>1849</v>
      </c>
      <c r="D626" s="3">
        <v>12092.26074</v>
      </c>
      <c r="E626" s="3" t="s">
        <v>1849</v>
      </c>
    </row>
    <row r="627" spans="1:5" x14ac:dyDescent="0.3">
      <c r="A627" s="3">
        <v>62.5</v>
      </c>
      <c r="B627" s="3">
        <v>11625.956050000001</v>
      </c>
      <c r="C627" s="3" t="s">
        <v>1849</v>
      </c>
      <c r="D627" s="3">
        <v>12095.797850000001</v>
      </c>
      <c r="E627" s="3" t="s">
        <v>1849</v>
      </c>
    </row>
    <row r="628" spans="1:5" x14ac:dyDescent="0.3">
      <c r="A628" s="3">
        <v>62.6</v>
      </c>
      <c r="B628" s="3">
        <v>11625.958979999999</v>
      </c>
      <c r="C628" s="3" t="s">
        <v>1849</v>
      </c>
      <c r="D628" s="3">
        <v>12099.128909999999</v>
      </c>
      <c r="E628" s="3" t="s">
        <v>1849</v>
      </c>
    </row>
    <row r="629" spans="1:5" x14ac:dyDescent="0.3">
      <c r="A629" s="3">
        <v>62.7</v>
      </c>
      <c r="B629" s="3">
        <v>11625.960940000001</v>
      </c>
      <c r="C629" s="3" t="s">
        <v>1849</v>
      </c>
      <c r="D629" s="3">
        <v>12102.266600000001</v>
      </c>
      <c r="E629" s="3" t="s">
        <v>1849</v>
      </c>
    </row>
    <row r="630" spans="1:5" x14ac:dyDescent="0.3">
      <c r="A630" s="3">
        <v>62.8</v>
      </c>
      <c r="B630" s="3">
        <v>11625.962890000001</v>
      </c>
      <c r="C630" s="3" t="s">
        <v>1849</v>
      </c>
      <c r="D630" s="3">
        <v>12105.2207</v>
      </c>
      <c r="E630" s="3" t="s">
        <v>1849</v>
      </c>
    </row>
    <row r="631" spans="1:5" x14ac:dyDescent="0.3">
      <c r="A631" s="3">
        <v>62.9</v>
      </c>
      <c r="B631" s="3">
        <v>11625.964840000001</v>
      </c>
      <c r="C631" s="3" t="s">
        <v>1849</v>
      </c>
      <c r="D631" s="3">
        <v>12108.002930000001</v>
      </c>
      <c r="E631" s="3" t="s">
        <v>1849</v>
      </c>
    </row>
    <row r="632" spans="1:5" x14ac:dyDescent="0.3">
      <c r="A632" s="3">
        <v>63</v>
      </c>
      <c r="B632" s="3">
        <v>11625.9668</v>
      </c>
      <c r="C632" s="3" t="s">
        <v>1849</v>
      </c>
      <c r="D632" s="3">
        <v>12110.62305</v>
      </c>
      <c r="E632" s="3" t="s">
        <v>1849</v>
      </c>
    </row>
    <row r="633" spans="1:5" x14ac:dyDescent="0.3">
      <c r="A633" s="3">
        <v>63.1</v>
      </c>
      <c r="B633" s="3">
        <v>11625.96875</v>
      </c>
      <c r="C633" s="3" t="s">
        <v>1849</v>
      </c>
      <c r="D633" s="3">
        <v>12113.090819999999</v>
      </c>
      <c r="E633" s="3" t="s">
        <v>1849</v>
      </c>
    </row>
    <row r="634" spans="1:5" x14ac:dyDescent="0.3">
      <c r="A634" s="3">
        <v>63.2</v>
      </c>
      <c r="B634" s="3">
        <v>11625.9707</v>
      </c>
      <c r="C634" s="3" t="s">
        <v>1849</v>
      </c>
      <c r="D634" s="3">
        <v>12115.41504</v>
      </c>
      <c r="E634" s="3" t="s">
        <v>1849</v>
      </c>
    </row>
    <row r="635" spans="1:5" x14ac:dyDescent="0.3">
      <c r="A635" s="3">
        <v>63.3</v>
      </c>
      <c r="B635" s="3">
        <v>11625.972659999999</v>
      </c>
      <c r="C635" s="3" t="s">
        <v>1849</v>
      </c>
      <c r="D635" s="3">
        <v>12117.603520000001</v>
      </c>
      <c r="E635" s="3" t="s">
        <v>1849</v>
      </c>
    </row>
    <row r="636" spans="1:5" x14ac:dyDescent="0.3">
      <c r="A636" s="3">
        <v>63.4</v>
      </c>
      <c r="B636" s="3">
        <v>11625.974609999999</v>
      </c>
      <c r="C636" s="3" t="s">
        <v>1849</v>
      </c>
      <c r="D636" s="3">
        <v>12119.66504</v>
      </c>
      <c r="E636" s="3" t="s">
        <v>1849</v>
      </c>
    </row>
    <row r="637" spans="1:5" x14ac:dyDescent="0.3">
      <c r="A637" s="3">
        <v>63.5</v>
      </c>
      <c r="B637" s="3">
        <v>11625.976559999999</v>
      </c>
      <c r="C637" s="3" t="s">
        <v>1849</v>
      </c>
      <c r="D637" s="3">
        <v>12121.606449999999</v>
      </c>
      <c r="E637" s="3" t="s">
        <v>1849</v>
      </c>
    </row>
    <row r="638" spans="1:5" x14ac:dyDescent="0.3">
      <c r="A638" s="3">
        <v>63.6</v>
      </c>
      <c r="B638" s="3">
        <v>11625.97754</v>
      </c>
      <c r="C638" s="3" t="s">
        <v>1849</v>
      </c>
      <c r="D638" s="3">
        <v>12123.434569999999</v>
      </c>
      <c r="E638" s="3" t="s">
        <v>1849</v>
      </c>
    </row>
    <row r="639" spans="1:5" x14ac:dyDescent="0.3">
      <c r="A639" s="3">
        <v>63.7</v>
      </c>
      <c r="B639" s="3">
        <v>11625.978520000001</v>
      </c>
      <c r="C639" s="3" t="s">
        <v>1849</v>
      </c>
      <c r="D639" s="3">
        <v>12125.15625</v>
      </c>
      <c r="E639" s="3" t="s">
        <v>1849</v>
      </c>
    </row>
    <row r="640" spans="1:5" x14ac:dyDescent="0.3">
      <c r="A640" s="3">
        <v>63.8</v>
      </c>
      <c r="B640" s="3">
        <v>11625.97949</v>
      </c>
      <c r="C640" s="3" t="s">
        <v>1849</v>
      </c>
      <c r="D640" s="3">
        <v>12126.777340000001</v>
      </c>
      <c r="E640" s="3" t="s">
        <v>1849</v>
      </c>
    </row>
    <row r="641" spans="1:5" x14ac:dyDescent="0.3">
      <c r="A641" s="3">
        <v>63.9</v>
      </c>
      <c r="B641" s="3">
        <v>11625.98047</v>
      </c>
      <c r="C641" s="3" t="s">
        <v>1849</v>
      </c>
      <c r="D641" s="3">
        <v>12128.304690000001</v>
      </c>
      <c r="E641" s="3" t="s">
        <v>1849</v>
      </c>
    </row>
    <row r="642" spans="1:5" x14ac:dyDescent="0.3">
      <c r="A642" s="3">
        <v>64</v>
      </c>
      <c r="B642" s="3">
        <v>11625.981449999999</v>
      </c>
      <c r="C642" s="3" t="s">
        <v>1849</v>
      </c>
      <c r="D642" s="3">
        <v>12129.74316</v>
      </c>
      <c r="E642" s="3" t="s">
        <v>1849</v>
      </c>
    </row>
    <row r="643" spans="1:5" x14ac:dyDescent="0.3">
      <c r="A643" s="3">
        <v>64.099999999999994</v>
      </c>
      <c r="B643" s="3">
        <v>11625.98242</v>
      </c>
      <c r="C643" s="3" t="s">
        <v>1849</v>
      </c>
      <c r="D643" s="3">
        <v>12131.097659999999</v>
      </c>
      <c r="E643" s="3" t="s">
        <v>1849</v>
      </c>
    </row>
    <row r="644" spans="1:5" x14ac:dyDescent="0.3">
      <c r="A644" s="3">
        <v>64.2</v>
      </c>
      <c r="B644" s="3">
        <v>11625.983399999999</v>
      </c>
      <c r="C644" s="3" t="s">
        <v>1849</v>
      </c>
      <c r="D644" s="3">
        <v>12132.37305</v>
      </c>
      <c r="E644" s="3" t="s">
        <v>1849</v>
      </c>
    </row>
    <row r="645" spans="1:5" x14ac:dyDescent="0.3">
      <c r="A645" s="3">
        <v>64.3</v>
      </c>
      <c r="B645" s="3">
        <v>11625.98438</v>
      </c>
      <c r="C645" s="3" t="s">
        <v>1849</v>
      </c>
      <c r="D645" s="3">
        <v>12133.57422</v>
      </c>
      <c r="E645" s="3" t="s">
        <v>1849</v>
      </c>
    </row>
    <row r="646" spans="1:5" x14ac:dyDescent="0.3">
      <c r="A646" s="3">
        <v>64.400000000000006</v>
      </c>
      <c r="B646" s="3">
        <v>11625.985350000001</v>
      </c>
      <c r="C646" s="3" t="s">
        <v>1849</v>
      </c>
      <c r="D646" s="3">
        <v>12134.70508</v>
      </c>
      <c r="E646" s="3" t="s">
        <v>1849</v>
      </c>
    </row>
    <row r="647" spans="1:5" x14ac:dyDescent="0.3">
      <c r="A647" s="3">
        <v>64.5</v>
      </c>
      <c r="B647" s="3">
        <v>11625.98633</v>
      </c>
      <c r="C647" s="3" t="s">
        <v>1849</v>
      </c>
      <c r="D647" s="3">
        <v>12135.77051</v>
      </c>
      <c r="E647" s="3" t="s">
        <v>1849</v>
      </c>
    </row>
    <row r="648" spans="1:5" x14ac:dyDescent="0.3">
      <c r="A648" s="3">
        <v>64.599999999999994</v>
      </c>
      <c r="B648" s="3">
        <v>11625.987300000001</v>
      </c>
      <c r="C648" s="3" t="s">
        <v>1849</v>
      </c>
      <c r="D648" s="3">
        <v>12136.773440000001</v>
      </c>
      <c r="E648" s="3" t="s">
        <v>1849</v>
      </c>
    </row>
    <row r="649" spans="1:5" x14ac:dyDescent="0.3">
      <c r="A649" s="3">
        <v>64.7</v>
      </c>
      <c r="B649" s="3">
        <v>11625.98828</v>
      </c>
      <c r="C649" s="3" t="s">
        <v>1849</v>
      </c>
      <c r="D649" s="3">
        <v>12137.71875</v>
      </c>
      <c r="E649" s="3" t="s">
        <v>1849</v>
      </c>
    </row>
    <row r="650" spans="1:5" x14ac:dyDescent="0.3">
      <c r="A650" s="3">
        <v>64.8</v>
      </c>
      <c r="B650" s="3">
        <v>11625.98926</v>
      </c>
      <c r="C650" s="3" t="s">
        <v>1849</v>
      </c>
      <c r="D650" s="3">
        <v>12138.608399999999</v>
      </c>
      <c r="E650" s="3" t="s">
        <v>1849</v>
      </c>
    </row>
    <row r="651" spans="1:5" x14ac:dyDescent="0.3">
      <c r="A651" s="3">
        <v>64.900000000000006</v>
      </c>
      <c r="B651" s="3">
        <v>11625.990229999999</v>
      </c>
      <c r="C651" s="3" t="s">
        <v>1849</v>
      </c>
      <c r="D651" s="3">
        <v>12139.44629</v>
      </c>
      <c r="E651" s="3" t="s">
        <v>1849</v>
      </c>
    </row>
    <row r="652" spans="1:5" x14ac:dyDescent="0.3">
      <c r="A652" s="3">
        <v>65</v>
      </c>
      <c r="B652" s="3">
        <v>11625.99121</v>
      </c>
      <c r="C652" s="3" t="s">
        <v>1849</v>
      </c>
      <c r="D652" s="3">
        <v>12140.235350000001</v>
      </c>
      <c r="E652" s="3" t="s">
        <v>1849</v>
      </c>
    </row>
    <row r="653" spans="1:5" x14ac:dyDescent="0.3">
      <c r="A653" s="3">
        <v>65.099999999999994</v>
      </c>
      <c r="B653" s="3">
        <v>11625.992190000001</v>
      </c>
      <c r="C653" s="3" t="s">
        <v>1849</v>
      </c>
      <c r="D653" s="3">
        <v>12140.978520000001</v>
      </c>
      <c r="E653" s="3" t="s">
        <v>1849</v>
      </c>
    </row>
    <row r="654" spans="1:5" x14ac:dyDescent="0.3">
      <c r="A654" s="3">
        <v>65.2</v>
      </c>
      <c r="B654" s="3">
        <v>11625.992190000001</v>
      </c>
      <c r="C654" s="3" t="s">
        <v>1849</v>
      </c>
      <c r="D654" s="3">
        <v>12141.67871</v>
      </c>
      <c r="E654" s="3" t="s">
        <v>1849</v>
      </c>
    </row>
    <row r="655" spans="1:5" x14ac:dyDescent="0.3">
      <c r="A655" s="3">
        <v>65.3</v>
      </c>
      <c r="B655" s="3">
        <v>11625.992190000001</v>
      </c>
      <c r="C655" s="3" t="s">
        <v>1849</v>
      </c>
      <c r="D655" s="3">
        <v>12142.337890000001</v>
      </c>
      <c r="E655" s="3" t="s">
        <v>1849</v>
      </c>
    </row>
    <row r="656" spans="1:5" x14ac:dyDescent="0.3">
      <c r="A656" s="3">
        <v>65.400000000000006</v>
      </c>
      <c r="B656" s="3">
        <v>11625.992190000001</v>
      </c>
      <c r="C656" s="3" t="s">
        <v>1849</v>
      </c>
      <c r="D656" s="3">
        <v>12142.958979999999</v>
      </c>
      <c r="E656" s="3" t="s">
        <v>1849</v>
      </c>
    </row>
    <row r="657" spans="1:5" x14ac:dyDescent="0.3">
      <c r="A657" s="3">
        <v>65.5</v>
      </c>
      <c r="B657" s="3">
        <v>11625.992190000001</v>
      </c>
      <c r="C657" s="3" t="s">
        <v>1849</v>
      </c>
      <c r="D657" s="3">
        <v>12143.543949999999</v>
      </c>
      <c r="E657" s="3" t="s">
        <v>1849</v>
      </c>
    </row>
    <row r="658" spans="1:5" x14ac:dyDescent="0.3">
      <c r="A658" s="3">
        <v>65.650999999999996</v>
      </c>
      <c r="B658" s="3">
        <v>11625.992190000001</v>
      </c>
      <c r="C658" s="3" t="s">
        <v>1849</v>
      </c>
      <c r="D658" s="3">
        <v>12144.094730000001</v>
      </c>
      <c r="E658" s="3" t="s">
        <v>1849</v>
      </c>
    </row>
    <row r="659" spans="1:5" x14ac:dyDescent="0.3">
      <c r="A659" s="3">
        <v>65.7</v>
      </c>
      <c r="B659" s="3">
        <v>11625.992190000001</v>
      </c>
      <c r="C659" s="3" t="s">
        <v>1849</v>
      </c>
      <c r="D659" s="3">
        <v>12144.61328</v>
      </c>
      <c r="E659" s="3" t="s">
        <v>1849</v>
      </c>
    </row>
    <row r="660" spans="1:5" x14ac:dyDescent="0.3">
      <c r="A660" s="3">
        <v>65.8</v>
      </c>
      <c r="B660" s="3">
        <v>11625.992190000001</v>
      </c>
      <c r="C660" s="3" t="s">
        <v>1849</v>
      </c>
      <c r="D660" s="3">
        <v>12145.101559999999</v>
      </c>
      <c r="E660" s="3" t="s">
        <v>1849</v>
      </c>
    </row>
    <row r="661" spans="1:5" x14ac:dyDescent="0.3">
      <c r="A661" s="3">
        <v>65.900999999999996</v>
      </c>
      <c r="B661" s="3">
        <v>11625.992190000001</v>
      </c>
      <c r="C661" s="3" t="s">
        <v>1849</v>
      </c>
      <c r="D661" s="3">
        <v>12145.561519999999</v>
      </c>
      <c r="E661" s="3" t="s">
        <v>1849</v>
      </c>
    </row>
    <row r="662" spans="1:5" x14ac:dyDescent="0.3">
      <c r="A662" s="3">
        <v>66</v>
      </c>
      <c r="B662" s="3">
        <v>11625.992190000001</v>
      </c>
      <c r="C662" s="3" t="s">
        <v>1849</v>
      </c>
      <c r="D662" s="3">
        <v>12145.99512</v>
      </c>
      <c r="E662" s="3" t="s">
        <v>1849</v>
      </c>
    </row>
    <row r="663" spans="1:5" x14ac:dyDescent="0.3">
      <c r="A663" s="3">
        <v>66.099999999999994</v>
      </c>
      <c r="B663" s="3">
        <v>11625.992190000001</v>
      </c>
      <c r="C663" s="3" t="s">
        <v>1849</v>
      </c>
      <c r="D663" s="3">
        <v>12146.403319999999</v>
      </c>
      <c r="E663" s="3" t="s">
        <v>1849</v>
      </c>
    </row>
    <row r="664" spans="1:5" x14ac:dyDescent="0.3">
      <c r="A664" s="3">
        <v>66.200999999999993</v>
      </c>
      <c r="B664" s="3">
        <v>11625.992190000001</v>
      </c>
      <c r="C664" s="3" t="s">
        <v>1849</v>
      </c>
      <c r="D664" s="3">
        <v>12146.787109999999</v>
      </c>
      <c r="E664" s="3" t="s">
        <v>1849</v>
      </c>
    </row>
    <row r="665" spans="1:5" x14ac:dyDescent="0.3">
      <c r="A665" s="3">
        <v>66.3</v>
      </c>
      <c r="B665" s="3">
        <v>11625.992190000001</v>
      </c>
      <c r="C665" s="3" t="s">
        <v>1849</v>
      </c>
      <c r="D665" s="3">
        <v>12147.148440000001</v>
      </c>
      <c r="E665" s="3" t="s">
        <v>1849</v>
      </c>
    </row>
    <row r="666" spans="1:5" x14ac:dyDescent="0.3">
      <c r="A666" s="3">
        <v>66.400000000000006</v>
      </c>
      <c r="B666" s="3">
        <v>11625.992190000001</v>
      </c>
      <c r="C666" s="3" t="s">
        <v>1849</v>
      </c>
      <c r="D666" s="3">
        <v>12147.48926</v>
      </c>
      <c r="E666" s="3" t="s">
        <v>1849</v>
      </c>
    </row>
    <row r="667" spans="1:5" x14ac:dyDescent="0.3">
      <c r="A667" s="3">
        <v>66.5</v>
      </c>
      <c r="B667" s="3">
        <v>11625.992190000001</v>
      </c>
      <c r="C667" s="3" t="s">
        <v>1849</v>
      </c>
      <c r="D667" s="3">
        <v>12147.81055</v>
      </c>
      <c r="E667" s="3" t="s">
        <v>1849</v>
      </c>
    </row>
    <row r="668" spans="1:5" x14ac:dyDescent="0.3">
      <c r="A668" s="3">
        <v>66.599999999999994</v>
      </c>
      <c r="B668" s="3">
        <v>11625.992190000001</v>
      </c>
      <c r="C668" s="3" t="s">
        <v>1849</v>
      </c>
      <c r="D668" s="3">
        <v>12148.112300000001</v>
      </c>
      <c r="E668" s="3" t="s">
        <v>1849</v>
      </c>
    </row>
    <row r="669" spans="1:5" x14ac:dyDescent="0.3">
      <c r="A669" s="3">
        <v>66.7</v>
      </c>
      <c r="B669" s="3">
        <v>11625.992190000001</v>
      </c>
      <c r="C669" s="3" t="s">
        <v>1849</v>
      </c>
      <c r="D669" s="3">
        <v>12148.396479999999</v>
      </c>
      <c r="E669" s="3" t="s">
        <v>1849</v>
      </c>
    </row>
    <row r="670" spans="1:5" x14ac:dyDescent="0.3">
      <c r="A670" s="3">
        <v>66.8</v>
      </c>
      <c r="B670" s="3">
        <v>11625.992190000001</v>
      </c>
      <c r="C670" s="3" t="s">
        <v>1849</v>
      </c>
      <c r="D670" s="3">
        <v>12148.66504</v>
      </c>
      <c r="E670" s="3" t="s">
        <v>1849</v>
      </c>
    </row>
    <row r="671" spans="1:5" x14ac:dyDescent="0.3">
      <c r="A671" s="3">
        <v>66.900000000000006</v>
      </c>
      <c r="B671" s="3">
        <v>11625.992190000001</v>
      </c>
      <c r="C671" s="3" t="s">
        <v>1849</v>
      </c>
      <c r="D671" s="3">
        <v>12148.91797</v>
      </c>
      <c r="E671" s="3" t="s">
        <v>1849</v>
      </c>
    </row>
    <row r="672" spans="1:5" x14ac:dyDescent="0.3">
      <c r="A672" s="3">
        <v>67</v>
      </c>
      <c r="B672" s="3">
        <v>11625.992190000001</v>
      </c>
      <c r="C672" s="3" t="s">
        <v>1849</v>
      </c>
      <c r="D672" s="3">
        <v>12149.155269999999</v>
      </c>
      <c r="E672" s="3" t="s">
        <v>1849</v>
      </c>
    </row>
    <row r="673" spans="1:5" x14ac:dyDescent="0.3">
      <c r="A673" s="3">
        <v>67.099999999999994</v>
      </c>
      <c r="B673" s="3">
        <v>11625.992190000001</v>
      </c>
      <c r="C673" s="3" t="s">
        <v>1849</v>
      </c>
      <c r="D673" s="3">
        <v>12149.378909999999</v>
      </c>
      <c r="E673" s="3" t="s">
        <v>1849</v>
      </c>
    </row>
    <row r="674" spans="1:5" x14ac:dyDescent="0.3">
      <c r="A674" s="3">
        <v>67.200999999999993</v>
      </c>
      <c r="B674" s="3">
        <v>11625.992190000001</v>
      </c>
      <c r="C674" s="3" t="s">
        <v>1849</v>
      </c>
      <c r="D674" s="3">
        <v>12149.589840000001</v>
      </c>
      <c r="E674" s="3" t="s">
        <v>1849</v>
      </c>
    </row>
    <row r="675" spans="1:5" x14ac:dyDescent="0.3">
      <c r="A675" s="3">
        <v>67.3</v>
      </c>
      <c r="B675" s="3">
        <v>11625.992190000001</v>
      </c>
      <c r="C675" s="3" t="s">
        <v>1849</v>
      </c>
      <c r="D675" s="3">
        <v>12149.78809</v>
      </c>
      <c r="E675" s="3" t="s">
        <v>1849</v>
      </c>
    </row>
    <row r="676" spans="1:5" x14ac:dyDescent="0.3">
      <c r="A676" s="3">
        <v>67.400000000000006</v>
      </c>
      <c r="B676" s="3">
        <v>11625.992190000001</v>
      </c>
      <c r="C676" s="3" t="s">
        <v>1849</v>
      </c>
      <c r="D676" s="3">
        <v>12149.97559</v>
      </c>
      <c r="E676" s="3" t="s">
        <v>1849</v>
      </c>
    </row>
    <row r="677" spans="1:5" x14ac:dyDescent="0.3">
      <c r="A677" s="3">
        <v>67.5</v>
      </c>
      <c r="B677" s="3">
        <v>11625.992190000001</v>
      </c>
      <c r="C677" s="3" t="s">
        <v>1849</v>
      </c>
      <c r="D677" s="3">
        <v>12150.15137</v>
      </c>
      <c r="E677" s="3" t="s">
        <v>1849</v>
      </c>
    </row>
    <row r="678" spans="1:5" x14ac:dyDescent="0.3">
      <c r="A678" s="3">
        <v>67.599999999999994</v>
      </c>
      <c r="B678" s="3">
        <v>11625.992190000001</v>
      </c>
      <c r="C678" s="3" t="s">
        <v>1849</v>
      </c>
      <c r="D678" s="3">
        <v>12150.31738</v>
      </c>
      <c r="E678" s="3" t="s">
        <v>1849</v>
      </c>
    </row>
    <row r="679" spans="1:5" x14ac:dyDescent="0.3">
      <c r="A679" s="3">
        <v>67.7</v>
      </c>
      <c r="B679" s="3">
        <v>11625.992190000001</v>
      </c>
      <c r="C679" s="3" t="s">
        <v>1849</v>
      </c>
      <c r="D679" s="3">
        <v>12150.47363</v>
      </c>
      <c r="E679" s="3" t="s">
        <v>1849</v>
      </c>
    </row>
    <row r="680" spans="1:5" x14ac:dyDescent="0.3">
      <c r="A680" s="3">
        <v>67.882999999999996</v>
      </c>
      <c r="B680" s="3">
        <v>11625.992190000001</v>
      </c>
      <c r="C680" s="3" t="s">
        <v>1849</v>
      </c>
      <c r="D680" s="3">
        <v>12150.621090000001</v>
      </c>
      <c r="E680" s="3" t="s">
        <v>1849</v>
      </c>
    </row>
    <row r="681" spans="1:5" x14ac:dyDescent="0.3">
      <c r="A681" s="3">
        <v>67.900000000000006</v>
      </c>
      <c r="B681" s="3">
        <v>11625.992190000001</v>
      </c>
      <c r="C681" s="3" t="s">
        <v>1849</v>
      </c>
      <c r="D681" s="3">
        <v>12150.759770000001</v>
      </c>
      <c r="E681" s="3" t="s">
        <v>1849</v>
      </c>
    </row>
    <row r="682" spans="1:5" x14ac:dyDescent="0.3">
      <c r="A682" s="3">
        <v>68.001000000000005</v>
      </c>
      <c r="B682" s="3">
        <v>11625.992190000001</v>
      </c>
      <c r="C682" s="3" t="s">
        <v>1849</v>
      </c>
      <c r="D682" s="3">
        <v>12150.89063</v>
      </c>
      <c r="E682" s="3" t="s">
        <v>1849</v>
      </c>
    </row>
    <row r="683" spans="1:5" x14ac:dyDescent="0.3">
      <c r="A683" s="3">
        <v>68.100999999999999</v>
      </c>
      <c r="B683" s="3">
        <v>11625.992190000001</v>
      </c>
      <c r="C683" s="3" t="s">
        <v>1849</v>
      </c>
      <c r="D683" s="3">
        <v>12151.01367</v>
      </c>
      <c r="E683" s="3" t="s">
        <v>1849</v>
      </c>
    </row>
    <row r="684" spans="1:5" x14ac:dyDescent="0.3">
      <c r="A684" s="3">
        <v>68.200999999999993</v>
      </c>
      <c r="B684" s="3">
        <v>11625.992190000001</v>
      </c>
      <c r="C684" s="3" t="s">
        <v>1849</v>
      </c>
      <c r="D684" s="3">
        <v>12151.128909999999</v>
      </c>
      <c r="E684" s="3" t="s">
        <v>1849</v>
      </c>
    </row>
    <row r="685" spans="1:5" x14ac:dyDescent="0.3">
      <c r="A685" s="3">
        <v>68.305999999999997</v>
      </c>
      <c r="B685" s="3">
        <v>11625.992190000001</v>
      </c>
      <c r="C685" s="3" t="s">
        <v>1849</v>
      </c>
      <c r="D685" s="3">
        <v>12151.23828</v>
      </c>
      <c r="E685" s="3" t="s">
        <v>1849</v>
      </c>
    </row>
    <row r="686" spans="1:5" x14ac:dyDescent="0.3">
      <c r="A686" s="3">
        <v>68.400999999999996</v>
      </c>
      <c r="B686" s="3">
        <v>11625.992190000001</v>
      </c>
      <c r="C686" s="3" t="s">
        <v>1849</v>
      </c>
      <c r="D686" s="3">
        <v>12151.340819999999</v>
      </c>
      <c r="E686" s="3" t="s">
        <v>1849</v>
      </c>
    </row>
    <row r="687" spans="1:5" x14ac:dyDescent="0.3">
      <c r="A687" s="3">
        <v>68.554000000000002</v>
      </c>
      <c r="B687" s="3">
        <v>11625.992190000001</v>
      </c>
      <c r="C687" s="3" t="s">
        <v>1849</v>
      </c>
      <c r="D687" s="3">
        <v>12151.4375</v>
      </c>
      <c r="E687" s="3" t="s">
        <v>1849</v>
      </c>
    </row>
    <row r="688" spans="1:5" x14ac:dyDescent="0.3">
      <c r="A688" s="3">
        <v>68.600999999999999</v>
      </c>
      <c r="B688" s="3">
        <v>11625.992190000001</v>
      </c>
      <c r="C688" s="3" t="s">
        <v>1849</v>
      </c>
      <c r="D688" s="3">
        <v>12151.528319999999</v>
      </c>
      <c r="E688" s="3" t="s">
        <v>1849</v>
      </c>
    </row>
    <row r="689" spans="1:5" x14ac:dyDescent="0.3">
      <c r="A689" s="3">
        <v>68.7</v>
      </c>
      <c r="B689" s="3">
        <v>11625.992190000001</v>
      </c>
      <c r="C689" s="3" t="s">
        <v>1849</v>
      </c>
      <c r="D689" s="3">
        <v>12151.61426</v>
      </c>
      <c r="E689" s="3" t="s">
        <v>1849</v>
      </c>
    </row>
    <row r="690" spans="1:5" x14ac:dyDescent="0.3">
      <c r="A690" s="3">
        <v>68.8</v>
      </c>
      <c r="B690" s="3">
        <v>11625.992190000001</v>
      </c>
      <c r="C690" s="3" t="s">
        <v>1849</v>
      </c>
      <c r="D690" s="3">
        <v>12151.695309999999</v>
      </c>
      <c r="E690" s="3" t="s">
        <v>1849</v>
      </c>
    </row>
    <row r="691" spans="1:5" x14ac:dyDescent="0.3">
      <c r="A691" s="3">
        <v>68.900000000000006</v>
      </c>
      <c r="B691" s="3">
        <v>11625.992190000001</v>
      </c>
      <c r="C691" s="3" t="s">
        <v>1849</v>
      </c>
      <c r="D691" s="3">
        <v>12151.771479999999</v>
      </c>
      <c r="E691" s="3" t="s">
        <v>1849</v>
      </c>
    </row>
    <row r="692" spans="1:5" x14ac:dyDescent="0.3">
      <c r="A692" s="3">
        <v>69</v>
      </c>
      <c r="B692" s="3">
        <v>11625.992190000001</v>
      </c>
      <c r="C692" s="3" t="s">
        <v>1849</v>
      </c>
      <c r="D692" s="3">
        <v>12151.842769999999</v>
      </c>
      <c r="E692" s="3" t="s">
        <v>1849</v>
      </c>
    </row>
    <row r="693" spans="1:5" x14ac:dyDescent="0.3">
      <c r="A693" s="3">
        <v>69.099999999999994</v>
      </c>
      <c r="B693" s="3">
        <v>11625.992190000001</v>
      </c>
      <c r="C693" s="3" t="s">
        <v>1849</v>
      </c>
      <c r="D693" s="3">
        <v>12151.910159999999</v>
      </c>
      <c r="E693" s="3" t="s">
        <v>1849</v>
      </c>
    </row>
    <row r="694" spans="1:5" x14ac:dyDescent="0.3">
      <c r="A694" s="3">
        <v>69.201999999999998</v>
      </c>
      <c r="B694" s="3">
        <v>11625.992190000001</v>
      </c>
      <c r="C694" s="3" t="s">
        <v>1849</v>
      </c>
      <c r="D694" s="3">
        <v>12151.97363</v>
      </c>
      <c r="E694" s="3" t="s">
        <v>1849</v>
      </c>
    </row>
    <row r="695" spans="1:5" x14ac:dyDescent="0.3">
      <c r="A695" s="3">
        <v>69.3</v>
      </c>
      <c r="B695" s="3">
        <v>11625.992190000001</v>
      </c>
      <c r="C695" s="3" t="s">
        <v>1849</v>
      </c>
      <c r="D695" s="3">
        <v>12152.0332</v>
      </c>
      <c r="E695" s="3" t="s">
        <v>1849</v>
      </c>
    </row>
    <row r="696" spans="1:5" x14ac:dyDescent="0.3">
      <c r="A696" s="3">
        <v>69.400999999999996</v>
      </c>
      <c r="B696" s="3">
        <v>11625.992190000001</v>
      </c>
      <c r="C696" s="3" t="s">
        <v>1849</v>
      </c>
      <c r="D696" s="3">
        <v>12152.089840000001</v>
      </c>
      <c r="E696" s="3" t="s">
        <v>1849</v>
      </c>
    </row>
    <row r="697" spans="1:5" x14ac:dyDescent="0.3">
      <c r="A697" s="3">
        <v>69.5</v>
      </c>
      <c r="B697" s="3">
        <v>11625.992190000001</v>
      </c>
      <c r="C697" s="3" t="s">
        <v>1849</v>
      </c>
      <c r="D697" s="3">
        <v>12152.14258</v>
      </c>
      <c r="E697" s="3" t="s">
        <v>1849</v>
      </c>
    </row>
    <row r="698" spans="1:5" x14ac:dyDescent="0.3">
      <c r="A698" s="3">
        <v>69.599999999999994</v>
      </c>
      <c r="B698" s="3">
        <v>11625.992190000001</v>
      </c>
      <c r="C698" s="3" t="s">
        <v>1849</v>
      </c>
      <c r="D698" s="3">
        <v>12152.19238</v>
      </c>
      <c r="E698" s="3" t="s">
        <v>1849</v>
      </c>
    </row>
    <row r="699" spans="1:5" x14ac:dyDescent="0.3">
      <c r="A699" s="3">
        <v>69.7</v>
      </c>
      <c r="B699" s="3">
        <v>11625.992190000001</v>
      </c>
      <c r="C699" s="3" t="s">
        <v>1849</v>
      </c>
      <c r="D699" s="3">
        <v>12152.23926</v>
      </c>
      <c r="E699" s="3" t="s">
        <v>1849</v>
      </c>
    </row>
    <row r="700" spans="1:5" x14ac:dyDescent="0.3">
      <c r="A700" s="3">
        <v>69.8</v>
      </c>
      <c r="B700" s="3">
        <v>11625.992190000001</v>
      </c>
      <c r="C700" s="3" t="s">
        <v>1849</v>
      </c>
      <c r="D700" s="3">
        <v>12152.2832</v>
      </c>
      <c r="E700" s="3" t="s">
        <v>1849</v>
      </c>
    </row>
    <row r="701" spans="1:5" x14ac:dyDescent="0.3">
      <c r="A701" s="3">
        <v>69.900000000000006</v>
      </c>
      <c r="B701" s="3">
        <v>11625.992190000001</v>
      </c>
      <c r="C701" s="3" t="s">
        <v>1849</v>
      </c>
      <c r="D701" s="3">
        <v>12152.325199999999</v>
      </c>
      <c r="E701" s="3" t="s">
        <v>1849</v>
      </c>
    </row>
    <row r="702" spans="1:5" x14ac:dyDescent="0.3">
      <c r="A702" s="3">
        <v>70</v>
      </c>
      <c r="B702" s="3">
        <v>11625.992190000001</v>
      </c>
      <c r="C702" s="3" t="s">
        <v>1849</v>
      </c>
      <c r="D702" s="3">
        <v>12152.36426</v>
      </c>
      <c r="E702" s="3" t="s">
        <v>1849</v>
      </c>
    </row>
    <row r="703" spans="1:5" x14ac:dyDescent="0.3">
      <c r="A703" s="3">
        <v>70.099999999999994</v>
      </c>
      <c r="B703" s="3">
        <v>11625.992190000001</v>
      </c>
      <c r="C703" s="3" t="s">
        <v>1849</v>
      </c>
      <c r="D703" s="3">
        <v>12152.40137</v>
      </c>
      <c r="E703" s="3" t="s">
        <v>1849</v>
      </c>
    </row>
    <row r="704" spans="1:5" x14ac:dyDescent="0.3">
      <c r="A704" s="3">
        <v>70.2</v>
      </c>
      <c r="B704" s="3">
        <v>11625.992190000001</v>
      </c>
      <c r="C704" s="3" t="s">
        <v>1849</v>
      </c>
      <c r="D704" s="3">
        <v>12152.436519999999</v>
      </c>
      <c r="E704" s="3" t="s">
        <v>1849</v>
      </c>
    </row>
    <row r="705" spans="1:5" x14ac:dyDescent="0.3">
      <c r="A705" s="3">
        <v>70.3</v>
      </c>
      <c r="B705" s="3">
        <v>11625.992190000001</v>
      </c>
      <c r="C705" s="3" t="s">
        <v>1849</v>
      </c>
      <c r="D705" s="3">
        <v>12152.469730000001</v>
      </c>
      <c r="E705" s="3" t="s">
        <v>1849</v>
      </c>
    </row>
    <row r="706" spans="1:5" x14ac:dyDescent="0.3">
      <c r="A706" s="3">
        <v>70.400999999999996</v>
      </c>
      <c r="B706" s="3">
        <v>11625.992190000001</v>
      </c>
      <c r="C706" s="3" t="s">
        <v>1849</v>
      </c>
      <c r="D706" s="3">
        <v>12152.500980000001</v>
      </c>
      <c r="E706" s="3" t="s">
        <v>1849</v>
      </c>
    </row>
    <row r="707" spans="1:5" x14ac:dyDescent="0.3">
      <c r="A707" s="3">
        <v>70.5</v>
      </c>
      <c r="B707" s="3">
        <v>11625.992190000001</v>
      </c>
      <c r="C707" s="3" t="s">
        <v>1849</v>
      </c>
      <c r="D707" s="3">
        <v>12152.530269999999</v>
      </c>
      <c r="E707" s="3" t="s">
        <v>1849</v>
      </c>
    </row>
    <row r="708" spans="1:5" x14ac:dyDescent="0.3">
      <c r="A708" s="3">
        <v>70.599999999999994</v>
      </c>
      <c r="B708" s="3">
        <v>11625.992190000001</v>
      </c>
      <c r="C708" s="3" t="s">
        <v>1849</v>
      </c>
      <c r="D708" s="3">
        <v>12152.55762</v>
      </c>
      <c r="E708" s="3" t="s">
        <v>1849</v>
      </c>
    </row>
    <row r="709" spans="1:5" x14ac:dyDescent="0.3">
      <c r="A709" s="3">
        <v>70.7</v>
      </c>
      <c r="B709" s="3">
        <v>11625.992190000001</v>
      </c>
      <c r="C709" s="3" t="s">
        <v>1849</v>
      </c>
      <c r="D709" s="3">
        <v>12152.58301</v>
      </c>
      <c r="E709" s="3" t="s">
        <v>1849</v>
      </c>
    </row>
    <row r="710" spans="1:5" x14ac:dyDescent="0.3">
      <c r="A710" s="3">
        <v>70.8</v>
      </c>
      <c r="B710" s="3">
        <v>11625.992190000001</v>
      </c>
      <c r="C710" s="3" t="s">
        <v>1849</v>
      </c>
      <c r="D710" s="3">
        <v>12152.60742</v>
      </c>
      <c r="E710" s="3" t="s">
        <v>1849</v>
      </c>
    </row>
    <row r="711" spans="1:5" x14ac:dyDescent="0.3">
      <c r="A711" s="3">
        <v>70.900000000000006</v>
      </c>
      <c r="B711" s="3">
        <v>11625.992190000001</v>
      </c>
      <c r="C711" s="3" t="s">
        <v>1849</v>
      </c>
      <c r="D711" s="3">
        <v>12152.62988</v>
      </c>
      <c r="E711" s="3" t="s">
        <v>1849</v>
      </c>
    </row>
    <row r="712" spans="1:5" x14ac:dyDescent="0.3">
      <c r="A712" s="3">
        <v>71</v>
      </c>
      <c r="B712" s="3">
        <v>11625.992190000001</v>
      </c>
      <c r="C712" s="3" t="s">
        <v>1849</v>
      </c>
      <c r="D712" s="3">
        <v>12152.65137</v>
      </c>
      <c r="E712" s="3" t="s">
        <v>1849</v>
      </c>
    </row>
    <row r="713" spans="1:5" x14ac:dyDescent="0.3">
      <c r="A713" s="3">
        <v>71.099999999999994</v>
      </c>
      <c r="B713" s="3">
        <v>11625.992190000001</v>
      </c>
      <c r="C713" s="3" t="s">
        <v>1849</v>
      </c>
      <c r="D713" s="3">
        <v>12152.67188</v>
      </c>
      <c r="E713" s="3" t="s">
        <v>1849</v>
      </c>
    </row>
    <row r="714" spans="1:5" x14ac:dyDescent="0.3">
      <c r="A714" s="3">
        <v>71.2</v>
      </c>
      <c r="B714" s="3">
        <v>11625.992190000001</v>
      </c>
      <c r="C714" s="3" t="s">
        <v>1849</v>
      </c>
      <c r="D714" s="3">
        <v>12152.691409999999</v>
      </c>
      <c r="E714" s="3" t="s">
        <v>1849</v>
      </c>
    </row>
    <row r="715" spans="1:5" x14ac:dyDescent="0.3">
      <c r="A715" s="3">
        <v>71.3</v>
      </c>
      <c r="B715" s="3">
        <v>11625.992190000001</v>
      </c>
      <c r="C715" s="3" t="s">
        <v>1849</v>
      </c>
      <c r="D715" s="3">
        <v>12152.708979999999</v>
      </c>
      <c r="E715" s="3" t="s">
        <v>1849</v>
      </c>
    </row>
    <row r="716" spans="1:5" x14ac:dyDescent="0.3">
      <c r="A716" s="3">
        <v>71.400000000000006</v>
      </c>
      <c r="B716" s="3">
        <v>11625.992190000001</v>
      </c>
      <c r="C716" s="3" t="s">
        <v>1849</v>
      </c>
      <c r="D716" s="3">
        <v>12152.72559</v>
      </c>
      <c r="E716" s="3" t="s">
        <v>1849</v>
      </c>
    </row>
    <row r="717" spans="1:5" x14ac:dyDescent="0.3">
      <c r="A717" s="3">
        <v>71.5</v>
      </c>
      <c r="B717" s="3">
        <v>11625.992190000001</v>
      </c>
      <c r="C717" s="3" t="s">
        <v>1849</v>
      </c>
      <c r="D717" s="3">
        <v>12152.74121</v>
      </c>
      <c r="E717" s="3" t="s">
        <v>1849</v>
      </c>
    </row>
    <row r="718" spans="1:5" x14ac:dyDescent="0.3">
      <c r="A718" s="3">
        <v>71.599999999999994</v>
      </c>
      <c r="B718" s="3">
        <v>11625.992190000001</v>
      </c>
      <c r="C718" s="3" t="s">
        <v>1849</v>
      </c>
      <c r="D718" s="3">
        <v>12152.755859999999</v>
      </c>
      <c r="E718" s="3" t="s">
        <v>1849</v>
      </c>
    </row>
    <row r="719" spans="1:5" x14ac:dyDescent="0.3">
      <c r="A719" s="3">
        <v>71.7</v>
      </c>
      <c r="B719" s="3">
        <v>11625.992190000001</v>
      </c>
      <c r="C719" s="3" t="s">
        <v>1849</v>
      </c>
      <c r="D719" s="3">
        <v>12152.77051</v>
      </c>
      <c r="E719" s="3" t="s">
        <v>1849</v>
      </c>
    </row>
    <row r="720" spans="1:5" x14ac:dyDescent="0.3">
      <c r="A720" s="3">
        <v>71.8</v>
      </c>
      <c r="B720" s="3">
        <v>11625.992190000001</v>
      </c>
      <c r="C720" s="3" t="s">
        <v>1849</v>
      </c>
      <c r="D720" s="3">
        <v>12152.784180000001</v>
      </c>
      <c r="E720" s="3" t="s">
        <v>1849</v>
      </c>
    </row>
    <row r="721" spans="1:5" x14ac:dyDescent="0.3">
      <c r="A721" s="3">
        <v>71.900000000000006</v>
      </c>
      <c r="B721" s="3">
        <v>11625.992190000001</v>
      </c>
      <c r="C721" s="3" t="s">
        <v>1849</v>
      </c>
      <c r="D721" s="3">
        <v>12152.79688</v>
      </c>
      <c r="E721" s="3" t="s">
        <v>1849</v>
      </c>
    </row>
    <row r="722" spans="1:5" x14ac:dyDescent="0.3">
      <c r="A722" s="3">
        <v>72</v>
      </c>
      <c r="B722" s="3">
        <v>11625.992190000001</v>
      </c>
      <c r="C722" s="3" t="s">
        <v>1849</v>
      </c>
      <c r="D722" s="3">
        <v>12152.808590000001</v>
      </c>
      <c r="E722" s="3" t="s">
        <v>1849</v>
      </c>
    </row>
    <row r="723" spans="1:5" x14ac:dyDescent="0.3">
      <c r="A723" s="3">
        <v>72.099999999999994</v>
      </c>
      <c r="B723" s="3">
        <v>11625.992190000001</v>
      </c>
      <c r="C723" s="3" t="s">
        <v>1849</v>
      </c>
      <c r="D723" s="3">
        <v>12152.81934</v>
      </c>
      <c r="E723" s="3" t="s">
        <v>1849</v>
      </c>
    </row>
    <row r="724" spans="1:5" x14ac:dyDescent="0.3">
      <c r="A724" s="3">
        <v>72.2</v>
      </c>
      <c r="B724" s="3">
        <v>11625.992190000001</v>
      </c>
      <c r="C724" s="3" t="s">
        <v>1849</v>
      </c>
      <c r="D724" s="3">
        <v>12152.83008</v>
      </c>
      <c r="E724" s="3" t="s">
        <v>1849</v>
      </c>
    </row>
    <row r="725" spans="1:5" x14ac:dyDescent="0.3">
      <c r="A725" s="3">
        <v>72.3</v>
      </c>
      <c r="B725" s="3">
        <v>11625.992190000001</v>
      </c>
      <c r="C725" s="3" t="s">
        <v>1849</v>
      </c>
      <c r="D725" s="3">
        <v>12152.839840000001</v>
      </c>
      <c r="E725" s="3" t="s">
        <v>1849</v>
      </c>
    </row>
    <row r="726" spans="1:5" x14ac:dyDescent="0.3">
      <c r="A726" s="3">
        <v>72.400000000000006</v>
      </c>
      <c r="B726" s="3">
        <v>11625.992190000001</v>
      </c>
      <c r="C726" s="3" t="s">
        <v>1849</v>
      </c>
      <c r="D726" s="3">
        <v>12152.849609999999</v>
      </c>
      <c r="E726" s="3" t="s">
        <v>1849</v>
      </c>
    </row>
    <row r="727" spans="1:5" x14ac:dyDescent="0.3">
      <c r="A727" s="3">
        <v>72.5</v>
      </c>
      <c r="B727" s="3">
        <v>11625.992190000001</v>
      </c>
      <c r="C727" s="3" t="s">
        <v>1849</v>
      </c>
      <c r="D727" s="3">
        <v>12152.858399999999</v>
      </c>
      <c r="E727" s="3" t="s">
        <v>1849</v>
      </c>
    </row>
    <row r="728" spans="1:5" x14ac:dyDescent="0.3">
      <c r="A728" s="3">
        <v>72.599999999999994</v>
      </c>
      <c r="B728" s="3">
        <v>11625.992190000001</v>
      </c>
      <c r="C728" s="3" t="s">
        <v>1849</v>
      </c>
      <c r="D728" s="3">
        <v>12152.86621</v>
      </c>
      <c r="E728" s="3" t="s">
        <v>1849</v>
      </c>
    </row>
    <row r="729" spans="1:5" x14ac:dyDescent="0.3">
      <c r="A729" s="3">
        <v>72.7</v>
      </c>
      <c r="B729" s="3">
        <v>11625.992190000001</v>
      </c>
      <c r="C729" s="3" t="s">
        <v>1849</v>
      </c>
      <c r="D729" s="3">
        <v>12152.874019999999</v>
      </c>
      <c r="E729" s="3" t="s">
        <v>1849</v>
      </c>
    </row>
    <row r="730" spans="1:5" x14ac:dyDescent="0.3">
      <c r="A730" s="3">
        <v>72.8</v>
      </c>
      <c r="B730" s="3">
        <v>11625.992190000001</v>
      </c>
      <c r="C730" s="3" t="s">
        <v>1849</v>
      </c>
      <c r="D730" s="3">
        <v>12152.88184</v>
      </c>
      <c r="E730" s="3" t="s">
        <v>1849</v>
      </c>
    </row>
    <row r="731" spans="1:5" x14ac:dyDescent="0.3">
      <c r="A731" s="3">
        <v>72.900000000000006</v>
      </c>
      <c r="B731" s="3">
        <v>11625.992190000001</v>
      </c>
      <c r="C731" s="3" t="s">
        <v>1849</v>
      </c>
      <c r="D731" s="3">
        <v>12152.88867</v>
      </c>
      <c r="E731" s="3" t="s">
        <v>1849</v>
      </c>
    </row>
    <row r="732" spans="1:5" x14ac:dyDescent="0.3">
      <c r="A732" s="3">
        <v>73</v>
      </c>
      <c r="B732" s="3">
        <v>11625.992190000001</v>
      </c>
      <c r="C732" s="3" t="s">
        <v>1849</v>
      </c>
      <c r="D732" s="3">
        <v>12152.89551</v>
      </c>
      <c r="E732" s="3" t="s">
        <v>1849</v>
      </c>
    </row>
    <row r="733" spans="1:5" x14ac:dyDescent="0.3">
      <c r="A733" s="3">
        <v>73.113</v>
      </c>
      <c r="B733" s="3">
        <v>11625.992190000001</v>
      </c>
      <c r="C733" s="3" t="s">
        <v>1849</v>
      </c>
      <c r="D733" s="3">
        <v>12152.90137</v>
      </c>
      <c r="E733" s="3" t="s">
        <v>1849</v>
      </c>
    </row>
    <row r="734" spans="1:5" x14ac:dyDescent="0.3">
      <c r="A734" s="3">
        <v>73.2</v>
      </c>
      <c r="B734" s="3">
        <v>11625.992190000001</v>
      </c>
      <c r="C734" s="3" t="s">
        <v>1849</v>
      </c>
      <c r="D734" s="3">
        <v>12152.907230000001</v>
      </c>
      <c r="E734" s="3" t="s">
        <v>1849</v>
      </c>
    </row>
    <row r="735" spans="1:5" x14ac:dyDescent="0.3">
      <c r="A735" s="3">
        <v>73.3</v>
      </c>
      <c r="B735" s="3">
        <v>11625.992190000001</v>
      </c>
      <c r="C735" s="3" t="s">
        <v>1849</v>
      </c>
      <c r="D735" s="3">
        <v>12152.91309</v>
      </c>
      <c r="E735" s="3" t="s">
        <v>1849</v>
      </c>
    </row>
    <row r="736" spans="1:5" x14ac:dyDescent="0.3">
      <c r="A736" s="3">
        <v>73.400000000000006</v>
      </c>
      <c r="B736" s="3">
        <v>11625.992190000001</v>
      </c>
      <c r="C736" s="3" t="s">
        <v>1849</v>
      </c>
      <c r="D736" s="3">
        <v>12152.91797</v>
      </c>
      <c r="E736" s="3" t="s">
        <v>1849</v>
      </c>
    </row>
    <row r="737" spans="1:5" x14ac:dyDescent="0.3">
      <c r="A737" s="3">
        <v>73.5</v>
      </c>
      <c r="B737" s="3">
        <v>11625.992190000001</v>
      </c>
      <c r="C737" s="3" t="s">
        <v>1849</v>
      </c>
      <c r="D737" s="3">
        <v>12152.922850000001</v>
      </c>
      <c r="E737" s="3" t="s">
        <v>1849</v>
      </c>
    </row>
    <row r="738" spans="1:5" x14ac:dyDescent="0.3">
      <c r="A738" s="3">
        <v>73.599999999999994</v>
      </c>
      <c r="B738" s="3">
        <v>11625.992190000001</v>
      </c>
      <c r="C738" s="3" t="s">
        <v>1849</v>
      </c>
      <c r="D738" s="3">
        <v>12152.927729999999</v>
      </c>
      <c r="E738" s="3" t="s">
        <v>1849</v>
      </c>
    </row>
    <row r="739" spans="1:5" x14ac:dyDescent="0.3">
      <c r="A739" s="3">
        <v>73.7</v>
      </c>
      <c r="B739" s="3">
        <v>11625.992190000001</v>
      </c>
      <c r="C739" s="3" t="s">
        <v>1849</v>
      </c>
      <c r="D739" s="3">
        <v>12152.931640000001</v>
      </c>
      <c r="E739" s="3" t="s">
        <v>1849</v>
      </c>
    </row>
    <row r="740" spans="1:5" x14ac:dyDescent="0.3">
      <c r="A740" s="3">
        <v>73.804000000000002</v>
      </c>
      <c r="B740" s="3">
        <v>11625.992190000001</v>
      </c>
      <c r="C740" s="3" t="s">
        <v>1849</v>
      </c>
      <c r="D740" s="3">
        <v>12152.93555</v>
      </c>
      <c r="E740" s="3" t="s">
        <v>1849</v>
      </c>
    </row>
    <row r="741" spans="1:5" x14ac:dyDescent="0.3">
      <c r="A741" s="3">
        <v>73.900000000000006</v>
      </c>
      <c r="B741" s="3">
        <v>11625.992190000001</v>
      </c>
      <c r="C741" s="3" t="s">
        <v>1849</v>
      </c>
      <c r="D741" s="3">
        <v>12152.93945</v>
      </c>
      <c r="E741" s="3" t="s">
        <v>1849</v>
      </c>
    </row>
    <row r="742" spans="1:5" x14ac:dyDescent="0.3">
      <c r="A742" s="3">
        <v>74</v>
      </c>
      <c r="B742" s="3">
        <v>11625.992190000001</v>
      </c>
      <c r="C742" s="3" t="s">
        <v>1849</v>
      </c>
      <c r="D742" s="3">
        <v>12152.943359999999</v>
      </c>
      <c r="E742" s="3" t="s">
        <v>1849</v>
      </c>
    </row>
    <row r="743" spans="1:5" x14ac:dyDescent="0.3">
      <c r="A743" s="3">
        <v>74.099999999999994</v>
      </c>
      <c r="B743" s="3">
        <v>11625.992190000001</v>
      </c>
      <c r="C743" s="3" t="s">
        <v>1849</v>
      </c>
      <c r="D743" s="3">
        <v>12152.94629</v>
      </c>
      <c r="E743" s="3" t="s">
        <v>1849</v>
      </c>
    </row>
    <row r="744" spans="1:5" x14ac:dyDescent="0.3">
      <c r="A744" s="3">
        <v>74.2</v>
      </c>
      <c r="B744" s="3">
        <v>11625.992190000001</v>
      </c>
      <c r="C744" s="3" t="s">
        <v>1849</v>
      </c>
      <c r="D744" s="3">
        <v>12152.94922</v>
      </c>
      <c r="E744" s="3" t="s">
        <v>1849</v>
      </c>
    </row>
    <row r="745" spans="1:5" x14ac:dyDescent="0.3">
      <c r="A745" s="3">
        <v>74.301000000000002</v>
      </c>
      <c r="B745" s="3">
        <v>11625.992190000001</v>
      </c>
      <c r="C745" s="3" t="s">
        <v>1849</v>
      </c>
      <c r="D745" s="3">
        <v>12152.952149999999</v>
      </c>
      <c r="E745" s="3" t="s">
        <v>1849</v>
      </c>
    </row>
    <row r="746" spans="1:5" x14ac:dyDescent="0.3">
      <c r="A746" s="3">
        <v>74.400999999999996</v>
      </c>
      <c r="B746" s="3">
        <v>11625.992190000001</v>
      </c>
      <c r="C746" s="3" t="s">
        <v>1849</v>
      </c>
      <c r="D746" s="3">
        <v>12152.95508</v>
      </c>
      <c r="E746" s="3" t="s">
        <v>1849</v>
      </c>
    </row>
    <row r="747" spans="1:5" x14ac:dyDescent="0.3">
      <c r="A747" s="3">
        <v>74.501000000000005</v>
      </c>
      <c r="B747" s="3">
        <v>11625.992190000001</v>
      </c>
      <c r="C747" s="3" t="s">
        <v>1849</v>
      </c>
      <c r="D747" s="3">
        <v>12152.95801</v>
      </c>
      <c r="E747" s="3" t="s">
        <v>1849</v>
      </c>
    </row>
    <row r="748" spans="1:5" x14ac:dyDescent="0.3">
      <c r="A748" s="3">
        <v>74.676000000000002</v>
      </c>
      <c r="B748" s="3">
        <v>11625.992190000001</v>
      </c>
      <c r="C748" s="3" t="s">
        <v>1849</v>
      </c>
      <c r="D748" s="3">
        <v>12152.960940000001</v>
      </c>
      <c r="E748" s="3" t="s">
        <v>1849</v>
      </c>
    </row>
    <row r="749" spans="1:5" x14ac:dyDescent="0.3">
      <c r="A749" s="3">
        <v>74.7</v>
      </c>
      <c r="B749" s="3">
        <v>11625.992190000001</v>
      </c>
      <c r="C749" s="3" t="s">
        <v>1849</v>
      </c>
      <c r="D749" s="3">
        <v>12152.962890000001</v>
      </c>
      <c r="E749" s="3" t="s">
        <v>1849</v>
      </c>
    </row>
    <row r="750" spans="1:5" x14ac:dyDescent="0.3">
      <c r="A750" s="3">
        <v>74.805000000000007</v>
      </c>
      <c r="B750" s="3">
        <v>11625.992190000001</v>
      </c>
      <c r="C750" s="3" t="s">
        <v>1849</v>
      </c>
      <c r="D750" s="3">
        <v>12152.964840000001</v>
      </c>
      <c r="E750" s="3" t="s">
        <v>1849</v>
      </c>
    </row>
    <row r="751" spans="1:5" x14ac:dyDescent="0.3">
      <c r="A751" s="3">
        <v>74.900000000000006</v>
      </c>
      <c r="B751" s="3">
        <v>11625.992190000001</v>
      </c>
      <c r="C751" s="3" t="s">
        <v>1849</v>
      </c>
      <c r="D751" s="3">
        <v>12152.9668</v>
      </c>
      <c r="E751" s="3" t="s">
        <v>1849</v>
      </c>
    </row>
    <row r="752" spans="1:5" x14ac:dyDescent="0.3">
      <c r="A752" s="3">
        <v>75</v>
      </c>
      <c r="B752" s="3">
        <v>11625.992190000001</v>
      </c>
      <c r="C752" s="3" t="s">
        <v>1849</v>
      </c>
      <c r="D752" s="3">
        <v>12152.96875</v>
      </c>
      <c r="E752" s="3" t="s">
        <v>1849</v>
      </c>
    </row>
    <row r="753" spans="1:5" x14ac:dyDescent="0.3">
      <c r="A753" s="3">
        <v>75.099999999999994</v>
      </c>
      <c r="B753" s="3">
        <v>11625.992190000001</v>
      </c>
      <c r="C753" s="3" t="s">
        <v>1849</v>
      </c>
      <c r="D753" s="3">
        <v>12152.9707</v>
      </c>
      <c r="E753" s="3" t="s">
        <v>1849</v>
      </c>
    </row>
    <row r="754" spans="1:5" x14ac:dyDescent="0.3">
      <c r="A754" s="3">
        <v>75.2</v>
      </c>
      <c r="B754" s="3">
        <v>11625.992190000001</v>
      </c>
      <c r="C754" s="3" t="s">
        <v>1849</v>
      </c>
      <c r="D754" s="3">
        <v>12152.972659999999</v>
      </c>
      <c r="E754" s="3" t="s">
        <v>1849</v>
      </c>
    </row>
    <row r="755" spans="1:5" x14ac:dyDescent="0.3">
      <c r="A755" s="3">
        <v>75.3</v>
      </c>
      <c r="B755" s="3">
        <v>11625.992190000001</v>
      </c>
      <c r="C755" s="3" t="s">
        <v>1849</v>
      </c>
      <c r="D755" s="3">
        <v>12152.974609999999</v>
      </c>
      <c r="E755" s="3" t="s">
        <v>1849</v>
      </c>
    </row>
    <row r="756" spans="1:5" x14ac:dyDescent="0.3">
      <c r="A756" s="3">
        <v>75.400000000000006</v>
      </c>
      <c r="B756" s="3">
        <v>11625.992190000001</v>
      </c>
      <c r="C756" s="3" t="s">
        <v>1849</v>
      </c>
      <c r="D756" s="3">
        <v>12152.976559999999</v>
      </c>
      <c r="E756" s="3" t="s">
        <v>1849</v>
      </c>
    </row>
    <row r="757" spans="1:5" x14ac:dyDescent="0.3">
      <c r="A757" s="3">
        <v>75.5</v>
      </c>
      <c r="B757" s="3">
        <v>11625.992190000001</v>
      </c>
      <c r="C757" s="3" t="s">
        <v>1849</v>
      </c>
      <c r="D757" s="3">
        <v>12152.97754</v>
      </c>
      <c r="E757" s="3" t="s">
        <v>1849</v>
      </c>
    </row>
    <row r="758" spans="1:5" x14ac:dyDescent="0.3">
      <c r="A758" s="3">
        <v>75.599999999999994</v>
      </c>
      <c r="B758" s="3">
        <v>11625.992190000001</v>
      </c>
      <c r="C758" s="3" t="s">
        <v>1849</v>
      </c>
      <c r="D758" s="3">
        <v>12152.978520000001</v>
      </c>
      <c r="E758" s="3" t="s">
        <v>1849</v>
      </c>
    </row>
    <row r="759" spans="1:5" x14ac:dyDescent="0.3">
      <c r="A759" s="3">
        <v>75.7</v>
      </c>
      <c r="B759" s="3">
        <v>11625.992190000001</v>
      </c>
      <c r="C759" s="3" t="s">
        <v>1849</v>
      </c>
      <c r="D759" s="3">
        <v>12152.97949</v>
      </c>
      <c r="E759" s="3" t="s">
        <v>1849</v>
      </c>
    </row>
    <row r="760" spans="1:5" x14ac:dyDescent="0.3">
      <c r="A760" s="3">
        <v>75.8</v>
      </c>
      <c r="B760" s="3">
        <v>11625.992190000001</v>
      </c>
      <c r="C760" s="3" t="s">
        <v>1849</v>
      </c>
      <c r="D760" s="3">
        <v>12152.98047</v>
      </c>
      <c r="E760" s="3" t="s">
        <v>1849</v>
      </c>
    </row>
    <row r="761" spans="1:5" x14ac:dyDescent="0.3">
      <c r="A761" s="3">
        <v>75.900000000000006</v>
      </c>
      <c r="B761" s="3">
        <v>11625.992190000001</v>
      </c>
      <c r="C761" s="3" t="s">
        <v>1849</v>
      </c>
      <c r="D761" s="3">
        <v>12152.981449999999</v>
      </c>
      <c r="E761" s="3" t="s">
        <v>1849</v>
      </c>
    </row>
    <row r="762" spans="1:5" x14ac:dyDescent="0.3">
      <c r="A762" s="3">
        <v>76</v>
      </c>
      <c r="B762" s="3">
        <v>11625.992190000001</v>
      </c>
      <c r="C762" s="3" t="s">
        <v>1849</v>
      </c>
      <c r="D762" s="3">
        <v>12152.98242</v>
      </c>
      <c r="E762" s="3" t="s">
        <v>1849</v>
      </c>
    </row>
    <row r="763" spans="1:5" x14ac:dyDescent="0.3">
      <c r="A763" s="3">
        <v>76.099999999999994</v>
      </c>
      <c r="B763" s="3">
        <v>11625.992190000001</v>
      </c>
      <c r="C763" s="3" t="s">
        <v>1849</v>
      </c>
      <c r="D763" s="3">
        <v>12152.983399999999</v>
      </c>
      <c r="E763" s="3" t="s">
        <v>1849</v>
      </c>
    </row>
    <row r="764" spans="1:5" x14ac:dyDescent="0.3">
      <c r="A764" s="3">
        <v>76.2</v>
      </c>
      <c r="B764" s="3">
        <v>11625.992190000001</v>
      </c>
      <c r="C764" s="3" t="s">
        <v>1849</v>
      </c>
      <c r="D764" s="3">
        <v>12152.98438</v>
      </c>
      <c r="E764" s="3" t="s">
        <v>1849</v>
      </c>
    </row>
    <row r="765" spans="1:5" x14ac:dyDescent="0.3">
      <c r="A765" s="3">
        <v>76.3</v>
      </c>
      <c r="B765" s="3">
        <v>11625.992190000001</v>
      </c>
      <c r="C765" s="3" t="s">
        <v>1849</v>
      </c>
      <c r="D765" s="3">
        <v>12152.985350000001</v>
      </c>
      <c r="E765" s="3" t="s">
        <v>1849</v>
      </c>
    </row>
    <row r="766" spans="1:5" x14ac:dyDescent="0.3">
      <c r="A766" s="3">
        <v>76.400000000000006</v>
      </c>
      <c r="B766" s="3">
        <v>11656.507809999999</v>
      </c>
      <c r="C766" s="3" t="s">
        <v>1849</v>
      </c>
      <c r="D766" s="3">
        <v>12152.98633</v>
      </c>
      <c r="E766" s="3" t="s">
        <v>1849</v>
      </c>
    </row>
    <row r="767" spans="1:5" x14ac:dyDescent="0.3">
      <c r="A767" s="3">
        <v>76.5</v>
      </c>
      <c r="B767" s="3">
        <v>11685.246090000001</v>
      </c>
      <c r="C767" s="3" t="s">
        <v>1849</v>
      </c>
      <c r="D767" s="3">
        <v>11870.835940000001</v>
      </c>
      <c r="E767" s="3" t="s">
        <v>1849</v>
      </c>
    </row>
    <row r="768" spans="1:5" x14ac:dyDescent="0.3">
      <c r="A768" s="3">
        <v>76.599999999999994</v>
      </c>
      <c r="B768" s="3">
        <v>11712.311519999999</v>
      </c>
      <c r="C768" s="3" t="s">
        <v>1849</v>
      </c>
      <c r="D768" s="3">
        <v>11605.117190000001</v>
      </c>
      <c r="E768" s="3" t="s">
        <v>1849</v>
      </c>
    </row>
    <row r="769" spans="1:5" x14ac:dyDescent="0.3">
      <c r="A769" s="3">
        <v>76.7</v>
      </c>
      <c r="B769" s="3">
        <v>11737.80078</v>
      </c>
      <c r="C769" s="3" t="s">
        <v>1849</v>
      </c>
      <c r="D769" s="3">
        <v>11354.87305</v>
      </c>
      <c r="E769" s="3" t="s">
        <v>1849</v>
      </c>
    </row>
    <row r="770" spans="1:5" x14ac:dyDescent="0.3">
      <c r="A770" s="3">
        <v>76.8</v>
      </c>
      <c r="B770" s="3">
        <v>11761.80566</v>
      </c>
      <c r="C770" s="3" t="s">
        <v>1849</v>
      </c>
      <c r="D770" s="3">
        <v>11119.20117</v>
      </c>
      <c r="E770" s="3" t="s">
        <v>1849</v>
      </c>
    </row>
    <row r="771" spans="1:5" x14ac:dyDescent="0.3">
      <c r="A771" s="3">
        <v>76.900000000000006</v>
      </c>
      <c r="B771" s="3">
        <v>11784.412109999999</v>
      </c>
      <c r="C771" s="3" t="s">
        <v>1849</v>
      </c>
      <c r="D771" s="3">
        <v>10897.253909999999</v>
      </c>
      <c r="E771" s="3" t="s">
        <v>1849</v>
      </c>
    </row>
    <row r="772" spans="1:5" x14ac:dyDescent="0.3">
      <c r="A772" s="3">
        <v>77</v>
      </c>
      <c r="B772" s="3">
        <v>11805.702149999999</v>
      </c>
      <c r="C772" s="3" t="s">
        <v>1849</v>
      </c>
      <c r="D772" s="3">
        <v>10688.23242</v>
      </c>
      <c r="E772" s="3" t="s">
        <v>1849</v>
      </c>
    </row>
    <row r="773" spans="1:5" x14ac:dyDescent="0.3">
      <c r="A773" s="3">
        <v>77.099999999999994</v>
      </c>
      <c r="B773" s="3">
        <v>11825.752930000001</v>
      </c>
      <c r="C773" s="3" t="s">
        <v>1849</v>
      </c>
      <c r="D773" s="3">
        <v>10491.382809999999</v>
      </c>
      <c r="E773" s="3" t="s">
        <v>1849</v>
      </c>
    </row>
    <row r="774" spans="1:5" x14ac:dyDescent="0.3">
      <c r="A774" s="3">
        <v>77.2</v>
      </c>
      <c r="B774" s="3">
        <v>11844.63574</v>
      </c>
      <c r="C774" s="3" t="s">
        <v>1849</v>
      </c>
      <c r="D774" s="3">
        <v>10305.997069999999</v>
      </c>
      <c r="E774" s="3" t="s">
        <v>1849</v>
      </c>
    </row>
    <row r="775" spans="1:5" x14ac:dyDescent="0.3">
      <c r="A775" s="3">
        <v>77.3</v>
      </c>
      <c r="B775" s="3">
        <v>11862.418949999999</v>
      </c>
      <c r="C775" s="3" t="s">
        <v>1849</v>
      </c>
      <c r="D775" s="3">
        <v>10131.407230000001</v>
      </c>
      <c r="E775" s="3" t="s">
        <v>1849</v>
      </c>
    </row>
    <row r="776" spans="1:5" x14ac:dyDescent="0.3">
      <c r="A776" s="3">
        <v>77.400000000000006</v>
      </c>
      <c r="B776" s="3">
        <v>11879.166020000001</v>
      </c>
      <c r="C776" s="3" t="s">
        <v>1849</v>
      </c>
      <c r="D776" s="3">
        <v>9966.9843799999999</v>
      </c>
      <c r="E776" s="3" t="s">
        <v>1849</v>
      </c>
    </row>
    <row r="777" spans="1:5" x14ac:dyDescent="0.3">
      <c r="A777" s="3">
        <v>77.5</v>
      </c>
      <c r="B777" s="3">
        <v>11894.938480000001</v>
      </c>
      <c r="C777" s="3" t="s">
        <v>1849</v>
      </c>
      <c r="D777" s="3">
        <v>9812.1367200000004</v>
      </c>
      <c r="E777" s="3" t="s">
        <v>1849</v>
      </c>
    </row>
    <row r="778" spans="1:5" x14ac:dyDescent="0.3">
      <c r="A778" s="3">
        <v>77.599999999999994</v>
      </c>
      <c r="B778" s="3">
        <v>11909.79199</v>
      </c>
      <c r="C778" s="3" t="s">
        <v>1849</v>
      </c>
      <c r="D778" s="3">
        <v>9666.3076199999996</v>
      </c>
      <c r="E778" s="3" t="s">
        <v>1849</v>
      </c>
    </row>
    <row r="779" spans="1:5" x14ac:dyDescent="0.3">
      <c r="A779" s="3">
        <v>77.7</v>
      </c>
      <c r="B779" s="3">
        <v>11923.780269999999</v>
      </c>
      <c r="C779" s="3" t="s">
        <v>1849</v>
      </c>
      <c r="D779" s="3">
        <v>9528.9706999999999</v>
      </c>
      <c r="E779" s="3" t="s">
        <v>1849</v>
      </c>
    </row>
    <row r="780" spans="1:5" x14ac:dyDescent="0.3">
      <c r="A780" s="3">
        <v>77.8</v>
      </c>
      <c r="B780" s="3">
        <v>11936.954100000001</v>
      </c>
      <c r="C780" s="3" t="s">
        <v>1849</v>
      </c>
      <c r="D780" s="3">
        <v>9399.63184</v>
      </c>
      <c r="E780" s="3" t="s">
        <v>1849</v>
      </c>
    </row>
    <row r="781" spans="1:5" x14ac:dyDescent="0.3">
      <c r="A781" s="3">
        <v>77.900000000000006</v>
      </c>
      <c r="B781" s="3">
        <v>11949.36133</v>
      </c>
      <c r="C781" s="3" t="s">
        <v>1849</v>
      </c>
      <c r="D781" s="3">
        <v>9277.8242200000004</v>
      </c>
      <c r="E781" s="3" t="s">
        <v>1849</v>
      </c>
    </row>
    <row r="782" spans="1:5" x14ac:dyDescent="0.3">
      <c r="A782" s="3">
        <v>78</v>
      </c>
      <c r="B782" s="3">
        <v>11961.045899999999</v>
      </c>
      <c r="C782" s="3" t="s">
        <v>1849</v>
      </c>
      <c r="D782" s="3">
        <v>9163.1103500000008</v>
      </c>
      <c r="E782" s="3" t="s">
        <v>1849</v>
      </c>
    </row>
    <row r="783" spans="1:5" x14ac:dyDescent="0.3">
      <c r="A783" s="3">
        <v>78.099999999999994</v>
      </c>
      <c r="B783" s="3">
        <v>11972.049800000001</v>
      </c>
      <c r="C783" s="3" t="s">
        <v>1849</v>
      </c>
      <c r="D783" s="3">
        <v>9055.0771499999992</v>
      </c>
      <c r="E783" s="3" t="s">
        <v>1849</v>
      </c>
    </row>
    <row r="784" spans="1:5" x14ac:dyDescent="0.3">
      <c r="A784" s="3">
        <v>78.2</v>
      </c>
      <c r="B784" s="3">
        <v>11982.41309</v>
      </c>
      <c r="C784" s="3" t="s">
        <v>1849</v>
      </c>
      <c r="D784" s="3">
        <v>8953.3349600000001</v>
      </c>
      <c r="E784" s="3" t="s">
        <v>1849</v>
      </c>
    </row>
    <row r="785" spans="1:5" x14ac:dyDescent="0.3">
      <c r="A785" s="3">
        <v>78.3</v>
      </c>
      <c r="B785" s="3">
        <v>11992.172850000001</v>
      </c>
      <c r="C785" s="3" t="s">
        <v>1849</v>
      </c>
      <c r="D785" s="3">
        <v>8857.5185500000007</v>
      </c>
      <c r="E785" s="3" t="s">
        <v>1849</v>
      </c>
    </row>
    <row r="786" spans="1:5" x14ac:dyDescent="0.3">
      <c r="A786" s="3">
        <v>78.400000000000006</v>
      </c>
      <c r="B786" s="3">
        <v>12001.36426</v>
      </c>
      <c r="C786" s="3" t="s">
        <v>1849</v>
      </c>
      <c r="D786" s="3">
        <v>8767.28125</v>
      </c>
      <c r="E786" s="3" t="s">
        <v>1849</v>
      </c>
    </row>
    <row r="787" spans="1:5" x14ac:dyDescent="0.3">
      <c r="A787" s="3">
        <v>78.5</v>
      </c>
      <c r="B787" s="3">
        <v>12010.02051</v>
      </c>
      <c r="C787" s="3" t="s">
        <v>1849</v>
      </c>
      <c r="D787" s="3">
        <v>8682.2998000000007</v>
      </c>
      <c r="E787" s="3" t="s">
        <v>1849</v>
      </c>
    </row>
    <row r="788" spans="1:5" x14ac:dyDescent="0.3">
      <c r="A788" s="3">
        <v>78.600999999999999</v>
      </c>
      <c r="B788" s="3">
        <v>12018.17188</v>
      </c>
      <c r="C788" s="3" t="s">
        <v>1849</v>
      </c>
      <c r="D788" s="3">
        <v>8602.2666000000008</v>
      </c>
      <c r="E788" s="3" t="s">
        <v>1849</v>
      </c>
    </row>
    <row r="789" spans="1:5" x14ac:dyDescent="0.3">
      <c r="A789" s="3">
        <v>78.7</v>
      </c>
      <c r="B789" s="3">
        <v>12025.84863</v>
      </c>
      <c r="C789" s="3" t="s">
        <v>1849</v>
      </c>
      <c r="D789" s="3">
        <v>8526.8945299999996</v>
      </c>
      <c r="E789" s="3" t="s">
        <v>1849</v>
      </c>
    </row>
    <row r="790" spans="1:5" x14ac:dyDescent="0.3">
      <c r="A790" s="3">
        <v>78.8</v>
      </c>
      <c r="B790" s="3">
        <v>12033.079100000001</v>
      </c>
      <c r="C790" s="3" t="s">
        <v>1849</v>
      </c>
      <c r="D790" s="3">
        <v>8455.9121099999993</v>
      </c>
      <c r="E790" s="3" t="s">
        <v>1849</v>
      </c>
    </row>
    <row r="791" spans="1:5" x14ac:dyDescent="0.3">
      <c r="A791" s="3">
        <v>78.900000000000006</v>
      </c>
      <c r="B791" s="3">
        <v>12039.887699999999</v>
      </c>
      <c r="C791" s="3" t="s">
        <v>1849</v>
      </c>
      <c r="D791" s="3">
        <v>8389.0625</v>
      </c>
      <c r="E791" s="3" t="s">
        <v>1849</v>
      </c>
    </row>
    <row r="792" spans="1:5" x14ac:dyDescent="0.3">
      <c r="A792" s="3">
        <v>79</v>
      </c>
      <c r="B792" s="3">
        <v>12046.299800000001</v>
      </c>
      <c r="C792" s="3" t="s">
        <v>1849</v>
      </c>
      <c r="D792" s="3">
        <v>8326.1064499999993</v>
      </c>
      <c r="E792" s="3" t="s">
        <v>1849</v>
      </c>
    </row>
    <row r="793" spans="1:5" x14ac:dyDescent="0.3">
      <c r="A793" s="3">
        <v>79.099999999999994</v>
      </c>
      <c r="B793" s="3">
        <v>12052.33887</v>
      </c>
      <c r="C793" s="3" t="s">
        <v>1849</v>
      </c>
      <c r="D793" s="3">
        <v>8266.8164099999995</v>
      </c>
      <c r="E793" s="3" t="s">
        <v>1849</v>
      </c>
    </row>
    <row r="794" spans="1:5" x14ac:dyDescent="0.3">
      <c r="A794" s="3">
        <v>79.2</v>
      </c>
      <c r="B794" s="3">
        <v>12058.02637</v>
      </c>
      <c r="C794" s="3" t="s">
        <v>1849</v>
      </c>
      <c r="D794" s="3">
        <v>8210.9794899999997</v>
      </c>
      <c r="E794" s="3" t="s">
        <v>1849</v>
      </c>
    </row>
    <row r="795" spans="1:5" x14ac:dyDescent="0.3">
      <c r="A795" s="3">
        <v>79.3</v>
      </c>
      <c r="B795" s="3">
        <v>12063.382809999999</v>
      </c>
      <c r="C795" s="3" t="s">
        <v>1849</v>
      </c>
      <c r="D795" s="3">
        <v>8158.3940400000001</v>
      </c>
      <c r="E795" s="3" t="s">
        <v>1849</v>
      </c>
    </row>
    <row r="796" spans="1:5" x14ac:dyDescent="0.3">
      <c r="A796" s="3">
        <v>79.400000000000006</v>
      </c>
      <c r="B796" s="3">
        <v>12068.42676</v>
      </c>
      <c r="C796" s="3" t="s">
        <v>1849</v>
      </c>
      <c r="D796" s="3">
        <v>8108.8710899999996</v>
      </c>
      <c r="E796" s="3" t="s">
        <v>1849</v>
      </c>
    </row>
    <row r="797" spans="1:5" x14ac:dyDescent="0.3">
      <c r="A797" s="3">
        <v>79.5</v>
      </c>
      <c r="B797" s="3">
        <v>12073.17676</v>
      </c>
      <c r="C797" s="3" t="s">
        <v>1849</v>
      </c>
      <c r="D797" s="3">
        <v>8062.2319299999999</v>
      </c>
      <c r="E797" s="3" t="s">
        <v>1849</v>
      </c>
    </row>
    <row r="798" spans="1:5" x14ac:dyDescent="0.3">
      <c r="A798" s="3">
        <v>79.599999999999994</v>
      </c>
      <c r="B798" s="3">
        <v>12077.650390000001</v>
      </c>
      <c r="C798" s="3" t="s">
        <v>1849</v>
      </c>
      <c r="D798" s="3">
        <v>8018.30908</v>
      </c>
      <c r="E798" s="3" t="s">
        <v>1849</v>
      </c>
    </row>
    <row r="799" spans="1:5" x14ac:dyDescent="0.3">
      <c r="A799" s="3">
        <v>79.7</v>
      </c>
      <c r="B799" s="3">
        <v>12081.86328</v>
      </c>
      <c r="C799" s="3" t="s">
        <v>1849</v>
      </c>
      <c r="D799" s="3">
        <v>7976.9438499999997</v>
      </c>
      <c r="E799" s="3" t="s">
        <v>1849</v>
      </c>
    </row>
    <row r="800" spans="1:5" x14ac:dyDescent="0.3">
      <c r="A800" s="3">
        <v>79.8</v>
      </c>
      <c r="B800" s="3">
        <v>12085.831050000001</v>
      </c>
      <c r="C800" s="3" t="s">
        <v>1849</v>
      </c>
      <c r="D800" s="3">
        <v>7937.9877900000001</v>
      </c>
      <c r="E800" s="3" t="s">
        <v>1849</v>
      </c>
    </row>
    <row r="801" spans="1:5" x14ac:dyDescent="0.3">
      <c r="A801" s="3">
        <v>79.900000000000006</v>
      </c>
      <c r="B801" s="3">
        <v>12089.568359999999</v>
      </c>
      <c r="C801" s="3" t="s">
        <v>1849</v>
      </c>
      <c r="D801" s="3">
        <v>7901.3002900000001</v>
      </c>
      <c r="E801" s="3" t="s">
        <v>1849</v>
      </c>
    </row>
    <row r="802" spans="1:5" x14ac:dyDescent="0.3">
      <c r="A802" s="3">
        <v>80</v>
      </c>
      <c r="B802" s="3">
        <v>12093.087890000001</v>
      </c>
      <c r="C802" s="3" t="s">
        <v>1849</v>
      </c>
      <c r="D802" s="3">
        <v>7866.7490200000002</v>
      </c>
      <c r="E802" s="3" t="s">
        <v>1849</v>
      </c>
    </row>
    <row r="803" spans="1:5" x14ac:dyDescent="0.3">
      <c r="A803" s="3">
        <v>80.099999999999994</v>
      </c>
      <c r="B803" s="3">
        <v>12096.402340000001</v>
      </c>
      <c r="C803" s="3" t="s">
        <v>1849</v>
      </c>
      <c r="D803" s="3">
        <v>7834.2099600000001</v>
      </c>
      <c r="E803" s="3" t="s">
        <v>1849</v>
      </c>
    </row>
    <row r="804" spans="1:5" x14ac:dyDescent="0.3">
      <c r="A804" s="3">
        <v>80.2</v>
      </c>
      <c r="B804" s="3">
        <v>12099.523440000001</v>
      </c>
      <c r="C804" s="3" t="s">
        <v>1849</v>
      </c>
      <c r="D804" s="3">
        <v>7803.56592</v>
      </c>
      <c r="E804" s="3" t="s">
        <v>1849</v>
      </c>
    </row>
    <row r="805" spans="1:5" x14ac:dyDescent="0.3">
      <c r="A805" s="3">
        <v>80.3</v>
      </c>
      <c r="B805" s="3">
        <v>12102.462890000001</v>
      </c>
      <c r="C805" s="3" t="s">
        <v>1849</v>
      </c>
      <c r="D805" s="3">
        <v>7774.7065400000001</v>
      </c>
      <c r="E805" s="3" t="s">
        <v>1849</v>
      </c>
    </row>
    <row r="806" spans="1:5" x14ac:dyDescent="0.3">
      <c r="A806" s="3">
        <v>80.400000000000006</v>
      </c>
      <c r="B806" s="3">
        <v>12105.231449999999</v>
      </c>
      <c r="C806" s="3" t="s">
        <v>1849</v>
      </c>
      <c r="D806" s="3">
        <v>7747.52783</v>
      </c>
      <c r="E806" s="3" t="s">
        <v>1849</v>
      </c>
    </row>
    <row r="807" spans="1:5" x14ac:dyDescent="0.3">
      <c r="A807" s="3">
        <v>80.5</v>
      </c>
      <c r="B807" s="3">
        <v>12107.83887</v>
      </c>
      <c r="C807" s="3" t="s">
        <v>1849</v>
      </c>
      <c r="D807" s="3">
        <v>7721.9316399999998</v>
      </c>
      <c r="E807" s="3" t="s">
        <v>1849</v>
      </c>
    </row>
    <row r="808" spans="1:5" x14ac:dyDescent="0.3">
      <c r="A808" s="3">
        <v>80.599999999999994</v>
      </c>
      <c r="B808" s="3">
        <v>12110.293949999999</v>
      </c>
      <c r="C808" s="3" t="s">
        <v>1849</v>
      </c>
      <c r="D808" s="3">
        <v>7697.8261700000003</v>
      </c>
      <c r="E808" s="3" t="s">
        <v>1849</v>
      </c>
    </row>
    <row r="809" spans="1:5" x14ac:dyDescent="0.3">
      <c r="A809" s="3">
        <v>80.7</v>
      </c>
      <c r="B809" s="3">
        <v>12112.606449999999</v>
      </c>
      <c r="C809" s="3" t="s">
        <v>1849</v>
      </c>
      <c r="D809" s="3">
        <v>7675.1245099999996</v>
      </c>
      <c r="E809" s="3" t="s">
        <v>1849</v>
      </c>
    </row>
    <row r="810" spans="1:5" x14ac:dyDescent="0.3">
      <c r="A810" s="3">
        <v>80.8</v>
      </c>
      <c r="B810" s="3">
        <v>12114.784180000001</v>
      </c>
      <c r="C810" s="3" t="s">
        <v>1849</v>
      </c>
      <c r="D810" s="3">
        <v>7653.7446300000001</v>
      </c>
      <c r="E810" s="3" t="s">
        <v>1849</v>
      </c>
    </row>
    <row r="811" spans="1:5" x14ac:dyDescent="0.3">
      <c r="A811" s="3">
        <v>80.900000000000006</v>
      </c>
      <c r="B811" s="3">
        <v>12116.83496</v>
      </c>
      <c r="C811" s="3" t="s">
        <v>1849</v>
      </c>
      <c r="D811" s="3">
        <v>7633.6098599999996</v>
      </c>
      <c r="E811" s="3" t="s">
        <v>1849</v>
      </c>
    </row>
    <row r="812" spans="1:5" x14ac:dyDescent="0.3">
      <c r="A812" s="3">
        <v>81</v>
      </c>
      <c r="B812" s="3">
        <v>12118.766600000001</v>
      </c>
      <c r="C812" s="3" t="s">
        <v>1849</v>
      </c>
      <c r="D812" s="3">
        <v>7614.6479499999996</v>
      </c>
      <c r="E812" s="3" t="s">
        <v>1849</v>
      </c>
    </row>
    <row r="813" spans="1:5" x14ac:dyDescent="0.3">
      <c r="A813" s="3">
        <v>81.099999999999994</v>
      </c>
      <c r="B813" s="3">
        <v>12120.585940000001</v>
      </c>
      <c r="C813" s="3" t="s">
        <v>1849</v>
      </c>
      <c r="D813" s="3">
        <v>7596.7900399999999</v>
      </c>
      <c r="E813" s="3" t="s">
        <v>1849</v>
      </c>
    </row>
    <row r="814" spans="1:5" x14ac:dyDescent="0.3">
      <c r="A814" s="3">
        <v>81.2</v>
      </c>
      <c r="B814" s="3">
        <v>12122.29883</v>
      </c>
      <c r="C814" s="3" t="s">
        <v>1849</v>
      </c>
      <c r="D814" s="3">
        <v>7579.97217</v>
      </c>
      <c r="E814" s="3" t="s">
        <v>1849</v>
      </c>
    </row>
    <row r="815" spans="1:5" x14ac:dyDescent="0.3">
      <c r="A815" s="3">
        <v>81.3</v>
      </c>
      <c r="B815" s="3">
        <v>12123.912109999999</v>
      </c>
      <c r="C815" s="3" t="s">
        <v>1849</v>
      </c>
      <c r="D815" s="3">
        <v>7564.1337899999999</v>
      </c>
      <c r="E815" s="3" t="s">
        <v>1849</v>
      </c>
    </row>
    <row r="816" spans="1:5" x14ac:dyDescent="0.3">
      <c r="A816" s="3">
        <v>81.400000000000006</v>
      </c>
      <c r="B816" s="3">
        <v>12125.431640000001</v>
      </c>
      <c r="C816" s="3" t="s">
        <v>1849</v>
      </c>
      <c r="D816" s="3">
        <v>7549.2177700000002</v>
      </c>
      <c r="E816" s="3" t="s">
        <v>1849</v>
      </c>
    </row>
    <row r="817" spans="1:5" x14ac:dyDescent="0.3">
      <c r="A817" s="3">
        <v>81.5</v>
      </c>
      <c r="B817" s="3">
        <v>12126.862300000001</v>
      </c>
      <c r="C817" s="3" t="s">
        <v>1849</v>
      </c>
      <c r="D817" s="3">
        <v>7535.1704099999997</v>
      </c>
      <c r="E817" s="3" t="s">
        <v>1849</v>
      </c>
    </row>
    <row r="818" spans="1:5" x14ac:dyDescent="0.3">
      <c r="A818" s="3">
        <v>81.599999999999994</v>
      </c>
      <c r="B818" s="3">
        <v>12128.20996</v>
      </c>
      <c r="C818" s="3" t="s">
        <v>1849</v>
      </c>
      <c r="D818" s="3">
        <v>7521.94092</v>
      </c>
      <c r="E818" s="3" t="s">
        <v>1849</v>
      </c>
    </row>
    <row r="819" spans="1:5" x14ac:dyDescent="0.3">
      <c r="A819" s="3">
        <v>81.7</v>
      </c>
      <c r="B819" s="3">
        <v>12129.478520000001</v>
      </c>
      <c r="C819" s="3" t="s">
        <v>1849</v>
      </c>
      <c r="D819" s="3">
        <v>7509.4819299999999</v>
      </c>
      <c r="E819" s="3" t="s">
        <v>1849</v>
      </c>
    </row>
    <row r="820" spans="1:5" x14ac:dyDescent="0.3">
      <c r="A820" s="3">
        <v>81.8</v>
      </c>
      <c r="B820" s="3">
        <v>12130.67383</v>
      </c>
      <c r="C820" s="3" t="s">
        <v>1849</v>
      </c>
      <c r="D820" s="3">
        <v>7497.7485399999996</v>
      </c>
      <c r="E820" s="3" t="s">
        <v>1849</v>
      </c>
    </row>
    <row r="821" spans="1:5" x14ac:dyDescent="0.3">
      <c r="A821" s="3">
        <v>81.900000000000006</v>
      </c>
      <c r="B821" s="3">
        <v>12131.79883</v>
      </c>
      <c r="C821" s="3" t="s">
        <v>1849</v>
      </c>
      <c r="D821" s="3">
        <v>7486.6982399999997</v>
      </c>
      <c r="E821" s="3" t="s">
        <v>1849</v>
      </c>
    </row>
    <row r="822" spans="1:5" x14ac:dyDescent="0.3">
      <c r="A822" s="3">
        <v>82</v>
      </c>
      <c r="B822" s="3">
        <v>12132.858399999999</v>
      </c>
      <c r="C822" s="3" t="s">
        <v>1849</v>
      </c>
      <c r="D822" s="3">
        <v>7476.2915000000003</v>
      </c>
      <c r="E822" s="3" t="s">
        <v>1849</v>
      </c>
    </row>
    <row r="823" spans="1:5" x14ac:dyDescent="0.3">
      <c r="A823" s="3">
        <v>82.1</v>
      </c>
      <c r="B823" s="3">
        <v>12133.856449999999</v>
      </c>
      <c r="C823" s="3" t="s">
        <v>1849</v>
      </c>
      <c r="D823" s="3">
        <v>7466.4912100000001</v>
      </c>
      <c r="E823" s="3" t="s">
        <v>1849</v>
      </c>
    </row>
    <row r="824" spans="1:5" x14ac:dyDescent="0.3">
      <c r="A824" s="3">
        <v>82.2</v>
      </c>
      <c r="B824" s="3">
        <v>12134.79688</v>
      </c>
      <c r="C824" s="3" t="s">
        <v>1849</v>
      </c>
      <c r="D824" s="3">
        <v>7457.2612300000001</v>
      </c>
      <c r="E824" s="3" t="s">
        <v>1849</v>
      </c>
    </row>
    <row r="825" spans="1:5" x14ac:dyDescent="0.3">
      <c r="A825" s="3">
        <v>82.3</v>
      </c>
      <c r="B825" s="3">
        <v>12135.68262</v>
      </c>
      <c r="C825" s="3" t="s">
        <v>1849</v>
      </c>
      <c r="D825" s="3">
        <v>7448.5688499999997</v>
      </c>
      <c r="E825" s="3" t="s">
        <v>1849</v>
      </c>
    </row>
    <row r="826" spans="1:5" x14ac:dyDescent="0.3">
      <c r="A826" s="3">
        <v>82.4</v>
      </c>
      <c r="B826" s="3">
        <v>12136.516600000001</v>
      </c>
      <c r="C826" s="3" t="s">
        <v>1849</v>
      </c>
      <c r="D826" s="3">
        <v>7440.3828100000001</v>
      </c>
      <c r="E826" s="3" t="s">
        <v>1849</v>
      </c>
    </row>
    <row r="827" spans="1:5" x14ac:dyDescent="0.3">
      <c r="A827" s="3">
        <v>82.5</v>
      </c>
      <c r="B827" s="3">
        <v>12137.30176</v>
      </c>
      <c r="C827" s="3" t="s">
        <v>1849</v>
      </c>
      <c r="D827" s="3">
        <v>7432.6733400000003</v>
      </c>
      <c r="E827" s="3" t="s">
        <v>1849</v>
      </c>
    </row>
    <row r="828" spans="1:5" x14ac:dyDescent="0.3">
      <c r="A828" s="3">
        <v>82.6</v>
      </c>
      <c r="B828" s="3">
        <v>12138.041020000001</v>
      </c>
      <c r="C828" s="3" t="s">
        <v>1849</v>
      </c>
      <c r="D828" s="3">
        <v>7425.41309</v>
      </c>
      <c r="E828" s="3" t="s">
        <v>1849</v>
      </c>
    </row>
    <row r="829" spans="1:5" x14ac:dyDescent="0.3">
      <c r="A829" s="3">
        <v>82.7</v>
      </c>
      <c r="B829" s="3">
        <v>12138.737300000001</v>
      </c>
      <c r="C829" s="3" t="s">
        <v>1849</v>
      </c>
      <c r="D829" s="3">
        <v>7418.5756799999999</v>
      </c>
      <c r="E829" s="3" t="s">
        <v>1849</v>
      </c>
    </row>
    <row r="830" spans="1:5" x14ac:dyDescent="0.3">
      <c r="A830" s="3">
        <v>82.8</v>
      </c>
      <c r="B830" s="3">
        <v>12139.393550000001</v>
      </c>
      <c r="C830" s="3" t="s">
        <v>1849</v>
      </c>
      <c r="D830" s="3">
        <v>7412.1362300000001</v>
      </c>
      <c r="E830" s="3" t="s">
        <v>1849</v>
      </c>
    </row>
    <row r="831" spans="1:5" x14ac:dyDescent="0.3">
      <c r="A831" s="3">
        <v>82.9</v>
      </c>
      <c r="B831" s="3">
        <v>12140.01074</v>
      </c>
      <c r="C831" s="3" t="s">
        <v>1849</v>
      </c>
      <c r="D831" s="3">
        <v>7406.0717800000002</v>
      </c>
      <c r="E831" s="3" t="s">
        <v>1849</v>
      </c>
    </row>
    <row r="832" spans="1:5" x14ac:dyDescent="0.3">
      <c r="A832" s="3">
        <v>83</v>
      </c>
      <c r="B832" s="3">
        <v>12140.592769999999</v>
      </c>
      <c r="C832" s="3" t="s">
        <v>1849</v>
      </c>
      <c r="D832" s="3">
        <v>7400.3603499999999</v>
      </c>
      <c r="E832" s="3" t="s">
        <v>1849</v>
      </c>
    </row>
    <row r="833" spans="1:5" x14ac:dyDescent="0.3">
      <c r="A833" s="3">
        <v>83.1</v>
      </c>
      <c r="B833" s="3">
        <v>12141.14063</v>
      </c>
      <c r="C833" s="3" t="s">
        <v>1849</v>
      </c>
      <c r="D833" s="3">
        <v>7394.9819299999999</v>
      </c>
      <c r="E833" s="3" t="s">
        <v>1849</v>
      </c>
    </row>
    <row r="834" spans="1:5" x14ac:dyDescent="0.3">
      <c r="A834" s="3">
        <v>83.2</v>
      </c>
      <c r="B834" s="3">
        <v>12141.65625</v>
      </c>
      <c r="C834" s="3" t="s">
        <v>1849</v>
      </c>
      <c r="D834" s="3">
        <v>7389.9165000000003</v>
      </c>
      <c r="E834" s="3" t="s">
        <v>1849</v>
      </c>
    </row>
    <row r="835" spans="1:5" x14ac:dyDescent="0.3">
      <c r="A835" s="3">
        <v>83.3</v>
      </c>
      <c r="B835" s="3">
        <v>12142.14258</v>
      </c>
      <c r="C835" s="3" t="s">
        <v>1849</v>
      </c>
      <c r="D835" s="3">
        <v>7385.1459999999997</v>
      </c>
      <c r="E835" s="3" t="s">
        <v>1849</v>
      </c>
    </row>
    <row r="836" spans="1:5" x14ac:dyDescent="0.3">
      <c r="A836" s="3">
        <v>83.4</v>
      </c>
      <c r="B836" s="3">
        <v>12142.60059</v>
      </c>
      <c r="C836" s="3" t="s">
        <v>1849</v>
      </c>
      <c r="D836" s="3">
        <v>7380.6533200000003</v>
      </c>
      <c r="E836" s="3" t="s">
        <v>1849</v>
      </c>
    </row>
    <row r="837" spans="1:5" x14ac:dyDescent="0.3">
      <c r="A837" s="3">
        <v>83.5</v>
      </c>
      <c r="B837" s="3">
        <v>12143.03125</v>
      </c>
      <c r="C837" s="3" t="s">
        <v>1849</v>
      </c>
      <c r="D837" s="3">
        <v>7376.4223599999996</v>
      </c>
      <c r="E837" s="3" t="s">
        <v>1849</v>
      </c>
    </row>
    <row r="838" spans="1:5" x14ac:dyDescent="0.3">
      <c r="A838" s="3">
        <v>83.6</v>
      </c>
      <c r="B838" s="3">
        <v>12143.4375</v>
      </c>
      <c r="C838" s="3" t="s">
        <v>1849</v>
      </c>
      <c r="D838" s="3">
        <v>7372.4379900000004</v>
      </c>
      <c r="E838" s="3" t="s">
        <v>1849</v>
      </c>
    </row>
    <row r="839" spans="1:5" x14ac:dyDescent="0.3">
      <c r="A839" s="3">
        <v>83.7</v>
      </c>
      <c r="B839" s="3">
        <v>12143.81934</v>
      </c>
      <c r="C839" s="3" t="s">
        <v>1849</v>
      </c>
      <c r="D839" s="3">
        <v>7368.6855500000001</v>
      </c>
      <c r="E839" s="3" t="s">
        <v>1849</v>
      </c>
    </row>
    <row r="840" spans="1:5" x14ac:dyDescent="0.3">
      <c r="A840" s="3">
        <v>83.8</v>
      </c>
      <c r="B840" s="3">
        <v>12144.179690000001</v>
      </c>
      <c r="C840" s="3" t="s">
        <v>1849</v>
      </c>
      <c r="D840" s="3">
        <v>7365.1513699999996</v>
      </c>
      <c r="E840" s="3" t="s">
        <v>1849</v>
      </c>
    </row>
    <row r="841" spans="1:5" x14ac:dyDescent="0.3">
      <c r="A841" s="3">
        <v>83.9</v>
      </c>
      <c r="B841" s="3">
        <v>12144.518550000001</v>
      </c>
      <c r="C841" s="3" t="s">
        <v>1849</v>
      </c>
      <c r="D841" s="3">
        <v>7361.8232399999997</v>
      </c>
      <c r="E841" s="3" t="s">
        <v>1849</v>
      </c>
    </row>
    <row r="842" spans="1:5" x14ac:dyDescent="0.3">
      <c r="A842" s="3">
        <v>84</v>
      </c>
      <c r="B842" s="3">
        <v>12144.837890000001</v>
      </c>
      <c r="C842" s="3" t="s">
        <v>1849</v>
      </c>
      <c r="D842" s="3">
        <v>7358.6889600000004</v>
      </c>
      <c r="E842" s="3" t="s">
        <v>1849</v>
      </c>
    </row>
    <row r="843" spans="1:5" x14ac:dyDescent="0.3">
      <c r="A843" s="3">
        <v>84.1</v>
      </c>
      <c r="B843" s="3">
        <v>12145.13867</v>
      </c>
      <c r="C843" s="3" t="s">
        <v>1849</v>
      </c>
      <c r="D843" s="3">
        <v>7355.7372999999998</v>
      </c>
      <c r="E843" s="3" t="s">
        <v>1849</v>
      </c>
    </row>
    <row r="844" spans="1:5" x14ac:dyDescent="0.3">
      <c r="A844" s="3">
        <v>84.2</v>
      </c>
      <c r="B844" s="3">
        <v>12145.42188</v>
      </c>
      <c r="C844" s="3" t="s">
        <v>1849</v>
      </c>
      <c r="D844" s="3">
        <v>7352.9575199999999</v>
      </c>
      <c r="E844" s="3" t="s">
        <v>1849</v>
      </c>
    </row>
    <row r="845" spans="1:5" x14ac:dyDescent="0.3">
      <c r="A845" s="3">
        <v>84.3</v>
      </c>
      <c r="B845" s="3">
        <v>12145.688480000001</v>
      </c>
      <c r="C845" s="3" t="s">
        <v>1849</v>
      </c>
      <c r="D845" s="3">
        <v>7350.3393599999999</v>
      </c>
      <c r="E845" s="3" t="s">
        <v>1849</v>
      </c>
    </row>
    <row r="846" spans="1:5" x14ac:dyDescent="0.3">
      <c r="A846" s="3">
        <v>84.4</v>
      </c>
      <c r="B846" s="3">
        <v>12145.93945</v>
      </c>
      <c r="C846" s="3" t="s">
        <v>1849</v>
      </c>
      <c r="D846" s="3">
        <v>7347.8735399999996</v>
      </c>
      <c r="E846" s="3" t="s">
        <v>1849</v>
      </c>
    </row>
    <row r="847" spans="1:5" x14ac:dyDescent="0.3">
      <c r="A847" s="3">
        <v>84.5</v>
      </c>
      <c r="B847" s="3">
        <v>12146.17578</v>
      </c>
      <c r="C847" s="3" t="s">
        <v>1849</v>
      </c>
      <c r="D847" s="3">
        <v>7345.5512699999999</v>
      </c>
      <c r="E847" s="3" t="s">
        <v>1849</v>
      </c>
    </row>
    <row r="848" spans="1:5" x14ac:dyDescent="0.3">
      <c r="A848" s="3">
        <v>84.6</v>
      </c>
      <c r="B848" s="3">
        <v>12146.398440000001</v>
      </c>
      <c r="C848" s="3" t="s">
        <v>1849</v>
      </c>
      <c r="D848" s="3">
        <v>7343.3642600000003</v>
      </c>
      <c r="E848" s="3" t="s">
        <v>1849</v>
      </c>
    </row>
    <row r="849" spans="1:5" x14ac:dyDescent="0.3">
      <c r="A849" s="3">
        <v>84.7</v>
      </c>
      <c r="B849" s="3">
        <v>12146.608399999999</v>
      </c>
      <c r="C849" s="3" t="s">
        <v>1849</v>
      </c>
      <c r="D849" s="3">
        <v>7341.3046899999999</v>
      </c>
      <c r="E849" s="3" t="s">
        <v>1849</v>
      </c>
    </row>
    <row r="850" spans="1:5" x14ac:dyDescent="0.3">
      <c r="A850" s="3">
        <v>84.8</v>
      </c>
      <c r="B850" s="3">
        <v>12146.80566</v>
      </c>
      <c r="C850" s="3" t="s">
        <v>1849</v>
      </c>
      <c r="D850" s="3">
        <v>7339.3652300000003</v>
      </c>
      <c r="E850" s="3" t="s">
        <v>1849</v>
      </c>
    </row>
    <row r="851" spans="1:5" x14ac:dyDescent="0.3">
      <c r="A851" s="3">
        <v>84.9</v>
      </c>
      <c r="B851" s="3">
        <v>12146.99121</v>
      </c>
      <c r="C851" s="3" t="s">
        <v>1849</v>
      </c>
      <c r="D851" s="3">
        <v>7337.5385699999997</v>
      </c>
      <c r="E851" s="3" t="s">
        <v>1849</v>
      </c>
    </row>
    <row r="852" spans="1:5" x14ac:dyDescent="0.3">
      <c r="A852" s="3">
        <v>85</v>
      </c>
      <c r="B852" s="3">
        <v>12147.166020000001</v>
      </c>
      <c r="C852" s="3" t="s">
        <v>1849</v>
      </c>
      <c r="D852" s="3">
        <v>7335.8183600000002</v>
      </c>
      <c r="E852" s="3" t="s">
        <v>1849</v>
      </c>
    </row>
    <row r="853" spans="1:5" x14ac:dyDescent="0.3">
      <c r="A853" s="3">
        <v>85.1</v>
      </c>
      <c r="B853" s="3">
        <v>12147.331050000001</v>
      </c>
      <c r="C853" s="3" t="s">
        <v>1849</v>
      </c>
      <c r="D853" s="3">
        <v>7334.1982399999997</v>
      </c>
      <c r="E853" s="3" t="s">
        <v>1849</v>
      </c>
    </row>
    <row r="854" spans="1:5" x14ac:dyDescent="0.3">
      <c r="A854" s="3">
        <v>85.2</v>
      </c>
      <c r="B854" s="3">
        <v>12147.48633</v>
      </c>
      <c r="C854" s="3" t="s">
        <v>1849</v>
      </c>
      <c r="D854" s="3">
        <v>7332.6723599999996</v>
      </c>
      <c r="E854" s="3" t="s">
        <v>1849</v>
      </c>
    </row>
    <row r="855" spans="1:5" x14ac:dyDescent="0.3">
      <c r="A855" s="3">
        <v>85.3</v>
      </c>
      <c r="B855" s="3">
        <v>12147.632809999999</v>
      </c>
      <c r="C855" s="3" t="s">
        <v>1849</v>
      </c>
      <c r="D855" s="3">
        <v>7331.2353499999999</v>
      </c>
      <c r="E855" s="3" t="s">
        <v>1849</v>
      </c>
    </row>
    <row r="856" spans="1:5" x14ac:dyDescent="0.3">
      <c r="A856" s="3">
        <v>85.4</v>
      </c>
      <c r="B856" s="3">
        <v>12147.77051</v>
      </c>
      <c r="C856" s="3" t="s">
        <v>1849</v>
      </c>
      <c r="D856" s="3">
        <v>7329.8823199999997</v>
      </c>
      <c r="E856" s="3" t="s">
        <v>1849</v>
      </c>
    </row>
    <row r="857" spans="1:5" x14ac:dyDescent="0.3">
      <c r="A857" s="3">
        <v>85.5</v>
      </c>
      <c r="B857" s="3">
        <v>12147.900390000001</v>
      </c>
      <c r="C857" s="3" t="s">
        <v>1849</v>
      </c>
      <c r="D857" s="3">
        <v>7328.6079099999997</v>
      </c>
      <c r="E857" s="3" t="s">
        <v>1849</v>
      </c>
    </row>
    <row r="858" spans="1:5" x14ac:dyDescent="0.3">
      <c r="A858" s="3">
        <v>85.6</v>
      </c>
      <c r="B858" s="3">
        <v>12148.081050000001</v>
      </c>
      <c r="C858" s="3" t="s">
        <v>1849</v>
      </c>
      <c r="D858" s="3">
        <v>7326.8339800000003</v>
      </c>
      <c r="E858" s="3" t="s">
        <v>1849</v>
      </c>
    </row>
    <row r="859" spans="1:5" x14ac:dyDescent="0.3">
      <c r="A859" s="3">
        <v>85.700999999999993</v>
      </c>
      <c r="B859" s="3">
        <v>12148.246090000001</v>
      </c>
      <c r="C859" s="3" t="s">
        <v>1849</v>
      </c>
      <c r="D859" s="3">
        <v>7325.2128899999998</v>
      </c>
      <c r="E859" s="3" t="s">
        <v>1849</v>
      </c>
    </row>
    <row r="860" spans="1:5" x14ac:dyDescent="0.3">
      <c r="A860" s="3">
        <v>85.802999999999997</v>
      </c>
      <c r="B860" s="3">
        <v>12148.39746</v>
      </c>
      <c r="C860" s="3" t="s">
        <v>1849</v>
      </c>
      <c r="D860" s="3">
        <v>7323.7314500000002</v>
      </c>
      <c r="E860" s="3" t="s">
        <v>1849</v>
      </c>
    </row>
    <row r="861" spans="1:5" x14ac:dyDescent="0.3">
      <c r="A861" s="3">
        <v>85.9</v>
      </c>
      <c r="B861" s="3">
        <v>12148.535159999999</v>
      </c>
      <c r="C861" s="3" t="s">
        <v>1849</v>
      </c>
      <c r="D861" s="3">
        <v>7322.3774400000002</v>
      </c>
      <c r="E861" s="3" t="s">
        <v>1849</v>
      </c>
    </row>
    <row r="862" spans="1:5" x14ac:dyDescent="0.3">
      <c r="A862" s="3">
        <v>86</v>
      </c>
      <c r="B862" s="3">
        <v>12148.66113</v>
      </c>
      <c r="C862" s="3" t="s">
        <v>1849</v>
      </c>
      <c r="D862" s="3">
        <v>7321.1401400000004</v>
      </c>
      <c r="E862" s="3" t="s">
        <v>1849</v>
      </c>
    </row>
    <row r="863" spans="1:5" x14ac:dyDescent="0.3">
      <c r="A863" s="3">
        <v>86.1</v>
      </c>
      <c r="B863" s="3">
        <v>12148.77637</v>
      </c>
      <c r="C863" s="3" t="s">
        <v>1849</v>
      </c>
      <c r="D863" s="3">
        <v>7320.0092800000002</v>
      </c>
      <c r="E863" s="3" t="s">
        <v>1849</v>
      </c>
    </row>
    <row r="864" spans="1:5" x14ac:dyDescent="0.3">
      <c r="A864" s="3">
        <v>86.2</v>
      </c>
      <c r="B864" s="3">
        <v>12148.88184</v>
      </c>
      <c r="C864" s="3" t="s">
        <v>1849</v>
      </c>
      <c r="D864" s="3">
        <v>7318.97559</v>
      </c>
      <c r="E864" s="3" t="s">
        <v>1849</v>
      </c>
    </row>
    <row r="865" spans="1:5" x14ac:dyDescent="0.3">
      <c r="A865" s="3">
        <v>86.305000000000007</v>
      </c>
      <c r="B865" s="3">
        <v>12148.978520000001</v>
      </c>
      <c r="C865" s="3" t="s">
        <v>1849</v>
      </c>
      <c r="D865" s="3">
        <v>7318.0307599999996</v>
      </c>
      <c r="E865" s="3" t="s">
        <v>1849</v>
      </c>
    </row>
    <row r="866" spans="1:5" x14ac:dyDescent="0.3">
      <c r="A866" s="3">
        <v>86.4</v>
      </c>
      <c r="B866" s="3">
        <v>12149.066409999999</v>
      </c>
      <c r="C866" s="3" t="s">
        <v>1849</v>
      </c>
      <c r="D866" s="3">
        <v>7317.1674800000001</v>
      </c>
      <c r="E866" s="3" t="s">
        <v>1849</v>
      </c>
    </row>
    <row r="867" spans="1:5" x14ac:dyDescent="0.3">
      <c r="A867" s="3">
        <v>86.5</v>
      </c>
      <c r="B867" s="3">
        <v>12149.146479999999</v>
      </c>
      <c r="C867" s="3" t="s">
        <v>1849</v>
      </c>
      <c r="D867" s="3">
        <v>7316.37842</v>
      </c>
      <c r="E867" s="3" t="s">
        <v>1849</v>
      </c>
    </row>
    <row r="868" spans="1:5" x14ac:dyDescent="0.3">
      <c r="A868" s="3">
        <v>86.6</v>
      </c>
      <c r="B868" s="3">
        <v>12149.219730000001</v>
      </c>
      <c r="C868" s="3" t="s">
        <v>1849</v>
      </c>
      <c r="D868" s="3">
        <v>7315.6572299999998</v>
      </c>
      <c r="E868" s="3" t="s">
        <v>1849</v>
      </c>
    </row>
    <row r="869" spans="1:5" x14ac:dyDescent="0.3">
      <c r="A869" s="3">
        <v>86.7</v>
      </c>
      <c r="B869" s="3">
        <v>12149.287109999999</v>
      </c>
      <c r="C869" s="3" t="s">
        <v>1849</v>
      </c>
      <c r="D869" s="3">
        <v>7314.9980500000001</v>
      </c>
      <c r="E869" s="3" t="s">
        <v>1849</v>
      </c>
    </row>
    <row r="870" spans="1:5" x14ac:dyDescent="0.3">
      <c r="A870" s="3">
        <v>86.8</v>
      </c>
      <c r="B870" s="3">
        <v>12149.34863</v>
      </c>
      <c r="C870" s="3" t="s">
        <v>1849</v>
      </c>
      <c r="D870" s="3">
        <v>7314.3955100000003</v>
      </c>
      <c r="E870" s="3" t="s">
        <v>1849</v>
      </c>
    </row>
    <row r="871" spans="1:5" x14ac:dyDescent="0.3">
      <c r="A871" s="3">
        <v>86.9</v>
      </c>
      <c r="B871" s="3">
        <v>12149.4043</v>
      </c>
      <c r="C871" s="3" t="s">
        <v>1849</v>
      </c>
      <c r="D871" s="3">
        <v>7313.8452100000004</v>
      </c>
      <c r="E871" s="3" t="s">
        <v>1849</v>
      </c>
    </row>
    <row r="872" spans="1:5" x14ac:dyDescent="0.3">
      <c r="A872" s="3">
        <v>87</v>
      </c>
      <c r="B872" s="3">
        <v>12149.456050000001</v>
      </c>
      <c r="C872" s="3" t="s">
        <v>1849</v>
      </c>
      <c r="D872" s="3">
        <v>7313.3422899999996</v>
      </c>
      <c r="E872" s="3" t="s">
        <v>1849</v>
      </c>
    </row>
    <row r="873" spans="1:5" x14ac:dyDescent="0.3">
      <c r="A873" s="3">
        <v>87.1</v>
      </c>
      <c r="B873" s="3">
        <v>12149.502930000001</v>
      </c>
      <c r="C873" s="3" t="s">
        <v>1849</v>
      </c>
      <c r="D873" s="3">
        <v>7312.8823199999997</v>
      </c>
      <c r="E873" s="3" t="s">
        <v>1849</v>
      </c>
    </row>
    <row r="874" spans="1:5" x14ac:dyDescent="0.3">
      <c r="A874" s="3">
        <v>87.2</v>
      </c>
      <c r="B874" s="3">
        <v>12149.545899999999</v>
      </c>
      <c r="C874" s="3" t="s">
        <v>1849</v>
      </c>
      <c r="D874" s="3">
        <v>7312.46191</v>
      </c>
      <c r="E874" s="3" t="s">
        <v>1849</v>
      </c>
    </row>
    <row r="875" spans="1:5" x14ac:dyDescent="0.3">
      <c r="A875" s="3">
        <v>87.3</v>
      </c>
      <c r="B875" s="3">
        <v>12149.58496</v>
      </c>
      <c r="C875" s="3" t="s">
        <v>1849</v>
      </c>
      <c r="D875" s="3">
        <v>7312.0781299999999</v>
      </c>
      <c r="E875" s="3" t="s">
        <v>1849</v>
      </c>
    </row>
    <row r="876" spans="1:5" x14ac:dyDescent="0.3">
      <c r="A876" s="3">
        <v>87.4</v>
      </c>
      <c r="B876" s="3">
        <v>12149.621090000001</v>
      </c>
      <c r="C876" s="3" t="s">
        <v>1849</v>
      </c>
      <c r="D876" s="3">
        <v>7311.7270500000004</v>
      </c>
      <c r="E876" s="3" t="s">
        <v>1849</v>
      </c>
    </row>
    <row r="877" spans="1:5" x14ac:dyDescent="0.3">
      <c r="A877" s="3">
        <v>87.5</v>
      </c>
      <c r="B877" s="3">
        <v>12149.653319999999</v>
      </c>
      <c r="C877" s="3" t="s">
        <v>1849</v>
      </c>
      <c r="D877" s="3">
        <v>7311.40625</v>
      </c>
      <c r="E877" s="3" t="s">
        <v>1849</v>
      </c>
    </row>
    <row r="878" spans="1:5" x14ac:dyDescent="0.3">
      <c r="A878" s="3">
        <v>87.6</v>
      </c>
      <c r="B878" s="3">
        <v>12149.683590000001</v>
      </c>
      <c r="C878" s="3" t="s">
        <v>1849</v>
      </c>
      <c r="D878" s="3">
        <v>7311.1132799999996</v>
      </c>
      <c r="E878" s="3" t="s">
        <v>1849</v>
      </c>
    </row>
    <row r="879" spans="1:5" x14ac:dyDescent="0.3">
      <c r="A879" s="3">
        <v>87.7</v>
      </c>
      <c r="B879" s="3">
        <v>12149.710940000001</v>
      </c>
      <c r="C879" s="3" t="s">
        <v>1849</v>
      </c>
      <c r="D879" s="3">
        <v>7310.8452100000004</v>
      </c>
      <c r="E879" s="3" t="s">
        <v>1849</v>
      </c>
    </row>
    <row r="880" spans="1:5" x14ac:dyDescent="0.3">
      <c r="A880" s="3">
        <v>87.8</v>
      </c>
      <c r="B880" s="3">
        <v>12149.735350000001</v>
      </c>
      <c r="C880" s="3" t="s">
        <v>1849</v>
      </c>
      <c r="D880" s="3">
        <v>7310.6000999999997</v>
      </c>
      <c r="E880" s="3" t="s">
        <v>1849</v>
      </c>
    </row>
    <row r="881" spans="1:5" x14ac:dyDescent="0.3">
      <c r="A881" s="3">
        <v>87.9</v>
      </c>
      <c r="B881" s="3">
        <v>12149.757809999999</v>
      </c>
      <c r="C881" s="3" t="s">
        <v>1849</v>
      </c>
      <c r="D881" s="3">
        <v>7310.3764600000004</v>
      </c>
      <c r="E881" s="3" t="s">
        <v>1849</v>
      </c>
    </row>
    <row r="882" spans="1:5" x14ac:dyDescent="0.3">
      <c r="A882" s="3">
        <v>88</v>
      </c>
      <c r="B882" s="3">
        <v>12149.778319999999</v>
      </c>
      <c r="C882" s="3" t="s">
        <v>1849</v>
      </c>
      <c r="D882" s="3">
        <v>7310.1718799999999</v>
      </c>
      <c r="E882" s="3" t="s">
        <v>1849</v>
      </c>
    </row>
    <row r="883" spans="1:5" x14ac:dyDescent="0.3">
      <c r="A883" s="3">
        <v>88.1</v>
      </c>
      <c r="B883" s="3">
        <v>12149.797850000001</v>
      </c>
      <c r="C883" s="3" t="s">
        <v>1849</v>
      </c>
      <c r="D883" s="3">
        <v>7309.9848599999996</v>
      </c>
      <c r="E883" s="3" t="s">
        <v>1849</v>
      </c>
    </row>
    <row r="884" spans="1:5" x14ac:dyDescent="0.3">
      <c r="A884" s="3">
        <v>88.2</v>
      </c>
      <c r="B884" s="3">
        <v>12149.815430000001</v>
      </c>
      <c r="C884" s="3" t="s">
        <v>1849</v>
      </c>
      <c r="D884" s="3">
        <v>7309.8139600000004</v>
      </c>
      <c r="E884" s="3" t="s">
        <v>1849</v>
      </c>
    </row>
    <row r="885" spans="1:5" x14ac:dyDescent="0.3">
      <c r="A885" s="3">
        <v>88.302000000000007</v>
      </c>
      <c r="B885" s="3">
        <v>12149.831050000001</v>
      </c>
      <c r="C885" s="3" t="s">
        <v>1849</v>
      </c>
      <c r="D885" s="3">
        <v>7309.6577100000004</v>
      </c>
      <c r="E885" s="3" t="s">
        <v>1849</v>
      </c>
    </row>
    <row r="886" spans="1:5" x14ac:dyDescent="0.3">
      <c r="A886" s="3">
        <v>88.412000000000006</v>
      </c>
      <c r="B886" s="3">
        <v>12149.8457</v>
      </c>
      <c r="C886" s="3" t="s">
        <v>1849</v>
      </c>
      <c r="D886" s="3">
        <v>7309.5151400000004</v>
      </c>
      <c r="E886" s="3" t="s">
        <v>1849</v>
      </c>
    </row>
    <row r="887" spans="1:5" x14ac:dyDescent="0.3">
      <c r="A887" s="3">
        <v>88.5</v>
      </c>
      <c r="B887" s="3">
        <v>12149.85938</v>
      </c>
      <c r="C887" s="3" t="s">
        <v>1849</v>
      </c>
      <c r="D887" s="3">
        <v>7309.3847699999997</v>
      </c>
      <c r="E887" s="3" t="s">
        <v>1849</v>
      </c>
    </row>
    <row r="888" spans="1:5" x14ac:dyDescent="0.3">
      <c r="A888" s="3">
        <v>88.600999999999999</v>
      </c>
      <c r="B888" s="3">
        <v>12149.871090000001</v>
      </c>
      <c r="C888" s="3" t="s">
        <v>1849</v>
      </c>
      <c r="D888" s="3">
        <v>7309.2656299999999</v>
      </c>
      <c r="E888" s="3" t="s">
        <v>1849</v>
      </c>
    </row>
    <row r="889" spans="1:5" x14ac:dyDescent="0.3">
      <c r="A889" s="3">
        <v>88.7</v>
      </c>
      <c r="B889" s="3">
        <v>12149.88184</v>
      </c>
      <c r="C889" s="3" t="s">
        <v>1849</v>
      </c>
      <c r="D889" s="3">
        <v>7309.1567400000004</v>
      </c>
      <c r="E889" s="3" t="s">
        <v>1849</v>
      </c>
    </row>
    <row r="890" spans="1:5" x14ac:dyDescent="0.3">
      <c r="A890" s="3">
        <v>88.8</v>
      </c>
      <c r="B890" s="3">
        <v>12149.891600000001</v>
      </c>
      <c r="C890" s="3" t="s">
        <v>1849</v>
      </c>
      <c r="D890" s="3">
        <v>7309.0571300000001</v>
      </c>
      <c r="E890" s="3" t="s">
        <v>1849</v>
      </c>
    </row>
    <row r="891" spans="1:5" x14ac:dyDescent="0.3">
      <c r="A891" s="3">
        <v>88.9</v>
      </c>
      <c r="B891" s="3">
        <v>12149.90137</v>
      </c>
      <c r="C891" s="3" t="s">
        <v>1849</v>
      </c>
      <c r="D891" s="3">
        <v>7308.9663099999998</v>
      </c>
      <c r="E891" s="3" t="s">
        <v>1849</v>
      </c>
    </row>
    <row r="892" spans="1:5" x14ac:dyDescent="0.3">
      <c r="A892" s="3">
        <v>89</v>
      </c>
      <c r="B892" s="3">
        <v>12149.910159999999</v>
      </c>
      <c r="C892" s="3" t="s">
        <v>1849</v>
      </c>
      <c r="D892" s="3">
        <v>7308.8833000000004</v>
      </c>
      <c r="E892" s="3" t="s">
        <v>1849</v>
      </c>
    </row>
    <row r="893" spans="1:5" x14ac:dyDescent="0.3">
      <c r="A893" s="3">
        <v>89.1</v>
      </c>
      <c r="B893" s="3">
        <v>12149.91797</v>
      </c>
      <c r="C893" s="3" t="s">
        <v>1849</v>
      </c>
      <c r="D893" s="3">
        <v>7308.8071300000001</v>
      </c>
      <c r="E893" s="3" t="s">
        <v>1849</v>
      </c>
    </row>
    <row r="894" spans="1:5" x14ac:dyDescent="0.3">
      <c r="A894" s="3">
        <v>89.2</v>
      </c>
      <c r="B894" s="3">
        <v>12149.924800000001</v>
      </c>
      <c r="C894" s="3" t="s">
        <v>1849</v>
      </c>
      <c r="D894" s="3">
        <v>7308.7377900000001</v>
      </c>
      <c r="E894" s="3" t="s">
        <v>1849</v>
      </c>
    </row>
    <row r="895" spans="1:5" x14ac:dyDescent="0.3">
      <c r="A895" s="3">
        <v>89.3</v>
      </c>
      <c r="B895" s="3">
        <v>12149.931640000001</v>
      </c>
      <c r="C895" s="3" t="s">
        <v>1849</v>
      </c>
      <c r="D895" s="3">
        <v>7308.6743200000001</v>
      </c>
      <c r="E895" s="3" t="s">
        <v>1849</v>
      </c>
    </row>
    <row r="896" spans="1:5" x14ac:dyDescent="0.3">
      <c r="A896" s="3">
        <v>89.4</v>
      </c>
      <c r="B896" s="3">
        <v>12149.9375</v>
      </c>
      <c r="C896" s="3" t="s">
        <v>1849</v>
      </c>
      <c r="D896" s="3">
        <v>7308.6162100000001</v>
      </c>
      <c r="E896" s="3" t="s">
        <v>1849</v>
      </c>
    </row>
    <row r="897" spans="1:5" x14ac:dyDescent="0.3">
      <c r="A897" s="3">
        <v>89.5</v>
      </c>
      <c r="B897" s="3">
        <v>12149.943359999999</v>
      </c>
      <c r="C897" s="3" t="s">
        <v>1849</v>
      </c>
      <c r="D897" s="3">
        <v>7308.5629900000004</v>
      </c>
      <c r="E897" s="3" t="s">
        <v>1849</v>
      </c>
    </row>
    <row r="898" spans="1:5" x14ac:dyDescent="0.3">
      <c r="A898" s="3">
        <v>89.6</v>
      </c>
      <c r="B898" s="3">
        <v>12149.94824</v>
      </c>
      <c r="C898" s="3" t="s">
        <v>1849</v>
      </c>
      <c r="D898" s="3">
        <v>7308.5146500000001</v>
      </c>
      <c r="E898" s="3" t="s">
        <v>1849</v>
      </c>
    </row>
    <row r="899" spans="1:5" x14ac:dyDescent="0.3">
      <c r="A899" s="3">
        <v>89.7</v>
      </c>
      <c r="B899" s="3">
        <v>12149.95313</v>
      </c>
      <c r="C899" s="3" t="s">
        <v>1849</v>
      </c>
      <c r="D899" s="3">
        <v>7518.8227500000003</v>
      </c>
      <c r="E899" s="3" t="s">
        <v>1849</v>
      </c>
    </row>
    <row r="900" spans="1:5" x14ac:dyDescent="0.3">
      <c r="A900" s="3">
        <v>89.8</v>
      </c>
      <c r="B900" s="3">
        <v>12149.95703</v>
      </c>
      <c r="C900" s="3" t="s">
        <v>1849</v>
      </c>
      <c r="D900" s="3">
        <v>7711.0297899999996</v>
      </c>
      <c r="E900" s="3" t="s">
        <v>1849</v>
      </c>
    </row>
    <row r="901" spans="1:5" x14ac:dyDescent="0.3">
      <c r="A901" s="3">
        <v>89.9</v>
      </c>
      <c r="B901" s="3">
        <v>12149.960940000001</v>
      </c>
      <c r="C901" s="3" t="s">
        <v>1849</v>
      </c>
      <c r="D901" s="3">
        <v>7886.6938499999997</v>
      </c>
      <c r="E901" s="3" t="s">
        <v>1849</v>
      </c>
    </row>
    <row r="902" spans="1:5" x14ac:dyDescent="0.3">
      <c r="A902" s="3">
        <v>90</v>
      </c>
      <c r="B902" s="3">
        <v>12149.96387</v>
      </c>
      <c r="C902" s="3" t="s">
        <v>1849</v>
      </c>
      <c r="D902" s="3">
        <v>8047.2387699999999</v>
      </c>
      <c r="E902" s="3" t="s">
        <v>1849</v>
      </c>
    </row>
    <row r="903" spans="1:5" x14ac:dyDescent="0.3">
      <c r="A903" s="3">
        <v>90.1</v>
      </c>
      <c r="B903" s="3">
        <v>12149.9668</v>
      </c>
      <c r="C903" s="3" t="s">
        <v>1849</v>
      </c>
      <c r="D903" s="3">
        <v>8193.9658199999994</v>
      </c>
      <c r="E903" s="3" t="s">
        <v>1849</v>
      </c>
    </row>
    <row r="904" spans="1:5" x14ac:dyDescent="0.3">
      <c r="A904" s="3">
        <v>90.2</v>
      </c>
      <c r="B904" s="3">
        <v>12149.969730000001</v>
      </c>
      <c r="C904" s="3" t="s">
        <v>1849</v>
      </c>
      <c r="D904" s="3">
        <v>8328.0644499999999</v>
      </c>
      <c r="E904" s="3" t="s">
        <v>1849</v>
      </c>
    </row>
    <row r="905" spans="1:5" x14ac:dyDescent="0.3">
      <c r="A905" s="3">
        <v>90.3</v>
      </c>
      <c r="B905" s="3">
        <v>12149.972659999999</v>
      </c>
      <c r="C905" s="3" t="s">
        <v>1849</v>
      </c>
      <c r="D905" s="3">
        <v>8450.6210900000005</v>
      </c>
      <c r="E905" s="3" t="s">
        <v>1849</v>
      </c>
    </row>
    <row r="906" spans="1:5" x14ac:dyDescent="0.3">
      <c r="A906" s="3">
        <v>90.400999999999996</v>
      </c>
      <c r="B906" s="3">
        <v>12149.974609999999</v>
      </c>
      <c r="C906" s="3" t="s">
        <v>1849</v>
      </c>
      <c r="D906" s="3">
        <v>8562.6289099999995</v>
      </c>
      <c r="E906" s="3" t="s">
        <v>1849</v>
      </c>
    </row>
    <row r="907" spans="1:5" x14ac:dyDescent="0.3">
      <c r="A907" s="3">
        <v>90.5</v>
      </c>
      <c r="B907" s="3">
        <v>12149.976559999999</v>
      </c>
      <c r="C907" s="3" t="s">
        <v>1849</v>
      </c>
      <c r="D907" s="3">
        <v>8664.9970699999994</v>
      </c>
      <c r="E907" s="3" t="s">
        <v>1849</v>
      </c>
    </row>
    <row r="908" spans="1:5" x14ac:dyDescent="0.3">
      <c r="A908" s="3">
        <v>90.6</v>
      </c>
      <c r="B908" s="3">
        <v>12149.978520000001</v>
      </c>
      <c r="C908" s="3" t="s">
        <v>1849</v>
      </c>
      <c r="D908" s="3">
        <v>8758.5537100000001</v>
      </c>
      <c r="E908" s="3" t="s">
        <v>1849</v>
      </c>
    </row>
    <row r="909" spans="1:5" x14ac:dyDescent="0.3">
      <c r="A909" s="3">
        <v>90.7</v>
      </c>
      <c r="B909" s="3">
        <v>12149.98047</v>
      </c>
      <c r="C909" s="3" t="s">
        <v>1849</v>
      </c>
      <c r="D909" s="3">
        <v>8844.0585900000005</v>
      </c>
      <c r="E909" s="3" t="s">
        <v>1849</v>
      </c>
    </row>
    <row r="910" spans="1:5" x14ac:dyDescent="0.3">
      <c r="A910" s="3">
        <v>90.8</v>
      </c>
      <c r="B910" s="3">
        <v>12149.98242</v>
      </c>
      <c r="C910" s="3" t="s">
        <v>1849</v>
      </c>
      <c r="D910" s="3">
        <v>8922.2041000000008</v>
      </c>
      <c r="E910" s="3" t="s">
        <v>1849</v>
      </c>
    </row>
    <row r="911" spans="1:5" x14ac:dyDescent="0.3">
      <c r="A911" s="3">
        <v>90.9</v>
      </c>
      <c r="B911" s="3">
        <v>12149.98438</v>
      </c>
      <c r="C911" s="3" t="s">
        <v>1849</v>
      </c>
      <c r="D911" s="3">
        <v>8993.6240199999993</v>
      </c>
      <c r="E911" s="3" t="s">
        <v>1849</v>
      </c>
    </row>
    <row r="912" spans="1:5" x14ac:dyDescent="0.3">
      <c r="A912" s="3">
        <v>91</v>
      </c>
      <c r="B912" s="3">
        <v>12149.985350000001</v>
      </c>
      <c r="C912" s="3" t="s">
        <v>1849</v>
      </c>
      <c r="D912" s="3">
        <v>9058.8964799999994</v>
      </c>
      <c r="E912" s="3" t="s">
        <v>1849</v>
      </c>
    </row>
    <row r="913" spans="1:5" x14ac:dyDescent="0.3">
      <c r="A913" s="3">
        <v>91.1</v>
      </c>
      <c r="B913" s="3">
        <v>12149.98633</v>
      </c>
      <c r="C913" s="3" t="s">
        <v>1849</v>
      </c>
      <c r="D913" s="3">
        <v>9118.5507799999996</v>
      </c>
      <c r="E913" s="3" t="s">
        <v>1849</v>
      </c>
    </row>
    <row r="914" spans="1:5" x14ac:dyDescent="0.3">
      <c r="A914" s="3">
        <v>91.2</v>
      </c>
      <c r="B914" s="3">
        <v>12149.987300000001</v>
      </c>
      <c r="C914" s="3" t="s">
        <v>1849</v>
      </c>
      <c r="D914" s="3">
        <v>9173.0712899999999</v>
      </c>
      <c r="E914" s="3" t="s">
        <v>1849</v>
      </c>
    </row>
    <row r="915" spans="1:5" x14ac:dyDescent="0.3">
      <c r="A915" s="3">
        <v>91.3</v>
      </c>
      <c r="B915" s="3">
        <v>12149.98828</v>
      </c>
      <c r="C915" s="3" t="s">
        <v>1849</v>
      </c>
      <c r="D915" s="3">
        <v>9222.89941</v>
      </c>
      <c r="E915" s="3" t="s">
        <v>1849</v>
      </c>
    </row>
    <row r="916" spans="1:5" x14ac:dyDescent="0.3">
      <c r="A916" s="3">
        <v>91.4</v>
      </c>
      <c r="B916" s="3">
        <v>12149.98926</v>
      </c>
      <c r="C916" s="3" t="s">
        <v>1849</v>
      </c>
      <c r="D916" s="3">
        <v>9268.4384800000007</v>
      </c>
      <c r="E916" s="3" t="s">
        <v>1849</v>
      </c>
    </row>
    <row r="917" spans="1:5" x14ac:dyDescent="0.3">
      <c r="A917" s="3">
        <v>91.5</v>
      </c>
      <c r="B917" s="3">
        <v>12149.990229999999</v>
      </c>
      <c r="C917" s="3" t="s">
        <v>1849</v>
      </c>
      <c r="D917" s="3">
        <v>9310.0576199999996</v>
      </c>
      <c r="E917" s="3" t="s">
        <v>1849</v>
      </c>
    </row>
    <row r="918" spans="1:5" x14ac:dyDescent="0.3">
      <c r="A918" s="3">
        <v>91.6</v>
      </c>
      <c r="B918" s="3">
        <v>12149.99121</v>
      </c>
      <c r="C918" s="3" t="s">
        <v>1849</v>
      </c>
      <c r="D918" s="3">
        <v>9348.0947300000007</v>
      </c>
      <c r="E918" s="3" t="s">
        <v>1849</v>
      </c>
    </row>
    <row r="919" spans="1:5" x14ac:dyDescent="0.3">
      <c r="A919" s="3">
        <v>91.7</v>
      </c>
      <c r="B919" s="3">
        <v>12149.992190000001</v>
      </c>
      <c r="C919" s="3" t="s">
        <v>1849</v>
      </c>
      <c r="D919" s="3">
        <v>9382.8583999999992</v>
      </c>
      <c r="E919" s="3" t="s">
        <v>1849</v>
      </c>
    </row>
    <row r="920" spans="1:5" x14ac:dyDescent="0.3">
      <c r="A920" s="3">
        <v>91.8</v>
      </c>
      <c r="B920" s="3">
        <v>12149.99316</v>
      </c>
      <c r="C920" s="3" t="s">
        <v>1849</v>
      </c>
      <c r="D920" s="3">
        <v>9414.6298800000004</v>
      </c>
      <c r="E920" s="3" t="s">
        <v>1849</v>
      </c>
    </row>
    <row r="921" spans="1:5" x14ac:dyDescent="0.3">
      <c r="A921" s="3">
        <v>91.9</v>
      </c>
      <c r="B921" s="3">
        <v>12149.994140000001</v>
      </c>
      <c r="C921" s="3" t="s">
        <v>1849</v>
      </c>
      <c r="D921" s="3">
        <v>9443.6669899999997</v>
      </c>
      <c r="E921" s="3" t="s">
        <v>1849</v>
      </c>
    </row>
    <row r="922" spans="1:5" x14ac:dyDescent="0.3">
      <c r="A922" s="3">
        <v>92</v>
      </c>
      <c r="B922" s="3">
        <v>12149.99512</v>
      </c>
      <c r="C922" s="3" t="s">
        <v>1849</v>
      </c>
      <c r="D922" s="3">
        <v>9470.2050799999997</v>
      </c>
      <c r="E922" s="3" t="s">
        <v>1849</v>
      </c>
    </row>
    <row r="923" spans="1:5" x14ac:dyDescent="0.3">
      <c r="A923" s="3">
        <v>92.1</v>
      </c>
      <c r="B923" s="3">
        <v>12149.99512</v>
      </c>
      <c r="C923" s="3" t="s">
        <v>1849</v>
      </c>
      <c r="D923" s="3">
        <v>9494.4589799999994</v>
      </c>
      <c r="E923" s="3" t="s">
        <v>1849</v>
      </c>
    </row>
    <row r="924" spans="1:5" x14ac:dyDescent="0.3">
      <c r="A924" s="3">
        <v>92.2</v>
      </c>
      <c r="B924" s="3">
        <v>12149.99512</v>
      </c>
      <c r="C924" s="3" t="s">
        <v>1849</v>
      </c>
      <c r="D924" s="3">
        <v>9516.625</v>
      </c>
      <c r="E924" s="3" t="s">
        <v>1849</v>
      </c>
    </row>
    <row r="925" spans="1:5" x14ac:dyDescent="0.3">
      <c r="A925" s="3">
        <v>92.3</v>
      </c>
      <c r="B925" s="3">
        <v>12149.99512</v>
      </c>
      <c r="C925" s="3" t="s">
        <v>1849</v>
      </c>
      <c r="D925" s="3">
        <v>9536.8837899999999</v>
      </c>
      <c r="E925" s="3" t="s">
        <v>1849</v>
      </c>
    </row>
    <row r="926" spans="1:5" x14ac:dyDescent="0.3">
      <c r="A926" s="3">
        <v>92.4</v>
      </c>
      <c r="B926" s="3">
        <v>12149.99512</v>
      </c>
      <c r="C926" s="3" t="s">
        <v>1849</v>
      </c>
      <c r="D926" s="3">
        <v>9555.3984400000008</v>
      </c>
      <c r="E926" s="3" t="s">
        <v>1849</v>
      </c>
    </row>
    <row r="927" spans="1:5" x14ac:dyDescent="0.3">
      <c r="A927" s="3">
        <v>92.5</v>
      </c>
      <c r="B927" s="3">
        <v>12149.99512</v>
      </c>
      <c r="C927" s="3" t="s">
        <v>1849</v>
      </c>
      <c r="D927" s="3">
        <v>9572.31934</v>
      </c>
      <c r="E927" s="3" t="s">
        <v>1849</v>
      </c>
    </row>
    <row r="928" spans="1:5" x14ac:dyDescent="0.3">
      <c r="A928" s="3">
        <v>92.6</v>
      </c>
      <c r="B928" s="3">
        <v>12149.99512</v>
      </c>
      <c r="C928" s="3" t="s">
        <v>1849</v>
      </c>
      <c r="D928" s="3">
        <v>9587.7841800000006</v>
      </c>
      <c r="E928" s="3" t="s">
        <v>1849</v>
      </c>
    </row>
    <row r="929" spans="1:5" x14ac:dyDescent="0.3">
      <c r="A929" s="3">
        <v>92.7</v>
      </c>
      <c r="B929" s="3">
        <v>12149.99512</v>
      </c>
      <c r="C929" s="3" t="s">
        <v>1849</v>
      </c>
      <c r="D929" s="3">
        <v>9601.9179700000004</v>
      </c>
      <c r="E929" s="3" t="s">
        <v>1849</v>
      </c>
    </row>
    <row r="930" spans="1:5" x14ac:dyDescent="0.3">
      <c r="A930" s="3">
        <v>92.8</v>
      </c>
      <c r="B930" s="3">
        <v>12149.99512</v>
      </c>
      <c r="C930" s="3" t="s">
        <v>1849</v>
      </c>
      <c r="D930" s="3">
        <v>9614.8349600000001</v>
      </c>
      <c r="E930" s="3" t="s">
        <v>1849</v>
      </c>
    </row>
    <row r="931" spans="1:5" x14ac:dyDescent="0.3">
      <c r="A931" s="3">
        <v>92.9</v>
      </c>
      <c r="B931" s="3">
        <v>12149.99512</v>
      </c>
      <c r="C931" s="3" t="s">
        <v>1849</v>
      </c>
      <c r="D931" s="3">
        <v>9626.6406299999999</v>
      </c>
      <c r="E931" s="3" t="s">
        <v>1849</v>
      </c>
    </row>
    <row r="932" spans="1:5" x14ac:dyDescent="0.3">
      <c r="A932" s="3">
        <v>93</v>
      </c>
      <c r="B932" s="3">
        <v>12149.99512</v>
      </c>
      <c r="C932" s="3" t="s">
        <v>1849</v>
      </c>
      <c r="D932" s="3">
        <v>9637.4296900000008</v>
      </c>
      <c r="E932" s="3" t="s">
        <v>1849</v>
      </c>
    </row>
    <row r="933" spans="1:5" x14ac:dyDescent="0.3">
      <c r="A933" s="3">
        <v>93.1</v>
      </c>
      <c r="B933" s="3">
        <v>12149.99512</v>
      </c>
      <c r="C933" s="3" t="s">
        <v>1849</v>
      </c>
      <c r="D933" s="3">
        <v>9647.2910200000006</v>
      </c>
      <c r="E933" s="3" t="s">
        <v>1849</v>
      </c>
    </row>
    <row r="934" spans="1:5" x14ac:dyDescent="0.3">
      <c r="A934" s="3">
        <v>93.2</v>
      </c>
      <c r="B934" s="3">
        <v>12149.99512</v>
      </c>
      <c r="C934" s="3" t="s">
        <v>1849</v>
      </c>
      <c r="D934" s="3">
        <v>9656.3027299999994</v>
      </c>
      <c r="E934" s="3" t="s">
        <v>1849</v>
      </c>
    </row>
    <row r="935" spans="1:5" x14ac:dyDescent="0.3">
      <c r="A935" s="3">
        <v>93.3</v>
      </c>
      <c r="B935" s="3">
        <v>12149.99512</v>
      </c>
      <c r="C935" s="3" t="s">
        <v>1849</v>
      </c>
      <c r="D935" s="3">
        <v>9664.5390599999992</v>
      </c>
      <c r="E935" s="3" t="s">
        <v>1849</v>
      </c>
    </row>
    <row r="936" spans="1:5" x14ac:dyDescent="0.3">
      <c r="A936" s="3">
        <v>93.4</v>
      </c>
      <c r="B936" s="3">
        <v>12149.99512</v>
      </c>
      <c r="C936" s="3" t="s">
        <v>1849</v>
      </c>
      <c r="D936" s="3">
        <v>9672.0664099999995</v>
      </c>
      <c r="E936" s="3" t="s">
        <v>1849</v>
      </c>
    </row>
    <row r="937" spans="1:5" x14ac:dyDescent="0.3">
      <c r="A937" s="3">
        <v>93.5</v>
      </c>
      <c r="B937" s="3">
        <v>12149.99512</v>
      </c>
      <c r="C937" s="3" t="s">
        <v>1849</v>
      </c>
      <c r="D937" s="3">
        <v>9678.9462899999999</v>
      </c>
      <c r="E937" s="3" t="s">
        <v>1849</v>
      </c>
    </row>
    <row r="938" spans="1:5" x14ac:dyDescent="0.3">
      <c r="A938" s="3">
        <v>93.6</v>
      </c>
      <c r="B938" s="3">
        <v>12149.99512</v>
      </c>
      <c r="C938" s="3" t="s">
        <v>1849</v>
      </c>
      <c r="D938" s="3">
        <v>9685.2343799999999</v>
      </c>
      <c r="E938" s="3" t="s">
        <v>1849</v>
      </c>
    </row>
    <row r="939" spans="1:5" x14ac:dyDescent="0.3">
      <c r="A939" s="3">
        <v>93.7</v>
      </c>
      <c r="B939" s="3">
        <v>12149.99512</v>
      </c>
      <c r="C939" s="3" t="s">
        <v>1849</v>
      </c>
      <c r="D939" s="3">
        <v>9690.9804700000004</v>
      </c>
      <c r="E939" s="3" t="s">
        <v>1849</v>
      </c>
    </row>
    <row r="940" spans="1:5" x14ac:dyDescent="0.3">
      <c r="A940" s="3">
        <v>93.8</v>
      </c>
      <c r="B940" s="3">
        <v>12149.99512</v>
      </c>
      <c r="C940" s="3" t="s">
        <v>1849</v>
      </c>
      <c r="D940" s="3">
        <v>9696.2324200000003</v>
      </c>
      <c r="E940" s="3" t="s">
        <v>1849</v>
      </c>
    </row>
    <row r="941" spans="1:5" x14ac:dyDescent="0.3">
      <c r="A941" s="3">
        <v>93.9</v>
      </c>
      <c r="B941" s="3">
        <v>12149.99512</v>
      </c>
      <c r="C941" s="3" t="s">
        <v>1849</v>
      </c>
      <c r="D941" s="3">
        <v>9701.0322300000007</v>
      </c>
      <c r="E941" s="3" t="s">
        <v>1849</v>
      </c>
    </row>
    <row r="942" spans="1:5" x14ac:dyDescent="0.3">
      <c r="A942" s="3">
        <v>94</v>
      </c>
      <c r="B942" s="3">
        <v>12149.99512</v>
      </c>
      <c r="C942" s="3" t="s">
        <v>1849</v>
      </c>
      <c r="D942" s="3">
        <v>9705.4189499999993</v>
      </c>
      <c r="E942" s="3" t="s">
        <v>1849</v>
      </c>
    </row>
    <row r="943" spans="1:5" x14ac:dyDescent="0.3">
      <c r="A943" s="3">
        <v>94.1</v>
      </c>
      <c r="B943" s="3">
        <v>12149.99512</v>
      </c>
      <c r="C943" s="3" t="s">
        <v>1849</v>
      </c>
      <c r="D943" s="3">
        <v>9709.4277299999994</v>
      </c>
      <c r="E943" s="3" t="s">
        <v>1849</v>
      </c>
    </row>
    <row r="944" spans="1:5" x14ac:dyDescent="0.3">
      <c r="A944" s="3">
        <v>94.2</v>
      </c>
      <c r="B944" s="3">
        <v>12149.99512</v>
      </c>
      <c r="C944" s="3" t="s">
        <v>1849</v>
      </c>
      <c r="D944" s="3">
        <v>9713.0918000000001</v>
      </c>
      <c r="E944" s="3" t="s">
        <v>1849</v>
      </c>
    </row>
    <row r="945" spans="1:5" x14ac:dyDescent="0.3">
      <c r="A945" s="3">
        <v>94.3</v>
      </c>
      <c r="B945" s="3">
        <v>12149.99512</v>
      </c>
      <c r="C945" s="3" t="s">
        <v>1849</v>
      </c>
      <c r="D945" s="3">
        <v>9716.4404300000006</v>
      </c>
      <c r="E945" s="3" t="s">
        <v>1849</v>
      </c>
    </row>
    <row r="946" spans="1:5" x14ac:dyDescent="0.3">
      <c r="A946" s="3">
        <v>94.4</v>
      </c>
      <c r="B946" s="3">
        <v>12149.99512</v>
      </c>
      <c r="C946" s="3" t="s">
        <v>1849</v>
      </c>
      <c r="D946" s="3">
        <v>9719.5009800000007</v>
      </c>
      <c r="E946" s="3" t="s">
        <v>1849</v>
      </c>
    </row>
    <row r="947" spans="1:5" x14ac:dyDescent="0.3">
      <c r="A947" s="3">
        <v>94.5</v>
      </c>
      <c r="B947" s="3">
        <v>12149.99512</v>
      </c>
      <c r="C947" s="3" t="s">
        <v>1849</v>
      </c>
      <c r="D947" s="3">
        <v>9722.2978500000008</v>
      </c>
      <c r="E947" s="3" t="s">
        <v>1849</v>
      </c>
    </row>
    <row r="948" spans="1:5" x14ac:dyDescent="0.3">
      <c r="A948" s="3">
        <v>94.6</v>
      </c>
      <c r="B948" s="3">
        <v>12149.99512</v>
      </c>
      <c r="C948" s="3" t="s">
        <v>1849</v>
      </c>
      <c r="D948" s="3">
        <v>9724.8544899999997</v>
      </c>
      <c r="E948" s="3" t="s">
        <v>1849</v>
      </c>
    </row>
    <row r="949" spans="1:5" x14ac:dyDescent="0.3">
      <c r="A949" s="3">
        <v>94.7</v>
      </c>
      <c r="B949" s="3">
        <v>12149.99512</v>
      </c>
      <c r="C949" s="3" t="s">
        <v>1849</v>
      </c>
      <c r="D949" s="3">
        <v>9727.1904300000006</v>
      </c>
      <c r="E949" s="3" t="s">
        <v>1849</v>
      </c>
    </row>
    <row r="950" spans="1:5" x14ac:dyDescent="0.3">
      <c r="A950" s="3">
        <v>94.8</v>
      </c>
      <c r="B950" s="3">
        <v>12149.99512</v>
      </c>
      <c r="C950" s="3" t="s">
        <v>1849</v>
      </c>
      <c r="D950" s="3">
        <v>9729.3261700000003</v>
      </c>
      <c r="E950" s="3" t="s">
        <v>1849</v>
      </c>
    </row>
    <row r="951" spans="1:5" x14ac:dyDescent="0.3">
      <c r="A951" s="3">
        <v>94.9</v>
      </c>
      <c r="B951" s="3">
        <v>12149.99512</v>
      </c>
      <c r="C951" s="3" t="s">
        <v>1849</v>
      </c>
      <c r="D951" s="3">
        <v>9731.2773400000005</v>
      </c>
      <c r="E951" s="3" t="s">
        <v>1849</v>
      </c>
    </row>
    <row r="952" spans="1:5" x14ac:dyDescent="0.3">
      <c r="A952" s="3">
        <v>95</v>
      </c>
      <c r="B952" s="3">
        <v>12149.99512</v>
      </c>
      <c r="C952" s="3" t="s">
        <v>1849</v>
      </c>
      <c r="D952" s="3">
        <v>9733.0605500000001</v>
      </c>
      <c r="E952" s="3" t="s">
        <v>1849</v>
      </c>
    </row>
    <row r="953" spans="1:5" x14ac:dyDescent="0.3">
      <c r="A953" s="3">
        <v>95.1</v>
      </c>
      <c r="B953" s="3">
        <v>12149.99512</v>
      </c>
      <c r="C953" s="3" t="s">
        <v>1849</v>
      </c>
      <c r="D953" s="3">
        <v>9734.6904300000006</v>
      </c>
      <c r="E953" s="3" t="s">
        <v>1849</v>
      </c>
    </row>
    <row r="954" spans="1:5" x14ac:dyDescent="0.3">
      <c r="A954" s="3">
        <v>95.2</v>
      </c>
      <c r="B954" s="3">
        <v>12149.99512</v>
      </c>
      <c r="C954" s="3" t="s">
        <v>1849</v>
      </c>
      <c r="D954" s="3">
        <v>9736.18066</v>
      </c>
      <c r="E954" s="3" t="s">
        <v>1849</v>
      </c>
    </row>
    <row r="955" spans="1:5" x14ac:dyDescent="0.3">
      <c r="A955" s="3">
        <v>95.3</v>
      </c>
      <c r="B955" s="3">
        <v>12149.99512</v>
      </c>
      <c r="C955" s="3" t="s">
        <v>1849</v>
      </c>
      <c r="D955" s="3">
        <v>9737.5419899999997</v>
      </c>
      <c r="E955" s="3" t="s">
        <v>1849</v>
      </c>
    </row>
    <row r="956" spans="1:5" x14ac:dyDescent="0.3">
      <c r="A956" s="3">
        <v>95.4</v>
      </c>
      <c r="B956" s="3">
        <v>12149.99512</v>
      </c>
      <c r="C956" s="3" t="s">
        <v>1849</v>
      </c>
      <c r="D956" s="3">
        <v>9738.7861300000004</v>
      </c>
      <c r="E956" s="3" t="s">
        <v>1849</v>
      </c>
    </row>
    <row r="957" spans="1:5" x14ac:dyDescent="0.3">
      <c r="A957" s="3">
        <v>95.5</v>
      </c>
      <c r="B957" s="3">
        <v>12149.99512</v>
      </c>
      <c r="C957" s="3" t="s">
        <v>1849</v>
      </c>
      <c r="D957" s="3">
        <v>9739.9238299999997</v>
      </c>
      <c r="E957" s="3" t="s">
        <v>1849</v>
      </c>
    </row>
    <row r="958" spans="1:5" x14ac:dyDescent="0.3">
      <c r="A958" s="3">
        <v>95.6</v>
      </c>
      <c r="B958" s="3">
        <v>12149.99512</v>
      </c>
      <c r="C958" s="3" t="s">
        <v>1849</v>
      </c>
      <c r="D958" s="3">
        <v>9740.9628900000007</v>
      </c>
      <c r="E958" s="3" t="s">
        <v>1849</v>
      </c>
    </row>
    <row r="959" spans="1:5" x14ac:dyDescent="0.3">
      <c r="A959" s="3">
        <v>95.7</v>
      </c>
      <c r="B959" s="3">
        <v>12149.99512</v>
      </c>
      <c r="C959" s="3" t="s">
        <v>1849</v>
      </c>
      <c r="D959" s="3">
        <v>9741.91309</v>
      </c>
      <c r="E959" s="3" t="s">
        <v>1849</v>
      </c>
    </row>
    <row r="960" spans="1:5" x14ac:dyDescent="0.3">
      <c r="A960" s="3">
        <v>95.8</v>
      </c>
      <c r="B960" s="3">
        <v>12149.99512</v>
      </c>
      <c r="C960" s="3" t="s">
        <v>1849</v>
      </c>
      <c r="D960" s="3">
        <v>9742.78125</v>
      </c>
      <c r="E960" s="3" t="s">
        <v>1849</v>
      </c>
    </row>
    <row r="961" spans="1:5" x14ac:dyDescent="0.3">
      <c r="A961" s="3">
        <v>95.9</v>
      </c>
      <c r="B961" s="3">
        <v>12149.99512</v>
      </c>
      <c r="C961" s="3" t="s">
        <v>1849</v>
      </c>
      <c r="D961" s="3">
        <v>9743.5742200000004</v>
      </c>
      <c r="E961" s="3" t="s">
        <v>1849</v>
      </c>
    </row>
    <row r="962" spans="1:5" x14ac:dyDescent="0.3">
      <c r="A962" s="3">
        <v>96</v>
      </c>
      <c r="B962" s="3">
        <v>12149.99512</v>
      </c>
      <c r="C962" s="3" t="s">
        <v>1849</v>
      </c>
      <c r="D962" s="3">
        <v>9744.2998000000007</v>
      </c>
      <c r="E962" s="3" t="s">
        <v>1849</v>
      </c>
    </row>
    <row r="963" spans="1:5" x14ac:dyDescent="0.3">
      <c r="A963" s="3">
        <v>96.1</v>
      </c>
      <c r="B963" s="3">
        <v>12149.99512</v>
      </c>
      <c r="C963" s="3" t="s">
        <v>1849</v>
      </c>
      <c r="D963" s="3">
        <v>9744.9628900000007</v>
      </c>
      <c r="E963" s="3" t="s">
        <v>1849</v>
      </c>
    </row>
    <row r="964" spans="1:5" x14ac:dyDescent="0.3">
      <c r="A964" s="3">
        <v>96.2</v>
      </c>
      <c r="B964" s="3">
        <v>12149.99512</v>
      </c>
      <c r="C964" s="3" t="s">
        <v>1849</v>
      </c>
      <c r="D964" s="3">
        <v>9745.5683599999993</v>
      </c>
      <c r="E964" s="3" t="s">
        <v>1849</v>
      </c>
    </row>
    <row r="965" spans="1:5" x14ac:dyDescent="0.3">
      <c r="A965" s="3">
        <v>96.3</v>
      </c>
      <c r="B965" s="3">
        <v>12149.99512</v>
      </c>
      <c r="C965" s="3" t="s">
        <v>1849</v>
      </c>
      <c r="D965" s="3">
        <v>9746.1220699999994</v>
      </c>
      <c r="E965" s="3" t="s">
        <v>1849</v>
      </c>
    </row>
    <row r="966" spans="1:5" x14ac:dyDescent="0.3">
      <c r="A966" s="3">
        <v>96.4</v>
      </c>
      <c r="B966" s="3">
        <v>12149.99512</v>
      </c>
      <c r="C966" s="3" t="s">
        <v>1849</v>
      </c>
      <c r="D966" s="3">
        <v>9746.6279300000006</v>
      </c>
      <c r="E966" s="3" t="s">
        <v>1849</v>
      </c>
    </row>
    <row r="967" spans="1:5" x14ac:dyDescent="0.3">
      <c r="A967" s="3">
        <v>96.5</v>
      </c>
      <c r="B967" s="3">
        <v>12149.99512</v>
      </c>
      <c r="C967" s="3" t="s">
        <v>1849</v>
      </c>
      <c r="D967" s="3">
        <v>9747.0898400000005</v>
      </c>
      <c r="E967" s="3" t="s">
        <v>1849</v>
      </c>
    </row>
    <row r="968" spans="1:5" x14ac:dyDescent="0.3">
      <c r="A968" s="3">
        <v>96.6</v>
      </c>
      <c r="B968" s="3">
        <v>12149.99512</v>
      </c>
      <c r="C968" s="3" t="s">
        <v>1849</v>
      </c>
      <c r="D968" s="3">
        <v>9747.5126999999993</v>
      </c>
      <c r="E968" s="3" t="s">
        <v>1849</v>
      </c>
    </row>
    <row r="969" spans="1:5" x14ac:dyDescent="0.3">
      <c r="A969" s="3">
        <v>96.7</v>
      </c>
      <c r="B969" s="3">
        <v>12149.99512</v>
      </c>
      <c r="C969" s="3" t="s">
        <v>1849</v>
      </c>
      <c r="D969" s="3">
        <v>9747.8984400000008</v>
      </c>
      <c r="E969" s="3" t="s">
        <v>1849</v>
      </c>
    </row>
    <row r="970" spans="1:5" x14ac:dyDescent="0.3">
      <c r="A970" s="3">
        <v>96.8</v>
      </c>
      <c r="B970" s="3">
        <v>12149.99512</v>
      </c>
      <c r="C970" s="3" t="s">
        <v>1849</v>
      </c>
      <c r="D970" s="3">
        <v>9748.2509800000007</v>
      </c>
      <c r="E970" s="3" t="s">
        <v>1849</v>
      </c>
    </row>
    <row r="971" spans="1:5" x14ac:dyDescent="0.3">
      <c r="A971" s="3">
        <v>96.9</v>
      </c>
      <c r="B971" s="3">
        <v>12149.99512</v>
      </c>
      <c r="C971" s="3" t="s">
        <v>1849</v>
      </c>
      <c r="D971" s="3">
        <v>9748.5732399999997</v>
      </c>
      <c r="E971" s="3" t="s">
        <v>1849</v>
      </c>
    </row>
    <row r="972" spans="1:5" x14ac:dyDescent="0.3">
      <c r="A972" s="3">
        <v>97</v>
      </c>
      <c r="B972" s="3">
        <v>12149.99512</v>
      </c>
      <c r="C972" s="3" t="s">
        <v>1849</v>
      </c>
      <c r="D972" s="3">
        <v>9748.86816</v>
      </c>
      <c r="E972" s="3" t="s">
        <v>1849</v>
      </c>
    </row>
    <row r="973" spans="1:5" x14ac:dyDescent="0.3">
      <c r="A973" s="3">
        <v>97.1</v>
      </c>
      <c r="B973" s="3">
        <v>12149.99512</v>
      </c>
      <c r="C973" s="3" t="s">
        <v>1849</v>
      </c>
      <c r="D973" s="3">
        <v>9749.1376999999993</v>
      </c>
      <c r="E973" s="3" t="s">
        <v>1849</v>
      </c>
    </row>
    <row r="974" spans="1:5" x14ac:dyDescent="0.3">
      <c r="A974" s="3">
        <v>97.2</v>
      </c>
      <c r="B974" s="3">
        <v>12149.99512</v>
      </c>
      <c r="C974" s="3" t="s">
        <v>1849</v>
      </c>
      <c r="D974" s="3">
        <v>9749.3837899999999</v>
      </c>
      <c r="E974" s="3" t="s">
        <v>1849</v>
      </c>
    </row>
    <row r="975" spans="1:5" x14ac:dyDescent="0.3">
      <c r="A975" s="3">
        <v>97.3</v>
      </c>
      <c r="B975" s="3">
        <v>12149.99512</v>
      </c>
      <c r="C975" s="3" t="s">
        <v>1849</v>
      </c>
      <c r="D975" s="3">
        <v>9749.6093799999999</v>
      </c>
      <c r="E975" s="3" t="s">
        <v>1849</v>
      </c>
    </row>
    <row r="976" spans="1:5" x14ac:dyDescent="0.3">
      <c r="A976" s="3">
        <v>97.4</v>
      </c>
      <c r="B976" s="3">
        <v>12149.99512</v>
      </c>
      <c r="C976" s="3" t="s">
        <v>1849</v>
      </c>
      <c r="D976" s="3">
        <v>9749.8154300000006</v>
      </c>
      <c r="E976" s="3" t="s">
        <v>1849</v>
      </c>
    </row>
    <row r="977" spans="1:5" x14ac:dyDescent="0.3">
      <c r="A977" s="3">
        <v>97.5</v>
      </c>
      <c r="B977" s="3">
        <v>12149.99512</v>
      </c>
      <c r="C977" s="3" t="s">
        <v>1849</v>
      </c>
      <c r="D977" s="3">
        <v>9750.0039099999995</v>
      </c>
      <c r="E977" s="3" t="s">
        <v>1849</v>
      </c>
    </row>
    <row r="978" spans="1:5" x14ac:dyDescent="0.3">
      <c r="A978" s="3">
        <v>97.6</v>
      </c>
      <c r="B978" s="3">
        <v>12149.99512</v>
      </c>
      <c r="C978" s="3" t="s">
        <v>1849</v>
      </c>
      <c r="D978" s="3">
        <v>9750.1757799999996</v>
      </c>
      <c r="E978" s="3" t="s">
        <v>1849</v>
      </c>
    </row>
    <row r="979" spans="1:5" x14ac:dyDescent="0.3">
      <c r="A979" s="3">
        <v>97.7</v>
      </c>
      <c r="B979" s="3">
        <v>12149.99512</v>
      </c>
      <c r="C979" s="3" t="s">
        <v>1849</v>
      </c>
      <c r="D979" s="3">
        <v>9750.3330100000003</v>
      </c>
      <c r="E979" s="3" t="s">
        <v>1849</v>
      </c>
    </row>
    <row r="980" spans="1:5" x14ac:dyDescent="0.3">
      <c r="A980" s="3">
        <v>97.8</v>
      </c>
      <c r="B980" s="3">
        <v>12149.99512</v>
      </c>
      <c r="C980" s="3" t="s">
        <v>1849</v>
      </c>
      <c r="D980" s="3">
        <v>9750.4765599999992</v>
      </c>
      <c r="E980" s="3" t="s">
        <v>1849</v>
      </c>
    </row>
    <row r="981" spans="1:5" x14ac:dyDescent="0.3">
      <c r="A981" s="3">
        <v>97.9</v>
      </c>
      <c r="B981" s="3">
        <v>12149.99512</v>
      </c>
      <c r="C981" s="3" t="s">
        <v>1849</v>
      </c>
      <c r="D981" s="3">
        <v>9750.6074200000003</v>
      </c>
      <c r="E981" s="3" t="s">
        <v>1849</v>
      </c>
    </row>
    <row r="982" spans="1:5" x14ac:dyDescent="0.3">
      <c r="A982" s="3">
        <v>98</v>
      </c>
      <c r="B982" s="3">
        <v>12149.99512</v>
      </c>
      <c r="C982" s="3" t="s">
        <v>1849</v>
      </c>
      <c r="D982" s="3">
        <v>9750.7275399999999</v>
      </c>
      <c r="E982" s="3" t="s">
        <v>1849</v>
      </c>
    </row>
    <row r="983" spans="1:5" x14ac:dyDescent="0.3">
      <c r="A983" s="3">
        <v>98.108000000000004</v>
      </c>
      <c r="B983" s="3">
        <v>12149.99512</v>
      </c>
      <c r="C983" s="3" t="s">
        <v>1849</v>
      </c>
      <c r="D983" s="3">
        <v>9750.83691</v>
      </c>
      <c r="E983" s="3" t="s">
        <v>1849</v>
      </c>
    </row>
    <row r="984" spans="1:5" x14ac:dyDescent="0.3">
      <c r="A984" s="3">
        <v>98.21</v>
      </c>
      <c r="B984" s="3">
        <v>12149.99512</v>
      </c>
      <c r="C984" s="3" t="s">
        <v>1849</v>
      </c>
      <c r="D984" s="3">
        <v>9750.9375</v>
      </c>
      <c r="E984" s="3" t="s">
        <v>1849</v>
      </c>
    </row>
    <row r="985" spans="1:5" x14ac:dyDescent="0.3">
      <c r="A985" s="3">
        <v>98.3</v>
      </c>
      <c r="B985" s="3">
        <v>12149.99512</v>
      </c>
      <c r="C985" s="3" t="s">
        <v>1849</v>
      </c>
      <c r="D985" s="3">
        <v>9751.0293000000001</v>
      </c>
      <c r="E985" s="3" t="s">
        <v>1849</v>
      </c>
    </row>
    <row r="986" spans="1:5" x14ac:dyDescent="0.3">
      <c r="A986" s="3">
        <v>98.4</v>
      </c>
      <c r="B986" s="3">
        <v>12149.99512</v>
      </c>
      <c r="C986" s="3" t="s">
        <v>1849</v>
      </c>
      <c r="D986" s="3">
        <v>9751.1132799999996</v>
      </c>
      <c r="E986" s="3" t="s">
        <v>1849</v>
      </c>
    </row>
    <row r="987" spans="1:5" x14ac:dyDescent="0.3">
      <c r="A987" s="3">
        <v>98.5</v>
      </c>
      <c r="B987" s="3">
        <v>12149.99512</v>
      </c>
      <c r="C987" s="3" t="s">
        <v>1849</v>
      </c>
      <c r="D987" s="3">
        <v>9751.1894499999999</v>
      </c>
      <c r="E987" s="3" t="s">
        <v>1849</v>
      </c>
    </row>
    <row r="988" spans="1:5" x14ac:dyDescent="0.3">
      <c r="A988" s="3">
        <v>98.6</v>
      </c>
      <c r="B988" s="3">
        <v>12149.99512</v>
      </c>
      <c r="C988" s="3" t="s">
        <v>1849</v>
      </c>
      <c r="D988" s="3">
        <v>9751.2587899999999</v>
      </c>
      <c r="E988" s="3" t="s">
        <v>1849</v>
      </c>
    </row>
    <row r="989" spans="1:5" x14ac:dyDescent="0.3">
      <c r="A989" s="3">
        <v>98.742999999999995</v>
      </c>
      <c r="B989" s="3">
        <v>12149.99512</v>
      </c>
      <c r="C989" s="3" t="s">
        <v>1849</v>
      </c>
      <c r="D989" s="3">
        <v>9751.3222700000006</v>
      </c>
      <c r="E989" s="3" t="s">
        <v>1849</v>
      </c>
    </row>
    <row r="990" spans="1:5" x14ac:dyDescent="0.3">
      <c r="A990" s="3">
        <v>98.816999999999993</v>
      </c>
      <c r="B990" s="3">
        <v>12149.99512</v>
      </c>
      <c r="C990" s="3" t="s">
        <v>1849</v>
      </c>
      <c r="D990" s="3">
        <v>9751.3808599999993</v>
      </c>
      <c r="E990" s="3" t="s">
        <v>1849</v>
      </c>
    </row>
    <row r="991" spans="1:5" x14ac:dyDescent="0.3">
      <c r="A991" s="3">
        <v>98.9</v>
      </c>
      <c r="B991" s="3">
        <v>12149.99512</v>
      </c>
      <c r="C991" s="3" t="s">
        <v>1849</v>
      </c>
      <c r="D991" s="3">
        <v>9751.4345699999994</v>
      </c>
      <c r="E991" s="3" t="s">
        <v>1849</v>
      </c>
    </row>
    <row r="992" spans="1:5" x14ac:dyDescent="0.3">
      <c r="A992" s="3">
        <v>99</v>
      </c>
      <c r="B992" s="3">
        <v>12149.99512</v>
      </c>
      <c r="C992" s="3" t="s">
        <v>1849</v>
      </c>
      <c r="D992" s="3">
        <v>9751.4833999999992</v>
      </c>
      <c r="E992" s="3" t="s">
        <v>1849</v>
      </c>
    </row>
    <row r="993" spans="1:5" x14ac:dyDescent="0.3">
      <c r="A993" s="3">
        <v>99.1</v>
      </c>
      <c r="B993" s="3">
        <v>12149.99512</v>
      </c>
      <c r="C993" s="3" t="s">
        <v>1849</v>
      </c>
      <c r="D993" s="3">
        <v>9751.5283199999994</v>
      </c>
      <c r="E993" s="3" t="s">
        <v>1849</v>
      </c>
    </row>
    <row r="994" spans="1:5" x14ac:dyDescent="0.3">
      <c r="A994" s="3">
        <v>99.2</v>
      </c>
      <c r="B994" s="3">
        <v>12149.99512</v>
      </c>
      <c r="C994" s="3" t="s">
        <v>1849</v>
      </c>
      <c r="D994" s="3">
        <v>9751.56934</v>
      </c>
      <c r="E994" s="3" t="s">
        <v>1849</v>
      </c>
    </row>
    <row r="995" spans="1:5" x14ac:dyDescent="0.3">
      <c r="A995" s="3">
        <v>99.3</v>
      </c>
      <c r="B995" s="3">
        <v>12149.99512</v>
      </c>
      <c r="C995" s="3" t="s">
        <v>1849</v>
      </c>
      <c r="D995" s="3">
        <v>9751.6064499999993</v>
      </c>
      <c r="E995" s="3" t="s">
        <v>1849</v>
      </c>
    </row>
    <row r="996" spans="1:5" x14ac:dyDescent="0.3">
      <c r="A996" s="3">
        <v>99.4</v>
      </c>
      <c r="B996" s="3">
        <v>12149.99512</v>
      </c>
      <c r="C996" s="3" t="s">
        <v>1849</v>
      </c>
      <c r="D996" s="3">
        <v>9751.6406299999999</v>
      </c>
      <c r="E996" s="3" t="s">
        <v>1849</v>
      </c>
    </row>
    <row r="997" spans="1:5" x14ac:dyDescent="0.3">
      <c r="A997" s="3">
        <v>99.5</v>
      </c>
      <c r="B997" s="3">
        <v>12149.99512</v>
      </c>
      <c r="C997" s="3" t="s">
        <v>1849</v>
      </c>
      <c r="D997" s="3">
        <v>9751.6718799999999</v>
      </c>
      <c r="E997" s="3" t="s">
        <v>1849</v>
      </c>
    </row>
    <row r="998" spans="1:5" x14ac:dyDescent="0.3">
      <c r="A998" s="3">
        <v>99.6</v>
      </c>
      <c r="B998" s="3">
        <v>12149.99512</v>
      </c>
      <c r="C998" s="3" t="s">
        <v>1849</v>
      </c>
      <c r="D998" s="3">
        <v>9751.7001999999993</v>
      </c>
      <c r="E998" s="3" t="s">
        <v>1849</v>
      </c>
    </row>
    <row r="999" spans="1:5" x14ac:dyDescent="0.3">
      <c r="A999" s="3">
        <v>99.7</v>
      </c>
      <c r="B999" s="3">
        <v>12149.99512</v>
      </c>
      <c r="C999" s="3" t="s">
        <v>1849</v>
      </c>
      <c r="D999" s="3">
        <v>9751.72559</v>
      </c>
      <c r="E999" s="3" t="s">
        <v>1849</v>
      </c>
    </row>
    <row r="1000" spans="1:5" x14ac:dyDescent="0.3">
      <c r="A1000" s="3">
        <v>99.8</v>
      </c>
      <c r="B1000" s="3">
        <v>12149.99512</v>
      </c>
      <c r="C1000" s="3" t="s">
        <v>1849</v>
      </c>
      <c r="D1000" s="3">
        <v>9751.7490199999993</v>
      </c>
      <c r="E1000" s="3" t="s">
        <v>1849</v>
      </c>
    </row>
    <row r="1001" spans="1:5" x14ac:dyDescent="0.3">
      <c r="A1001" s="3">
        <v>99.9</v>
      </c>
      <c r="B1001" s="3">
        <v>12149.99512</v>
      </c>
      <c r="C1001" s="3" t="s">
        <v>1849</v>
      </c>
      <c r="D1001" s="3">
        <v>9751.7705100000003</v>
      </c>
      <c r="E1001" s="3" t="s">
        <v>1849</v>
      </c>
    </row>
    <row r="1002" spans="1:5" x14ac:dyDescent="0.3">
      <c r="A1002" s="3">
        <v>100</v>
      </c>
      <c r="B1002" s="3">
        <v>12149.99512</v>
      </c>
      <c r="C1002" s="3" t="s">
        <v>1849</v>
      </c>
      <c r="D1002" s="3">
        <v>9751.7900399999999</v>
      </c>
      <c r="E1002" s="3" t="s">
        <v>1849</v>
      </c>
    </row>
    <row r="1003" spans="1:5" x14ac:dyDescent="0.3">
      <c r="A1003" s="3">
        <v>100.122</v>
      </c>
      <c r="B1003" s="3">
        <v>12149.99512</v>
      </c>
      <c r="C1003" s="3" t="s">
        <v>1849</v>
      </c>
      <c r="D1003" s="3">
        <v>9751.8085900000005</v>
      </c>
      <c r="E1003" s="3" t="s">
        <v>1849</v>
      </c>
    </row>
    <row r="1004" spans="1:5" x14ac:dyDescent="0.3">
      <c r="A1004" s="3">
        <v>100.21899999999999</v>
      </c>
      <c r="B1004" s="3">
        <v>12149.99512</v>
      </c>
      <c r="C1004" s="3" t="s">
        <v>1849</v>
      </c>
      <c r="D1004" s="3">
        <v>9751.8251999999993</v>
      </c>
      <c r="E1004" s="3" t="s">
        <v>1849</v>
      </c>
    </row>
    <row r="1005" spans="1:5" x14ac:dyDescent="0.3">
      <c r="A1005" s="3">
        <v>100.3</v>
      </c>
      <c r="B1005" s="3">
        <v>12149.99512</v>
      </c>
      <c r="C1005" s="3" t="s">
        <v>1849</v>
      </c>
      <c r="D1005" s="3">
        <v>9751.8398400000005</v>
      </c>
      <c r="E1005" s="3" t="s">
        <v>1849</v>
      </c>
    </row>
    <row r="1006" spans="1:5" x14ac:dyDescent="0.3">
      <c r="A1006" s="3">
        <v>100.4</v>
      </c>
      <c r="B1006" s="3">
        <v>12149.99512</v>
      </c>
      <c r="C1006" s="3" t="s">
        <v>1849</v>
      </c>
      <c r="D1006" s="3">
        <v>9751.8535200000006</v>
      </c>
      <c r="E1006" s="3" t="s">
        <v>1849</v>
      </c>
    </row>
    <row r="1007" spans="1:5" x14ac:dyDescent="0.3">
      <c r="A1007" s="3">
        <v>100.5</v>
      </c>
      <c r="B1007" s="3">
        <v>12149.99512</v>
      </c>
      <c r="C1007" s="3" t="s">
        <v>1849</v>
      </c>
      <c r="D1007" s="3">
        <v>9751.8662100000001</v>
      </c>
      <c r="E1007" s="3" t="s">
        <v>1849</v>
      </c>
    </row>
    <row r="1008" spans="1:5" x14ac:dyDescent="0.3">
      <c r="A1008" s="3">
        <v>100.6</v>
      </c>
      <c r="B1008" s="3">
        <v>12149.99512</v>
      </c>
      <c r="C1008" s="3" t="s">
        <v>1849</v>
      </c>
      <c r="D1008" s="3">
        <v>9751.8779300000006</v>
      </c>
      <c r="E1008" s="3" t="s">
        <v>1849</v>
      </c>
    </row>
    <row r="1009" spans="1:5" x14ac:dyDescent="0.3">
      <c r="A1009" s="3">
        <v>100.7</v>
      </c>
      <c r="B1009" s="3">
        <v>12149.99512</v>
      </c>
      <c r="C1009" s="3" t="s">
        <v>1849</v>
      </c>
      <c r="D1009" s="3">
        <v>9751.8886700000003</v>
      </c>
      <c r="E1009" s="3" t="s">
        <v>1849</v>
      </c>
    </row>
    <row r="1010" spans="1:5" x14ac:dyDescent="0.3">
      <c r="A1010" s="3">
        <v>100.801</v>
      </c>
      <c r="B1010" s="3">
        <v>12149.99512</v>
      </c>
      <c r="C1010" s="3" t="s">
        <v>1849</v>
      </c>
      <c r="D1010" s="3">
        <v>9751.8984400000008</v>
      </c>
      <c r="E1010" s="3" t="s">
        <v>1849</v>
      </c>
    </row>
    <row r="1011" spans="1:5" x14ac:dyDescent="0.3">
      <c r="A1011" s="3">
        <v>100.9</v>
      </c>
      <c r="B1011" s="3">
        <v>12149.99512</v>
      </c>
      <c r="C1011" s="3" t="s">
        <v>1849</v>
      </c>
      <c r="D1011" s="3">
        <v>9751.9072300000007</v>
      </c>
      <c r="E1011" s="3" t="s">
        <v>1849</v>
      </c>
    </row>
    <row r="1012" spans="1:5" x14ac:dyDescent="0.3">
      <c r="A1012" s="3">
        <v>101</v>
      </c>
      <c r="B1012" s="3">
        <v>12149.99512</v>
      </c>
      <c r="C1012" s="3" t="s">
        <v>1849</v>
      </c>
      <c r="D1012" s="3">
        <v>9751.9150399999999</v>
      </c>
      <c r="E1012" s="3" t="s">
        <v>1849</v>
      </c>
    </row>
    <row r="1013" spans="1:5" x14ac:dyDescent="0.3">
      <c r="A1013" s="3">
        <v>101.1</v>
      </c>
      <c r="B1013" s="3">
        <v>12149.99512</v>
      </c>
      <c r="C1013" s="3" t="s">
        <v>1849</v>
      </c>
      <c r="D1013" s="3">
        <v>9751.9218799999999</v>
      </c>
      <c r="E1013" s="3" t="s">
        <v>1849</v>
      </c>
    </row>
    <row r="1014" spans="1:5" x14ac:dyDescent="0.3">
      <c r="A1014" s="3">
        <v>101.2</v>
      </c>
      <c r="B1014" s="3">
        <v>12149.99512</v>
      </c>
      <c r="C1014" s="3" t="s">
        <v>1849</v>
      </c>
      <c r="D1014" s="3">
        <v>9751.9287100000001</v>
      </c>
      <c r="E1014" s="3" t="s">
        <v>1849</v>
      </c>
    </row>
    <row r="1015" spans="1:5" x14ac:dyDescent="0.3">
      <c r="A1015" s="3">
        <v>101.3</v>
      </c>
      <c r="B1015" s="3">
        <v>12149.99512</v>
      </c>
      <c r="C1015" s="3" t="s">
        <v>1849</v>
      </c>
      <c r="D1015" s="3">
        <v>9751.9345699999994</v>
      </c>
      <c r="E1015" s="3" t="s">
        <v>1849</v>
      </c>
    </row>
    <row r="1016" spans="1:5" x14ac:dyDescent="0.3">
      <c r="A1016" s="3">
        <v>101.4</v>
      </c>
      <c r="B1016" s="3">
        <v>12149.99512</v>
      </c>
      <c r="C1016" s="3" t="s">
        <v>1849</v>
      </c>
      <c r="D1016" s="3">
        <v>9751.9404300000006</v>
      </c>
      <c r="E1016" s="3" t="s">
        <v>1849</v>
      </c>
    </row>
    <row r="1017" spans="1:5" x14ac:dyDescent="0.3">
      <c r="A1017" s="3">
        <v>101.5</v>
      </c>
      <c r="B1017" s="3">
        <v>12149.99512</v>
      </c>
      <c r="C1017" s="3" t="s">
        <v>1849</v>
      </c>
      <c r="D1017" s="3">
        <v>9751.9453099999992</v>
      </c>
      <c r="E1017" s="3" t="s">
        <v>1849</v>
      </c>
    </row>
    <row r="1018" spans="1:5" x14ac:dyDescent="0.3">
      <c r="A1018" s="3">
        <v>101.6</v>
      </c>
      <c r="B1018" s="3">
        <v>12149.99512</v>
      </c>
      <c r="C1018" s="3" t="s">
        <v>1849</v>
      </c>
      <c r="D1018" s="3">
        <v>9751.9501999999993</v>
      </c>
      <c r="E1018" s="3" t="s">
        <v>1849</v>
      </c>
    </row>
    <row r="1019" spans="1:5" x14ac:dyDescent="0.3">
      <c r="A1019" s="3">
        <v>101.7</v>
      </c>
      <c r="B1019" s="3">
        <v>12149.99512</v>
      </c>
      <c r="C1019" s="3" t="s">
        <v>1849</v>
      </c>
      <c r="D1019" s="3">
        <v>9751.9541000000008</v>
      </c>
      <c r="E1019" s="3" t="s">
        <v>1849</v>
      </c>
    </row>
    <row r="1020" spans="1:5" x14ac:dyDescent="0.3">
      <c r="A1020" s="3">
        <v>101.8</v>
      </c>
      <c r="B1020" s="3">
        <v>12149.99512</v>
      </c>
      <c r="C1020" s="3" t="s">
        <v>1849</v>
      </c>
      <c r="D1020" s="3">
        <v>9751.9580100000003</v>
      </c>
      <c r="E1020" s="3" t="s">
        <v>1849</v>
      </c>
    </row>
    <row r="1021" spans="1:5" x14ac:dyDescent="0.3">
      <c r="A1021" s="3">
        <v>101.9</v>
      </c>
      <c r="B1021" s="3">
        <v>12149.99512</v>
      </c>
      <c r="C1021" s="3" t="s">
        <v>1849</v>
      </c>
      <c r="D1021" s="3">
        <v>9751.96191</v>
      </c>
      <c r="E1021" s="3" t="s">
        <v>1849</v>
      </c>
    </row>
    <row r="1022" spans="1:5" x14ac:dyDescent="0.3">
      <c r="A1022" s="3">
        <v>102</v>
      </c>
      <c r="B1022" s="3">
        <v>12149.99512</v>
      </c>
      <c r="C1022" s="3" t="s">
        <v>1849</v>
      </c>
      <c r="D1022" s="3">
        <v>9751.9648400000005</v>
      </c>
      <c r="E1022" s="3" t="s">
        <v>1849</v>
      </c>
    </row>
    <row r="1023" spans="1:5" x14ac:dyDescent="0.3">
      <c r="A1023" s="3">
        <v>102.102</v>
      </c>
      <c r="B1023" s="3">
        <v>12149.99512</v>
      </c>
      <c r="C1023" s="3" t="s">
        <v>1849</v>
      </c>
      <c r="D1023" s="3">
        <v>9751.9677699999993</v>
      </c>
      <c r="E1023" s="3" t="s">
        <v>1849</v>
      </c>
    </row>
    <row r="1024" spans="1:5" x14ac:dyDescent="0.3">
      <c r="A1024" s="3">
        <v>102.2</v>
      </c>
      <c r="B1024" s="3">
        <v>12149.99512</v>
      </c>
      <c r="C1024" s="3" t="s">
        <v>1849</v>
      </c>
      <c r="D1024" s="3">
        <v>9751.9706999999999</v>
      </c>
      <c r="E1024" s="3" t="s">
        <v>1849</v>
      </c>
    </row>
    <row r="1025" spans="1:5" x14ac:dyDescent="0.3">
      <c r="A1025" s="3">
        <v>102.3</v>
      </c>
      <c r="B1025" s="3">
        <v>12149.99512</v>
      </c>
      <c r="C1025" s="3" t="s">
        <v>1849</v>
      </c>
      <c r="D1025" s="3">
        <v>9751.9736300000004</v>
      </c>
      <c r="E1025" s="3" t="s">
        <v>1849</v>
      </c>
    </row>
    <row r="1026" spans="1:5" x14ac:dyDescent="0.3">
      <c r="A1026" s="3">
        <v>102.4</v>
      </c>
      <c r="B1026" s="3">
        <v>12149.99512</v>
      </c>
      <c r="C1026" s="3" t="s">
        <v>1849</v>
      </c>
      <c r="D1026" s="3">
        <v>9751.97559</v>
      </c>
      <c r="E1026" s="3" t="s">
        <v>1849</v>
      </c>
    </row>
    <row r="1027" spans="1:5" x14ac:dyDescent="0.3">
      <c r="A1027" s="3">
        <v>102.5</v>
      </c>
      <c r="B1027" s="3">
        <v>12149.99512</v>
      </c>
      <c r="C1027" s="3" t="s">
        <v>1849</v>
      </c>
      <c r="D1027" s="3">
        <v>9751.9775399999999</v>
      </c>
      <c r="E1027" s="3" t="s">
        <v>1849</v>
      </c>
    </row>
    <row r="1028" spans="1:5" x14ac:dyDescent="0.3">
      <c r="A1028" s="3">
        <v>102.6</v>
      </c>
      <c r="B1028" s="3">
        <v>12149.99512</v>
      </c>
      <c r="C1028" s="3" t="s">
        <v>1849</v>
      </c>
      <c r="D1028" s="3">
        <v>9751.9794899999997</v>
      </c>
      <c r="E1028" s="3" t="s">
        <v>1849</v>
      </c>
    </row>
    <row r="1029" spans="1:5" x14ac:dyDescent="0.3">
      <c r="A1029" s="3">
        <v>102.7</v>
      </c>
      <c r="B1029" s="3">
        <v>12149.99512</v>
      </c>
      <c r="C1029" s="3" t="s">
        <v>1849</v>
      </c>
      <c r="D1029" s="3">
        <v>9751.9814499999993</v>
      </c>
      <c r="E1029" s="3" t="s">
        <v>1849</v>
      </c>
    </row>
    <row r="1030" spans="1:5" x14ac:dyDescent="0.3">
      <c r="A1030" s="3">
        <v>102.8</v>
      </c>
      <c r="B1030" s="3">
        <v>12149.99512</v>
      </c>
      <c r="C1030" s="3" t="s">
        <v>1849</v>
      </c>
      <c r="D1030" s="3">
        <v>9751.9833999999992</v>
      </c>
      <c r="E1030" s="3" t="s">
        <v>1849</v>
      </c>
    </row>
    <row r="1031" spans="1:5" x14ac:dyDescent="0.3">
      <c r="A1031" s="3">
        <v>102.9</v>
      </c>
      <c r="B1031" s="3">
        <v>12149.99512</v>
      </c>
      <c r="C1031" s="3" t="s">
        <v>1849</v>
      </c>
      <c r="D1031" s="3">
        <v>9751.9843799999999</v>
      </c>
      <c r="E1031" s="3" t="s">
        <v>1849</v>
      </c>
    </row>
    <row r="1032" spans="1:5" x14ac:dyDescent="0.3">
      <c r="A1032" s="3">
        <v>103</v>
      </c>
      <c r="B1032" s="3">
        <v>12149.99512</v>
      </c>
      <c r="C1032" s="3" t="s">
        <v>1849</v>
      </c>
      <c r="D1032" s="3">
        <v>9751.9853500000008</v>
      </c>
      <c r="E1032" s="3" t="s">
        <v>1849</v>
      </c>
    </row>
    <row r="1033" spans="1:5" x14ac:dyDescent="0.3">
      <c r="A1033" s="3">
        <v>103.1</v>
      </c>
      <c r="B1033" s="3">
        <v>12149.99512</v>
      </c>
      <c r="C1033" s="3" t="s">
        <v>1849</v>
      </c>
      <c r="D1033" s="3">
        <v>9961.0478500000008</v>
      </c>
      <c r="E1033" s="3" t="s">
        <v>1849</v>
      </c>
    </row>
    <row r="1034" spans="1:5" x14ac:dyDescent="0.3">
      <c r="A1034" s="3">
        <v>103.2</v>
      </c>
      <c r="B1034" s="3">
        <v>12149.99512</v>
      </c>
      <c r="C1034" s="3" t="s">
        <v>1849</v>
      </c>
      <c r="D1034" s="3">
        <v>10152.11621</v>
      </c>
      <c r="E1034" s="3" t="s">
        <v>1849</v>
      </c>
    </row>
    <row r="1035" spans="1:5" x14ac:dyDescent="0.3">
      <c r="A1035" s="3">
        <v>103.3</v>
      </c>
      <c r="B1035" s="3">
        <v>12149.99512</v>
      </c>
      <c r="C1035" s="3" t="s">
        <v>1849</v>
      </c>
      <c r="D1035" s="3">
        <v>10326.740229999999</v>
      </c>
      <c r="E1035" s="3" t="s">
        <v>1849</v>
      </c>
    </row>
    <row r="1036" spans="1:5" x14ac:dyDescent="0.3">
      <c r="A1036" s="3">
        <v>103.4</v>
      </c>
      <c r="B1036" s="3">
        <v>12149.99512</v>
      </c>
      <c r="C1036" s="3" t="s">
        <v>1849</v>
      </c>
      <c r="D1036" s="3">
        <v>10486.333979999999</v>
      </c>
      <c r="E1036" s="3" t="s">
        <v>1849</v>
      </c>
    </row>
    <row r="1037" spans="1:5" x14ac:dyDescent="0.3">
      <c r="A1037" s="3">
        <v>103.5</v>
      </c>
      <c r="B1037" s="3">
        <v>12149.99512</v>
      </c>
      <c r="C1037" s="3" t="s">
        <v>1849</v>
      </c>
      <c r="D1037" s="3">
        <v>10632.191409999999</v>
      </c>
      <c r="E1037" s="3" t="s">
        <v>1849</v>
      </c>
    </row>
    <row r="1038" spans="1:5" x14ac:dyDescent="0.3">
      <c r="A1038" s="3">
        <v>103.6</v>
      </c>
      <c r="B1038" s="3">
        <v>12149.99512</v>
      </c>
      <c r="C1038" s="3" t="s">
        <v>1849</v>
      </c>
      <c r="D1038" s="3">
        <v>10765.49512</v>
      </c>
      <c r="E1038" s="3" t="s">
        <v>1849</v>
      </c>
    </row>
    <row r="1039" spans="1:5" x14ac:dyDescent="0.3">
      <c r="A1039" s="3">
        <v>103.7</v>
      </c>
      <c r="B1039" s="3">
        <v>12149.99512</v>
      </c>
      <c r="C1039" s="3" t="s">
        <v>1849</v>
      </c>
      <c r="D1039" s="3">
        <v>10887.32617</v>
      </c>
      <c r="E1039" s="3" t="s">
        <v>1849</v>
      </c>
    </row>
    <row r="1040" spans="1:5" x14ac:dyDescent="0.3">
      <c r="A1040" s="3">
        <v>103.8</v>
      </c>
      <c r="B1040" s="3">
        <v>12149.99512</v>
      </c>
      <c r="C1040" s="3" t="s">
        <v>1849</v>
      </c>
      <c r="D1040" s="3">
        <v>10998.670899999999</v>
      </c>
      <c r="E1040" s="3" t="s">
        <v>1849</v>
      </c>
    </row>
    <row r="1041" spans="1:5" x14ac:dyDescent="0.3">
      <c r="A1041" s="3">
        <v>103.9</v>
      </c>
      <c r="B1041" s="3">
        <v>12149.99512</v>
      </c>
      <c r="C1041" s="3" t="s">
        <v>1849</v>
      </c>
      <c r="D1041" s="3">
        <v>11100.43262</v>
      </c>
      <c r="E1041" s="3" t="s">
        <v>1849</v>
      </c>
    </row>
    <row r="1042" spans="1:5" x14ac:dyDescent="0.3">
      <c r="A1042" s="3">
        <v>104</v>
      </c>
      <c r="B1042" s="3">
        <v>12149.99512</v>
      </c>
      <c r="C1042" s="3" t="s">
        <v>1849</v>
      </c>
      <c r="D1042" s="3">
        <v>11193.43555</v>
      </c>
      <c r="E1042" s="3" t="s">
        <v>1849</v>
      </c>
    </row>
    <row r="1043" spans="1:5" x14ac:dyDescent="0.3">
      <c r="A1043" s="3">
        <v>104.1</v>
      </c>
      <c r="B1043" s="3">
        <v>12149.99512</v>
      </c>
      <c r="C1043" s="3" t="s">
        <v>1849</v>
      </c>
      <c r="D1043" s="3">
        <v>11278.433590000001</v>
      </c>
      <c r="E1043" s="3" t="s">
        <v>1849</v>
      </c>
    </row>
    <row r="1044" spans="1:5" x14ac:dyDescent="0.3">
      <c r="A1044" s="3">
        <v>104.2</v>
      </c>
      <c r="B1044" s="3">
        <v>12149.99512</v>
      </c>
      <c r="C1044" s="3" t="s">
        <v>1849</v>
      </c>
      <c r="D1044" s="3">
        <v>11356.11621</v>
      </c>
      <c r="E1044" s="3" t="s">
        <v>1849</v>
      </c>
    </row>
    <row r="1045" spans="1:5" x14ac:dyDescent="0.3">
      <c r="A1045" s="3">
        <v>104.3</v>
      </c>
      <c r="B1045" s="3">
        <v>12149.99512</v>
      </c>
      <c r="C1045" s="3" t="s">
        <v>1849</v>
      </c>
      <c r="D1045" s="3">
        <v>11427.11328</v>
      </c>
      <c r="E1045" s="3" t="s">
        <v>1849</v>
      </c>
    </row>
    <row r="1046" spans="1:5" x14ac:dyDescent="0.3">
      <c r="A1046" s="3">
        <v>104.4</v>
      </c>
      <c r="B1046" s="3">
        <v>12149.99512</v>
      </c>
      <c r="C1046" s="3" t="s">
        <v>1849</v>
      </c>
      <c r="D1046" s="3">
        <v>11491.999019999999</v>
      </c>
      <c r="E1046" s="3" t="s">
        <v>1849</v>
      </c>
    </row>
    <row r="1047" spans="1:5" x14ac:dyDescent="0.3">
      <c r="A1047" s="3">
        <v>104.5</v>
      </c>
      <c r="B1047" s="3">
        <v>12149.99512</v>
      </c>
      <c r="C1047" s="3" t="s">
        <v>1849</v>
      </c>
      <c r="D1047" s="3">
        <v>11551.30078</v>
      </c>
      <c r="E1047" s="3" t="s">
        <v>1849</v>
      </c>
    </row>
    <row r="1048" spans="1:5" x14ac:dyDescent="0.3">
      <c r="A1048" s="3">
        <v>104.6</v>
      </c>
      <c r="B1048" s="3">
        <v>12149.99512</v>
      </c>
      <c r="C1048" s="3" t="s">
        <v>1849</v>
      </c>
      <c r="D1048" s="3">
        <v>11605.49805</v>
      </c>
      <c r="E1048" s="3" t="s">
        <v>1849</v>
      </c>
    </row>
    <row r="1049" spans="1:5" x14ac:dyDescent="0.3">
      <c r="A1049" s="3">
        <v>104.7</v>
      </c>
      <c r="B1049" s="3">
        <v>12149.99512</v>
      </c>
      <c r="C1049" s="3" t="s">
        <v>1849</v>
      </c>
      <c r="D1049" s="3">
        <v>11655.03125</v>
      </c>
      <c r="E1049" s="3" t="s">
        <v>1849</v>
      </c>
    </row>
    <row r="1050" spans="1:5" x14ac:dyDescent="0.3">
      <c r="A1050" s="3">
        <v>104.8</v>
      </c>
      <c r="B1050" s="3">
        <v>12149.99512</v>
      </c>
      <c r="C1050" s="3" t="s">
        <v>1849</v>
      </c>
      <c r="D1050" s="3">
        <v>11700.30078</v>
      </c>
      <c r="E1050" s="3" t="s">
        <v>1849</v>
      </c>
    </row>
    <row r="1051" spans="1:5" x14ac:dyDescent="0.3">
      <c r="A1051" s="3">
        <v>104.9</v>
      </c>
      <c r="B1051" s="3">
        <v>12149.99512</v>
      </c>
      <c r="C1051" s="3" t="s">
        <v>1849</v>
      </c>
      <c r="D1051" s="3">
        <v>11741.67383</v>
      </c>
      <c r="E1051" s="3" t="s">
        <v>1849</v>
      </c>
    </row>
    <row r="1052" spans="1:5" x14ac:dyDescent="0.3">
      <c r="A1052" s="3">
        <v>105</v>
      </c>
      <c r="B1052" s="3">
        <v>12149.99512</v>
      </c>
      <c r="C1052" s="3" t="s">
        <v>1849</v>
      </c>
      <c r="D1052" s="3">
        <v>11779.48633</v>
      </c>
      <c r="E1052" s="3" t="s">
        <v>1849</v>
      </c>
    </row>
    <row r="1053" spans="1:5" x14ac:dyDescent="0.3">
      <c r="A1053" s="3">
        <v>105.1</v>
      </c>
      <c r="B1053" s="3">
        <v>12149.99512</v>
      </c>
      <c r="C1053" s="3" t="s">
        <v>1849</v>
      </c>
      <c r="D1053" s="3">
        <v>11814.043949999999</v>
      </c>
      <c r="E1053" s="3" t="s">
        <v>1849</v>
      </c>
    </row>
    <row r="1054" spans="1:5" x14ac:dyDescent="0.3">
      <c r="A1054" s="3">
        <v>105.2</v>
      </c>
      <c r="B1054" s="3">
        <v>12149.99512</v>
      </c>
      <c r="C1054" s="3" t="s">
        <v>1849</v>
      </c>
      <c r="D1054" s="3">
        <v>11845.62695</v>
      </c>
      <c r="E1054" s="3" t="s">
        <v>1849</v>
      </c>
    </row>
    <row r="1055" spans="1:5" x14ac:dyDescent="0.3">
      <c r="A1055" s="3">
        <v>105.3</v>
      </c>
      <c r="B1055" s="3">
        <v>12149.99512</v>
      </c>
      <c r="C1055" s="3" t="s">
        <v>1849</v>
      </c>
      <c r="D1055" s="3">
        <v>11874.492190000001</v>
      </c>
      <c r="E1055" s="3" t="s">
        <v>1849</v>
      </c>
    </row>
    <row r="1056" spans="1:5" x14ac:dyDescent="0.3">
      <c r="A1056" s="3">
        <v>105.4</v>
      </c>
      <c r="B1056" s="3">
        <v>12149.99512</v>
      </c>
      <c r="C1056" s="3" t="s">
        <v>1849</v>
      </c>
      <c r="D1056" s="3">
        <v>11900.87305</v>
      </c>
      <c r="E1056" s="3" t="s">
        <v>1849</v>
      </c>
    </row>
    <row r="1057" spans="1:5" x14ac:dyDescent="0.3">
      <c r="A1057" s="3">
        <v>105.5</v>
      </c>
      <c r="B1057" s="3">
        <v>12149.99512</v>
      </c>
      <c r="C1057" s="3" t="s">
        <v>1849</v>
      </c>
      <c r="D1057" s="3">
        <v>11924.983399999999</v>
      </c>
      <c r="E1057" s="3" t="s">
        <v>1849</v>
      </c>
    </row>
    <row r="1058" spans="1:5" x14ac:dyDescent="0.3">
      <c r="A1058" s="3">
        <v>105.6</v>
      </c>
      <c r="B1058" s="3">
        <v>12149.99512</v>
      </c>
      <c r="C1058" s="3" t="s">
        <v>1849</v>
      </c>
      <c r="D1058" s="3">
        <v>11947.018550000001</v>
      </c>
      <c r="E1058" s="3" t="s">
        <v>1849</v>
      </c>
    </row>
    <row r="1059" spans="1:5" x14ac:dyDescent="0.3">
      <c r="A1059" s="3">
        <v>105.7</v>
      </c>
      <c r="B1059" s="3">
        <v>12149.99512</v>
      </c>
      <c r="C1059" s="3" t="s">
        <v>1849</v>
      </c>
      <c r="D1059" s="3">
        <v>11967.157230000001</v>
      </c>
      <c r="E1059" s="3" t="s">
        <v>1849</v>
      </c>
    </row>
    <row r="1060" spans="1:5" x14ac:dyDescent="0.3">
      <c r="A1060" s="3">
        <v>105.8</v>
      </c>
      <c r="B1060" s="3">
        <v>12149.99512</v>
      </c>
      <c r="C1060" s="3" t="s">
        <v>1849</v>
      </c>
      <c r="D1060" s="3">
        <v>11985.5625</v>
      </c>
      <c r="E1060" s="3" t="s">
        <v>1849</v>
      </c>
    </row>
    <row r="1061" spans="1:5" x14ac:dyDescent="0.3">
      <c r="A1061" s="3">
        <v>105.9</v>
      </c>
      <c r="B1061" s="3">
        <v>12149.99512</v>
      </c>
      <c r="C1061" s="3" t="s">
        <v>1849</v>
      </c>
      <c r="D1061" s="3">
        <v>12002.38379</v>
      </c>
      <c r="E1061" s="3" t="s">
        <v>1849</v>
      </c>
    </row>
    <row r="1062" spans="1:5" x14ac:dyDescent="0.3">
      <c r="A1062" s="3">
        <v>106</v>
      </c>
      <c r="B1062" s="3">
        <v>12149.99512</v>
      </c>
      <c r="C1062" s="3" t="s">
        <v>1849</v>
      </c>
      <c r="D1062" s="3">
        <v>12017.75684</v>
      </c>
      <c r="E1062" s="3" t="s">
        <v>1849</v>
      </c>
    </row>
    <row r="1063" spans="1:5" x14ac:dyDescent="0.3">
      <c r="A1063" s="3">
        <v>106.1</v>
      </c>
      <c r="B1063" s="3">
        <v>12149.99512</v>
      </c>
      <c r="C1063" s="3" t="s">
        <v>1849</v>
      </c>
      <c r="D1063" s="3">
        <v>12031.806640000001</v>
      </c>
      <c r="E1063" s="3" t="s">
        <v>1849</v>
      </c>
    </row>
    <row r="1064" spans="1:5" x14ac:dyDescent="0.3">
      <c r="A1064" s="3">
        <v>106.2</v>
      </c>
      <c r="B1064" s="3">
        <v>12149.99512</v>
      </c>
      <c r="C1064" s="3" t="s">
        <v>1849</v>
      </c>
      <c r="D1064" s="3">
        <v>12044.64746</v>
      </c>
      <c r="E1064" s="3" t="s">
        <v>1849</v>
      </c>
    </row>
    <row r="1065" spans="1:5" x14ac:dyDescent="0.3">
      <c r="A1065" s="3">
        <v>106.3</v>
      </c>
      <c r="B1065" s="3">
        <v>12149.99512</v>
      </c>
      <c r="C1065" s="3" t="s">
        <v>1849</v>
      </c>
      <c r="D1065" s="3">
        <v>12056.382809999999</v>
      </c>
      <c r="E1065" s="3" t="s">
        <v>1849</v>
      </c>
    </row>
    <row r="1066" spans="1:5" x14ac:dyDescent="0.3">
      <c r="A1066" s="3">
        <v>106.4</v>
      </c>
      <c r="B1066" s="3">
        <v>12149.99512</v>
      </c>
      <c r="C1066" s="3" t="s">
        <v>1849</v>
      </c>
      <c r="D1066" s="3">
        <v>12067.108399999999</v>
      </c>
      <c r="E1066" s="3" t="s">
        <v>1849</v>
      </c>
    </row>
    <row r="1067" spans="1:5" x14ac:dyDescent="0.3">
      <c r="A1067" s="3">
        <v>106.5</v>
      </c>
      <c r="B1067" s="3">
        <v>12149.99512</v>
      </c>
      <c r="C1067" s="3" t="s">
        <v>1849</v>
      </c>
      <c r="D1067" s="3">
        <v>12076.91113</v>
      </c>
      <c r="E1067" s="3" t="s">
        <v>1849</v>
      </c>
    </row>
    <row r="1068" spans="1:5" x14ac:dyDescent="0.3">
      <c r="A1068" s="3">
        <v>106.601</v>
      </c>
      <c r="B1068" s="3">
        <v>12149.99512</v>
      </c>
      <c r="C1068" s="3" t="s">
        <v>1849</v>
      </c>
      <c r="D1068" s="3">
        <v>12085.87012</v>
      </c>
      <c r="E1068" s="3" t="s">
        <v>1849</v>
      </c>
    </row>
    <row r="1069" spans="1:5" x14ac:dyDescent="0.3">
      <c r="A1069" s="3">
        <v>106.7</v>
      </c>
      <c r="B1069" s="3">
        <v>12149.99512</v>
      </c>
      <c r="C1069" s="3" t="s">
        <v>1849</v>
      </c>
      <c r="D1069" s="3">
        <v>12094.05762</v>
      </c>
      <c r="E1069" s="3" t="s">
        <v>1849</v>
      </c>
    </row>
    <row r="1070" spans="1:5" x14ac:dyDescent="0.3">
      <c r="A1070" s="3">
        <v>106.8</v>
      </c>
      <c r="B1070" s="3">
        <v>12149.99512</v>
      </c>
      <c r="C1070" s="3" t="s">
        <v>1849</v>
      </c>
      <c r="D1070" s="3">
        <v>12101.541020000001</v>
      </c>
      <c r="E1070" s="3" t="s">
        <v>1849</v>
      </c>
    </row>
    <row r="1071" spans="1:5" x14ac:dyDescent="0.3">
      <c r="A1071" s="3">
        <v>106.9</v>
      </c>
      <c r="B1071" s="3">
        <v>12149.99512</v>
      </c>
      <c r="C1071" s="3" t="s">
        <v>1849</v>
      </c>
      <c r="D1071" s="3">
        <v>12108.37988</v>
      </c>
      <c r="E1071" s="3" t="s">
        <v>1849</v>
      </c>
    </row>
    <row r="1072" spans="1:5" x14ac:dyDescent="0.3">
      <c r="A1072" s="3">
        <v>107</v>
      </c>
      <c r="B1072" s="3">
        <v>12149.99512</v>
      </c>
      <c r="C1072" s="3" t="s">
        <v>1849</v>
      </c>
      <c r="D1072" s="3">
        <v>12114.62988</v>
      </c>
      <c r="E1072" s="3" t="s">
        <v>1849</v>
      </c>
    </row>
    <row r="1073" spans="1:5" x14ac:dyDescent="0.3">
      <c r="A1073" s="3">
        <v>107.1</v>
      </c>
      <c r="B1073" s="3">
        <v>12149.99512</v>
      </c>
      <c r="C1073" s="3" t="s">
        <v>1849</v>
      </c>
      <c r="D1073" s="3">
        <v>12120.3418</v>
      </c>
      <c r="E1073" s="3" t="s">
        <v>1849</v>
      </c>
    </row>
    <row r="1074" spans="1:5" x14ac:dyDescent="0.3">
      <c r="A1074" s="3">
        <v>107.2</v>
      </c>
      <c r="B1074" s="3">
        <v>12149.99512</v>
      </c>
      <c r="C1074" s="3" t="s">
        <v>1849</v>
      </c>
      <c r="D1074" s="3">
        <v>12125.5625</v>
      </c>
      <c r="E1074" s="3" t="s">
        <v>1849</v>
      </c>
    </row>
    <row r="1075" spans="1:5" x14ac:dyDescent="0.3">
      <c r="A1075" s="3">
        <v>107.3</v>
      </c>
      <c r="B1075" s="3">
        <v>12149.99512</v>
      </c>
      <c r="C1075" s="3" t="s">
        <v>1849</v>
      </c>
      <c r="D1075" s="3">
        <v>12130.333979999999</v>
      </c>
      <c r="E1075" s="3" t="s">
        <v>1849</v>
      </c>
    </row>
    <row r="1076" spans="1:5" x14ac:dyDescent="0.3">
      <c r="A1076" s="3">
        <v>107.4</v>
      </c>
      <c r="B1076" s="3">
        <v>12149.99512</v>
      </c>
      <c r="C1076" s="3" t="s">
        <v>1849</v>
      </c>
      <c r="D1076" s="3">
        <v>12134.69434</v>
      </c>
      <c r="E1076" s="3" t="s">
        <v>1849</v>
      </c>
    </row>
    <row r="1077" spans="1:5" x14ac:dyDescent="0.3">
      <c r="A1077" s="3">
        <v>107.5</v>
      </c>
      <c r="B1077" s="3">
        <v>12149.99512</v>
      </c>
      <c r="C1077" s="3" t="s">
        <v>1849</v>
      </c>
      <c r="D1077" s="3">
        <v>12138.679690000001</v>
      </c>
      <c r="E1077" s="3" t="s">
        <v>1849</v>
      </c>
    </row>
    <row r="1078" spans="1:5" x14ac:dyDescent="0.3">
      <c r="A1078" s="3">
        <v>107.6</v>
      </c>
      <c r="B1078" s="3">
        <v>12149.99512</v>
      </c>
      <c r="C1078" s="3" t="s">
        <v>1849</v>
      </c>
      <c r="D1078" s="3">
        <v>12142.322270000001</v>
      </c>
      <c r="E1078" s="3" t="s">
        <v>1849</v>
      </c>
    </row>
    <row r="1079" spans="1:5" x14ac:dyDescent="0.3">
      <c r="A1079" s="3">
        <v>107.703</v>
      </c>
      <c r="B1079" s="3">
        <v>12149.99512</v>
      </c>
      <c r="C1079" s="3" t="s">
        <v>1849</v>
      </c>
      <c r="D1079" s="3">
        <v>12145.65137</v>
      </c>
      <c r="E1079" s="3" t="s">
        <v>1849</v>
      </c>
    </row>
    <row r="1080" spans="1:5" x14ac:dyDescent="0.3">
      <c r="A1080" s="3">
        <v>107.8</v>
      </c>
      <c r="B1080" s="3">
        <v>12149.99512</v>
      </c>
      <c r="C1080" s="3" t="s">
        <v>1849</v>
      </c>
      <c r="D1080" s="3">
        <v>12148.693359999999</v>
      </c>
      <c r="E1080" s="3" t="s">
        <v>1849</v>
      </c>
    </row>
    <row r="1081" spans="1:5" x14ac:dyDescent="0.3">
      <c r="A1081" s="3">
        <v>107.9</v>
      </c>
      <c r="B1081" s="3">
        <v>12149.99512</v>
      </c>
      <c r="C1081" s="3" t="s">
        <v>1849</v>
      </c>
      <c r="D1081" s="3">
        <v>12151.47363</v>
      </c>
      <c r="E1081" s="3" t="s">
        <v>1849</v>
      </c>
    </row>
    <row r="1082" spans="1:5" x14ac:dyDescent="0.3">
      <c r="A1082" s="3">
        <v>108</v>
      </c>
      <c r="B1082" s="3">
        <v>12149.99512</v>
      </c>
      <c r="C1082" s="3" t="s">
        <v>1849</v>
      </c>
      <c r="D1082" s="3">
        <v>12154.014649999999</v>
      </c>
      <c r="E1082" s="3" t="s">
        <v>1849</v>
      </c>
    </row>
    <row r="1083" spans="1:5" x14ac:dyDescent="0.3">
      <c r="A1083" s="3">
        <v>108.1</v>
      </c>
      <c r="B1083" s="3">
        <v>12149.99512</v>
      </c>
      <c r="C1083" s="3" t="s">
        <v>1849</v>
      </c>
      <c r="D1083" s="3">
        <v>12156.33691</v>
      </c>
      <c r="E1083" s="3" t="s">
        <v>1849</v>
      </c>
    </row>
    <row r="1084" spans="1:5" x14ac:dyDescent="0.3">
      <c r="A1084" s="3">
        <v>108.2</v>
      </c>
      <c r="B1084" s="3">
        <v>12149.99512</v>
      </c>
      <c r="C1084" s="3" t="s">
        <v>1849</v>
      </c>
      <c r="D1084" s="3">
        <v>12158.45996</v>
      </c>
      <c r="E1084" s="3" t="s">
        <v>1849</v>
      </c>
    </row>
    <row r="1085" spans="1:5" x14ac:dyDescent="0.3">
      <c r="A1085" s="3">
        <v>108.3</v>
      </c>
      <c r="B1085" s="3">
        <v>12149.99512</v>
      </c>
      <c r="C1085" s="3" t="s">
        <v>1849</v>
      </c>
      <c r="D1085" s="3">
        <v>12160.400390000001</v>
      </c>
      <c r="E1085" s="3" t="s">
        <v>1849</v>
      </c>
    </row>
    <row r="1086" spans="1:5" x14ac:dyDescent="0.3">
      <c r="A1086" s="3">
        <v>108.4</v>
      </c>
      <c r="B1086" s="3">
        <v>12149.99512</v>
      </c>
      <c r="C1086" s="3" t="s">
        <v>1849</v>
      </c>
      <c r="D1086" s="3">
        <v>12162.17383</v>
      </c>
      <c r="E1086" s="3" t="s">
        <v>1849</v>
      </c>
    </row>
    <row r="1087" spans="1:5" x14ac:dyDescent="0.3">
      <c r="A1087" s="3">
        <v>108.5</v>
      </c>
      <c r="B1087" s="3">
        <v>12149.99512</v>
      </c>
      <c r="C1087" s="3" t="s">
        <v>1849</v>
      </c>
      <c r="D1087" s="3">
        <v>12163.793949999999</v>
      </c>
      <c r="E1087" s="3" t="s">
        <v>1849</v>
      </c>
    </row>
    <row r="1088" spans="1:5" x14ac:dyDescent="0.3">
      <c r="A1088" s="3">
        <v>108.6</v>
      </c>
      <c r="B1088" s="3">
        <v>12149.99512</v>
      </c>
      <c r="C1088" s="3" t="s">
        <v>1849</v>
      </c>
      <c r="D1088" s="3">
        <v>12165.27441</v>
      </c>
      <c r="E1088" s="3" t="s">
        <v>1849</v>
      </c>
    </row>
    <row r="1089" spans="1:5" x14ac:dyDescent="0.3">
      <c r="A1089" s="3">
        <v>108.7</v>
      </c>
      <c r="B1089" s="3">
        <v>12149.99512</v>
      </c>
      <c r="C1089" s="3" t="s">
        <v>1849</v>
      </c>
      <c r="D1089" s="3">
        <v>12166.627930000001</v>
      </c>
      <c r="E1089" s="3" t="s">
        <v>1849</v>
      </c>
    </row>
    <row r="1090" spans="1:5" x14ac:dyDescent="0.3">
      <c r="A1090" s="3">
        <v>108.8</v>
      </c>
      <c r="B1090" s="3">
        <v>12149.99512</v>
      </c>
      <c r="C1090" s="3" t="s">
        <v>1849</v>
      </c>
      <c r="D1090" s="3">
        <v>12167.865229999999</v>
      </c>
      <c r="E1090" s="3" t="s">
        <v>1849</v>
      </c>
    </row>
    <row r="1091" spans="1:5" x14ac:dyDescent="0.3">
      <c r="A1091" s="3">
        <v>108.9</v>
      </c>
      <c r="B1091" s="3">
        <v>12149.99512</v>
      </c>
      <c r="C1091" s="3" t="s">
        <v>1849</v>
      </c>
      <c r="D1091" s="3">
        <v>12168.996090000001</v>
      </c>
      <c r="E1091" s="3" t="s">
        <v>1849</v>
      </c>
    </row>
    <row r="1092" spans="1:5" x14ac:dyDescent="0.3">
      <c r="A1092" s="3">
        <v>109</v>
      </c>
      <c r="B1092" s="3">
        <v>12149.99512</v>
      </c>
      <c r="C1092" s="3" t="s">
        <v>1849</v>
      </c>
      <c r="D1092" s="3">
        <v>12170.0293</v>
      </c>
      <c r="E1092" s="3" t="s">
        <v>1849</v>
      </c>
    </row>
    <row r="1093" spans="1:5" x14ac:dyDescent="0.3">
      <c r="A1093" s="3">
        <v>109.1</v>
      </c>
      <c r="B1093" s="3">
        <v>12149.99512</v>
      </c>
      <c r="C1093" s="3" t="s">
        <v>1849</v>
      </c>
      <c r="D1093" s="3">
        <v>12170.97363</v>
      </c>
      <c r="E1093" s="3" t="s">
        <v>1849</v>
      </c>
    </row>
    <row r="1094" spans="1:5" x14ac:dyDescent="0.3">
      <c r="A1094" s="3">
        <v>109.2</v>
      </c>
      <c r="B1094" s="3">
        <v>12149.99512</v>
      </c>
      <c r="C1094" s="3" t="s">
        <v>1849</v>
      </c>
      <c r="D1094" s="3">
        <v>12171.83691</v>
      </c>
      <c r="E1094" s="3" t="s">
        <v>1849</v>
      </c>
    </row>
    <row r="1095" spans="1:5" x14ac:dyDescent="0.3">
      <c r="A1095" s="3">
        <v>109.3</v>
      </c>
      <c r="B1095" s="3">
        <v>12149.99512</v>
      </c>
      <c r="C1095" s="3" t="s">
        <v>1849</v>
      </c>
      <c r="D1095" s="3">
        <v>12172.625980000001</v>
      </c>
      <c r="E1095" s="3" t="s">
        <v>1849</v>
      </c>
    </row>
    <row r="1096" spans="1:5" x14ac:dyDescent="0.3">
      <c r="A1096" s="3">
        <v>109.4</v>
      </c>
      <c r="B1096" s="3">
        <v>12149.99512</v>
      </c>
      <c r="C1096" s="3" t="s">
        <v>1849</v>
      </c>
      <c r="D1096" s="3">
        <v>12173.346680000001</v>
      </c>
      <c r="E1096" s="3" t="s">
        <v>1849</v>
      </c>
    </row>
    <row r="1097" spans="1:5" x14ac:dyDescent="0.3">
      <c r="A1097" s="3">
        <v>109.5</v>
      </c>
      <c r="B1097" s="3">
        <v>12149.99512</v>
      </c>
      <c r="C1097" s="3" t="s">
        <v>1849</v>
      </c>
      <c r="D1097" s="3">
        <v>12174.005859999999</v>
      </c>
      <c r="E1097" s="3" t="s">
        <v>1849</v>
      </c>
    </row>
    <row r="1098" spans="1:5" x14ac:dyDescent="0.3">
      <c r="A1098" s="3">
        <v>109.6</v>
      </c>
      <c r="B1098" s="3">
        <v>12149.99512</v>
      </c>
      <c r="C1098" s="3" t="s">
        <v>1849</v>
      </c>
      <c r="D1098" s="3">
        <v>12174.60742</v>
      </c>
      <c r="E1098" s="3" t="s">
        <v>1849</v>
      </c>
    </row>
    <row r="1099" spans="1:5" x14ac:dyDescent="0.3">
      <c r="A1099" s="3">
        <v>109.7</v>
      </c>
      <c r="B1099" s="3">
        <v>12149.99512</v>
      </c>
      <c r="C1099" s="3" t="s">
        <v>1849</v>
      </c>
      <c r="D1099" s="3">
        <v>12175.157230000001</v>
      </c>
      <c r="E1099" s="3" t="s">
        <v>1849</v>
      </c>
    </row>
    <row r="1100" spans="1:5" x14ac:dyDescent="0.3">
      <c r="A1100" s="3">
        <v>109.8</v>
      </c>
      <c r="B1100" s="3">
        <v>12149.99512</v>
      </c>
      <c r="C1100" s="3" t="s">
        <v>1849</v>
      </c>
      <c r="D1100" s="3">
        <v>12175.660159999999</v>
      </c>
      <c r="E1100" s="3" t="s">
        <v>1849</v>
      </c>
    </row>
    <row r="1101" spans="1:5" x14ac:dyDescent="0.3">
      <c r="A1101" s="3">
        <v>109.9</v>
      </c>
      <c r="B1101" s="3">
        <v>12149.99512</v>
      </c>
      <c r="C1101" s="3" t="s">
        <v>1849</v>
      </c>
      <c r="D1101" s="3">
        <v>12176.12012</v>
      </c>
      <c r="E1101" s="3" t="s">
        <v>1849</v>
      </c>
    </row>
    <row r="1102" spans="1:5" x14ac:dyDescent="0.3">
      <c r="A1102" s="3">
        <v>110</v>
      </c>
      <c r="B1102" s="3">
        <v>12149.99512</v>
      </c>
      <c r="C1102" s="3" t="s">
        <v>1849</v>
      </c>
      <c r="D1102" s="3">
        <v>12176.54004</v>
      </c>
      <c r="E1102" s="3" t="s">
        <v>1849</v>
      </c>
    </row>
    <row r="1103" spans="1:5" x14ac:dyDescent="0.3">
      <c r="A1103" s="3">
        <v>110.1</v>
      </c>
      <c r="B1103" s="3">
        <v>12149.99512</v>
      </c>
      <c r="C1103" s="3" t="s">
        <v>1849</v>
      </c>
      <c r="D1103" s="3">
        <v>12176.92383</v>
      </c>
      <c r="E1103" s="3" t="s">
        <v>1849</v>
      </c>
    </row>
    <row r="1104" spans="1:5" x14ac:dyDescent="0.3">
      <c r="A1104" s="3">
        <v>110.2</v>
      </c>
      <c r="B1104" s="3">
        <v>12149.99512</v>
      </c>
      <c r="C1104" s="3" t="s">
        <v>1849</v>
      </c>
      <c r="D1104" s="3">
        <v>12177.27441</v>
      </c>
      <c r="E1104" s="3" t="s">
        <v>1849</v>
      </c>
    </row>
    <row r="1105" spans="1:5" x14ac:dyDescent="0.3">
      <c r="A1105" s="3">
        <v>110.3</v>
      </c>
      <c r="B1105" s="3">
        <v>12149.99512</v>
      </c>
      <c r="C1105" s="3" t="s">
        <v>1849</v>
      </c>
      <c r="D1105" s="3">
        <v>12177.594730000001</v>
      </c>
      <c r="E1105" s="3" t="s">
        <v>1849</v>
      </c>
    </row>
    <row r="1106" spans="1:5" x14ac:dyDescent="0.3">
      <c r="A1106" s="3">
        <v>110.4</v>
      </c>
      <c r="B1106" s="3">
        <v>12149.99512</v>
      </c>
      <c r="C1106" s="3" t="s">
        <v>1849</v>
      </c>
      <c r="D1106" s="3">
        <v>12177.887699999999</v>
      </c>
      <c r="E1106" s="3" t="s">
        <v>1849</v>
      </c>
    </row>
    <row r="1107" spans="1:5" x14ac:dyDescent="0.3">
      <c r="A1107" s="3">
        <v>110.5</v>
      </c>
      <c r="B1107" s="3">
        <v>12149.99512</v>
      </c>
      <c r="C1107" s="3" t="s">
        <v>1849</v>
      </c>
      <c r="D1107" s="3">
        <v>12178.155269999999</v>
      </c>
      <c r="E1107" s="3" t="s">
        <v>1849</v>
      </c>
    </row>
    <row r="1108" spans="1:5" x14ac:dyDescent="0.3">
      <c r="A1108" s="3">
        <v>110.6</v>
      </c>
      <c r="B1108" s="3">
        <v>12149.99512</v>
      </c>
      <c r="C1108" s="3" t="s">
        <v>1849</v>
      </c>
      <c r="D1108" s="3">
        <v>12178.400390000001</v>
      </c>
      <c r="E1108" s="3" t="s">
        <v>1849</v>
      </c>
    </row>
    <row r="1109" spans="1:5" x14ac:dyDescent="0.3">
      <c r="A1109" s="3">
        <v>110.7</v>
      </c>
      <c r="B1109" s="3">
        <v>12149.99512</v>
      </c>
      <c r="C1109" s="3" t="s">
        <v>1849</v>
      </c>
      <c r="D1109" s="3">
        <v>12178.624019999999</v>
      </c>
      <c r="E1109" s="3" t="s">
        <v>1849</v>
      </c>
    </row>
    <row r="1110" spans="1:5" x14ac:dyDescent="0.3">
      <c r="A1110" s="3">
        <v>110.8</v>
      </c>
      <c r="B1110" s="3">
        <v>12149.99512</v>
      </c>
      <c r="C1110" s="3" t="s">
        <v>1849</v>
      </c>
      <c r="D1110" s="3">
        <v>12178.82813</v>
      </c>
      <c r="E1110" s="3" t="s">
        <v>1849</v>
      </c>
    </row>
    <row r="1111" spans="1:5" x14ac:dyDescent="0.3">
      <c r="A1111" s="3">
        <v>110.9</v>
      </c>
      <c r="B1111" s="3">
        <v>12149.99512</v>
      </c>
      <c r="C1111" s="3" t="s">
        <v>1849</v>
      </c>
      <c r="D1111" s="3">
        <v>12179.014649999999</v>
      </c>
      <c r="E1111" s="3" t="s">
        <v>1849</v>
      </c>
    </row>
    <row r="1112" spans="1:5" x14ac:dyDescent="0.3">
      <c r="A1112" s="3">
        <v>111</v>
      </c>
      <c r="B1112" s="3">
        <v>12149.99512</v>
      </c>
      <c r="C1112" s="3" t="s">
        <v>1849</v>
      </c>
      <c r="D1112" s="3">
        <v>12179.18555</v>
      </c>
      <c r="E1112" s="3" t="s">
        <v>1849</v>
      </c>
    </row>
    <row r="1113" spans="1:5" x14ac:dyDescent="0.3">
      <c r="A1113" s="3">
        <v>111.1</v>
      </c>
      <c r="B1113" s="3">
        <v>12149.99512</v>
      </c>
      <c r="C1113" s="3" t="s">
        <v>1849</v>
      </c>
      <c r="D1113" s="3">
        <v>12179.3418</v>
      </c>
      <c r="E1113" s="3" t="s">
        <v>1849</v>
      </c>
    </row>
    <row r="1114" spans="1:5" x14ac:dyDescent="0.3">
      <c r="A1114" s="3">
        <v>111.2</v>
      </c>
      <c r="B1114" s="3">
        <v>12149.99512</v>
      </c>
      <c r="C1114" s="3" t="s">
        <v>1849</v>
      </c>
      <c r="D1114" s="3">
        <v>12179.48438</v>
      </c>
      <c r="E1114" s="3" t="s">
        <v>1849</v>
      </c>
    </row>
    <row r="1115" spans="1:5" x14ac:dyDescent="0.3">
      <c r="A1115" s="3">
        <v>111.3</v>
      </c>
      <c r="B1115" s="3">
        <v>12149.99512</v>
      </c>
      <c r="C1115" s="3" t="s">
        <v>1849</v>
      </c>
      <c r="D1115" s="3">
        <v>12179.615229999999</v>
      </c>
      <c r="E1115" s="3" t="s">
        <v>1849</v>
      </c>
    </row>
    <row r="1116" spans="1:5" x14ac:dyDescent="0.3">
      <c r="A1116" s="3">
        <v>111.4</v>
      </c>
      <c r="B1116" s="3">
        <v>12149.99512</v>
      </c>
      <c r="C1116" s="3" t="s">
        <v>1849</v>
      </c>
      <c r="D1116" s="3">
        <v>12179.73438</v>
      </c>
      <c r="E1116" s="3" t="s">
        <v>1849</v>
      </c>
    </row>
    <row r="1117" spans="1:5" x14ac:dyDescent="0.3">
      <c r="A1117" s="3">
        <v>111.5</v>
      </c>
      <c r="B1117" s="3">
        <v>12149.99512</v>
      </c>
      <c r="C1117" s="3" t="s">
        <v>1849</v>
      </c>
      <c r="D1117" s="3">
        <v>12179.84375</v>
      </c>
      <c r="E1117" s="3" t="s">
        <v>1849</v>
      </c>
    </row>
    <row r="1118" spans="1:5" x14ac:dyDescent="0.3">
      <c r="A1118" s="3">
        <v>111.6</v>
      </c>
      <c r="B1118" s="3">
        <v>12149.99512</v>
      </c>
      <c r="C1118" s="3" t="s">
        <v>1849</v>
      </c>
      <c r="D1118" s="3">
        <v>12179.943359999999</v>
      </c>
      <c r="E1118" s="3" t="s">
        <v>1849</v>
      </c>
    </row>
    <row r="1119" spans="1:5" x14ac:dyDescent="0.3">
      <c r="A1119" s="3">
        <v>111.7</v>
      </c>
      <c r="B1119" s="3">
        <v>12149.99512</v>
      </c>
      <c r="C1119" s="3" t="s">
        <v>1849</v>
      </c>
      <c r="D1119" s="3">
        <v>12180.034180000001</v>
      </c>
      <c r="E1119" s="3" t="s">
        <v>1849</v>
      </c>
    </row>
    <row r="1120" spans="1:5" x14ac:dyDescent="0.3">
      <c r="A1120" s="3">
        <v>111.8</v>
      </c>
      <c r="B1120" s="3">
        <v>12149.99512</v>
      </c>
      <c r="C1120" s="3" t="s">
        <v>1849</v>
      </c>
      <c r="D1120" s="3">
        <v>12180.117190000001</v>
      </c>
      <c r="E1120" s="3" t="s">
        <v>1849</v>
      </c>
    </row>
    <row r="1121" spans="1:5" x14ac:dyDescent="0.3">
      <c r="A1121" s="3">
        <v>111.9</v>
      </c>
      <c r="B1121" s="3">
        <v>12149.99512</v>
      </c>
      <c r="C1121" s="3" t="s">
        <v>1849</v>
      </c>
      <c r="D1121" s="3">
        <v>12180.193359999999</v>
      </c>
      <c r="E1121" s="3" t="s">
        <v>1849</v>
      </c>
    </row>
    <row r="1122" spans="1:5" x14ac:dyDescent="0.3">
      <c r="A1122" s="3">
        <v>112</v>
      </c>
      <c r="B1122" s="3">
        <v>12149.99512</v>
      </c>
      <c r="C1122" s="3" t="s">
        <v>1849</v>
      </c>
      <c r="D1122" s="3">
        <v>12180.262699999999</v>
      </c>
      <c r="E1122" s="3" t="s">
        <v>1849</v>
      </c>
    </row>
    <row r="1123" spans="1:5" x14ac:dyDescent="0.3">
      <c r="A1123" s="3">
        <v>112.1</v>
      </c>
      <c r="B1123" s="3">
        <v>12149.99512</v>
      </c>
      <c r="C1123" s="3" t="s">
        <v>1849</v>
      </c>
      <c r="D1123" s="3">
        <v>12180.32617</v>
      </c>
      <c r="E1123" s="3" t="s">
        <v>1849</v>
      </c>
    </row>
    <row r="1124" spans="1:5" x14ac:dyDescent="0.3">
      <c r="A1124" s="3">
        <v>112.2</v>
      </c>
      <c r="B1124" s="3">
        <v>12149.99512</v>
      </c>
      <c r="C1124" s="3" t="s">
        <v>1849</v>
      </c>
      <c r="D1124" s="3">
        <v>12180.38379</v>
      </c>
      <c r="E1124" s="3" t="s">
        <v>1849</v>
      </c>
    </row>
    <row r="1125" spans="1:5" x14ac:dyDescent="0.3">
      <c r="A1125" s="3">
        <v>112.3</v>
      </c>
      <c r="B1125" s="3">
        <v>12149.99512</v>
      </c>
      <c r="C1125" s="3" t="s">
        <v>1849</v>
      </c>
      <c r="D1125" s="3">
        <v>12180.436519999999</v>
      </c>
      <c r="E1125" s="3" t="s">
        <v>1849</v>
      </c>
    </row>
    <row r="1126" spans="1:5" x14ac:dyDescent="0.3">
      <c r="A1126" s="3">
        <v>112.4</v>
      </c>
      <c r="B1126" s="3">
        <v>12149.99512</v>
      </c>
      <c r="C1126" s="3" t="s">
        <v>1849</v>
      </c>
      <c r="D1126" s="3">
        <v>12180.485350000001</v>
      </c>
      <c r="E1126" s="3" t="s">
        <v>1849</v>
      </c>
    </row>
    <row r="1127" spans="1:5" x14ac:dyDescent="0.3">
      <c r="A1127" s="3">
        <v>112.5</v>
      </c>
      <c r="B1127" s="3">
        <v>12149.99512</v>
      </c>
      <c r="C1127" s="3" t="s">
        <v>1849</v>
      </c>
      <c r="D1127" s="3">
        <v>12180.5293</v>
      </c>
      <c r="E1127" s="3" t="s">
        <v>1849</v>
      </c>
    </row>
    <row r="1128" spans="1:5" x14ac:dyDescent="0.3">
      <c r="A1128" s="3">
        <v>112.6</v>
      </c>
      <c r="B1128" s="3">
        <v>12149.99512</v>
      </c>
      <c r="C1128" s="3" t="s">
        <v>1849</v>
      </c>
      <c r="D1128" s="3">
        <v>12180.56934</v>
      </c>
      <c r="E1128" s="3" t="s">
        <v>1849</v>
      </c>
    </row>
    <row r="1129" spans="1:5" x14ac:dyDescent="0.3">
      <c r="A1129" s="3">
        <v>112.745</v>
      </c>
      <c r="B1129" s="3">
        <v>12149.99512</v>
      </c>
      <c r="C1129" s="3" t="s">
        <v>1849</v>
      </c>
      <c r="D1129" s="3">
        <v>12180.606449999999</v>
      </c>
      <c r="E1129" s="3" t="s">
        <v>1849</v>
      </c>
    </row>
    <row r="1130" spans="1:5" x14ac:dyDescent="0.3">
      <c r="A1130" s="3">
        <v>112.818</v>
      </c>
      <c r="B1130" s="3">
        <v>12149.99512</v>
      </c>
      <c r="C1130" s="3" t="s">
        <v>1849</v>
      </c>
      <c r="D1130" s="3">
        <v>12180.64063</v>
      </c>
      <c r="E1130" s="3" t="s">
        <v>1849</v>
      </c>
    </row>
    <row r="1131" spans="1:5" x14ac:dyDescent="0.3">
      <c r="A1131" s="3">
        <v>112.9</v>
      </c>
      <c r="B1131" s="3">
        <v>12149.99512</v>
      </c>
      <c r="C1131" s="3" t="s">
        <v>1849</v>
      </c>
      <c r="D1131" s="3">
        <v>12180.67188</v>
      </c>
      <c r="E1131" s="3" t="s">
        <v>1849</v>
      </c>
    </row>
    <row r="1132" spans="1:5" x14ac:dyDescent="0.3">
      <c r="A1132" s="3">
        <v>113</v>
      </c>
      <c r="B1132" s="3">
        <v>12149.99512</v>
      </c>
      <c r="C1132" s="3" t="s">
        <v>1849</v>
      </c>
      <c r="D1132" s="3">
        <v>12180.700199999999</v>
      </c>
      <c r="E1132" s="3" t="s">
        <v>1849</v>
      </c>
    </row>
    <row r="1133" spans="1:5" x14ac:dyDescent="0.3">
      <c r="A1133" s="3">
        <v>113.1</v>
      </c>
      <c r="B1133" s="3">
        <v>12149.99512</v>
      </c>
      <c r="C1133" s="3" t="s">
        <v>1849</v>
      </c>
      <c r="D1133" s="3">
        <v>12180.72559</v>
      </c>
      <c r="E1133" s="3" t="s">
        <v>1849</v>
      </c>
    </row>
    <row r="1134" spans="1:5" x14ac:dyDescent="0.3">
      <c r="A1134" s="3">
        <v>113.2</v>
      </c>
      <c r="B1134" s="3">
        <v>12149.99512</v>
      </c>
      <c r="C1134" s="3" t="s">
        <v>1849</v>
      </c>
      <c r="D1134" s="3">
        <v>12180.749019999999</v>
      </c>
      <c r="E1134" s="3" t="s">
        <v>1849</v>
      </c>
    </row>
    <row r="1135" spans="1:5" x14ac:dyDescent="0.3">
      <c r="A1135" s="3">
        <v>113.337</v>
      </c>
      <c r="B1135" s="3">
        <v>12149.99512</v>
      </c>
      <c r="C1135" s="3" t="s">
        <v>1849</v>
      </c>
      <c r="D1135" s="3">
        <v>12180.77051</v>
      </c>
      <c r="E1135" s="3" t="s">
        <v>1849</v>
      </c>
    </row>
    <row r="1136" spans="1:5" x14ac:dyDescent="0.3">
      <c r="A1136" s="3">
        <v>113.4</v>
      </c>
      <c r="B1136" s="3">
        <v>12149.99512</v>
      </c>
      <c r="C1136" s="3" t="s">
        <v>1849</v>
      </c>
      <c r="D1136" s="3">
        <v>12180.79004</v>
      </c>
      <c r="E1136" s="3" t="s">
        <v>1849</v>
      </c>
    </row>
    <row r="1137" spans="1:5" x14ac:dyDescent="0.3">
      <c r="A1137" s="3">
        <v>113.5</v>
      </c>
      <c r="B1137" s="3">
        <v>12149.99512</v>
      </c>
      <c r="C1137" s="3" t="s">
        <v>1849</v>
      </c>
      <c r="D1137" s="3">
        <v>12180.808590000001</v>
      </c>
      <c r="E1137" s="3" t="s">
        <v>1849</v>
      </c>
    </row>
    <row r="1138" spans="1:5" x14ac:dyDescent="0.3">
      <c r="A1138" s="3">
        <v>113.6</v>
      </c>
      <c r="B1138" s="3">
        <v>12149.99512</v>
      </c>
      <c r="C1138" s="3" t="s">
        <v>1849</v>
      </c>
      <c r="D1138" s="3">
        <v>12180.825199999999</v>
      </c>
      <c r="E1138" s="3" t="s">
        <v>1849</v>
      </c>
    </row>
    <row r="1139" spans="1:5" x14ac:dyDescent="0.3">
      <c r="A1139" s="3">
        <v>113.7</v>
      </c>
      <c r="B1139" s="3">
        <v>12149.99512</v>
      </c>
      <c r="C1139" s="3" t="s">
        <v>1849</v>
      </c>
      <c r="D1139" s="3">
        <v>12180.839840000001</v>
      </c>
      <c r="E1139" s="3" t="s">
        <v>1849</v>
      </c>
    </row>
    <row r="1140" spans="1:5" x14ac:dyDescent="0.3">
      <c r="A1140" s="3">
        <v>113.8</v>
      </c>
      <c r="B1140" s="3">
        <v>12149.99512</v>
      </c>
      <c r="C1140" s="3" t="s">
        <v>1849</v>
      </c>
      <c r="D1140" s="3">
        <v>12180.853520000001</v>
      </c>
      <c r="E1140" s="3" t="s">
        <v>1849</v>
      </c>
    </row>
    <row r="1141" spans="1:5" x14ac:dyDescent="0.3">
      <c r="A1141" s="3">
        <v>113.905</v>
      </c>
      <c r="B1141" s="3">
        <v>12149.99512</v>
      </c>
      <c r="C1141" s="3" t="s">
        <v>1849</v>
      </c>
      <c r="D1141" s="3">
        <v>12180.86621</v>
      </c>
      <c r="E1141" s="3" t="s">
        <v>1849</v>
      </c>
    </row>
    <row r="1142" spans="1:5" x14ac:dyDescent="0.3">
      <c r="A1142" s="3">
        <v>114.005</v>
      </c>
      <c r="B1142" s="3">
        <v>12149.99512</v>
      </c>
      <c r="C1142" s="3" t="s">
        <v>1849</v>
      </c>
      <c r="D1142" s="3">
        <v>12180.877930000001</v>
      </c>
      <c r="E1142" s="3" t="s">
        <v>1849</v>
      </c>
    </row>
    <row r="1143" spans="1:5" x14ac:dyDescent="0.3">
      <c r="A1143" s="3">
        <v>114.1</v>
      </c>
      <c r="B1143" s="3">
        <v>12149.99512</v>
      </c>
      <c r="C1143" s="3" t="s">
        <v>1849</v>
      </c>
      <c r="D1143" s="3">
        <v>12180.88867</v>
      </c>
      <c r="E1143" s="3" t="s">
        <v>1849</v>
      </c>
    </row>
    <row r="1144" spans="1:5" x14ac:dyDescent="0.3">
      <c r="A1144" s="3">
        <v>114.2</v>
      </c>
      <c r="B1144" s="3">
        <v>12149.99512</v>
      </c>
      <c r="C1144" s="3" t="s">
        <v>1849</v>
      </c>
      <c r="D1144" s="3">
        <v>12180.898440000001</v>
      </c>
      <c r="E1144" s="3" t="s">
        <v>1849</v>
      </c>
    </row>
    <row r="1145" spans="1:5" x14ac:dyDescent="0.3">
      <c r="A1145" s="3">
        <v>114.3</v>
      </c>
      <c r="B1145" s="3">
        <v>12149.99512</v>
      </c>
      <c r="C1145" s="3" t="s">
        <v>1849</v>
      </c>
      <c r="D1145" s="3">
        <v>12180.907230000001</v>
      </c>
      <c r="E1145" s="3" t="s">
        <v>1849</v>
      </c>
    </row>
    <row r="1146" spans="1:5" x14ac:dyDescent="0.3">
      <c r="A1146" s="3">
        <v>114.4</v>
      </c>
      <c r="B1146" s="3">
        <v>12149.99512</v>
      </c>
      <c r="C1146" s="3" t="s">
        <v>1849</v>
      </c>
      <c r="D1146" s="3">
        <v>12180.91504</v>
      </c>
      <c r="E1146" s="3" t="s">
        <v>1849</v>
      </c>
    </row>
    <row r="1147" spans="1:5" x14ac:dyDescent="0.3">
      <c r="A1147" s="3">
        <v>114.5</v>
      </c>
      <c r="B1147" s="3">
        <v>12149.99512</v>
      </c>
      <c r="C1147" s="3" t="s">
        <v>1849</v>
      </c>
      <c r="D1147" s="3">
        <v>12180.92188</v>
      </c>
      <c r="E1147" s="3" t="s">
        <v>1849</v>
      </c>
    </row>
    <row r="1148" spans="1:5" x14ac:dyDescent="0.3">
      <c r="A1148" s="3">
        <v>114.6</v>
      </c>
      <c r="B1148" s="3">
        <v>12149.99512</v>
      </c>
      <c r="C1148" s="3" t="s">
        <v>1849</v>
      </c>
      <c r="D1148" s="3">
        <v>12180.92871</v>
      </c>
      <c r="E1148" s="3" t="s">
        <v>1849</v>
      </c>
    </row>
    <row r="1149" spans="1:5" x14ac:dyDescent="0.3">
      <c r="A1149" s="3">
        <v>114.7</v>
      </c>
      <c r="B1149" s="3">
        <v>12149.99512</v>
      </c>
      <c r="C1149" s="3" t="s">
        <v>1849</v>
      </c>
      <c r="D1149" s="3">
        <v>12180.934569999999</v>
      </c>
      <c r="E1149" s="3" t="s">
        <v>1849</v>
      </c>
    </row>
    <row r="1150" spans="1:5" x14ac:dyDescent="0.3">
      <c r="A1150" s="3">
        <v>114.8</v>
      </c>
      <c r="B1150" s="3">
        <v>12149.99512</v>
      </c>
      <c r="C1150" s="3" t="s">
        <v>1849</v>
      </c>
      <c r="D1150" s="3">
        <v>12180.940430000001</v>
      </c>
      <c r="E1150" s="3" t="s">
        <v>1849</v>
      </c>
    </row>
    <row r="1151" spans="1:5" x14ac:dyDescent="0.3">
      <c r="A1151" s="3">
        <v>114.9</v>
      </c>
      <c r="B1151" s="3">
        <v>12149.99512</v>
      </c>
      <c r="C1151" s="3" t="s">
        <v>1849</v>
      </c>
      <c r="D1151" s="3">
        <v>12180.945309999999</v>
      </c>
      <c r="E1151" s="3" t="s">
        <v>1849</v>
      </c>
    </row>
    <row r="1152" spans="1:5" x14ac:dyDescent="0.3">
      <c r="A1152" s="3">
        <v>115</v>
      </c>
      <c r="B1152" s="3">
        <v>12149.99512</v>
      </c>
      <c r="C1152" s="3" t="s">
        <v>1849</v>
      </c>
      <c r="D1152" s="3">
        <v>12180.950199999999</v>
      </c>
      <c r="E1152" s="3" t="s">
        <v>1849</v>
      </c>
    </row>
    <row r="1153" spans="1:5" x14ac:dyDescent="0.3">
      <c r="A1153" s="3">
        <v>115.1</v>
      </c>
      <c r="B1153" s="3">
        <v>12149.99512</v>
      </c>
      <c r="C1153" s="3" t="s">
        <v>1849</v>
      </c>
      <c r="D1153" s="3">
        <v>12180.954100000001</v>
      </c>
      <c r="E1153" s="3" t="s">
        <v>1849</v>
      </c>
    </row>
    <row r="1154" spans="1:5" x14ac:dyDescent="0.3">
      <c r="A1154" s="3">
        <v>115.2</v>
      </c>
      <c r="B1154" s="3">
        <v>12149.99512</v>
      </c>
      <c r="C1154" s="3" t="s">
        <v>1849</v>
      </c>
      <c r="D1154" s="3">
        <v>12180.95801</v>
      </c>
      <c r="E1154" s="3" t="s">
        <v>1849</v>
      </c>
    </row>
    <row r="1155" spans="1:5" x14ac:dyDescent="0.3">
      <c r="A1155" s="3">
        <v>115.3</v>
      </c>
      <c r="B1155" s="3">
        <v>12149.99512</v>
      </c>
      <c r="C1155" s="3" t="s">
        <v>1849</v>
      </c>
      <c r="D1155" s="3">
        <v>12180.96191</v>
      </c>
      <c r="E1155" s="3" t="s">
        <v>1849</v>
      </c>
    </row>
    <row r="1156" spans="1:5" x14ac:dyDescent="0.3">
      <c r="A1156" s="3">
        <v>115.4</v>
      </c>
      <c r="B1156" s="3">
        <v>12149.99512</v>
      </c>
      <c r="C1156" s="3" t="s">
        <v>1849</v>
      </c>
      <c r="D1156" s="3">
        <v>12180.964840000001</v>
      </c>
      <c r="E1156" s="3" t="s">
        <v>1849</v>
      </c>
    </row>
    <row r="1157" spans="1:5" x14ac:dyDescent="0.3">
      <c r="A1157" s="3">
        <v>115.5</v>
      </c>
      <c r="B1157" s="3">
        <v>12149.99512</v>
      </c>
      <c r="C1157" s="3" t="s">
        <v>1849</v>
      </c>
      <c r="D1157" s="3">
        <v>12180.967769999999</v>
      </c>
      <c r="E1157" s="3" t="s">
        <v>1849</v>
      </c>
    </row>
    <row r="1158" spans="1:5" x14ac:dyDescent="0.3">
      <c r="A1158" s="3">
        <v>115.6</v>
      </c>
      <c r="B1158" s="3">
        <v>12149.99512</v>
      </c>
      <c r="C1158" s="3" t="s">
        <v>1849</v>
      </c>
      <c r="D1158" s="3">
        <v>12180.9707</v>
      </c>
      <c r="E1158" s="3" t="s">
        <v>1849</v>
      </c>
    </row>
    <row r="1159" spans="1:5" x14ac:dyDescent="0.3">
      <c r="A1159" s="3">
        <v>115.7</v>
      </c>
      <c r="B1159" s="3">
        <v>12149.99512</v>
      </c>
      <c r="C1159" s="3" t="s">
        <v>1849</v>
      </c>
      <c r="D1159" s="3">
        <v>12180.97363</v>
      </c>
      <c r="E1159" s="3" t="s">
        <v>1849</v>
      </c>
    </row>
    <row r="1160" spans="1:5" x14ac:dyDescent="0.3">
      <c r="A1160" s="3">
        <v>115.8</v>
      </c>
      <c r="B1160" s="3">
        <v>12149.99512</v>
      </c>
      <c r="C1160" s="3" t="s">
        <v>1849</v>
      </c>
      <c r="D1160" s="3">
        <v>12180.97559</v>
      </c>
      <c r="E1160" s="3" t="s">
        <v>1849</v>
      </c>
    </row>
    <row r="1161" spans="1:5" x14ac:dyDescent="0.3">
      <c r="A1161" s="3">
        <v>115.9</v>
      </c>
      <c r="B1161" s="3">
        <v>12149.99512</v>
      </c>
      <c r="C1161" s="3" t="s">
        <v>1849</v>
      </c>
      <c r="D1161" s="3">
        <v>12180.97754</v>
      </c>
      <c r="E1161" s="3" t="s">
        <v>1849</v>
      </c>
    </row>
    <row r="1162" spans="1:5" x14ac:dyDescent="0.3">
      <c r="A1162" s="3">
        <v>116</v>
      </c>
      <c r="B1162" s="3">
        <v>12149.99512</v>
      </c>
      <c r="C1162" s="3" t="s">
        <v>1849</v>
      </c>
      <c r="D1162" s="3">
        <v>12180.97949</v>
      </c>
      <c r="E1162" s="3" t="s">
        <v>1849</v>
      </c>
    </row>
    <row r="1163" spans="1:5" x14ac:dyDescent="0.3">
      <c r="A1163" s="3">
        <v>116.1</v>
      </c>
      <c r="B1163" s="3">
        <v>12149.99512</v>
      </c>
      <c r="C1163" s="3" t="s">
        <v>1849</v>
      </c>
      <c r="D1163" s="3">
        <v>12180.981449999999</v>
      </c>
      <c r="E1163" s="3" t="s">
        <v>1849</v>
      </c>
    </row>
    <row r="1164" spans="1:5" x14ac:dyDescent="0.3">
      <c r="A1164" s="3">
        <v>116.203</v>
      </c>
      <c r="B1164" s="3">
        <v>12149.99512</v>
      </c>
      <c r="C1164" s="3" t="s">
        <v>1849</v>
      </c>
      <c r="D1164" s="3">
        <v>12180.983399999999</v>
      </c>
      <c r="E1164" s="3" t="s">
        <v>1849</v>
      </c>
    </row>
    <row r="1165" spans="1:5" x14ac:dyDescent="0.3">
      <c r="A1165" s="3">
        <v>116.3</v>
      </c>
      <c r="B1165" s="3">
        <v>12149.99512</v>
      </c>
      <c r="C1165" s="3" t="s">
        <v>1849</v>
      </c>
      <c r="D1165" s="3">
        <v>12180.98438</v>
      </c>
      <c r="E1165" s="3" t="s">
        <v>1849</v>
      </c>
    </row>
    <row r="1166" spans="1:5" x14ac:dyDescent="0.3">
      <c r="A1166" s="3">
        <v>116.401</v>
      </c>
      <c r="B1166" s="3">
        <v>12149.99512</v>
      </c>
      <c r="C1166" s="3" t="s">
        <v>1849</v>
      </c>
      <c r="D1166" s="3">
        <v>12180.985350000001</v>
      </c>
      <c r="E1166" s="3" t="s">
        <v>1849</v>
      </c>
    </row>
    <row r="1167" spans="1:5" x14ac:dyDescent="0.3">
      <c r="A1167" s="3">
        <v>116.5</v>
      </c>
      <c r="B1167" s="3">
        <v>12149.99512</v>
      </c>
      <c r="C1167" s="3" t="s">
        <v>1849</v>
      </c>
      <c r="D1167" s="3">
        <v>12180.98633</v>
      </c>
      <c r="E1167" s="3" t="s">
        <v>1849</v>
      </c>
    </row>
    <row r="1168" spans="1:5" x14ac:dyDescent="0.3">
      <c r="A1168" s="3">
        <v>116.6</v>
      </c>
      <c r="B1168" s="3">
        <v>12149.99512</v>
      </c>
      <c r="C1168" s="3" t="s">
        <v>1849</v>
      </c>
      <c r="D1168" s="3">
        <v>12180.987300000001</v>
      </c>
      <c r="E1168" s="3" t="s">
        <v>1849</v>
      </c>
    </row>
    <row r="1169" spans="1:5" x14ac:dyDescent="0.3">
      <c r="A1169" s="3">
        <v>116.7</v>
      </c>
      <c r="B1169" s="3">
        <v>12149.99512</v>
      </c>
      <c r="C1169" s="3" t="s">
        <v>1849</v>
      </c>
      <c r="D1169" s="3">
        <v>12180.98828</v>
      </c>
      <c r="E1169" s="3" t="s">
        <v>1849</v>
      </c>
    </row>
    <row r="1170" spans="1:5" x14ac:dyDescent="0.3">
      <c r="A1170" s="3">
        <v>116.8</v>
      </c>
      <c r="B1170" s="3">
        <v>12149.99512</v>
      </c>
      <c r="C1170" s="3" t="s">
        <v>1849</v>
      </c>
      <c r="D1170" s="3">
        <v>12180.98926</v>
      </c>
      <c r="E1170" s="3" t="s">
        <v>1849</v>
      </c>
    </row>
    <row r="1171" spans="1:5" x14ac:dyDescent="0.3">
      <c r="A1171" s="3">
        <v>116.9</v>
      </c>
      <c r="B1171" s="3">
        <v>12149.99512</v>
      </c>
      <c r="C1171" s="3" t="s">
        <v>1849</v>
      </c>
      <c r="D1171" s="3">
        <v>12180.990229999999</v>
      </c>
      <c r="E1171" s="3" t="s">
        <v>1849</v>
      </c>
    </row>
    <row r="1172" spans="1:5" x14ac:dyDescent="0.3">
      <c r="A1172" s="3">
        <v>117</v>
      </c>
      <c r="B1172" s="3">
        <v>12149.99512</v>
      </c>
      <c r="C1172" s="3" t="s">
        <v>1849</v>
      </c>
      <c r="D1172" s="3">
        <v>12180.99121</v>
      </c>
      <c r="E1172" s="3" t="s">
        <v>1849</v>
      </c>
    </row>
    <row r="1173" spans="1:5" x14ac:dyDescent="0.3">
      <c r="A1173" s="3">
        <v>117.1</v>
      </c>
      <c r="B1173" s="3">
        <v>12149.99512</v>
      </c>
      <c r="C1173" s="3" t="s">
        <v>1849</v>
      </c>
      <c r="D1173" s="3">
        <v>12180.992190000001</v>
      </c>
      <c r="E1173" s="3" t="s">
        <v>1849</v>
      </c>
    </row>
    <row r="1174" spans="1:5" x14ac:dyDescent="0.3">
      <c r="A1174" s="3">
        <v>117.2</v>
      </c>
      <c r="B1174" s="3">
        <v>12149.99512</v>
      </c>
      <c r="C1174" s="3" t="s">
        <v>1849</v>
      </c>
      <c r="D1174" s="3">
        <v>12180.99316</v>
      </c>
      <c r="E1174" s="3" t="s">
        <v>1849</v>
      </c>
    </row>
    <row r="1175" spans="1:5" x14ac:dyDescent="0.3">
      <c r="A1175" s="3">
        <v>117.3</v>
      </c>
      <c r="B1175" s="3">
        <v>12149.99512</v>
      </c>
      <c r="C1175" s="3" t="s">
        <v>1849</v>
      </c>
      <c r="D1175" s="3">
        <v>12180.994140000001</v>
      </c>
      <c r="E1175" s="3" t="s">
        <v>1849</v>
      </c>
    </row>
    <row r="1176" spans="1:5" x14ac:dyDescent="0.3">
      <c r="A1176" s="3">
        <v>117.4</v>
      </c>
      <c r="B1176" s="3">
        <v>12193.45996</v>
      </c>
      <c r="C1176" s="3" t="s">
        <v>1849</v>
      </c>
      <c r="D1176" s="3">
        <v>12180.99512</v>
      </c>
      <c r="E1176" s="3" t="s">
        <v>1849</v>
      </c>
    </row>
    <row r="1177" spans="1:5" x14ac:dyDescent="0.3">
      <c r="A1177" s="3">
        <v>117.5</v>
      </c>
      <c r="B1177" s="3">
        <v>12233.184569999999</v>
      </c>
      <c r="C1177" s="3" t="s">
        <v>1849</v>
      </c>
      <c r="D1177" s="3">
        <v>11657.525390000001</v>
      </c>
      <c r="E1177" s="3" t="s">
        <v>1849</v>
      </c>
    </row>
    <row r="1178" spans="1:5" x14ac:dyDescent="0.3">
      <c r="A1178" s="3">
        <v>117.6</v>
      </c>
      <c r="B1178" s="3">
        <v>12269.48926</v>
      </c>
      <c r="C1178" s="3" t="s">
        <v>1849</v>
      </c>
      <c r="D1178" s="3">
        <v>11179.10938</v>
      </c>
      <c r="E1178" s="3" t="s">
        <v>1849</v>
      </c>
    </row>
    <row r="1179" spans="1:5" x14ac:dyDescent="0.3">
      <c r="A1179" s="3">
        <v>117.7</v>
      </c>
      <c r="B1179" s="3">
        <v>12302.66992</v>
      </c>
      <c r="C1179" s="3" t="s">
        <v>1849</v>
      </c>
      <c r="D1179" s="3">
        <v>10741.87012</v>
      </c>
      <c r="E1179" s="3" t="s">
        <v>1849</v>
      </c>
    </row>
    <row r="1180" spans="1:5" x14ac:dyDescent="0.3">
      <c r="A1180" s="3">
        <v>117.8</v>
      </c>
      <c r="B1180" s="3">
        <v>12332.994140000001</v>
      </c>
      <c r="C1180" s="3" t="s">
        <v>1849</v>
      </c>
      <c r="D1180" s="3">
        <v>10342.26367</v>
      </c>
      <c r="E1180" s="3" t="s">
        <v>1849</v>
      </c>
    </row>
    <row r="1181" spans="1:5" x14ac:dyDescent="0.3">
      <c r="A1181" s="3">
        <v>117.9</v>
      </c>
      <c r="B1181" s="3">
        <v>12360.708979999999</v>
      </c>
      <c r="C1181" s="3" t="s">
        <v>1849</v>
      </c>
      <c r="D1181" s="3">
        <v>9977.0507799999996</v>
      </c>
      <c r="E1181" s="3" t="s">
        <v>1849</v>
      </c>
    </row>
    <row r="1182" spans="1:5" x14ac:dyDescent="0.3">
      <c r="A1182" s="3">
        <v>118</v>
      </c>
      <c r="B1182" s="3">
        <v>12386.03809</v>
      </c>
      <c r="C1182" s="3" t="s">
        <v>1849</v>
      </c>
      <c r="D1182" s="3">
        <v>9643.2714799999994</v>
      </c>
      <c r="E1182" s="3" t="s">
        <v>1849</v>
      </c>
    </row>
    <row r="1183" spans="1:5" x14ac:dyDescent="0.3">
      <c r="A1183" s="3">
        <v>118.1</v>
      </c>
      <c r="B1183" s="3">
        <v>12409.1875</v>
      </c>
      <c r="C1183" s="3" t="s">
        <v>1849</v>
      </c>
      <c r="D1183" s="3">
        <v>9338.2206999999999</v>
      </c>
      <c r="E1183" s="3" t="s">
        <v>1849</v>
      </c>
    </row>
    <row r="1184" spans="1:5" x14ac:dyDescent="0.3">
      <c r="A1184" s="3">
        <v>118.202</v>
      </c>
      <c r="B1184" s="3">
        <v>12430.344730000001</v>
      </c>
      <c r="C1184" s="3" t="s">
        <v>1849</v>
      </c>
      <c r="D1184" s="3">
        <v>9059.4248000000007</v>
      </c>
      <c r="E1184" s="3" t="s">
        <v>1849</v>
      </c>
    </row>
    <row r="1185" spans="1:5" x14ac:dyDescent="0.3">
      <c r="A1185" s="3">
        <v>118.3</v>
      </c>
      <c r="B1185" s="3">
        <v>12449.68066</v>
      </c>
      <c r="C1185" s="3" t="s">
        <v>1849</v>
      </c>
      <c r="D1185" s="3">
        <v>8804.625</v>
      </c>
      <c r="E1185" s="3" t="s">
        <v>1849</v>
      </c>
    </row>
    <row r="1186" spans="1:5" x14ac:dyDescent="0.3">
      <c r="A1186" s="3">
        <v>118.4</v>
      </c>
      <c r="B1186" s="3">
        <v>12467.35254</v>
      </c>
      <c r="C1186" s="3" t="s">
        <v>1849</v>
      </c>
      <c r="D1186" s="3">
        <v>8571.7548800000004</v>
      </c>
      <c r="E1186" s="3" t="s">
        <v>1849</v>
      </c>
    </row>
    <row r="1187" spans="1:5" x14ac:dyDescent="0.3">
      <c r="A1187" s="3">
        <v>118.5</v>
      </c>
      <c r="B1187" s="3">
        <v>12483.502930000001</v>
      </c>
      <c r="C1187" s="3" t="s">
        <v>1849</v>
      </c>
      <c r="D1187" s="3">
        <v>8358.9277299999994</v>
      </c>
      <c r="E1187" s="3" t="s">
        <v>1849</v>
      </c>
    </row>
    <row r="1188" spans="1:5" x14ac:dyDescent="0.3">
      <c r="A1188" s="3">
        <v>118.6</v>
      </c>
      <c r="B1188" s="3">
        <v>12498.26367</v>
      </c>
      <c r="C1188" s="3" t="s">
        <v>1849</v>
      </c>
      <c r="D1188" s="3">
        <v>8164.4184599999999</v>
      </c>
      <c r="E1188" s="3" t="s">
        <v>1849</v>
      </c>
    </row>
    <row r="1189" spans="1:5" x14ac:dyDescent="0.3">
      <c r="A1189" s="3">
        <v>118.7</v>
      </c>
      <c r="B1189" s="3">
        <v>12511.753909999999</v>
      </c>
      <c r="C1189" s="3" t="s">
        <v>1849</v>
      </c>
      <c r="D1189" s="3">
        <v>7986.6503899999998</v>
      </c>
      <c r="E1189" s="3" t="s">
        <v>1849</v>
      </c>
    </row>
    <row r="1190" spans="1:5" x14ac:dyDescent="0.3">
      <c r="A1190" s="3">
        <v>118.8</v>
      </c>
      <c r="B1190" s="3">
        <v>12524.08301</v>
      </c>
      <c r="C1190" s="3" t="s">
        <v>1849</v>
      </c>
      <c r="D1190" s="3">
        <v>7824.1826199999996</v>
      </c>
      <c r="E1190" s="3" t="s">
        <v>1849</v>
      </c>
    </row>
    <row r="1191" spans="1:5" x14ac:dyDescent="0.3">
      <c r="A1191" s="3">
        <v>118.9</v>
      </c>
      <c r="B1191" s="3">
        <v>12535.35059</v>
      </c>
      <c r="C1191" s="3" t="s">
        <v>1849</v>
      </c>
      <c r="D1191" s="3">
        <v>7675.6982399999997</v>
      </c>
      <c r="E1191" s="3" t="s">
        <v>1849</v>
      </c>
    </row>
    <row r="1192" spans="1:5" x14ac:dyDescent="0.3">
      <c r="A1192" s="3">
        <v>119</v>
      </c>
      <c r="B1192" s="3">
        <v>12545.648440000001</v>
      </c>
      <c r="C1192" s="3" t="s">
        <v>1849</v>
      </c>
      <c r="D1192" s="3">
        <v>7539.9936500000003</v>
      </c>
      <c r="E1192" s="3" t="s">
        <v>1849</v>
      </c>
    </row>
    <row r="1193" spans="1:5" x14ac:dyDescent="0.3">
      <c r="A1193" s="3">
        <v>119.1</v>
      </c>
      <c r="B1193" s="3">
        <v>12555.06055</v>
      </c>
      <c r="C1193" s="3" t="s">
        <v>1849</v>
      </c>
      <c r="D1193" s="3">
        <v>7415.9692400000004</v>
      </c>
      <c r="E1193" s="3" t="s">
        <v>1849</v>
      </c>
    </row>
    <row r="1194" spans="1:5" x14ac:dyDescent="0.3">
      <c r="A1194" s="3">
        <v>119.2</v>
      </c>
      <c r="B1194" s="3">
        <v>12563.662109999999</v>
      </c>
      <c r="C1194" s="3" t="s">
        <v>1849</v>
      </c>
      <c r="D1194" s="3">
        <v>7302.6191399999998</v>
      </c>
      <c r="E1194" s="3" t="s">
        <v>1849</v>
      </c>
    </row>
    <row r="1195" spans="1:5" x14ac:dyDescent="0.3">
      <c r="A1195" s="3">
        <v>119.3</v>
      </c>
      <c r="B1195" s="3">
        <v>12571.523440000001</v>
      </c>
      <c r="C1195" s="3" t="s">
        <v>1849</v>
      </c>
      <c r="D1195" s="3">
        <v>7199.0249000000003</v>
      </c>
      <c r="E1195" s="3" t="s">
        <v>1849</v>
      </c>
    </row>
    <row r="1196" spans="1:5" x14ac:dyDescent="0.3">
      <c r="A1196" s="3">
        <v>119.4</v>
      </c>
      <c r="B1196" s="3">
        <v>12578.70801</v>
      </c>
      <c r="C1196" s="3" t="s">
        <v>1849</v>
      </c>
      <c r="D1196" s="3">
        <v>7104.34717</v>
      </c>
      <c r="E1196" s="3" t="s">
        <v>1849</v>
      </c>
    </row>
    <row r="1197" spans="1:5" x14ac:dyDescent="0.3">
      <c r="A1197" s="3">
        <v>119.5</v>
      </c>
      <c r="B1197" s="3">
        <v>12585.27441</v>
      </c>
      <c r="C1197" s="3" t="s">
        <v>1849</v>
      </c>
      <c r="D1197" s="3">
        <v>7017.8183600000002</v>
      </c>
      <c r="E1197" s="3" t="s">
        <v>1849</v>
      </c>
    </row>
    <row r="1198" spans="1:5" x14ac:dyDescent="0.3">
      <c r="A1198" s="3">
        <v>119.6</v>
      </c>
      <c r="B1198" s="3">
        <v>12591.275390000001</v>
      </c>
      <c r="C1198" s="3" t="s">
        <v>1849</v>
      </c>
      <c r="D1198" s="3">
        <v>6938.7368200000001</v>
      </c>
      <c r="E1198" s="3" t="s">
        <v>1849</v>
      </c>
    </row>
    <row r="1199" spans="1:5" x14ac:dyDescent="0.3">
      <c r="A1199" s="3">
        <v>119.7</v>
      </c>
      <c r="B1199" s="3">
        <v>12596.759770000001</v>
      </c>
      <c r="C1199" s="3" t="s">
        <v>1849</v>
      </c>
      <c r="D1199" s="3">
        <v>6866.4614300000003</v>
      </c>
      <c r="E1199" s="3" t="s">
        <v>1849</v>
      </c>
    </row>
    <row r="1200" spans="1:5" x14ac:dyDescent="0.3">
      <c r="A1200" s="3">
        <v>119.8</v>
      </c>
      <c r="B1200" s="3">
        <v>12601.77246</v>
      </c>
      <c r="C1200" s="3" t="s">
        <v>1849</v>
      </c>
      <c r="D1200" s="3">
        <v>6800.4067400000004</v>
      </c>
      <c r="E1200" s="3" t="s">
        <v>1849</v>
      </c>
    </row>
    <row r="1201" spans="1:5" x14ac:dyDescent="0.3">
      <c r="A1201" s="3">
        <v>119.9</v>
      </c>
      <c r="B1201" s="3">
        <v>12606.353520000001</v>
      </c>
      <c r="C1201" s="3" t="s">
        <v>1849</v>
      </c>
      <c r="D1201" s="3">
        <v>6740.0375999999997</v>
      </c>
      <c r="E1201" s="3" t="s">
        <v>1849</v>
      </c>
    </row>
    <row r="1202" spans="1:5" x14ac:dyDescent="0.3">
      <c r="A1202" s="3">
        <v>120</v>
      </c>
      <c r="B1202" s="3">
        <v>12610.54004</v>
      </c>
      <c r="C1202" s="3" t="s">
        <v>1849</v>
      </c>
      <c r="D1202" s="3">
        <v>6684.8642600000003</v>
      </c>
      <c r="E1202" s="3" t="s">
        <v>1849</v>
      </c>
    </row>
    <row r="1203" spans="1:5" x14ac:dyDescent="0.3">
      <c r="A1203" s="3">
        <v>120.1</v>
      </c>
      <c r="B1203" s="3">
        <v>12614.36621</v>
      </c>
      <c r="C1203" s="3" t="s">
        <v>1849</v>
      </c>
      <c r="D1203" s="3">
        <v>6634.4394499999999</v>
      </c>
      <c r="E1203" s="3" t="s">
        <v>1849</v>
      </c>
    </row>
    <row r="1204" spans="1:5" x14ac:dyDescent="0.3">
      <c r="A1204" s="3">
        <v>120.2</v>
      </c>
      <c r="B1204" s="3">
        <v>12617.86328</v>
      </c>
      <c r="C1204" s="3" t="s">
        <v>1849</v>
      </c>
      <c r="D1204" s="3">
        <v>6588.3549800000001</v>
      </c>
      <c r="E1204" s="3" t="s">
        <v>1849</v>
      </c>
    </row>
    <row r="1205" spans="1:5" x14ac:dyDescent="0.3">
      <c r="A1205" s="3">
        <v>120.3</v>
      </c>
      <c r="B1205" s="3">
        <v>12621.059569999999</v>
      </c>
      <c r="C1205" s="3" t="s">
        <v>1849</v>
      </c>
      <c r="D1205" s="3">
        <v>6546.2368200000001</v>
      </c>
      <c r="E1205" s="3" t="s">
        <v>1849</v>
      </c>
    </row>
    <row r="1206" spans="1:5" x14ac:dyDescent="0.3">
      <c r="A1206" s="3">
        <v>120.4</v>
      </c>
      <c r="B1206" s="3">
        <v>12623.98047</v>
      </c>
      <c r="C1206" s="3" t="s">
        <v>1849</v>
      </c>
      <c r="D1206" s="3">
        <v>6507.7436500000003</v>
      </c>
      <c r="E1206" s="3" t="s">
        <v>1849</v>
      </c>
    </row>
    <row r="1207" spans="1:5" x14ac:dyDescent="0.3">
      <c r="A1207" s="3">
        <v>120.5</v>
      </c>
      <c r="B1207" s="3">
        <v>12626.650390000001</v>
      </c>
      <c r="C1207" s="3" t="s">
        <v>1849</v>
      </c>
      <c r="D1207" s="3">
        <v>6472.5634799999998</v>
      </c>
      <c r="E1207" s="3" t="s">
        <v>1849</v>
      </c>
    </row>
    <row r="1208" spans="1:5" x14ac:dyDescent="0.3">
      <c r="A1208" s="3">
        <v>120.6</v>
      </c>
      <c r="B1208" s="3">
        <v>12629.090819999999</v>
      </c>
      <c r="C1208" s="3" t="s">
        <v>1849</v>
      </c>
      <c r="D1208" s="3">
        <v>6440.4111300000004</v>
      </c>
      <c r="E1208" s="3" t="s">
        <v>1849</v>
      </c>
    </row>
    <row r="1209" spans="1:5" x14ac:dyDescent="0.3">
      <c r="A1209" s="3">
        <v>120.7</v>
      </c>
      <c r="B1209" s="3">
        <v>12631.320309999999</v>
      </c>
      <c r="C1209" s="3" t="s">
        <v>1849</v>
      </c>
      <c r="D1209" s="3">
        <v>6411.0263699999996</v>
      </c>
      <c r="E1209" s="3" t="s">
        <v>1849</v>
      </c>
    </row>
    <row r="1210" spans="1:5" x14ac:dyDescent="0.3">
      <c r="A1210" s="3">
        <v>120.8</v>
      </c>
      <c r="B1210" s="3">
        <v>12633.358399999999</v>
      </c>
      <c r="C1210" s="3" t="s">
        <v>1849</v>
      </c>
      <c r="D1210" s="3">
        <v>6384.1704099999997</v>
      </c>
      <c r="E1210" s="3" t="s">
        <v>1849</v>
      </c>
    </row>
    <row r="1211" spans="1:5" x14ac:dyDescent="0.3">
      <c r="A1211" s="3">
        <v>120.9</v>
      </c>
      <c r="B1211" s="3">
        <v>12635.2207</v>
      </c>
      <c r="C1211" s="3" t="s">
        <v>1849</v>
      </c>
      <c r="D1211" s="3">
        <v>6359.6259799999998</v>
      </c>
      <c r="E1211" s="3" t="s">
        <v>1849</v>
      </c>
    </row>
    <row r="1212" spans="1:5" x14ac:dyDescent="0.3">
      <c r="A1212" s="3">
        <v>121</v>
      </c>
      <c r="B1212" s="3">
        <v>12636.922850000001</v>
      </c>
      <c r="C1212" s="3" t="s">
        <v>1849</v>
      </c>
      <c r="D1212" s="3">
        <v>6337.19434</v>
      </c>
      <c r="E1212" s="3" t="s">
        <v>1849</v>
      </c>
    </row>
    <row r="1213" spans="1:5" x14ac:dyDescent="0.3">
      <c r="A1213" s="3">
        <v>121.1</v>
      </c>
      <c r="B1213" s="3">
        <v>12638.478520000001</v>
      </c>
      <c r="C1213" s="3" t="s">
        <v>1849</v>
      </c>
      <c r="D1213" s="3">
        <v>6316.6933600000002</v>
      </c>
      <c r="E1213" s="3" t="s">
        <v>1849</v>
      </c>
    </row>
    <row r="1214" spans="1:5" x14ac:dyDescent="0.3">
      <c r="A1214" s="3">
        <v>121.2</v>
      </c>
      <c r="B1214" s="3">
        <v>12639.900390000001</v>
      </c>
      <c r="C1214" s="3" t="s">
        <v>1849</v>
      </c>
      <c r="D1214" s="3">
        <v>6297.9565400000001</v>
      </c>
      <c r="E1214" s="3" t="s">
        <v>1849</v>
      </c>
    </row>
    <row r="1215" spans="1:5" x14ac:dyDescent="0.3">
      <c r="A1215" s="3">
        <v>121.3</v>
      </c>
      <c r="B1215" s="3">
        <v>12641.200199999999</v>
      </c>
      <c r="C1215" s="3" t="s">
        <v>1849</v>
      </c>
      <c r="D1215" s="3">
        <v>6280.8325199999999</v>
      </c>
      <c r="E1215" s="3" t="s">
        <v>1849</v>
      </c>
    </row>
    <row r="1216" spans="1:5" x14ac:dyDescent="0.3">
      <c r="A1216" s="3">
        <v>121.4</v>
      </c>
      <c r="B1216" s="3">
        <v>12642.387699999999</v>
      </c>
      <c r="C1216" s="3" t="s">
        <v>1849</v>
      </c>
      <c r="D1216" s="3">
        <v>6265.1826199999996</v>
      </c>
      <c r="E1216" s="3" t="s">
        <v>1849</v>
      </c>
    </row>
    <row r="1217" spans="1:5" x14ac:dyDescent="0.3">
      <c r="A1217" s="3">
        <v>121.5</v>
      </c>
      <c r="B1217" s="3">
        <v>12643.47363</v>
      </c>
      <c r="C1217" s="3" t="s">
        <v>1849</v>
      </c>
      <c r="D1217" s="3">
        <v>6250.8793900000001</v>
      </c>
      <c r="E1217" s="3" t="s">
        <v>1849</v>
      </c>
    </row>
    <row r="1218" spans="1:5" x14ac:dyDescent="0.3">
      <c r="A1218" s="3">
        <v>121.6</v>
      </c>
      <c r="B1218" s="3">
        <v>12644.465819999999</v>
      </c>
      <c r="C1218" s="3" t="s">
        <v>1849</v>
      </c>
      <c r="D1218" s="3">
        <v>6237.8071300000001</v>
      </c>
      <c r="E1218" s="3" t="s">
        <v>1849</v>
      </c>
    </row>
    <row r="1219" spans="1:5" x14ac:dyDescent="0.3">
      <c r="A1219" s="3">
        <v>121.7</v>
      </c>
      <c r="B1219" s="3">
        <v>12645.372069999999</v>
      </c>
      <c r="C1219" s="3" t="s">
        <v>1849</v>
      </c>
      <c r="D1219" s="3">
        <v>6225.8603499999999</v>
      </c>
      <c r="E1219" s="3" t="s">
        <v>1849</v>
      </c>
    </row>
    <row r="1220" spans="1:5" x14ac:dyDescent="0.3">
      <c r="A1220" s="3">
        <v>121.8</v>
      </c>
      <c r="B1220" s="3">
        <v>12646.20117</v>
      </c>
      <c r="C1220" s="3" t="s">
        <v>1849</v>
      </c>
      <c r="D1220" s="3">
        <v>6214.9414100000004</v>
      </c>
      <c r="E1220" s="3" t="s">
        <v>1849</v>
      </c>
    </row>
    <row r="1221" spans="1:5" x14ac:dyDescent="0.3">
      <c r="A1221" s="3">
        <v>121.9</v>
      </c>
      <c r="B1221" s="3">
        <v>12646.95801</v>
      </c>
      <c r="C1221" s="3" t="s">
        <v>1849</v>
      </c>
      <c r="D1221" s="3">
        <v>6204.9624000000003</v>
      </c>
      <c r="E1221" s="3" t="s">
        <v>1849</v>
      </c>
    </row>
    <row r="1222" spans="1:5" x14ac:dyDescent="0.3">
      <c r="A1222" s="3">
        <v>122</v>
      </c>
      <c r="B1222" s="3">
        <v>12647.650390000001</v>
      </c>
      <c r="C1222" s="3" t="s">
        <v>1849</v>
      </c>
      <c r="D1222" s="3">
        <v>6195.8422899999996</v>
      </c>
      <c r="E1222" s="3" t="s">
        <v>1849</v>
      </c>
    </row>
    <row r="1223" spans="1:5" x14ac:dyDescent="0.3">
      <c r="A1223" s="3">
        <v>122.1</v>
      </c>
      <c r="B1223" s="3">
        <v>12648.2832</v>
      </c>
      <c r="C1223" s="3" t="s">
        <v>1849</v>
      </c>
      <c r="D1223" s="3">
        <v>6187.5073199999997</v>
      </c>
      <c r="E1223" s="3" t="s">
        <v>1849</v>
      </c>
    </row>
    <row r="1224" spans="1:5" x14ac:dyDescent="0.3">
      <c r="A1224" s="3">
        <v>122.2</v>
      </c>
      <c r="B1224" s="3">
        <v>12648.86133</v>
      </c>
      <c r="C1224" s="3" t="s">
        <v>1849</v>
      </c>
      <c r="D1224" s="3">
        <v>6179.8896500000001</v>
      </c>
      <c r="E1224" s="3" t="s">
        <v>1849</v>
      </c>
    </row>
    <row r="1225" spans="1:5" x14ac:dyDescent="0.3">
      <c r="A1225" s="3">
        <v>122.3</v>
      </c>
      <c r="B1225" s="3">
        <v>12649.389649999999</v>
      </c>
      <c r="C1225" s="3" t="s">
        <v>1849</v>
      </c>
      <c r="D1225" s="3">
        <v>6172.9277300000003</v>
      </c>
      <c r="E1225" s="3" t="s">
        <v>1849</v>
      </c>
    </row>
    <row r="1226" spans="1:5" x14ac:dyDescent="0.3">
      <c r="A1226" s="3">
        <v>122.4</v>
      </c>
      <c r="B1226" s="3">
        <v>12649.872069999999</v>
      </c>
      <c r="C1226" s="3" t="s">
        <v>1849</v>
      </c>
      <c r="D1226" s="3">
        <v>6166.5649400000002</v>
      </c>
      <c r="E1226" s="3" t="s">
        <v>1849</v>
      </c>
    </row>
    <row r="1227" spans="1:5" x14ac:dyDescent="0.3">
      <c r="A1227" s="3">
        <v>122.5</v>
      </c>
      <c r="B1227" s="3">
        <v>12650.313480000001</v>
      </c>
      <c r="C1227" s="3" t="s">
        <v>1849</v>
      </c>
      <c r="D1227" s="3">
        <v>6160.7495099999996</v>
      </c>
      <c r="E1227" s="3" t="s">
        <v>1849</v>
      </c>
    </row>
    <row r="1228" spans="1:5" x14ac:dyDescent="0.3">
      <c r="A1228" s="3">
        <v>122.6</v>
      </c>
      <c r="B1228" s="3">
        <v>12650.7168</v>
      </c>
      <c r="C1228" s="3" t="s">
        <v>1849</v>
      </c>
      <c r="D1228" s="3">
        <v>6155.4345700000003</v>
      </c>
      <c r="E1228" s="3" t="s">
        <v>1849</v>
      </c>
    </row>
    <row r="1229" spans="1:5" x14ac:dyDescent="0.3">
      <c r="A1229" s="3">
        <v>122.7</v>
      </c>
      <c r="B1229" s="3">
        <v>12651.08496</v>
      </c>
      <c r="C1229" s="3" t="s">
        <v>1849</v>
      </c>
      <c r="D1229" s="3">
        <v>6150.5771500000001</v>
      </c>
      <c r="E1229" s="3" t="s">
        <v>1849</v>
      </c>
    </row>
    <row r="1230" spans="1:5" x14ac:dyDescent="0.3">
      <c r="A1230" s="3">
        <v>122.8</v>
      </c>
      <c r="B1230" s="3">
        <v>12651.42188</v>
      </c>
      <c r="C1230" s="3" t="s">
        <v>1849</v>
      </c>
      <c r="D1230" s="3">
        <v>6146.1381799999999</v>
      </c>
      <c r="E1230" s="3" t="s">
        <v>1849</v>
      </c>
    </row>
    <row r="1231" spans="1:5" x14ac:dyDescent="0.3">
      <c r="A1231" s="3">
        <v>122.9</v>
      </c>
      <c r="B1231" s="3">
        <v>12651.72949</v>
      </c>
      <c r="C1231" s="3" t="s">
        <v>1849</v>
      </c>
      <c r="D1231" s="3">
        <v>6142.0810499999998</v>
      </c>
      <c r="E1231" s="3" t="s">
        <v>1849</v>
      </c>
    </row>
    <row r="1232" spans="1:5" x14ac:dyDescent="0.3">
      <c r="A1232" s="3">
        <v>123</v>
      </c>
      <c r="B1232" s="3">
        <v>12652.01074</v>
      </c>
      <c r="C1232" s="3" t="s">
        <v>1849</v>
      </c>
      <c r="D1232" s="3">
        <v>6138.3730500000001</v>
      </c>
      <c r="E1232" s="3" t="s">
        <v>1849</v>
      </c>
    </row>
    <row r="1233" spans="1:5" x14ac:dyDescent="0.3">
      <c r="A1233" s="3">
        <v>123.1</v>
      </c>
      <c r="B1233" s="3">
        <v>12652.26758</v>
      </c>
      <c r="C1233" s="3" t="s">
        <v>1849</v>
      </c>
      <c r="D1233" s="3">
        <v>6134.9843799999999</v>
      </c>
      <c r="E1233" s="3" t="s">
        <v>1849</v>
      </c>
    </row>
    <row r="1234" spans="1:5" x14ac:dyDescent="0.3">
      <c r="A1234" s="3">
        <v>123.2</v>
      </c>
      <c r="B1234" s="3">
        <v>12652.502930000001</v>
      </c>
      <c r="C1234" s="3" t="s">
        <v>1849</v>
      </c>
      <c r="D1234" s="3">
        <v>6131.8872099999999</v>
      </c>
      <c r="E1234" s="3" t="s">
        <v>1849</v>
      </c>
    </row>
    <row r="1235" spans="1:5" x14ac:dyDescent="0.3">
      <c r="A1235" s="3">
        <v>123.3</v>
      </c>
      <c r="B1235" s="3">
        <v>12652.717769999999</v>
      </c>
      <c r="C1235" s="3" t="s">
        <v>1849</v>
      </c>
      <c r="D1235" s="3">
        <v>6129.0566399999998</v>
      </c>
      <c r="E1235" s="3" t="s">
        <v>1849</v>
      </c>
    </row>
    <row r="1236" spans="1:5" x14ac:dyDescent="0.3">
      <c r="A1236" s="3">
        <v>123.4</v>
      </c>
      <c r="B1236" s="3">
        <v>12652.914059999999</v>
      </c>
      <c r="C1236" s="3" t="s">
        <v>1849</v>
      </c>
      <c r="D1236" s="3">
        <v>6126.4697299999998</v>
      </c>
      <c r="E1236" s="3" t="s">
        <v>1849</v>
      </c>
    </row>
    <row r="1237" spans="1:5" x14ac:dyDescent="0.3">
      <c r="A1237" s="3">
        <v>123.5</v>
      </c>
      <c r="B1237" s="3">
        <v>12653.09375</v>
      </c>
      <c r="C1237" s="3" t="s">
        <v>1849</v>
      </c>
      <c r="D1237" s="3">
        <v>6124.1054700000004</v>
      </c>
      <c r="E1237" s="3" t="s">
        <v>1849</v>
      </c>
    </row>
    <row r="1238" spans="1:5" x14ac:dyDescent="0.3">
      <c r="A1238" s="3">
        <v>123.6</v>
      </c>
      <c r="B1238" s="3">
        <v>12653.257809999999</v>
      </c>
      <c r="C1238" s="3" t="s">
        <v>1849</v>
      </c>
      <c r="D1238" s="3">
        <v>6121.9448199999997</v>
      </c>
      <c r="E1238" s="3" t="s">
        <v>1849</v>
      </c>
    </row>
    <row r="1239" spans="1:5" x14ac:dyDescent="0.3">
      <c r="A1239" s="3">
        <v>123.7</v>
      </c>
      <c r="B1239" s="3">
        <v>12653.4082</v>
      </c>
      <c r="C1239" s="3" t="s">
        <v>1849</v>
      </c>
      <c r="D1239" s="3">
        <v>6119.9702100000004</v>
      </c>
      <c r="E1239" s="3" t="s">
        <v>1849</v>
      </c>
    </row>
    <row r="1240" spans="1:5" x14ac:dyDescent="0.3">
      <c r="A1240" s="3">
        <v>123.8</v>
      </c>
      <c r="B1240" s="3">
        <v>12653.54492</v>
      </c>
      <c r="C1240" s="3" t="s">
        <v>1849</v>
      </c>
      <c r="D1240" s="3">
        <v>6118.1655300000002</v>
      </c>
      <c r="E1240" s="3" t="s">
        <v>1849</v>
      </c>
    </row>
    <row r="1241" spans="1:5" x14ac:dyDescent="0.3">
      <c r="A1241" s="3">
        <v>123.9</v>
      </c>
      <c r="B1241" s="3">
        <v>12653.66992</v>
      </c>
      <c r="C1241" s="3" t="s">
        <v>1849</v>
      </c>
      <c r="D1241" s="3">
        <v>6116.5161099999996</v>
      </c>
      <c r="E1241" s="3" t="s">
        <v>1849</v>
      </c>
    </row>
    <row r="1242" spans="1:5" x14ac:dyDescent="0.3">
      <c r="A1242" s="3">
        <v>124</v>
      </c>
      <c r="B1242" s="3">
        <v>12653.784180000001</v>
      </c>
      <c r="C1242" s="3" t="s">
        <v>1849</v>
      </c>
      <c r="D1242" s="3">
        <v>6115.0083000000004</v>
      </c>
      <c r="E1242" s="3" t="s">
        <v>1849</v>
      </c>
    </row>
    <row r="1243" spans="1:5" x14ac:dyDescent="0.3">
      <c r="A1243" s="3">
        <v>124.1</v>
      </c>
      <c r="B1243" s="3">
        <v>12653.88867</v>
      </c>
      <c r="C1243" s="3" t="s">
        <v>1849</v>
      </c>
      <c r="D1243" s="3">
        <v>6113.6303699999999</v>
      </c>
      <c r="E1243" s="3" t="s">
        <v>1849</v>
      </c>
    </row>
    <row r="1244" spans="1:5" x14ac:dyDescent="0.3">
      <c r="A1244" s="3">
        <v>124.2</v>
      </c>
      <c r="B1244" s="3">
        <v>12653.98438</v>
      </c>
      <c r="C1244" s="3" t="s">
        <v>1849</v>
      </c>
      <c r="D1244" s="3">
        <v>6112.3710899999996</v>
      </c>
      <c r="E1244" s="3" t="s">
        <v>1849</v>
      </c>
    </row>
    <row r="1245" spans="1:5" x14ac:dyDescent="0.3">
      <c r="A1245" s="3">
        <v>124.3</v>
      </c>
      <c r="B1245" s="3">
        <v>12654.072270000001</v>
      </c>
      <c r="C1245" s="3" t="s">
        <v>1849</v>
      </c>
      <c r="D1245" s="3">
        <v>6111.2202100000004</v>
      </c>
      <c r="E1245" s="3" t="s">
        <v>1849</v>
      </c>
    </row>
    <row r="1246" spans="1:5" x14ac:dyDescent="0.3">
      <c r="A1246" s="3">
        <v>124.401</v>
      </c>
      <c r="B1246" s="3">
        <v>12654.152340000001</v>
      </c>
      <c r="C1246" s="3" t="s">
        <v>1849</v>
      </c>
      <c r="D1246" s="3">
        <v>6110.1684599999999</v>
      </c>
      <c r="E1246" s="3" t="s">
        <v>1849</v>
      </c>
    </row>
    <row r="1247" spans="1:5" x14ac:dyDescent="0.3">
      <c r="A1247" s="3">
        <v>124.5</v>
      </c>
      <c r="B1247" s="3">
        <v>12654.22559</v>
      </c>
      <c r="C1247" s="3" t="s">
        <v>1849</v>
      </c>
      <c r="D1247" s="3">
        <v>6109.2070299999996</v>
      </c>
      <c r="E1247" s="3" t="s">
        <v>1849</v>
      </c>
    </row>
    <row r="1248" spans="1:5" x14ac:dyDescent="0.3">
      <c r="A1248" s="3">
        <v>124.6</v>
      </c>
      <c r="B1248" s="3">
        <v>12654.29199</v>
      </c>
      <c r="C1248" s="3" t="s">
        <v>1849</v>
      </c>
      <c r="D1248" s="3">
        <v>6108.3286099999996</v>
      </c>
      <c r="E1248" s="3" t="s">
        <v>1849</v>
      </c>
    </row>
    <row r="1249" spans="1:5" x14ac:dyDescent="0.3">
      <c r="A1249" s="3">
        <v>124.7</v>
      </c>
      <c r="B1249" s="3">
        <v>12654.35254</v>
      </c>
      <c r="C1249" s="3" t="s">
        <v>1849</v>
      </c>
      <c r="D1249" s="3">
        <v>6107.5258800000001</v>
      </c>
      <c r="E1249" s="3" t="s">
        <v>1849</v>
      </c>
    </row>
    <row r="1250" spans="1:5" x14ac:dyDescent="0.3">
      <c r="A1250" s="3">
        <v>124.8</v>
      </c>
      <c r="B1250" s="3">
        <v>12654.4082</v>
      </c>
      <c r="C1250" s="3" t="s">
        <v>1849</v>
      </c>
      <c r="D1250" s="3">
        <v>6106.7919899999997</v>
      </c>
      <c r="E1250" s="3" t="s">
        <v>1849</v>
      </c>
    </row>
    <row r="1251" spans="1:5" x14ac:dyDescent="0.3">
      <c r="A1251" s="3">
        <v>124.9</v>
      </c>
      <c r="B1251" s="3">
        <v>12654.458979999999</v>
      </c>
      <c r="C1251" s="3" t="s">
        <v>1849</v>
      </c>
      <c r="D1251" s="3">
        <v>6106.12158</v>
      </c>
      <c r="E1251" s="3" t="s">
        <v>1849</v>
      </c>
    </row>
    <row r="1252" spans="1:5" x14ac:dyDescent="0.3">
      <c r="A1252" s="3">
        <v>125</v>
      </c>
      <c r="B1252" s="3">
        <v>12654.505859999999</v>
      </c>
      <c r="C1252" s="3" t="s">
        <v>1849</v>
      </c>
      <c r="D1252" s="3">
        <v>6105.5087899999999</v>
      </c>
      <c r="E1252" s="3" t="s">
        <v>1849</v>
      </c>
    </row>
    <row r="1253" spans="1:5" x14ac:dyDescent="0.3">
      <c r="A1253" s="3">
        <v>125.134</v>
      </c>
      <c r="B1253" s="3">
        <v>12654.54883</v>
      </c>
      <c r="C1253" s="3" t="s">
        <v>1849</v>
      </c>
      <c r="D1253" s="3">
        <v>6104.9487300000001</v>
      </c>
      <c r="E1253" s="3" t="s">
        <v>1849</v>
      </c>
    </row>
    <row r="1254" spans="1:5" x14ac:dyDescent="0.3">
      <c r="A1254" s="3">
        <v>125.2</v>
      </c>
      <c r="B1254" s="3">
        <v>12654.587890000001</v>
      </c>
      <c r="C1254" s="3" t="s">
        <v>1849</v>
      </c>
      <c r="D1254" s="3">
        <v>6104.4365200000002</v>
      </c>
      <c r="E1254" s="3" t="s">
        <v>1849</v>
      </c>
    </row>
    <row r="1255" spans="1:5" x14ac:dyDescent="0.3">
      <c r="A1255" s="3">
        <v>125.3</v>
      </c>
      <c r="B1255" s="3">
        <v>12654.62305</v>
      </c>
      <c r="C1255" s="3" t="s">
        <v>1849</v>
      </c>
      <c r="D1255" s="3">
        <v>6103.96875</v>
      </c>
      <c r="E1255" s="3" t="s">
        <v>1849</v>
      </c>
    </row>
    <row r="1256" spans="1:5" x14ac:dyDescent="0.3">
      <c r="A1256" s="3">
        <v>125.4</v>
      </c>
      <c r="B1256" s="3">
        <v>12654.655269999999</v>
      </c>
      <c r="C1256" s="3" t="s">
        <v>1849</v>
      </c>
      <c r="D1256" s="3">
        <v>6103.5410199999997</v>
      </c>
      <c r="E1256" s="3" t="s">
        <v>1849</v>
      </c>
    </row>
    <row r="1257" spans="1:5" x14ac:dyDescent="0.3">
      <c r="A1257" s="3">
        <v>125.5</v>
      </c>
      <c r="B1257" s="3">
        <v>12654.684569999999</v>
      </c>
      <c r="C1257" s="3" t="s">
        <v>1849</v>
      </c>
      <c r="D1257" s="3">
        <v>6103.1503899999998</v>
      </c>
      <c r="E1257" s="3" t="s">
        <v>1849</v>
      </c>
    </row>
    <row r="1258" spans="1:5" x14ac:dyDescent="0.3">
      <c r="A1258" s="3">
        <v>125.6</v>
      </c>
      <c r="B1258" s="3">
        <v>12654.71191</v>
      </c>
      <c r="C1258" s="3" t="s">
        <v>1849</v>
      </c>
      <c r="D1258" s="3">
        <v>6102.7929700000004</v>
      </c>
      <c r="E1258" s="3" t="s">
        <v>1849</v>
      </c>
    </row>
    <row r="1259" spans="1:5" x14ac:dyDescent="0.3">
      <c r="A1259" s="3">
        <v>125.7</v>
      </c>
      <c r="B1259" s="3">
        <v>12654.73633</v>
      </c>
      <c r="C1259" s="3" t="s">
        <v>1849</v>
      </c>
      <c r="D1259" s="3">
        <v>6102.4663099999998</v>
      </c>
      <c r="E1259" s="3" t="s">
        <v>1849</v>
      </c>
    </row>
    <row r="1260" spans="1:5" x14ac:dyDescent="0.3">
      <c r="A1260" s="3">
        <v>125.8</v>
      </c>
      <c r="B1260" s="3">
        <v>12654.75879</v>
      </c>
      <c r="C1260" s="3" t="s">
        <v>1849</v>
      </c>
      <c r="D1260" s="3">
        <v>6102.1679700000004</v>
      </c>
      <c r="E1260" s="3" t="s">
        <v>1849</v>
      </c>
    </row>
    <row r="1261" spans="1:5" x14ac:dyDescent="0.3">
      <c r="A1261" s="3">
        <v>125.9</v>
      </c>
      <c r="B1261" s="3">
        <v>12654.7793</v>
      </c>
      <c r="C1261" s="3" t="s">
        <v>1849</v>
      </c>
      <c r="D1261" s="3">
        <v>6101.8955100000003</v>
      </c>
      <c r="E1261" s="3" t="s">
        <v>1849</v>
      </c>
    </row>
    <row r="1262" spans="1:5" x14ac:dyDescent="0.3">
      <c r="A1262" s="3">
        <v>126</v>
      </c>
      <c r="B1262" s="3">
        <v>12654.797850000001</v>
      </c>
      <c r="C1262" s="3" t="s">
        <v>1849</v>
      </c>
      <c r="D1262" s="3">
        <v>6101.6464800000003</v>
      </c>
      <c r="E1262" s="3" t="s">
        <v>1849</v>
      </c>
    </row>
    <row r="1263" spans="1:5" x14ac:dyDescent="0.3">
      <c r="A1263" s="3">
        <v>126.1</v>
      </c>
      <c r="B1263" s="3">
        <v>12654.815430000001</v>
      </c>
      <c r="C1263" s="3" t="s">
        <v>1849</v>
      </c>
      <c r="D1263" s="3">
        <v>6101.4189500000002</v>
      </c>
      <c r="E1263" s="3" t="s">
        <v>1849</v>
      </c>
    </row>
    <row r="1264" spans="1:5" x14ac:dyDescent="0.3">
      <c r="A1264" s="3">
        <v>126.2</v>
      </c>
      <c r="B1264" s="3">
        <v>12654.831050000001</v>
      </c>
      <c r="C1264" s="3" t="s">
        <v>1849</v>
      </c>
      <c r="D1264" s="3">
        <v>6101.2109399999999</v>
      </c>
      <c r="E1264" s="3" t="s">
        <v>1849</v>
      </c>
    </row>
    <row r="1265" spans="1:5" x14ac:dyDescent="0.3">
      <c r="A1265" s="3">
        <v>126.3</v>
      </c>
      <c r="B1265" s="3">
        <v>12654.8457</v>
      </c>
      <c r="C1265" s="3" t="s">
        <v>1849</v>
      </c>
      <c r="D1265" s="3">
        <v>6101.0205100000003</v>
      </c>
      <c r="E1265" s="3" t="s">
        <v>1849</v>
      </c>
    </row>
    <row r="1266" spans="1:5" x14ac:dyDescent="0.3">
      <c r="A1266" s="3">
        <v>126.4</v>
      </c>
      <c r="B1266" s="3">
        <v>12654.85938</v>
      </c>
      <c r="C1266" s="3" t="s">
        <v>1849</v>
      </c>
      <c r="D1266" s="3">
        <v>6100.8466799999997</v>
      </c>
      <c r="E1266" s="3" t="s">
        <v>1849</v>
      </c>
    </row>
    <row r="1267" spans="1:5" x14ac:dyDescent="0.3">
      <c r="A1267" s="3">
        <v>126.5</v>
      </c>
      <c r="B1267" s="3">
        <v>12654.871090000001</v>
      </c>
      <c r="C1267" s="3" t="s">
        <v>1849</v>
      </c>
      <c r="D1267" s="3">
        <v>6100.6875</v>
      </c>
      <c r="E1267" s="3" t="s">
        <v>1849</v>
      </c>
    </row>
    <row r="1268" spans="1:5" x14ac:dyDescent="0.3">
      <c r="A1268" s="3">
        <v>126.6</v>
      </c>
      <c r="B1268" s="3">
        <v>12654.88184</v>
      </c>
      <c r="C1268" s="3" t="s">
        <v>1849</v>
      </c>
      <c r="D1268" s="3">
        <v>6100.5424800000001</v>
      </c>
      <c r="E1268" s="3" t="s">
        <v>1849</v>
      </c>
    </row>
    <row r="1269" spans="1:5" x14ac:dyDescent="0.3">
      <c r="A1269" s="3">
        <v>126.723</v>
      </c>
      <c r="B1269" s="3">
        <v>12654.891600000001</v>
      </c>
      <c r="C1269" s="3" t="s">
        <v>1849</v>
      </c>
      <c r="D1269" s="3">
        <v>6100.40967</v>
      </c>
      <c r="E1269" s="3" t="s">
        <v>1849</v>
      </c>
    </row>
    <row r="1270" spans="1:5" x14ac:dyDescent="0.3">
      <c r="A1270" s="3">
        <v>126.812</v>
      </c>
      <c r="B1270" s="3">
        <v>12654.90137</v>
      </c>
      <c r="C1270" s="3" t="s">
        <v>1849</v>
      </c>
      <c r="D1270" s="3">
        <v>6100.2885699999997</v>
      </c>
      <c r="E1270" s="3" t="s">
        <v>1849</v>
      </c>
    </row>
    <row r="1271" spans="1:5" x14ac:dyDescent="0.3">
      <c r="A1271" s="3">
        <v>126.904</v>
      </c>
      <c r="B1271" s="3">
        <v>12654.910159999999</v>
      </c>
      <c r="C1271" s="3" t="s">
        <v>1849</v>
      </c>
      <c r="D1271" s="3">
        <v>6100.1777300000003</v>
      </c>
      <c r="E1271" s="3" t="s">
        <v>1849</v>
      </c>
    </row>
    <row r="1272" spans="1:5" x14ac:dyDescent="0.3">
      <c r="A1272" s="3">
        <v>127</v>
      </c>
      <c r="B1272" s="3">
        <v>12654.91797</v>
      </c>
      <c r="C1272" s="3" t="s">
        <v>1849</v>
      </c>
      <c r="D1272" s="3">
        <v>6100.0761700000003</v>
      </c>
      <c r="E1272" s="3" t="s">
        <v>1849</v>
      </c>
    </row>
    <row r="1273" spans="1:5" x14ac:dyDescent="0.3">
      <c r="A1273" s="3">
        <v>127.1</v>
      </c>
      <c r="B1273" s="3">
        <v>12654.924800000001</v>
      </c>
      <c r="C1273" s="3" t="s">
        <v>1849</v>
      </c>
      <c r="D1273" s="3">
        <v>6099.9834000000001</v>
      </c>
      <c r="E1273" s="3" t="s">
        <v>1849</v>
      </c>
    </row>
    <row r="1274" spans="1:5" x14ac:dyDescent="0.3">
      <c r="A1274" s="3">
        <v>127.2</v>
      </c>
      <c r="B1274" s="3">
        <v>12654.931640000001</v>
      </c>
      <c r="C1274" s="3" t="s">
        <v>1849</v>
      </c>
      <c r="D1274" s="3">
        <v>6099.8989300000003</v>
      </c>
      <c r="E1274" s="3" t="s">
        <v>1849</v>
      </c>
    </row>
    <row r="1275" spans="1:5" x14ac:dyDescent="0.3">
      <c r="A1275" s="3">
        <v>127.3</v>
      </c>
      <c r="B1275" s="3">
        <v>12654.9375</v>
      </c>
      <c r="C1275" s="3" t="s">
        <v>1849</v>
      </c>
      <c r="D1275" s="3">
        <v>6099.8217800000002</v>
      </c>
      <c r="E1275" s="3" t="s">
        <v>1849</v>
      </c>
    </row>
    <row r="1276" spans="1:5" x14ac:dyDescent="0.3">
      <c r="A1276" s="3">
        <v>127.40300000000001</v>
      </c>
      <c r="B1276" s="3">
        <v>12654.943359999999</v>
      </c>
      <c r="C1276" s="3" t="s">
        <v>1849</v>
      </c>
      <c r="D1276" s="3">
        <v>6099.7509799999998</v>
      </c>
      <c r="E1276" s="3" t="s">
        <v>1849</v>
      </c>
    </row>
    <row r="1277" spans="1:5" x14ac:dyDescent="0.3">
      <c r="A1277" s="3">
        <v>127.5</v>
      </c>
      <c r="B1277" s="3">
        <v>12654.94824</v>
      </c>
      <c r="C1277" s="3" t="s">
        <v>1849</v>
      </c>
      <c r="D1277" s="3">
        <v>6099.6865200000002</v>
      </c>
      <c r="E1277" s="3" t="s">
        <v>1849</v>
      </c>
    </row>
    <row r="1278" spans="1:5" x14ac:dyDescent="0.3">
      <c r="A1278" s="3">
        <v>127.601</v>
      </c>
      <c r="B1278" s="3">
        <v>12654.95313</v>
      </c>
      <c r="C1278" s="3" t="s">
        <v>1849</v>
      </c>
      <c r="D1278" s="3">
        <v>6099.6274400000002</v>
      </c>
      <c r="E1278" s="3" t="s">
        <v>1849</v>
      </c>
    </row>
    <row r="1279" spans="1:5" x14ac:dyDescent="0.3">
      <c r="A1279" s="3">
        <v>127.7</v>
      </c>
      <c r="B1279" s="3">
        <v>12654.95703</v>
      </c>
      <c r="C1279" s="3" t="s">
        <v>1849</v>
      </c>
      <c r="D1279" s="3">
        <v>6099.5732399999997</v>
      </c>
      <c r="E1279" s="3" t="s">
        <v>1849</v>
      </c>
    </row>
    <row r="1280" spans="1:5" x14ac:dyDescent="0.3">
      <c r="A1280" s="3">
        <v>127.8</v>
      </c>
      <c r="B1280" s="3">
        <v>12654.960940000001</v>
      </c>
      <c r="C1280" s="3" t="s">
        <v>1849</v>
      </c>
      <c r="D1280" s="3">
        <v>6099.5239300000003</v>
      </c>
      <c r="E1280" s="3" t="s">
        <v>1849</v>
      </c>
    </row>
    <row r="1281" spans="1:5" x14ac:dyDescent="0.3">
      <c r="A1281" s="3">
        <v>127.9</v>
      </c>
      <c r="B1281" s="3">
        <v>12654.96387</v>
      </c>
      <c r="C1281" s="3" t="s">
        <v>1849</v>
      </c>
      <c r="D1281" s="3">
        <v>6099.4790000000003</v>
      </c>
      <c r="E1281" s="3" t="s">
        <v>1849</v>
      </c>
    </row>
    <row r="1282" spans="1:5" x14ac:dyDescent="0.3">
      <c r="A1282" s="3">
        <v>128.001</v>
      </c>
      <c r="B1282" s="3">
        <v>12654.9668</v>
      </c>
      <c r="C1282" s="3" t="s">
        <v>1849</v>
      </c>
      <c r="D1282" s="3">
        <v>6099.4379900000004</v>
      </c>
      <c r="E1282" s="3" t="s">
        <v>1849</v>
      </c>
    </row>
    <row r="1283" spans="1:5" x14ac:dyDescent="0.3">
      <c r="A1283" s="3">
        <v>128.108</v>
      </c>
      <c r="B1283" s="3">
        <v>12654.969730000001</v>
      </c>
      <c r="C1283" s="3" t="s">
        <v>1849</v>
      </c>
      <c r="D1283" s="3">
        <v>6099.4003899999998</v>
      </c>
      <c r="E1283" s="3" t="s">
        <v>1849</v>
      </c>
    </row>
    <row r="1284" spans="1:5" x14ac:dyDescent="0.3">
      <c r="A1284" s="3">
        <v>128.21</v>
      </c>
      <c r="B1284" s="3">
        <v>12654.972659999999</v>
      </c>
      <c r="C1284" s="3" t="s">
        <v>1849</v>
      </c>
      <c r="D1284" s="3">
        <v>6099.3657199999998</v>
      </c>
      <c r="E1284" s="3" t="s">
        <v>1849</v>
      </c>
    </row>
    <row r="1285" spans="1:5" x14ac:dyDescent="0.3">
      <c r="A1285" s="3">
        <v>128.30000000000001</v>
      </c>
      <c r="B1285" s="3">
        <v>12654.974609999999</v>
      </c>
      <c r="C1285" s="3" t="s">
        <v>1849</v>
      </c>
      <c r="D1285" s="3">
        <v>6099.3344699999998</v>
      </c>
      <c r="E1285" s="3" t="s">
        <v>1849</v>
      </c>
    </row>
    <row r="1286" spans="1:5" x14ac:dyDescent="0.3">
      <c r="A1286" s="3">
        <v>128.4</v>
      </c>
      <c r="B1286" s="3">
        <v>12654.976559999999</v>
      </c>
      <c r="C1286" s="3" t="s">
        <v>1849</v>
      </c>
      <c r="D1286" s="3">
        <v>6099.30566</v>
      </c>
      <c r="E1286" s="3" t="s">
        <v>1849</v>
      </c>
    </row>
    <row r="1287" spans="1:5" x14ac:dyDescent="0.3">
      <c r="A1287" s="3">
        <v>128.5</v>
      </c>
      <c r="B1287" s="3">
        <v>12654.978520000001</v>
      </c>
      <c r="C1287" s="3" t="s">
        <v>1849</v>
      </c>
      <c r="D1287" s="3">
        <v>6099.2793000000001</v>
      </c>
      <c r="E1287" s="3" t="s">
        <v>1849</v>
      </c>
    </row>
    <row r="1288" spans="1:5" x14ac:dyDescent="0.3">
      <c r="A1288" s="3">
        <v>128.6</v>
      </c>
      <c r="B1288" s="3">
        <v>12654.98047</v>
      </c>
      <c r="C1288" s="3" t="s">
        <v>1849</v>
      </c>
      <c r="D1288" s="3">
        <v>6099.2553699999999</v>
      </c>
      <c r="E1288" s="3" t="s">
        <v>1849</v>
      </c>
    </row>
    <row r="1289" spans="1:5" x14ac:dyDescent="0.3">
      <c r="A1289" s="3">
        <v>128.69999999999999</v>
      </c>
      <c r="B1289" s="3">
        <v>12654.98242</v>
      </c>
      <c r="C1289" s="3" t="s">
        <v>1849</v>
      </c>
      <c r="D1289" s="3">
        <v>6099.2334000000001</v>
      </c>
      <c r="E1289" s="3" t="s">
        <v>1849</v>
      </c>
    </row>
    <row r="1290" spans="1:5" x14ac:dyDescent="0.3">
      <c r="A1290" s="3">
        <v>128.80000000000001</v>
      </c>
      <c r="B1290" s="3">
        <v>12654.98438</v>
      </c>
      <c r="C1290" s="3" t="s">
        <v>1849</v>
      </c>
      <c r="D1290" s="3">
        <v>6099.2133800000001</v>
      </c>
      <c r="E1290" s="3" t="s">
        <v>1849</v>
      </c>
    </row>
    <row r="1291" spans="1:5" x14ac:dyDescent="0.3">
      <c r="A1291" s="3">
        <v>128.9</v>
      </c>
      <c r="B1291" s="3">
        <v>12654.985350000001</v>
      </c>
      <c r="C1291" s="3" t="s">
        <v>1849</v>
      </c>
      <c r="D1291" s="3">
        <v>6099.1948199999997</v>
      </c>
      <c r="E1291" s="3" t="s">
        <v>1849</v>
      </c>
    </row>
    <row r="1292" spans="1:5" x14ac:dyDescent="0.3">
      <c r="A1292" s="3">
        <v>129</v>
      </c>
      <c r="B1292" s="3">
        <v>12654.98633</v>
      </c>
      <c r="C1292" s="3" t="s">
        <v>1849</v>
      </c>
      <c r="D1292" s="3">
        <v>6099.1782199999998</v>
      </c>
      <c r="E1292" s="3" t="s">
        <v>1849</v>
      </c>
    </row>
    <row r="1293" spans="1:5" x14ac:dyDescent="0.3">
      <c r="A1293" s="3">
        <v>129.1</v>
      </c>
      <c r="B1293" s="3">
        <v>12654.987300000001</v>
      </c>
      <c r="C1293" s="3" t="s">
        <v>1849</v>
      </c>
      <c r="D1293" s="3">
        <v>6099.16309</v>
      </c>
      <c r="E1293" s="3" t="s">
        <v>1849</v>
      </c>
    </row>
    <row r="1294" spans="1:5" x14ac:dyDescent="0.3">
      <c r="A1294" s="3">
        <v>129.20099999999999</v>
      </c>
      <c r="B1294" s="3">
        <v>12654.98828</v>
      </c>
      <c r="C1294" s="3" t="s">
        <v>1849</v>
      </c>
      <c r="D1294" s="3">
        <v>6099.1489300000003</v>
      </c>
      <c r="E1294" s="3" t="s">
        <v>1849</v>
      </c>
    </row>
    <row r="1295" spans="1:5" x14ac:dyDescent="0.3">
      <c r="A1295" s="3">
        <v>129.30000000000001</v>
      </c>
      <c r="B1295" s="3">
        <v>12654.98926</v>
      </c>
      <c r="C1295" s="3" t="s">
        <v>1849</v>
      </c>
      <c r="D1295" s="3">
        <v>6099.1362300000001</v>
      </c>
      <c r="E1295" s="3" t="s">
        <v>1849</v>
      </c>
    </row>
    <row r="1296" spans="1:5" x14ac:dyDescent="0.3">
      <c r="A1296" s="3">
        <v>129.4</v>
      </c>
      <c r="B1296" s="3">
        <v>12654.990229999999</v>
      </c>
      <c r="C1296" s="3" t="s">
        <v>1849</v>
      </c>
      <c r="D1296" s="3">
        <v>6099.1245099999996</v>
      </c>
      <c r="E1296" s="3" t="s">
        <v>1849</v>
      </c>
    </row>
    <row r="1297" spans="1:5" x14ac:dyDescent="0.3">
      <c r="A1297" s="3">
        <v>129.5</v>
      </c>
      <c r="B1297" s="3">
        <v>12654.99121</v>
      </c>
      <c r="C1297" s="3" t="s">
        <v>1849</v>
      </c>
      <c r="D1297" s="3">
        <v>6099.1137699999999</v>
      </c>
      <c r="E1297" s="3" t="s">
        <v>1849</v>
      </c>
    </row>
    <row r="1298" spans="1:5" x14ac:dyDescent="0.3">
      <c r="A1298" s="3">
        <v>129.601</v>
      </c>
      <c r="B1298" s="3">
        <v>12654.992190000001</v>
      </c>
      <c r="C1298" s="3" t="s">
        <v>1849</v>
      </c>
      <c r="D1298" s="3">
        <v>6099.1040000000003</v>
      </c>
      <c r="E1298" s="3" t="s">
        <v>1849</v>
      </c>
    </row>
    <row r="1299" spans="1:5" x14ac:dyDescent="0.3">
      <c r="A1299" s="3">
        <v>129.69999999999999</v>
      </c>
      <c r="B1299" s="3">
        <v>12654.99316</v>
      </c>
      <c r="C1299" s="3" t="s">
        <v>1849</v>
      </c>
      <c r="D1299" s="3">
        <v>6099.0952100000004</v>
      </c>
      <c r="E1299" s="3" t="s">
        <v>1849</v>
      </c>
    </row>
    <row r="1300" spans="1:5" x14ac:dyDescent="0.3">
      <c r="A1300" s="3">
        <v>129.80000000000001</v>
      </c>
      <c r="B1300" s="3">
        <v>12654.994140000001</v>
      </c>
      <c r="C1300" s="3" t="s">
        <v>1849</v>
      </c>
      <c r="D1300" s="3">
        <v>6099.08691</v>
      </c>
      <c r="E1300" s="3" t="s">
        <v>1849</v>
      </c>
    </row>
    <row r="1301" spans="1:5" x14ac:dyDescent="0.3">
      <c r="A1301" s="3">
        <v>129.9</v>
      </c>
      <c r="B1301" s="3">
        <v>12654.99512</v>
      </c>
      <c r="C1301" s="3" t="s">
        <v>1849</v>
      </c>
      <c r="D1301" s="3">
        <v>6099.0795900000003</v>
      </c>
      <c r="E1301" s="3" t="s">
        <v>1849</v>
      </c>
    </row>
    <row r="1302" spans="1:5" x14ac:dyDescent="0.3">
      <c r="A1302" s="3">
        <v>130</v>
      </c>
      <c r="B1302" s="3">
        <v>12654.99512</v>
      </c>
      <c r="C1302" s="3" t="s">
        <v>1849</v>
      </c>
      <c r="D1302" s="3">
        <v>6099.0727500000003</v>
      </c>
      <c r="E1302" s="3" t="s">
        <v>1849</v>
      </c>
    </row>
    <row r="1303" spans="1:5" x14ac:dyDescent="0.3">
      <c r="A1303" s="3">
        <v>130.1</v>
      </c>
      <c r="B1303" s="3">
        <v>12654.99512</v>
      </c>
      <c r="C1303" s="3" t="s">
        <v>1849</v>
      </c>
      <c r="D1303" s="3">
        <v>6099.0664100000004</v>
      </c>
      <c r="E1303" s="3" t="s">
        <v>1849</v>
      </c>
    </row>
    <row r="1304" spans="1:5" x14ac:dyDescent="0.3">
      <c r="A1304" s="3">
        <v>130.19999999999999</v>
      </c>
      <c r="B1304" s="3">
        <v>12654.99512</v>
      </c>
      <c r="C1304" s="3" t="s">
        <v>1849</v>
      </c>
      <c r="D1304" s="3">
        <v>6099.0605500000001</v>
      </c>
      <c r="E1304" s="3" t="s">
        <v>1849</v>
      </c>
    </row>
    <row r="1305" spans="1:5" x14ac:dyDescent="0.3">
      <c r="A1305" s="3">
        <v>130.30000000000001</v>
      </c>
      <c r="B1305" s="3">
        <v>12654.99512</v>
      </c>
      <c r="C1305" s="3" t="s">
        <v>1849</v>
      </c>
      <c r="D1305" s="3">
        <v>6099.0551800000003</v>
      </c>
      <c r="E1305" s="3" t="s">
        <v>1849</v>
      </c>
    </row>
    <row r="1306" spans="1:5" x14ac:dyDescent="0.3">
      <c r="A1306" s="3">
        <v>130.4</v>
      </c>
      <c r="B1306" s="3">
        <v>12654.99512</v>
      </c>
      <c r="C1306" s="3" t="s">
        <v>1849</v>
      </c>
      <c r="D1306" s="3">
        <v>6099.0502900000001</v>
      </c>
      <c r="E1306" s="3" t="s">
        <v>1849</v>
      </c>
    </row>
    <row r="1307" spans="1:5" x14ac:dyDescent="0.3">
      <c r="A1307" s="3">
        <v>130.501</v>
      </c>
      <c r="B1307" s="3">
        <v>12654.99512</v>
      </c>
      <c r="C1307" s="3" t="s">
        <v>1849</v>
      </c>
      <c r="D1307" s="3">
        <v>6099.0459000000001</v>
      </c>
      <c r="E1307" s="3" t="s">
        <v>1849</v>
      </c>
    </row>
    <row r="1308" spans="1:5" x14ac:dyDescent="0.3">
      <c r="A1308" s="3">
        <v>130.6</v>
      </c>
      <c r="B1308" s="3">
        <v>12654.99512</v>
      </c>
      <c r="C1308" s="3" t="s">
        <v>1849</v>
      </c>
      <c r="D1308" s="3">
        <v>6099.0419899999997</v>
      </c>
      <c r="E1308" s="3" t="s">
        <v>1849</v>
      </c>
    </row>
    <row r="1309" spans="1:5" x14ac:dyDescent="0.3">
      <c r="A1309" s="3">
        <v>130.69999999999999</v>
      </c>
      <c r="B1309" s="3">
        <v>12654.99512</v>
      </c>
      <c r="C1309" s="3" t="s">
        <v>1849</v>
      </c>
      <c r="D1309" s="3">
        <v>6099.0385699999997</v>
      </c>
      <c r="E1309" s="3" t="s">
        <v>1849</v>
      </c>
    </row>
    <row r="1310" spans="1:5" x14ac:dyDescent="0.3">
      <c r="A1310" s="3">
        <v>130.80000000000001</v>
      </c>
      <c r="B1310" s="3">
        <v>12654.99512</v>
      </c>
      <c r="C1310" s="3" t="s">
        <v>1849</v>
      </c>
      <c r="D1310" s="3">
        <v>6099.0351600000004</v>
      </c>
      <c r="E1310" s="3" t="s">
        <v>1849</v>
      </c>
    </row>
    <row r="1311" spans="1:5" x14ac:dyDescent="0.3">
      <c r="A1311" s="3">
        <v>130.9</v>
      </c>
      <c r="B1311" s="3">
        <v>12654.99512</v>
      </c>
      <c r="C1311" s="3" t="s">
        <v>1849</v>
      </c>
      <c r="D1311" s="3">
        <v>6099.0322299999998</v>
      </c>
      <c r="E1311" s="3" t="s">
        <v>1849</v>
      </c>
    </row>
    <row r="1312" spans="1:5" x14ac:dyDescent="0.3">
      <c r="A1312" s="3">
        <v>131</v>
      </c>
      <c r="B1312" s="3">
        <v>12654.99512</v>
      </c>
      <c r="C1312" s="3" t="s">
        <v>1849</v>
      </c>
      <c r="D1312" s="3">
        <v>6099.0293000000001</v>
      </c>
      <c r="E1312" s="3" t="s">
        <v>1849</v>
      </c>
    </row>
    <row r="1313" spans="1:5" x14ac:dyDescent="0.3">
      <c r="A1313" s="3">
        <v>131.1</v>
      </c>
      <c r="B1313" s="3">
        <v>12654.99512</v>
      </c>
      <c r="C1313" s="3" t="s">
        <v>1849</v>
      </c>
      <c r="D1313" s="3">
        <v>6099.0268599999999</v>
      </c>
      <c r="E1313" s="3" t="s">
        <v>1849</v>
      </c>
    </row>
    <row r="1314" spans="1:5" x14ac:dyDescent="0.3">
      <c r="A1314" s="3">
        <v>131.19999999999999</v>
      </c>
      <c r="B1314" s="3">
        <v>12654.99512</v>
      </c>
      <c r="C1314" s="3" t="s">
        <v>1849</v>
      </c>
      <c r="D1314" s="3">
        <v>6099.02441</v>
      </c>
      <c r="E1314" s="3" t="s">
        <v>1849</v>
      </c>
    </row>
    <row r="1315" spans="1:5" x14ac:dyDescent="0.3">
      <c r="A1315" s="3">
        <v>131.30000000000001</v>
      </c>
      <c r="B1315" s="3">
        <v>12654.99512</v>
      </c>
      <c r="C1315" s="3" t="s">
        <v>1849</v>
      </c>
      <c r="D1315" s="3">
        <v>6099.0224600000001</v>
      </c>
      <c r="E1315" s="3" t="s">
        <v>1849</v>
      </c>
    </row>
    <row r="1316" spans="1:5" x14ac:dyDescent="0.3">
      <c r="A1316" s="3">
        <v>131.4</v>
      </c>
      <c r="B1316" s="3">
        <v>12654.99512</v>
      </c>
      <c r="C1316" s="3" t="s">
        <v>1849</v>
      </c>
      <c r="D1316" s="3">
        <v>6099.0205100000003</v>
      </c>
      <c r="E1316" s="3" t="s">
        <v>1849</v>
      </c>
    </row>
    <row r="1317" spans="1:5" x14ac:dyDescent="0.3">
      <c r="A1317" s="3">
        <v>131.5</v>
      </c>
      <c r="B1317" s="3">
        <v>12654.99512</v>
      </c>
      <c r="C1317" s="3" t="s">
        <v>1849</v>
      </c>
      <c r="D1317" s="3">
        <v>6099.0185499999998</v>
      </c>
      <c r="E1317" s="3" t="s">
        <v>1849</v>
      </c>
    </row>
    <row r="1318" spans="1:5" x14ac:dyDescent="0.3">
      <c r="A1318" s="3">
        <v>131.6</v>
      </c>
      <c r="B1318" s="3">
        <v>12654.99512</v>
      </c>
      <c r="C1318" s="3" t="s">
        <v>1849</v>
      </c>
      <c r="D1318" s="3">
        <v>6099.0170900000003</v>
      </c>
      <c r="E1318" s="3" t="s">
        <v>1849</v>
      </c>
    </row>
    <row r="1319" spans="1:5" x14ac:dyDescent="0.3">
      <c r="A1319" s="3">
        <v>131.69999999999999</v>
      </c>
      <c r="B1319" s="3">
        <v>12654.99512</v>
      </c>
      <c r="C1319" s="3" t="s">
        <v>1849</v>
      </c>
      <c r="D1319" s="3">
        <v>6099.0156299999999</v>
      </c>
      <c r="E1319" s="3" t="s">
        <v>1849</v>
      </c>
    </row>
    <row r="1320" spans="1:5" x14ac:dyDescent="0.3">
      <c r="A1320" s="3">
        <v>131.80000000000001</v>
      </c>
      <c r="B1320" s="3">
        <v>12654.99512</v>
      </c>
      <c r="C1320" s="3" t="s">
        <v>1849</v>
      </c>
      <c r="D1320" s="3">
        <v>6099.0141599999997</v>
      </c>
      <c r="E1320" s="3" t="s">
        <v>1849</v>
      </c>
    </row>
    <row r="1321" spans="1:5" x14ac:dyDescent="0.3">
      <c r="A1321" s="3">
        <v>131.9</v>
      </c>
      <c r="B1321" s="3">
        <v>12654.99512</v>
      </c>
      <c r="C1321" s="3" t="s">
        <v>1849</v>
      </c>
      <c r="D1321" s="3">
        <v>6099.0131799999999</v>
      </c>
      <c r="E1321" s="3" t="s">
        <v>1849</v>
      </c>
    </row>
    <row r="1322" spans="1:5" x14ac:dyDescent="0.3">
      <c r="A1322" s="3">
        <v>132</v>
      </c>
      <c r="B1322" s="3">
        <v>12654.99512</v>
      </c>
      <c r="C1322" s="3" t="s">
        <v>1849</v>
      </c>
      <c r="D1322" s="3">
        <v>6099.0122099999999</v>
      </c>
      <c r="E1322" s="3" t="s">
        <v>1849</v>
      </c>
    </row>
    <row r="1323" spans="1:5" x14ac:dyDescent="0.3">
      <c r="A1323" s="3">
        <v>132.1</v>
      </c>
      <c r="B1323" s="3">
        <v>12654.99512</v>
      </c>
      <c r="C1323" s="3" t="s">
        <v>1849</v>
      </c>
      <c r="D1323" s="3">
        <v>6099.0112300000001</v>
      </c>
      <c r="E1323" s="3" t="s">
        <v>1849</v>
      </c>
    </row>
    <row r="1324" spans="1:5" x14ac:dyDescent="0.3">
      <c r="A1324" s="3">
        <v>132.19999999999999</v>
      </c>
      <c r="B1324" s="3">
        <v>12654.99512</v>
      </c>
      <c r="C1324" s="3" t="s">
        <v>1849</v>
      </c>
      <c r="D1324" s="3">
        <v>6099.0102500000003</v>
      </c>
      <c r="E1324" s="3" t="s">
        <v>1849</v>
      </c>
    </row>
    <row r="1325" spans="1:5" x14ac:dyDescent="0.3">
      <c r="A1325" s="3">
        <v>132.30000000000001</v>
      </c>
      <c r="B1325" s="3">
        <v>12654.99512</v>
      </c>
      <c r="C1325" s="3" t="s">
        <v>1849</v>
      </c>
      <c r="D1325" s="3">
        <v>6099.0092800000002</v>
      </c>
      <c r="E1325" s="3" t="s">
        <v>1849</v>
      </c>
    </row>
    <row r="1326" spans="1:5" x14ac:dyDescent="0.3">
      <c r="A1326" s="3">
        <v>132.4</v>
      </c>
      <c r="B1326" s="3">
        <v>12654.99512</v>
      </c>
      <c r="C1326" s="3" t="s">
        <v>1849</v>
      </c>
      <c r="D1326" s="3">
        <v>6099.0083000000004</v>
      </c>
      <c r="E1326" s="3" t="s">
        <v>1849</v>
      </c>
    </row>
    <row r="1327" spans="1:5" x14ac:dyDescent="0.3">
      <c r="A1327" s="3">
        <v>132.5</v>
      </c>
      <c r="B1327" s="3">
        <v>12654.99512</v>
      </c>
      <c r="C1327" s="3" t="s">
        <v>1849</v>
      </c>
      <c r="D1327" s="3">
        <v>6099.0078100000001</v>
      </c>
      <c r="E1327" s="3" t="s">
        <v>1849</v>
      </c>
    </row>
    <row r="1328" spans="1:5" x14ac:dyDescent="0.3">
      <c r="A1328" s="3">
        <v>132.6</v>
      </c>
      <c r="B1328" s="3">
        <v>12654.99512</v>
      </c>
      <c r="C1328" s="3" t="s">
        <v>1849</v>
      </c>
      <c r="D1328" s="3">
        <v>6099.0073199999997</v>
      </c>
      <c r="E1328" s="3" t="s">
        <v>1849</v>
      </c>
    </row>
    <row r="1329" spans="1:5" x14ac:dyDescent="0.3">
      <c r="A1329" s="3">
        <v>132.69999999999999</v>
      </c>
      <c r="B1329" s="3">
        <v>12654.99512</v>
      </c>
      <c r="C1329" s="3" t="s">
        <v>1849</v>
      </c>
      <c r="D1329" s="3">
        <v>6099.00684</v>
      </c>
      <c r="E1329" s="3" t="s">
        <v>1849</v>
      </c>
    </row>
    <row r="1330" spans="1:5" x14ac:dyDescent="0.3">
      <c r="A1330" s="3">
        <v>132.80000000000001</v>
      </c>
      <c r="B1330" s="3">
        <v>12654.99512</v>
      </c>
      <c r="C1330" s="3" t="s">
        <v>1849</v>
      </c>
      <c r="D1330" s="3">
        <v>6308.5839800000003</v>
      </c>
      <c r="E1330" s="3" t="s">
        <v>1849</v>
      </c>
    </row>
    <row r="1331" spans="1:5" x14ac:dyDescent="0.3">
      <c r="A1331" s="3">
        <v>132.9</v>
      </c>
      <c r="B1331" s="3">
        <v>12654.99512</v>
      </c>
      <c r="C1331" s="3" t="s">
        <v>1849</v>
      </c>
      <c r="D1331" s="3">
        <v>6500.1230500000001</v>
      </c>
      <c r="E1331" s="3" t="s">
        <v>1849</v>
      </c>
    </row>
    <row r="1332" spans="1:5" x14ac:dyDescent="0.3">
      <c r="A1332" s="3">
        <v>133</v>
      </c>
      <c r="B1332" s="3">
        <v>12654.99512</v>
      </c>
      <c r="C1332" s="3" t="s">
        <v>1849</v>
      </c>
      <c r="D1332" s="3">
        <v>6675.1762699999999</v>
      </c>
      <c r="E1332" s="3" t="s">
        <v>1849</v>
      </c>
    </row>
    <row r="1333" spans="1:5" x14ac:dyDescent="0.3">
      <c r="A1333" s="3">
        <v>133.1</v>
      </c>
      <c r="B1333" s="3">
        <v>12654.99512</v>
      </c>
      <c r="C1333" s="3" t="s">
        <v>1849</v>
      </c>
      <c r="D1333" s="3">
        <v>6835.16309</v>
      </c>
      <c r="E1333" s="3" t="s">
        <v>1849</v>
      </c>
    </row>
    <row r="1334" spans="1:5" x14ac:dyDescent="0.3">
      <c r="A1334" s="3">
        <v>133.19999999999999</v>
      </c>
      <c r="B1334" s="3">
        <v>12654.99512</v>
      </c>
      <c r="C1334" s="3" t="s">
        <v>1849</v>
      </c>
      <c r="D1334" s="3">
        <v>6981.3798800000004</v>
      </c>
      <c r="E1334" s="3" t="s">
        <v>1849</v>
      </c>
    </row>
    <row r="1335" spans="1:5" x14ac:dyDescent="0.3">
      <c r="A1335" s="3">
        <v>133.30000000000001</v>
      </c>
      <c r="B1335" s="3">
        <v>12654.99512</v>
      </c>
      <c r="C1335" s="3" t="s">
        <v>1849</v>
      </c>
      <c r="D1335" s="3">
        <v>7115.0122099999999</v>
      </c>
      <c r="E1335" s="3" t="s">
        <v>1849</v>
      </c>
    </row>
    <row r="1336" spans="1:5" x14ac:dyDescent="0.3">
      <c r="A1336" s="3">
        <v>133.4</v>
      </c>
      <c r="B1336" s="3">
        <v>12654.99512</v>
      </c>
      <c r="C1336" s="3" t="s">
        <v>1849</v>
      </c>
      <c r="D1336" s="3">
        <v>7237.1425799999997</v>
      </c>
      <c r="E1336" s="3" t="s">
        <v>1849</v>
      </c>
    </row>
    <row r="1337" spans="1:5" x14ac:dyDescent="0.3">
      <c r="A1337" s="3">
        <v>133.5</v>
      </c>
      <c r="B1337" s="3">
        <v>12654.99512</v>
      </c>
      <c r="C1337" s="3" t="s">
        <v>1849</v>
      </c>
      <c r="D1337" s="3">
        <v>7348.7617200000004</v>
      </c>
      <c r="E1337" s="3" t="s">
        <v>1849</v>
      </c>
    </row>
    <row r="1338" spans="1:5" x14ac:dyDescent="0.3">
      <c r="A1338" s="3">
        <v>133.6</v>
      </c>
      <c r="B1338" s="3">
        <v>12654.99512</v>
      </c>
      <c r="C1338" s="3" t="s">
        <v>1849</v>
      </c>
      <c r="D1338" s="3">
        <v>7450.7739300000003</v>
      </c>
      <c r="E1338" s="3" t="s">
        <v>1849</v>
      </c>
    </row>
    <row r="1339" spans="1:5" x14ac:dyDescent="0.3">
      <c r="A1339" s="3">
        <v>133.69999999999999</v>
      </c>
      <c r="B1339" s="3">
        <v>12654.99512</v>
      </c>
      <c r="C1339" s="3" t="s">
        <v>1849</v>
      </c>
      <c r="D1339" s="3">
        <v>7544.0058600000002</v>
      </c>
      <c r="E1339" s="3" t="s">
        <v>1849</v>
      </c>
    </row>
    <row r="1340" spans="1:5" x14ac:dyDescent="0.3">
      <c r="A1340" s="3">
        <v>133.80000000000001</v>
      </c>
      <c r="B1340" s="3">
        <v>12654.99512</v>
      </c>
      <c r="C1340" s="3" t="s">
        <v>1849</v>
      </c>
      <c r="D1340" s="3">
        <v>7629.2133800000001</v>
      </c>
      <c r="E1340" s="3" t="s">
        <v>1849</v>
      </c>
    </row>
    <row r="1341" spans="1:5" x14ac:dyDescent="0.3">
      <c r="A1341" s="3">
        <v>133.9</v>
      </c>
      <c r="B1341" s="3">
        <v>12654.99512</v>
      </c>
      <c r="C1341" s="3" t="s">
        <v>1849</v>
      </c>
      <c r="D1341" s="3">
        <v>7707.0874000000003</v>
      </c>
      <c r="E1341" s="3" t="s">
        <v>1849</v>
      </c>
    </row>
    <row r="1342" spans="1:5" x14ac:dyDescent="0.3">
      <c r="A1342" s="3">
        <v>134</v>
      </c>
      <c r="B1342" s="3">
        <v>12654.99512</v>
      </c>
      <c r="C1342" s="3" t="s">
        <v>1849</v>
      </c>
      <c r="D1342" s="3">
        <v>7778.2587899999999</v>
      </c>
      <c r="E1342" s="3" t="s">
        <v>1849</v>
      </c>
    </row>
    <row r="1343" spans="1:5" x14ac:dyDescent="0.3">
      <c r="A1343" s="3">
        <v>134.1</v>
      </c>
      <c r="B1343" s="3">
        <v>12654.99512</v>
      </c>
      <c r="C1343" s="3" t="s">
        <v>1849</v>
      </c>
      <c r="D1343" s="3">
        <v>7843.3046899999999</v>
      </c>
      <c r="E1343" s="3" t="s">
        <v>1849</v>
      </c>
    </row>
    <row r="1344" spans="1:5" x14ac:dyDescent="0.3">
      <c r="A1344" s="3">
        <v>134.19999999999999</v>
      </c>
      <c r="B1344" s="3">
        <v>12654.99512</v>
      </c>
      <c r="C1344" s="3" t="s">
        <v>1849</v>
      </c>
      <c r="D1344" s="3">
        <v>7902.7519499999999</v>
      </c>
      <c r="E1344" s="3" t="s">
        <v>1849</v>
      </c>
    </row>
    <row r="1345" spans="1:5" x14ac:dyDescent="0.3">
      <c r="A1345" s="3">
        <v>134.30000000000001</v>
      </c>
      <c r="B1345" s="3">
        <v>12654.99512</v>
      </c>
      <c r="C1345" s="3" t="s">
        <v>1849</v>
      </c>
      <c r="D1345" s="3">
        <v>7957.0825199999999</v>
      </c>
      <c r="E1345" s="3" t="s">
        <v>1849</v>
      </c>
    </row>
    <row r="1346" spans="1:5" x14ac:dyDescent="0.3">
      <c r="A1346" s="3">
        <v>134.4</v>
      </c>
      <c r="B1346" s="3">
        <v>12654.99512</v>
      </c>
      <c r="C1346" s="3" t="s">
        <v>1849</v>
      </c>
      <c r="D1346" s="3">
        <v>8006.7372999999998</v>
      </c>
      <c r="E1346" s="3" t="s">
        <v>1849</v>
      </c>
    </row>
    <row r="1347" spans="1:5" x14ac:dyDescent="0.3">
      <c r="A1347" s="3">
        <v>134.5</v>
      </c>
      <c r="B1347" s="3">
        <v>12654.99512</v>
      </c>
      <c r="C1347" s="3" t="s">
        <v>1849</v>
      </c>
      <c r="D1347" s="3">
        <v>8052.11816</v>
      </c>
      <c r="E1347" s="3" t="s">
        <v>1849</v>
      </c>
    </row>
    <row r="1348" spans="1:5" x14ac:dyDescent="0.3">
      <c r="A1348" s="3">
        <v>134.6</v>
      </c>
      <c r="B1348" s="3">
        <v>12654.99512</v>
      </c>
      <c r="C1348" s="3" t="s">
        <v>1849</v>
      </c>
      <c r="D1348" s="3">
        <v>8093.5932599999996</v>
      </c>
      <c r="E1348" s="3" t="s">
        <v>1849</v>
      </c>
    </row>
    <row r="1349" spans="1:5" x14ac:dyDescent="0.3">
      <c r="A1349" s="3">
        <v>134.69999999999999</v>
      </c>
      <c r="B1349" s="3">
        <v>12654.99512</v>
      </c>
      <c r="C1349" s="3" t="s">
        <v>1849</v>
      </c>
      <c r="D1349" s="3">
        <v>8131.4985399999996</v>
      </c>
      <c r="E1349" s="3" t="s">
        <v>1849</v>
      </c>
    </row>
    <row r="1350" spans="1:5" x14ac:dyDescent="0.3">
      <c r="A1350" s="3">
        <v>134.80000000000001</v>
      </c>
      <c r="B1350" s="3">
        <v>12654.99512</v>
      </c>
      <c r="C1350" s="3" t="s">
        <v>1849</v>
      </c>
      <c r="D1350" s="3">
        <v>8166.1415999999999</v>
      </c>
      <c r="E1350" s="3" t="s">
        <v>1849</v>
      </c>
    </row>
    <row r="1351" spans="1:5" x14ac:dyDescent="0.3">
      <c r="A1351" s="3">
        <v>134.9</v>
      </c>
      <c r="B1351" s="3">
        <v>12654.99512</v>
      </c>
      <c r="C1351" s="3" t="s">
        <v>1849</v>
      </c>
      <c r="D1351" s="3">
        <v>8197.8027299999994</v>
      </c>
      <c r="E1351" s="3" t="s">
        <v>1849</v>
      </c>
    </row>
    <row r="1352" spans="1:5" x14ac:dyDescent="0.3">
      <c r="A1352" s="3">
        <v>135</v>
      </c>
      <c r="B1352" s="3">
        <v>12654.99512</v>
      </c>
      <c r="C1352" s="3" t="s">
        <v>1849</v>
      </c>
      <c r="D1352" s="3">
        <v>8226.7392600000003</v>
      </c>
      <c r="E1352" s="3" t="s">
        <v>1849</v>
      </c>
    </row>
    <row r="1353" spans="1:5" x14ac:dyDescent="0.3">
      <c r="A1353" s="3">
        <v>135.1</v>
      </c>
      <c r="B1353" s="3">
        <v>12654.99512</v>
      </c>
      <c r="C1353" s="3" t="s">
        <v>1849</v>
      </c>
      <c r="D1353" s="3">
        <v>8253.1845699999994</v>
      </c>
      <c r="E1353" s="3" t="s">
        <v>1849</v>
      </c>
    </row>
    <row r="1354" spans="1:5" x14ac:dyDescent="0.3">
      <c r="A1354" s="3">
        <v>135.19999999999999</v>
      </c>
      <c r="B1354" s="3">
        <v>12654.99512</v>
      </c>
      <c r="C1354" s="3" t="s">
        <v>1849</v>
      </c>
      <c r="D1354" s="3">
        <v>8277.3544899999997</v>
      </c>
      <c r="E1354" s="3" t="s">
        <v>1849</v>
      </c>
    </row>
    <row r="1355" spans="1:5" x14ac:dyDescent="0.3">
      <c r="A1355" s="3">
        <v>135.30000000000001</v>
      </c>
      <c r="B1355" s="3">
        <v>12654.99512</v>
      </c>
      <c r="C1355" s="3" t="s">
        <v>1849</v>
      </c>
      <c r="D1355" s="3">
        <v>8299.4433599999993</v>
      </c>
      <c r="E1355" s="3" t="s">
        <v>1849</v>
      </c>
    </row>
    <row r="1356" spans="1:5" x14ac:dyDescent="0.3">
      <c r="A1356" s="3">
        <v>135.4</v>
      </c>
      <c r="B1356" s="3">
        <v>12654.99512</v>
      </c>
      <c r="C1356" s="3" t="s">
        <v>1849</v>
      </c>
      <c r="D1356" s="3">
        <v>8319.63184</v>
      </c>
      <c r="E1356" s="3" t="s">
        <v>1849</v>
      </c>
    </row>
    <row r="1357" spans="1:5" x14ac:dyDescent="0.3">
      <c r="A1357" s="3">
        <v>135.5</v>
      </c>
      <c r="B1357" s="3">
        <v>12654.99512</v>
      </c>
      <c r="C1357" s="3" t="s">
        <v>1849</v>
      </c>
      <c r="D1357" s="3">
        <v>8338.0820299999996</v>
      </c>
      <c r="E1357" s="3" t="s">
        <v>1849</v>
      </c>
    </row>
    <row r="1358" spans="1:5" x14ac:dyDescent="0.3">
      <c r="A1358" s="3">
        <v>135.6</v>
      </c>
      <c r="B1358" s="3">
        <v>12654.99512</v>
      </c>
      <c r="C1358" s="3" t="s">
        <v>1849</v>
      </c>
      <c r="D1358" s="3">
        <v>8354.94434</v>
      </c>
      <c r="E1358" s="3" t="s">
        <v>1849</v>
      </c>
    </row>
    <row r="1359" spans="1:5" x14ac:dyDescent="0.3">
      <c r="A1359" s="3">
        <v>135.69999999999999</v>
      </c>
      <c r="B1359" s="3">
        <v>12654.99512</v>
      </c>
      <c r="C1359" s="3" t="s">
        <v>1849</v>
      </c>
      <c r="D1359" s="3">
        <v>8370.3554700000004</v>
      </c>
      <c r="E1359" s="3" t="s">
        <v>1849</v>
      </c>
    </row>
    <row r="1360" spans="1:5" x14ac:dyDescent="0.3">
      <c r="A1360" s="3">
        <v>135.80000000000001</v>
      </c>
      <c r="B1360" s="3">
        <v>12654.99512</v>
      </c>
      <c r="C1360" s="3" t="s">
        <v>1849</v>
      </c>
      <c r="D1360" s="3">
        <v>8384.4404300000006</v>
      </c>
      <c r="E1360" s="3" t="s">
        <v>1849</v>
      </c>
    </row>
    <row r="1361" spans="1:5" x14ac:dyDescent="0.3">
      <c r="A1361" s="3">
        <v>135.9</v>
      </c>
      <c r="B1361" s="3">
        <v>12654.99512</v>
      </c>
      <c r="C1361" s="3" t="s">
        <v>1849</v>
      </c>
      <c r="D1361" s="3">
        <v>8397.3125</v>
      </c>
      <c r="E1361" s="3" t="s">
        <v>1849</v>
      </c>
    </row>
    <row r="1362" spans="1:5" x14ac:dyDescent="0.3">
      <c r="A1362" s="3">
        <v>136</v>
      </c>
      <c r="B1362" s="3">
        <v>12654.99512</v>
      </c>
      <c r="C1362" s="3" t="s">
        <v>1849</v>
      </c>
      <c r="D1362" s="3">
        <v>8409.0771499999992</v>
      </c>
      <c r="E1362" s="3" t="s">
        <v>1849</v>
      </c>
    </row>
    <row r="1363" spans="1:5" x14ac:dyDescent="0.3">
      <c r="A1363" s="3">
        <v>136.1</v>
      </c>
      <c r="B1363" s="3">
        <v>12654.99512</v>
      </c>
      <c r="C1363" s="3" t="s">
        <v>1849</v>
      </c>
      <c r="D1363" s="3">
        <v>8419.8291000000008</v>
      </c>
      <c r="E1363" s="3" t="s">
        <v>1849</v>
      </c>
    </row>
    <row r="1364" spans="1:5" x14ac:dyDescent="0.3">
      <c r="A1364" s="3">
        <v>136.19999999999999</v>
      </c>
      <c r="B1364" s="3">
        <v>12654.99512</v>
      </c>
      <c r="C1364" s="3" t="s">
        <v>1849</v>
      </c>
      <c r="D1364" s="3">
        <v>8429.6552699999993</v>
      </c>
      <c r="E1364" s="3" t="s">
        <v>1849</v>
      </c>
    </row>
    <row r="1365" spans="1:5" x14ac:dyDescent="0.3">
      <c r="A1365" s="3">
        <v>136.30000000000001</v>
      </c>
      <c r="B1365" s="3">
        <v>12654.99512</v>
      </c>
      <c r="C1365" s="3" t="s">
        <v>1849</v>
      </c>
      <c r="D1365" s="3">
        <v>8438.6357399999997</v>
      </c>
      <c r="E1365" s="3" t="s">
        <v>1849</v>
      </c>
    </row>
    <row r="1366" spans="1:5" x14ac:dyDescent="0.3">
      <c r="A1366" s="3">
        <v>136.4</v>
      </c>
      <c r="B1366" s="3">
        <v>12654.99512</v>
      </c>
      <c r="C1366" s="3" t="s">
        <v>1849</v>
      </c>
      <c r="D1366" s="3">
        <v>8446.84375</v>
      </c>
      <c r="E1366" s="3" t="s">
        <v>1849</v>
      </c>
    </row>
    <row r="1367" spans="1:5" x14ac:dyDescent="0.3">
      <c r="A1367" s="3">
        <v>136.5</v>
      </c>
      <c r="B1367" s="3">
        <v>12654.99512</v>
      </c>
      <c r="C1367" s="3" t="s">
        <v>1849</v>
      </c>
      <c r="D1367" s="3">
        <v>8454.3447300000007</v>
      </c>
      <c r="E1367" s="3" t="s">
        <v>1849</v>
      </c>
    </row>
    <row r="1368" spans="1:5" x14ac:dyDescent="0.3">
      <c r="A1368" s="3">
        <v>136.6</v>
      </c>
      <c r="B1368" s="3">
        <v>12654.99512</v>
      </c>
      <c r="C1368" s="3" t="s">
        <v>1849</v>
      </c>
      <c r="D1368" s="3">
        <v>8461.2001999999993</v>
      </c>
      <c r="E1368" s="3" t="s">
        <v>1849</v>
      </c>
    </row>
    <row r="1369" spans="1:5" x14ac:dyDescent="0.3">
      <c r="A1369" s="3">
        <v>136.69999999999999</v>
      </c>
      <c r="B1369" s="3">
        <v>12654.99512</v>
      </c>
      <c r="C1369" s="3" t="s">
        <v>1849</v>
      </c>
      <c r="D1369" s="3">
        <v>8467.4658199999994</v>
      </c>
      <c r="E1369" s="3" t="s">
        <v>1849</v>
      </c>
    </row>
    <row r="1370" spans="1:5" x14ac:dyDescent="0.3">
      <c r="A1370" s="3">
        <v>136.80000000000001</v>
      </c>
      <c r="B1370" s="3">
        <v>12654.99512</v>
      </c>
      <c r="C1370" s="3" t="s">
        <v>1849</v>
      </c>
      <c r="D1370" s="3">
        <v>8473.1923800000004</v>
      </c>
      <c r="E1370" s="3" t="s">
        <v>1849</v>
      </c>
    </row>
    <row r="1371" spans="1:5" x14ac:dyDescent="0.3">
      <c r="A1371" s="3">
        <v>136.9</v>
      </c>
      <c r="B1371" s="3">
        <v>12654.99512</v>
      </c>
      <c r="C1371" s="3" t="s">
        <v>1849</v>
      </c>
      <c r="D1371" s="3">
        <v>8478.4257799999996</v>
      </c>
      <c r="E1371" s="3" t="s">
        <v>1849</v>
      </c>
    </row>
    <row r="1372" spans="1:5" x14ac:dyDescent="0.3">
      <c r="A1372" s="3">
        <v>137</v>
      </c>
      <c r="B1372" s="3">
        <v>12654.99512</v>
      </c>
      <c r="C1372" s="3" t="s">
        <v>1849</v>
      </c>
      <c r="D1372" s="3">
        <v>8483.2089799999994</v>
      </c>
      <c r="E1372" s="3" t="s">
        <v>1849</v>
      </c>
    </row>
    <row r="1373" spans="1:5" x14ac:dyDescent="0.3">
      <c r="A1373" s="3">
        <v>137.1</v>
      </c>
      <c r="B1373" s="3">
        <v>12654.99512</v>
      </c>
      <c r="C1373" s="3" t="s">
        <v>1849</v>
      </c>
      <c r="D1373" s="3">
        <v>8487.5800799999997</v>
      </c>
      <c r="E1373" s="3" t="s">
        <v>1849</v>
      </c>
    </row>
    <row r="1374" spans="1:5" x14ac:dyDescent="0.3">
      <c r="A1374" s="3">
        <v>137.19999999999999</v>
      </c>
      <c r="B1374" s="3">
        <v>12654.99512</v>
      </c>
      <c r="C1374" s="3" t="s">
        <v>1849</v>
      </c>
      <c r="D1374" s="3">
        <v>8491.5751999999993</v>
      </c>
      <c r="E1374" s="3" t="s">
        <v>1849</v>
      </c>
    </row>
    <row r="1375" spans="1:5" x14ac:dyDescent="0.3">
      <c r="A1375" s="3">
        <v>137.30000000000001</v>
      </c>
      <c r="B1375" s="3">
        <v>12654.99512</v>
      </c>
      <c r="C1375" s="3" t="s">
        <v>1849</v>
      </c>
      <c r="D1375" s="3">
        <v>8495.2265599999992</v>
      </c>
      <c r="E1375" s="3" t="s">
        <v>1849</v>
      </c>
    </row>
    <row r="1376" spans="1:5" x14ac:dyDescent="0.3">
      <c r="A1376" s="3">
        <v>137.4</v>
      </c>
      <c r="B1376" s="3">
        <v>12654.99512</v>
      </c>
      <c r="C1376" s="3" t="s">
        <v>1849</v>
      </c>
      <c r="D1376" s="3">
        <v>8498.5634800000007</v>
      </c>
      <c r="E1376" s="3" t="s">
        <v>1849</v>
      </c>
    </row>
    <row r="1377" spans="1:5" x14ac:dyDescent="0.3">
      <c r="A1377" s="3">
        <v>137.5</v>
      </c>
      <c r="B1377" s="3">
        <v>12654.99512</v>
      </c>
      <c r="C1377" s="3" t="s">
        <v>1849</v>
      </c>
      <c r="D1377" s="3">
        <v>8501.6132799999996</v>
      </c>
      <c r="E1377" s="3" t="s">
        <v>1849</v>
      </c>
    </row>
    <row r="1378" spans="1:5" x14ac:dyDescent="0.3">
      <c r="A1378" s="3">
        <v>137.6</v>
      </c>
      <c r="B1378" s="3">
        <v>12654.99512</v>
      </c>
      <c r="C1378" s="3" t="s">
        <v>1849</v>
      </c>
      <c r="D1378" s="3">
        <v>8504.4003900000007</v>
      </c>
      <c r="E1378" s="3" t="s">
        <v>1849</v>
      </c>
    </row>
    <row r="1379" spans="1:5" x14ac:dyDescent="0.3">
      <c r="A1379" s="3">
        <v>137.69999999999999</v>
      </c>
      <c r="B1379" s="3">
        <v>12654.99512</v>
      </c>
      <c r="C1379" s="3" t="s">
        <v>1849</v>
      </c>
      <c r="D1379" s="3">
        <v>8506.9482399999997</v>
      </c>
      <c r="E1379" s="3" t="s">
        <v>1849</v>
      </c>
    </row>
    <row r="1380" spans="1:5" x14ac:dyDescent="0.3">
      <c r="A1380" s="3">
        <v>137.80000000000001</v>
      </c>
      <c r="B1380" s="3">
        <v>12654.99512</v>
      </c>
      <c r="C1380" s="3" t="s">
        <v>1849</v>
      </c>
      <c r="D1380" s="3">
        <v>8509.2763699999996</v>
      </c>
      <c r="E1380" s="3" t="s">
        <v>1849</v>
      </c>
    </row>
    <row r="1381" spans="1:5" x14ac:dyDescent="0.3">
      <c r="A1381" s="3">
        <v>137.90799999999999</v>
      </c>
      <c r="B1381" s="3">
        <v>12654.99512</v>
      </c>
      <c r="C1381" s="3" t="s">
        <v>1849</v>
      </c>
      <c r="D1381" s="3">
        <v>8511.4043000000001</v>
      </c>
      <c r="E1381" s="3" t="s">
        <v>1849</v>
      </c>
    </row>
    <row r="1382" spans="1:5" x14ac:dyDescent="0.3">
      <c r="A1382" s="3">
        <v>138.006</v>
      </c>
      <c r="B1382" s="3">
        <v>12654.99512</v>
      </c>
      <c r="C1382" s="3" t="s">
        <v>1849</v>
      </c>
      <c r="D1382" s="3">
        <v>8513.3486300000004</v>
      </c>
      <c r="E1382" s="3" t="s">
        <v>1849</v>
      </c>
    </row>
    <row r="1383" spans="1:5" x14ac:dyDescent="0.3">
      <c r="A1383" s="3">
        <v>138.1</v>
      </c>
      <c r="B1383" s="3">
        <v>12654.99512</v>
      </c>
      <c r="C1383" s="3" t="s">
        <v>1849</v>
      </c>
      <c r="D1383" s="3">
        <v>8515.1259800000007</v>
      </c>
      <c r="E1383" s="3" t="s">
        <v>1849</v>
      </c>
    </row>
    <row r="1384" spans="1:5" x14ac:dyDescent="0.3">
      <c r="A1384" s="3">
        <v>138.19999999999999</v>
      </c>
      <c r="B1384" s="3">
        <v>12654.99512</v>
      </c>
      <c r="C1384" s="3" t="s">
        <v>1849</v>
      </c>
      <c r="D1384" s="3">
        <v>8516.75</v>
      </c>
      <c r="E1384" s="3" t="s">
        <v>1849</v>
      </c>
    </row>
    <row r="1385" spans="1:5" x14ac:dyDescent="0.3">
      <c r="A1385" s="3">
        <v>138.30000000000001</v>
      </c>
      <c r="B1385" s="3">
        <v>12654.99512</v>
      </c>
      <c r="C1385" s="3" t="s">
        <v>1849</v>
      </c>
      <c r="D1385" s="3">
        <v>8518.2343799999999</v>
      </c>
      <c r="E1385" s="3" t="s">
        <v>1849</v>
      </c>
    </row>
    <row r="1386" spans="1:5" x14ac:dyDescent="0.3">
      <c r="A1386" s="3">
        <v>138.4</v>
      </c>
      <c r="B1386" s="3">
        <v>12654.99512</v>
      </c>
      <c r="C1386" s="3" t="s">
        <v>1849</v>
      </c>
      <c r="D1386" s="3">
        <v>8519.5908199999994</v>
      </c>
      <c r="E1386" s="3" t="s">
        <v>1849</v>
      </c>
    </row>
    <row r="1387" spans="1:5" x14ac:dyDescent="0.3">
      <c r="A1387" s="3">
        <v>138.5</v>
      </c>
      <c r="B1387" s="3">
        <v>12654.99512</v>
      </c>
      <c r="C1387" s="3" t="s">
        <v>1849</v>
      </c>
      <c r="D1387" s="3">
        <v>8520.8310500000007</v>
      </c>
      <c r="E1387" s="3" t="s">
        <v>1849</v>
      </c>
    </row>
    <row r="1388" spans="1:5" x14ac:dyDescent="0.3">
      <c r="A1388" s="3">
        <v>138.6</v>
      </c>
      <c r="B1388" s="3">
        <v>12654.99512</v>
      </c>
      <c r="C1388" s="3" t="s">
        <v>1849</v>
      </c>
      <c r="D1388" s="3">
        <v>8521.9648400000005</v>
      </c>
      <c r="E1388" s="3" t="s">
        <v>1849</v>
      </c>
    </row>
    <row r="1389" spans="1:5" x14ac:dyDescent="0.3">
      <c r="A1389" s="3">
        <v>138.69999999999999</v>
      </c>
      <c r="B1389" s="3">
        <v>12654.99512</v>
      </c>
      <c r="C1389" s="3" t="s">
        <v>1849</v>
      </c>
      <c r="D1389" s="3">
        <v>8523.0009800000007</v>
      </c>
      <c r="E1389" s="3" t="s">
        <v>1849</v>
      </c>
    </row>
    <row r="1390" spans="1:5" x14ac:dyDescent="0.3">
      <c r="A1390" s="3">
        <v>138.80000000000001</v>
      </c>
      <c r="B1390" s="3">
        <v>12654.99512</v>
      </c>
      <c r="C1390" s="3" t="s">
        <v>1849</v>
      </c>
      <c r="D1390" s="3">
        <v>8523.9472700000006</v>
      </c>
      <c r="E1390" s="3" t="s">
        <v>1849</v>
      </c>
    </row>
    <row r="1391" spans="1:5" x14ac:dyDescent="0.3">
      <c r="A1391" s="3">
        <v>138.9</v>
      </c>
      <c r="B1391" s="3">
        <v>12654.99512</v>
      </c>
      <c r="C1391" s="3" t="s">
        <v>1849</v>
      </c>
      <c r="D1391" s="3">
        <v>8524.8125</v>
      </c>
      <c r="E1391" s="3" t="s">
        <v>1849</v>
      </c>
    </row>
    <row r="1392" spans="1:5" x14ac:dyDescent="0.3">
      <c r="A1392" s="3">
        <v>139</v>
      </c>
      <c r="B1392" s="3">
        <v>12654.99512</v>
      </c>
      <c r="C1392" s="3" t="s">
        <v>1849</v>
      </c>
      <c r="D1392" s="3">
        <v>8525.6035200000006</v>
      </c>
      <c r="E1392" s="3" t="s">
        <v>1849</v>
      </c>
    </row>
    <row r="1393" spans="1:5" x14ac:dyDescent="0.3">
      <c r="A1393" s="3">
        <v>139.1</v>
      </c>
      <c r="B1393" s="3">
        <v>12654.99512</v>
      </c>
      <c r="C1393" s="3" t="s">
        <v>1849</v>
      </c>
      <c r="D1393" s="3">
        <v>8526.3261700000003</v>
      </c>
      <c r="E1393" s="3" t="s">
        <v>1849</v>
      </c>
    </row>
    <row r="1394" spans="1:5" x14ac:dyDescent="0.3">
      <c r="A1394" s="3">
        <v>139.19999999999999</v>
      </c>
      <c r="B1394" s="3">
        <v>12654.99512</v>
      </c>
      <c r="C1394" s="3" t="s">
        <v>1849</v>
      </c>
      <c r="D1394" s="3">
        <v>8526.9863299999997</v>
      </c>
      <c r="E1394" s="3" t="s">
        <v>1849</v>
      </c>
    </row>
    <row r="1395" spans="1:5" x14ac:dyDescent="0.3">
      <c r="A1395" s="3">
        <v>139.30000000000001</v>
      </c>
      <c r="B1395" s="3">
        <v>12654.99512</v>
      </c>
      <c r="C1395" s="3" t="s">
        <v>1849</v>
      </c>
      <c r="D1395" s="3">
        <v>8527.5898400000005</v>
      </c>
      <c r="E1395" s="3" t="s">
        <v>1849</v>
      </c>
    </row>
    <row r="1396" spans="1:5" x14ac:dyDescent="0.3">
      <c r="A1396" s="3">
        <v>139.40100000000001</v>
      </c>
      <c r="B1396" s="3">
        <v>12654.99512</v>
      </c>
      <c r="C1396" s="3" t="s">
        <v>1849</v>
      </c>
      <c r="D1396" s="3">
        <v>8528.1416000000008</v>
      </c>
      <c r="E1396" s="3" t="s">
        <v>1849</v>
      </c>
    </row>
    <row r="1397" spans="1:5" x14ac:dyDescent="0.3">
      <c r="A1397" s="3">
        <v>139.5</v>
      </c>
      <c r="B1397" s="3">
        <v>12654.99512</v>
      </c>
      <c r="C1397" s="3" t="s">
        <v>1849</v>
      </c>
      <c r="D1397" s="3">
        <v>8528.6455100000003</v>
      </c>
      <c r="E1397" s="3" t="s">
        <v>1849</v>
      </c>
    </row>
    <row r="1398" spans="1:5" x14ac:dyDescent="0.3">
      <c r="A1398" s="3">
        <v>139.6</v>
      </c>
      <c r="B1398" s="3">
        <v>12654.99512</v>
      </c>
      <c r="C1398" s="3" t="s">
        <v>1849</v>
      </c>
      <c r="D1398" s="3">
        <v>8529.1064499999993</v>
      </c>
      <c r="E1398" s="3" t="s">
        <v>1849</v>
      </c>
    </row>
    <row r="1399" spans="1:5" x14ac:dyDescent="0.3">
      <c r="A1399" s="3">
        <v>139.69999999999999</v>
      </c>
      <c r="B1399" s="3">
        <v>12654.99512</v>
      </c>
      <c r="C1399" s="3" t="s">
        <v>1849</v>
      </c>
      <c r="D1399" s="3">
        <v>8529.5273400000005</v>
      </c>
      <c r="E1399" s="3" t="s">
        <v>1849</v>
      </c>
    </row>
    <row r="1400" spans="1:5" x14ac:dyDescent="0.3">
      <c r="A1400" s="3">
        <v>139.80000000000001</v>
      </c>
      <c r="B1400" s="3">
        <v>12654.99512</v>
      </c>
      <c r="C1400" s="3" t="s">
        <v>1849</v>
      </c>
      <c r="D1400" s="3">
        <v>8529.9121099999993</v>
      </c>
      <c r="E1400" s="3" t="s">
        <v>1849</v>
      </c>
    </row>
    <row r="1401" spans="1:5" x14ac:dyDescent="0.3">
      <c r="A1401" s="3">
        <v>139.9</v>
      </c>
      <c r="B1401" s="3">
        <v>12654.99512</v>
      </c>
      <c r="C1401" s="3" t="s">
        <v>1849</v>
      </c>
      <c r="D1401" s="3">
        <v>8530.2636700000003</v>
      </c>
      <c r="E1401" s="3" t="s">
        <v>1849</v>
      </c>
    </row>
    <row r="1402" spans="1:5" x14ac:dyDescent="0.3">
      <c r="A1402" s="3">
        <v>140</v>
      </c>
      <c r="B1402" s="3">
        <v>12654.99512</v>
      </c>
      <c r="C1402" s="3" t="s">
        <v>1849</v>
      </c>
      <c r="D1402" s="3">
        <v>8530.5849600000001</v>
      </c>
      <c r="E1402" s="3" t="s">
        <v>1849</v>
      </c>
    </row>
    <row r="1403" spans="1:5" x14ac:dyDescent="0.3">
      <c r="A1403" s="3">
        <v>140.1</v>
      </c>
      <c r="B1403" s="3">
        <v>12654.99512</v>
      </c>
      <c r="C1403" s="3" t="s">
        <v>1849</v>
      </c>
      <c r="D1403" s="3">
        <v>8530.8789099999995</v>
      </c>
      <c r="E1403" s="3" t="s">
        <v>1849</v>
      </c>
    </row>
    <row r="1404" spans="1:5" x14ac:dyDescent="0.3">
      <c r="A1404" s="3">
        <v>140.19999999999999</v>
      </c>
      <c r="B1404" s="3">
        <v>12654.99512</v>
      </c>
      <c r="C1404" s="3" t="s">
        <v>1849</v>
      </c>
      <c r="D1404" s="3">
        <v>8531.1474600000001</v>
      </c>
      <c r="E1404" s="3" t="s">
        <v>1849</v>
      </c>
    </row>
    <row r="1405" spans="1:5" x14ac:dyDescent="0.3">
      <c r="A1405" s="3">
        <v>140.30000000000001</v>
      </c>
      <c r="B1405" s="3">
        <v>12654.99512</v>
      </c>
      <c r="C1405" s="3" t="s">
        <v>1849</v>
      </c>
      <c r="D1405" s="3">
        <v>8531.3925799999997</v>
      </c>
      <c r="E1405" s="3" t="s">
        <v>1849</v>
      </c>
    </row>
    <row r="1406" spans="1:5" x14ac:dyDescent="0.3">
      <c r="A1406" s="3">
        <v>140.4</v>
      </c>
      <c r="B1406" s="3">
        <v>12654.99512</v>
      </c>
      <c r="C1406" s="3" t="s">
        <v>1849</v>
      </c>
      <c r="D1406" s="3">
        <v>8531.6171900000008</v>
      </c>
      <c r="E1406" s="3" t="s">
        <v>1849</v>
      </c>
    </row>
    <row r="1407" spans="1:5" x14ac:dyDescent="0.3">
      <c r="A1407" s="3">
        <v>140.5</v>
      </c>
      <c r="B1407" s="3">
        <v>12654.99512</v>
      </c>
      <c r="C1407" s="3" t="s">
        <v>1849</v>
      </c>
      <c r="D1407" s="3">
        <v>8531.8222700000006</v>
      </c>
      <c r="E1407" s="3" t="s">
        <v>1849</v>
      </c>
    </row>
    <row r="1408" spans="1:5" x14ac:dyDescent="0.3">
      <c r="A1408" s="3">
        <v>140.6</v>
      </c>
      <c r="B1408" s="3">
        <v>12654.99512</v>
      </c>
      <c r="C1408" s="3" t="s">
        <v>1849</v>
      </c>
      <c r="D1408" s="3">
        <v>8532.0097700000006</v>
      </c>
      <c r="E1408" s="3" t="s">
        <v>1849</v>
      </c>
    </row>
    <row r="1409" spans="1:5" x14ac:dyDescent="0.3">
      <c r="A1409" s="3">
        <v>140.69999999999999</v>
      </c>
      <c r="B1409" s="3">
        <v>12654.99512</v>
      </c>
      <c r="C1409" s="3" t="s">
        <v>1849</v>
      </c>
      <c r="D1409" s="3">
        <v>8532.18066</v>
      </c>
      <c r="E1409" s="3" t="s">
        <v>1849</v>
      </c>
    </row>
    <row r="1410" spans="1:5" x14ac:dyDescent="0.3">
      <c r="A1410" s="3">
        <v>140.80000000000001</v>
      </c>
      <c r="B1410" s="3">
        <v>12654.99512</v>
      </c>
      <c r="C1410" s="3" t="s">
        <v>1849</v>
      </c>
      <c r="D1410" s="3">
        <v>8532.33691</v>
      </c>
      <c r="E1410" s="3" t="s">
        <v>1849</v>
      </c>
    </row>
    <row r="1411" spans="1:5" x14ac:dyDescent="0.3">
      <c r="A1411" s="3">
        <v>140.93</v>
      </c>
      <c r="B1411" s="3">
        <v>12654.99512</v>
      </c>
      <c r="C1411" s="3" t="s">
        <v>1849</v>
      </c>
      <c r="D1411" s="3">
        <v>8532.4804700000004</v>
      </c>
      <c r="E1411" s="3" t="s">
        <v>1849</v>
      </c>
    </row>
    <row r="1412" spans="1:5" x14ac:dyDescent="0.3">
      <c r="A1412" s="3">
        <v>141.03299999999999</v>
      </c>
      <c r="B1412" s="3">
        <v>12654.99512</v>
      </c>
      <c r="C1412" s="3" t="s">
        <v>1849</v>
      </c>
      <c r="D1412" s="3">
        <v>8532.6113299999997</v>
      </c>
      <c r="E1412" s="3" t="s">
        <v>1849</v>
      </c>
    </row>
    <row r="1413" spans="1:5" x14ac:dyDescent="0.3">
      <c r="A1413" s="3">
        <v>141.1</v>
      </c>
      <c r="B1413" s="3">
        <v>12654.99512</v>
      </c>
      <c r="C1413" s="3" t="s">
        <v>1849</v>
      </c>
      <c r="D1413" s="3">
        <v>8532.7304700000004</v>
      </c>
      <c r="E1413" s="3" t="s">
        <v>1849</v>
      </c>
    </row>
    <row r="1414" spans="1:5" x14ac:dyDescent="0.3">
      <c r="A1414" s="3">
        <v>141.19999999999999</v>
      </c>
      <c r="B1414" s="3">
        <v>12654.99512</v>
      </c>
      <c r="C1414" s="3" t="s">
        <v>1849</v>
      </c>
      <c r="D1414" s="3">
        <v>8532.8398400000005</v>
      </c>
      <c r="E1414" s="3" t="s">
        <v>1849</v>
      </c>
    </row>
    <row r="1415" spans="1:5" x14ac:dyDescent="0.3">
      <c r="A1415" s="3">
        <v>141.30000000000001</v>
      </c>
      <c r="B1415" s="3">
        <v>12654.99512</v>
      </c>
      <c r="C1415" s="3" t="s">
        <v>1849</v>
      </c>
      <c r="D1415" s="3">
        <v>8532.9394499999999</v>
      </c>
      <c r="E1415" s="3" t="s">
        <v>1849</v>
      </c>
    </row>
    <row r="1416" spans="1:5" x14ac:dyDescent="0.3">
      <c r="A1416" s="3">
        <v>141.4</v>
      </c>
      <c r="B1416" s="3">
        <v>12654.99512</v>
      </c>
      <c r="C1416" s="3" t="s">
        <v>1849</v>
      </c>
      <c r="D1416" s="3">
        <v>8533.0302699999993</v>
      </c>
      <c r="E1416" s="3" t="s">
        <v>1849</v>
      </c>
    </row>
    <row r="1417" spans="1:5" x14ac:dyDescent="0.3">
      <c r="A1417" s="3">
        <v>141.53399999999999</v>
      </c>
      <c r="B1417" s="3">
        <v>12654.99512</v>
      </c>
      <c r="C1417" s="3" t="s">
        <v>1849</v>
      </c>
      <c r="D1417" s="3">
        <v>8533.1132799999996</v>
      </c>
      <c r="E1417" s="3" t="s">
        <v>1849</v>
      </c>
    </row>
    <row r="1418" spans="1:5" x14ac:dyDescent="0.3">
      <c r="A1418" s="3">
        <v>141.61799999999999</v>
      </c>
      <c r="B1418" s="3">
        <v>12654.99512</v>
      </c>
      <c r="C1418" s="3" t="s">
        <v>1849</v>
      </c>
      <c r="D1418" s="3">
        <v>8533.1894499999999</v>
      </c>
      <c r="E1418" s="3" t="s">
        <v>1849</v>
      </c>
    </row>
    <row r="1419" spans="1:5" x14ac:dyDescent="0.3">
      <c r="A1419" s="3">
        <v>141.69999999999999</v>
      </c>
      <c r="B1419" s="3">
        <v>12654.99512</v>
      </c>
      <c r="C1419" s="3" t="s">
        <v>1849</v>
      </c>
      <c r="D1419" s="3">
        <v>8533.2587899999999</v>
      </c>
      <c r="E1419" s="3" t="s">
        <v>1849</v>
      </c>
    </row>
    <row r="1420" spans="1:5" x14ac:dyDescent="0.3">
      <c r="A1420" s="3">
        <v>141.80000000000001</v>
      </c>
      <c r="B1420" s="3">
        <v>12654.99512</v>
      </c>
      <c r="C1420" s="3" t="s">
        <v>1849</v>
      </c>
      <c r="D1420" s="3">
        <v>8533.3222700000006</v>
      </c>
      <c r="E1420" s="3" t="s">
        <v>1849</v>
      </c>
    </row>
    <row r="1421" spans="1:5" x14ac:dyDescent="0.3">
      <c r="A1421" s="3">
        <v>141.9</v>
      </c>
      <c r="B1421" s="3">
        <v>12654.99512</v>
      </c>
      <c r="C1421" s="3" t="s">
        <v>1849</v>
      </c>
      <c r="D1421" s="3">
        <v>8533.3808599999993</v>
      </c>
      <c r="E1421" s="3" t="s">
        <v>1849</v>
      </c>
    </row>
    <row r="1422" spans="1:5" x14ac:dyDescent="0.3">
      <c r="A1422" s="3">
        <v>142</v>
      </c>
      <c r="B1422" s="3">
        <v>12654.99512</v>
      </c>
      <c r="C1422" s="3" t="s">
        <v>1849</v>
      </c>
      <c r="D1422" s="3">
        <v>8533.4345699999994</v>
      </c>
      <c r="E1422" s="3" t="s">
        <v>1849</v>
      </c>
    </row>
    <row r="1423" spans="1:5" x14ac:dyDescent="0.3">
      <c r="A1423" s="3">
        <v>142.1</v>
      </c>
      <c r="B1423" s="3">
        <v>12654.99512</v>
      </c>
      <c r="C1423" s="3" t="s">
        <v>1849</v>
      </c>
      <c r="D1423" s="3">
        <v>8533.4833999999992</v>
      </c>
      <c r="E1423" s="3" t="s">
        <v>1849</v>
      </c>
    </row>
    <row r="1424" spans="1:5" x14ac:dyDescent="0.3">
      <c r="A1424" s="3">
        <v>142.19999999999999</v>
      </c>
      <c r="B1424" s="3">
        <v>12654.99512</v>
      </c>
      <c r="C1424" s="3" t="s">
        <v>1849</v>
      </c>
      <c r="D1424" s="3">
        <v>8533.5283199999994</v>
      </c>
      <c r="E1424" s="3" t="s">
        <v>1849</v>
      </c>
    </row>
    <row r="1425" spans="1:5" x14ac:dyDescent="0.3">
      <c r="A1425" s="3">
        <v>142.30000000000001</v>
      </c>
      <c r="B1425" s="3">
        <v>12654.99512</v>
      </c>
      <c r="C1425" s="3" t="s">
        <v>1849</v>
      </c>
      <c r="D1425" s="3">
        <v>8533.56934</v>
      </c>
      <c r="E1425" s="3" t="s">
        <v>1849</v>
      </c>
    </row>
    <row r="1426" spans="1:5" x14ac:dyDescent="0.3">
      <c r="A1426" s="3">
        <v>142.4</v>
      </c>
      <c r="B1426" s="3">
        <v>12654.99512</v>
      </c>
      <c r="C1426" s="3" t="s">
        <v>1849</v>
      </c>
      <c r="D1426" s="3">
        <v>8533.6064499999993</v>
      </c>
      <c r="E1426" s="3" t="s">
        <v>1849</v>
      </c>
    </row>
    <row r="1427" spans="1:5" x14ac:dyDescent="0.3">
      <c r="A1427" s="3">
        <v>142.5</v>
      </c>
      <c r="B1427" s="3">
        <v>12654.99512</v>
      </c>
      <c r="C1427" s="3" t="s">
        <v>1849</v>
      </c>
      <c r="D1427" s="3">
        <v>8533.6406299999999</v>
      </c>
      <c r="E1427" s="3" t="s">
        <v>1849</v>
      </c>
    </row>
    <row r="1428" spans="1:5" x14ac:dyDescent="0.3">
      <c r="A1428" s="3">
        <v>142.6</v>
      </c>
      <c r="B1428" s="3">
        <v>12654.99512</v>
      </c>
      <c r="C1428" s="3" t="s">
        <v>1849</v>
      </c>
      <c r="D1428" s="3">
        <v>8533.6718799999999</v>
      </c>
      <c r="E1428" s="3" t="s">
        <v>1849</v>
      </c>
    </row>
    <row r="1429" spans="1:5" x14ac:dyDescent="0.3">
      <c r="A1429" s="3">
        <v>142.69999999999999</v>
      </c>
      <c r="B1429" s="3">
        <v>12654.99512</v>
      </c>
      <c r="C1429" s="3" t="s">
        <v>1849</v>
      </c>
      <c r="D1429" s="3">
        <v>8533.7001999999993</v>
      </c>
      <c r="E1429" s="3" t="s">
        <v>1849</v>
      </c>
    </row>
    <row r="1430" spans="1:5" x14ac:dyDescent="0.3">
      <c r="A1430" s="3">
        <v>142.80000000000001</v>
      </c>
      <c r="B1430" s="3">
        <v>12654.99512</v>
      </c>
      <c r="C1430" s="3" t="s">
        <v>1849</v>
      </c>
      <c r="D1430" s="3">
        <v>8533.72559</v>
      </c>
      <c r="E1430" s="3" t="s">
        <v>1849</v>
      </c>
    </row>
    <row r="1431" spans="1:5" x14ac:dyDescent="0.3">
      <c r="A1431" s="3">
        <v>142.9</v>
      </c>
      <c r="B1431" s="3">
        <v>12654.99512</v>
      </c>
      <c r="C1431" s="3" t="s">
        <v>1849</v>
      </c>
      <c r="D1431" s="3">
        <v>8533.7490199999993</v>
      </c>
      <c r="E1431" s="3" t="s">
        <v>1849</v>
      </c>
    </row>
    <row r="1432" spans="1:5" x14ac:dyDescent="0.3">
      <c r="A1432" s="3">
        <v>143</v>
      </c>
      <c r="B1432" s="3">
        <v>12654.99512</v>
      </c>
      <c r="C1432" s="3" t="s">
        <v>1849</v>
      </c>
      <c r="D1432" s="3">
        <v>8533.7705100000003</v>
      </c>
      <c r="E1432" s="3" t="s">
        <v>1849</v>
      </c>
    </row>
    <row r="1433" spans="1:5" x14ac:dyDescent="0.3">
      <c r="A1433" s="3">
        <v>143.1</v>
      </c>
      <c r="B1433" s="3">
        <v>12654.99512</v>
      </c>
      <c r="C1433" s="3" t="s">
        <v>1849</v>
      </c>
      <c r="D1433" s="3">
        <v>8533.7900399999999</v>
      </c>
      <c r="E1433" s="3" t="s">
        <v>1849</v>
      </c>
    </row>
    <row r="1434" spans="1:5" x14ac:dyDescent="0.3">
      <c r="A1434" s="3">
        <v>143.19999999999999</v>
      </c>
      <c r="B1434" s="3">
        <v>12654.99512</v>
      </c>
      <c r="C1434" s="3" t="s">
        <v>1849</v>
      </c>
      <c r="D1434" s="3">
        <v>8533.8085900000005</v>
      </c>
      <c r="E1434" s="3" t="s">
        <v>1849</v>
      </c>
    </row>
    <row r="1435" spans="1:5" x14ac:dyDescent="0.3">
      <c r="A1435" s="3">
        <v>143.30000000000001</v>
      </c>
      <c r="B1435" s="3">
        <v>12654.99512</v>
      </c>
      <c r="C1435" s="3" t="s">
        <v>1849</v>
      </c>
      <c r="D1435" s="3">
        <v>8533.8251999999993</v>
      </c>
      <c r="E1435" s="3" t="s">
        <v>1849</v>
      </c>
    </row>
    <row r="1436" spans="1:5" x14ac:dyDescent="0.3">
      <c r="A1436" s="3">
        <v>143.4</v>
      </c>
      <c r="B1436" s="3">
        <v>12654.99512</v>
      </c>
      <c r="C1436" s="3" t="s">
        <v>1849</v>
      </c>
      <c r="D1436" s="3">
        <v>8533.8398400000005</v>
      </c>
      <c r="E1436" s="3" t="s">
        <v>1849</v>
      </c>
    </row>
    <row r="1437" spans="1:5" x14ac:dyDescent="0.3">
      <c r="A1437" s="3">
        <v>143.5</v>
      </c>
      <c r="B1437" s="3">
        <v>12654.99512</v>
      </c>
      <c r="C1437" s="3" t="s">
        <v>1849</v>
      </c>
      <c r="D1437" s="3">
        <v>8533.8535200000006</v>
      </c>
      <c r="E1437" s="3" t="s">
        <v>1849</v>
      </c>
    </row>
    <row r="1438" spans="1:5" x14ac:dyDescent="0.3">
      <c r="A1438" s="3">
        <v>143.6</v>
      </c>
      <c r="B1438" s="3">
        <v>12654.99512</v>
      </c>
      <c r="C1438" s="3" t="s">
        <v>1849</v>
      </c>
      <c r="D1438" s="3">
        <v>8533.8662100000001</v>
      </c>
      <c r="E1438" s="3" t="s">
        <v>1849</v>
      </c>
    </row>
    <row r="1439" spans="1:5" x14ac:dyDescent="0.3">
      <c r="A1439" s="3">
        <v>143.69999999999999</v>
      </c>
      <c r="B1439" s="3">
        <v>12654.99512</v>
      </c>
      <c r="C1439" s="3" t="s">
        <v>1849</v>
      </c>
      <c r="D1439" s="3">
        <v>8533.8779300000006</v>
      </c>
      <c r="E1439" s="3" t="s">
        <v>1849</v>
      </c>
    </row>
    <row r="1440" spans="1:5" x14ac:dyDescent="0.3">
      <c r="A1440" s="3">
        <v>143.80000000000001</v>
      </c>
      <c r="B1440" s="3">
        <v>12654.99512</v>
      </c>
      <c r="C1440" s="3" t="s">
        <v>1849</v>
      </c>
      <c r="D1440" s="3">
        <v>8533.8886700000003</v>
      </c>
      <c r="E1440" s="3" t="s">
        <v>1849</v>
      </c>
    </row>
    <row r="1441" spans="1:5" x14ac:dyDescent="0.3">
      <c r="A1441" s="3">
        <v>143.9</v>
      </c>
      <c r="B1441" s="3">
        <v>12654.99512</v>
      </c>
      <c r="C1441" s="3" t="s">
        <v>1849</v>
      </c>
      <c r="D1441" s="3">
        <v>8533.8984400000008</v>
      </c>
      <c r="E1441" s="3" t="s">
        <v>1849</v>
      </c>
    </row>
    <row r="1442" spans="1:5" x14ac:dyDescent="0.3">
      <c r="A1442" s="3">
        <v>144</v>
      </c>
      <c r="B1442" s="3">
        <v>12654.99512</v>
      </c>
      <c r="C1442" s="3" t="s">
        <v>1849</v>
      </c>
      <c r="D1442" s="3">
        <v>8533.9072300000007</v>
      </c>
      <c r="E1442" s="3" t="s">
        <v>1849</v>
      </c>
    </row>
    <row r="1443" spans="1:5" x14ac:dyDescent="0.3">
      <c r="A1443" s="3">
        <v>144.10900000000001</v>
      </c>
      <c r="B1443" s="3">
        <v>12654.99512</v>
      </c>
      <c r="C1443" s="3" t="s">
        <v>1849</v>
      </c>
      <c r="D1443" s="3">
        <v>8533.9150399999999</v>
      </c>
      <c r="E1443" s="3" t="s">
        <v>1849</v>
      </c>
    </row>
    <row r="1444" spans="1:5" x14ac:dyDescent="0.3">
      <c r="A1444" s="3">
        <v>144.215</v>
      </c>
      <c r="B1444" s="3">
        <v>12654.99512</v>
      </c>
      <c r="C1444" s="3" t="s">
        <v>1849</v>
      </c>
      <c r="D1444" s="3">
        <v>8533.9218799999999</v>
      </c>
      <c r="E1444" s="3" t="s">
        <v>1849</v>
      </c>
    </row>
    <row r="1445" spans="1:5" x14ac:dyDescent="0.3">
      <c r="A1445" s="3">
        <v>144.30000000000001</v>
      </c>
      <c r="B1445" s="3">
        <v>12654.99512</v>
      </c>
      <c r="C1445" s="3" t="s">
        <v>1849</v>
      </c>
      <c r="D1445" s="3">
        <v>8533.9287100000001</v>
      </c>
      <c r="E1445" s="3" t="s">
        <v>1849</v>
      </c>
    </row>
    <row r="1446" spans="1:5" x14ac:dyDescent="0.3">
      <c r="A1446" s="3">
        <v>144.4</v>
      </c>
      <c r="B1446" s="3">
        <v>12654.99512</v>
      </c>
      <c r="C1446" s="3" t="s">
        <v>1849</v>
      </c>
      <c r="D1446" s="3">
        <v>8533.9345699999994</v>
      </c>
      <c r="E1446" s="3" t="s">
        <v>1849</v>
      </c>
    </row>
    <row r="1447" spans="1:5" x14ac:dyDescent="0.3">
      <c r="A1447" s="3">
        <v>144.5</v>
      </c>
      <c r="B1447" s="3">
        <v>12654.99512</v>
      </c>
      <c r="C1447" s="3" t="s">
        <v>1849</v>
      </c>
      <c r="D1447" s="3">
        <v>8533.9404300000006</v>
      </c>
      <c r="E1447" s="3" t="s">
        <v>1849</v>
      </c>
    </row>
    <row r="1448" spans="1:5" x14ac:dyDescent="0.3">
      <c r="A1448" s="3">
        <v>144.6</v>
      </c>
      <c r="B1448" s="3">
        <v>12654.99512</v>
      </c>
      <c r="C1448" s="3" t="s">
        <v>1849</v>
      </c>
      <c r="D1448" s="3">
        <v>8533.9453099999992</v>
      </c>
      <c r="E1448" s="3" t="s">
        <v>1849</v>
      </c>
    </row>
    <row r="1449" spans="1:5" x14ac:dyDescent="0.3">
      <c r="A1449" s="3">
        <v>144.69999999999999</v>
      </c>
      <c r="B1449" s="3">
        <v>12654.99512</v>
      </c>
      <c r="C1449" s="3" t="s">
        <v>1849</v>
      </c>
      <c r="D1449" s="3">
        <v>8533.9501999999993</v>
      </c>
      <c r="E1449" s="3" t="s">
        <v>1849</v>
      </c>
    </row>
    <row r="1450" spans="1:5" x14ac:dyDescent="0.3">
      <c r="A1450" s="3">
        <v>144.80000000000001</v>
      </c>
      <c r="B1450" s="3">
        <v>12654.99512</v>
      </c>
      <c r="C1450" s="3" t="s">
        <v>1849</v>
      </c>
      <c r="D1450" s="3">
        <v>8533.9541000000008</v>
      </c>
      <c r="E1450" s="3" t="s">
        <v>1849</v>
      </c>
    </row>
    <row r="1451" spans="1:5" x14ac:dyDescent="0.3">
      <c r="A1451" s="3">
        <v>144.9</v>
      </c>
      <c r="B1451" s="3">
        <v>12654.99512</v>
      </c>
      <c r="C1451" s="3" t="s">
        <v>1849</v>
      </c>
      <c r="D1451" s="3">
        <v>8533.9580100000003</v>
      </c>
      <c r="E1451" s="3" t="s">
        <v>1849</v>
      </c>
    </row>
    <row r="1452" spans="1:5" x14ac:dyDescent="0.3">
      <c r="A1452" s="3">
        <v>145</v>
      </c>
      <c r="B1452" s="3">
        <v>12654.99512</v>
      </c>
      <c r="C1452" s="3" t="s">
        <v>1849</v>
      </c>
      <c r="D1452" s="3">
        <v>8533.96191</v>
      </c>
      <c r="E1452" s="3" t="s">
        <v>1849</v>
      </c>
    </row>
    <row r="1453" spans="1:5" x14ac:dyDescent="0.3">
      <c r="A1453" s="3">
        <v>145.1</v>
      </c>
      <c r="B1453" s="3">
        <v>12654.99512</v>
      </c>
      <c r="C1453" s="3" t="s">
        <v>1849</v>
      </c>
      <c r="D1453" s="3">
        <v>8533.9648400000005</v>
      </c>
      <c r="E1453" s="3" t="s">
        <v>1849</v>
      </c>
    </row>
    <row r="1454" spans="1:5" x14ac:dyDescent="0.3">
      <c r="A1454" s="3">
        <v>145.19999999999999</v>
      </c>
      <c r="B1454" s="3">
        <v>12654.99512</v>
      </c>
      <c r="C1454" s="3" t="s">
        <v>1849</v>
      </c>
      <c r="D1454" s="3">
        <v>8533.9677699999993</v>
      </c>
      <c r="E1454" s="3" t="s">
        <v>1849</v>
      </c>
    </row>
    <row r="1455" spans="1:5" x14ac:dyDescent="0.3">
      <c r="A1455" s="3">
        <v>145.30000000000001</v>
      </c>
      <c r="B1455" s="3">
        <v>12654.909180000001</v>
      </c>
      <c r="C1455" s="3" t="s">
        <v>1849</v>
      </c>
      <c r="D1455" s="3">
        <v>8533.9706999999999</v>
      </c>
      <c r="E1455" s="3" t="s">
        <v>1849</v>
      </c>
    </row>
    <row r="1456" spans="1:5" x14ac:dyDescent="0.3">
      <c r="A1456" s="3">
        <v>145.4</v>
      </c>
      <c r="B1456" s="3">
        <v>12654.831050000001</v>
      </c>
      <c r="C1456" s="3" t="s">
        <v>1849</v>
      </c>
      <c r="D1456" s="3">
        <v>8745.1865199999993</v>
      </c>
      <c r="E1456" s="3" t="s">
        <v>1849</v>
      </c>
    </row>
    <row r="1457" spans="1:5" x14ac:dyDescent="0.3">
      <c r="A1457" s="3">
        <v>145.5</v>
      </c>
      <c r="B1457" s="3">
        <v>12654.759770000001</v>
      </c>
      <c r="C1457" s="3" t="s">
        <v>1849</v>
      </c>
      <c r="D1457" s="3">
        <v>8938.2226599999995</v>
      </c>
      <c r="E1457" s="3" t="s">
        <v>1849</v>
      </c>
    </row>
    <row r="1458" spans="1:5" x14ac:dyDescent="0.3">
      <c r="A1458" s="3">
        <v>145.6</v>
      </c>
      <c r="B1458" s="3">
        <v>12654.69434</v>
      </c>
      <c r="C1458" s="3" t="s">
        <v>1849</v>
      </c>
      <c r="D1458" s="3">
        <v>9114.6445299999996</v>
      </c>
      <c r="E1458" s="3" t="s">
        <v>1849</v>
      </c>
    </row>
    <row r="1459" spans="1:5" x14ac:dyDescent="0.3">
      <c r="A1459" s="3">
        <v>145.69999999999999</v>
      </c>
      <c r="B1459" s="3">
        <v>12654.634770000001</v>
      </c>
      <c r="C1459" s="3" t="s">
        <v>1849</v>
      </c>
      <c r="D1459" s="3">
        <v>9275.88184</v>
      </c>
      <c r="E1459" s="3" t="s">
        <v>1849</v>
      </c>
    </row>
    <row r="1460" spans="1:5" x14ac:dyDescent="0.3">
      <c r="A1460" s="3">
        <v>145.80000000000001</v>
      </c>
      <c r="B1460" s="3">
        <v>12654.58008</v>
      </c>
      <c r="C1460" s="3" t="s">
        <v>1849</v>
      </c>
      <c r="D1460" s="3">
        <v>9423.2421900000008</v>
      </c>
      <c r="E1460" s="3" t="s">
        <v>1849</v>
      </c>
    </row>
    <row r="1461" spans="1:5" x14ac:dyDescent="0.3">
      <c r="A1461" s="3">
        <v>145.9</v>
      </c>
      <c r="B1461" s="3">
        <v>12654.530269999999</v>
      </c>
      <c r="C1461" s="3" t="s">
        <v>1849</v>
      </c>
      <c r="D1461" s="3">
        <v>9557.9189499999993</v>
      </c>
      <c r="E1461" s="3" t="s">
        <v>1849</v>
      </c>
    </row>
    <row r="1462" spans="1:5" x14ac:dyDescent="0.3">
      <c r="A1462" s="3">
        <v>146</v>
      </c>
      <c r="B1462" s="3">
        <v>12654.48438</v>
      </c>
      <c r="C1462" s="3" t="s">
        <v>1849</v>
      </c>
      <c r="D1462" s="3">
        <v>9681.0039099999995</v>
      </c>
      <c r="E1462" s="3" t="s">
        <v>1849</v>
      </c>
    </row>
    <row r="1463" spans="1:5" x14ac:dyDescent="0.3">
      <c r="A1463" s="3">
        <v>146.1</v>
      </c>
      <c r="B1463" s="3">
        <v>12654.44238</v>
      </c>
      <c r="C1463" s="3" t="s">
        <v>1849</v>
      </c>
      <c r="D1463" s="3">
        <v>9793.4951199999996</v>
      </c>
      <c r="E1463" s="3" t="s">
        <v>1849</v>
      </c>
    </row>
    <row r="1464" spans="1:5" x14ac:dyDescent="0.3">
      <c r="A1464" s="3">
        <v>146.19999999999999</v>
      </c>
      <c r="B1464" s="3">
        <v>12654.4043</v>
      </c>
      <c r="C1464" s="3" t="s">
        <v>1849</v>
      </c>
      <c r="D1464" s="3">
        <v>9896.3046900000008</v>
      </c>
      <c r="E1464" s="3" t="s">
        <v>1849</v>
      </c>
    </row>
    <row r="1465" spans="1:5" x14ac:dyDescent="0.3">
      <c r="A1465" s="3">
        <v>146.30000000000001</v>
      </c>
      <c r="B1465" s="3">
        <v>12654.369140000001</v>
      </c>
      <c r="C1465" s="3" t="s">
        <v>1849</v>
      </c>
      <c r="D1465" s="3">
        <v>9990.2656299999999</v>
      </c>
      <c r="E1465" s="3" t="s">
        <v>1849</v>
      </c>
    </row>
    <row r="1466" spans="1:5" x14ac:dyDescent="0.3">
      <c r="A1466" s="3">
        <v>146.4</v>
      </c>
      <c r="B1466" s="3">
        <v>12654.33691</v>
      </c>
      <c r="C1466" s="3" t="s">
        <v>1849</v>
      </c>
      <c r="D1466" s="3">
        <v>10076.139649999999</v>
      </c>
      <c r="E1466" s="3" t="s">
        <v>1849</v>
      </c>
    </row>
    <row r="1467" spans="1:5" x14ac:dyDescent="0.3">
      <c r="A1467" s="3">
        <v>146.5</v>
      </c>
      <c r="B1467" s="3">
        <v>12654.30762</v>
      </c>
      <c r="C1467" s="3" t="s">
        <v>1849</v>
      </c>
      <c r="D1467" s="3">
        <v>10154.622069999999</v>
      </c>
      <c r="E1467" s="3" t="s">
        <v>1849</v>
      </c>
    </row>
    <row r="1468" spans="1:5" x14ac:dyDescent="0.3">
      <c r="A1468" s="3">
        <v>146.6</v>
      </c>
      <c r="B1468" s="3">
        <v>12654.28125</v>
      </c>
      <c r="C1468" s="3" t="s">
        <v>1849</v>
      </c>
      <c r="D1468" s="3">
        <v>10226.349609999999</v>
      </c>
      <c r="E1468" s="3" t="s">
        <v>1849</v>
      </c>
    </row>
    <row r="1469" spans="1:5" x14ac:dyDescent="0.3">
      <c r="A1469" s="3">
        <v>146.69999999999999</v>
      </c>
      <c r="B1469" s="3">
        <v>12654.25684</v>
      </c>
      <c r="C1469" s="3" t="s">
        <v>1849</v>
      </c>
      <c r="D1469" s="3">
        <v>10291.9043</v>
      </c>
      <c r="E1469" s="3" t="s">
        <v>1849</v>
      </c>
    </row>
    <row r="1470" spans="1:5" x14ac:dyDescent="0.3">
      <c r="A1470" s="3">
        <v>146.80000000000001</v>
      </c>
      <c r="B1470" s="3">
        <v>12654.23438</v>
      </c>
      <c r="C1470" s="3" t="s">
        <v>1849</v>
      </c>
      <c r="D1470" s="3">
        <v>10351.816409999999</v>
      </c>
      <c r="E1470" s="3" t="s">
        <v>1849</v>
      </c>
    </row>
    <row r="1471" spans="1:5" x14ac:dyDescent="0.3">
      <c r="A1471" s="3">
        <v>146.9</v>
      </c>
      <c r="B1471" s="3">
        <v>12654.21387</v>
      </c>
      <c r="C1471" s="3" t="s">
        <v>1849</v>
      </c>
      <c r="D1471" s="3">
        <v>10406.572270000001</v>
      </c>
      <c r="E1471" s="3" t="s">
        <v>1849</v>
      </c>
    </row>
    <row r="1472" spans="1:5" x14ac:dyDescent="0.3">
      <c r="A1472" s="3">
        <v>147</v>
      </c>
      <c r="B1472" s="3">
        <v>12654.195309999999</v>
      </c>
      <c r="C1472" s="3" t="s">
        <v>1849</v>
      </c>
      <c r="D1472" s="3">
        <v>10456.615229999999</v>
      </c>
      <c r="E1472" s="3" t="s">
        <v>1849</v>
      </c>
    </row>
    <row r="1473" spans="1:5" x14ac:dyDescent="0.3">
      <c r="A1473" s="3">
        <v>147.1</v>
      </c>
      <c r="B1473" s="3">
        <v>12654.17871</v>
      </c>
      <c r="C1473" s="3" t="s">
        <v>1849</v>
      </c>
      <c r="D1473" s="3">
        <v>10502.35059</v>
      </c>
      <c r="E1473" s="3" t="s">
        <v>1849</v>
      </c>
    </row>
    <row r="1474" spans="1:5" x14ac:dyDescent="0.3">
      <c r="A1474" s="3">
        <v>147.19999999999999</v>
      </c>
      <c r="B1474" s="3">
        <v>12654.16309</v>
      </c>
      <c r="C1474" s="3" t="s">
        <v>1849</v>
      </c>
      <c r="D1474" s="3">
        <v>10544.14941</v>
      </c>
      <c r="E1474" s="3" t="s">
        <v>1849</v>
      </c>
    </row>
    <row r="1475" spans="1:5" x14ac:dyDescent="0.3">
      <c r="A1475" s="3">
        <v>147.30000000000001</v>
      </c>
      <c r="B1475" s="3">
        <v>12654.14941</v>
      </c>
      <c r="C1475" s="3" t="s">
        <v>1849</v>
      </c>
      <c r="D1475" s="3">
        <v>10582.351559999999</v>
      </c>
      <c r="E1475" s="3" t="s">
        <v>1849</v>
      </c>
    </row>
    <row r="1476" spans="1:5" x14ac:dyDescent="0.3">
      <c r="A1476" s="3">
        <v>147.4</v>
      </c>
      <c r="B1476" s="3">
        <v>12654.13672</v>
      </c>
      <c r="C1476" s="3" t="s">
        <v>1849</v>
      </c>
      <c r="D1476" s="3">
        <v>10617.26563</v>
      </c>
      <c r="E1476" s="3" t="s">
        <v>1849</v>
      </c>
    </row>
    <row r="1477" spans="1:5" x14ac:dyDescent="0.3">
      <c r="A1477" s="3">
        <v>147.5</v>
      </c>
      <c r="B1477" s="3">
        <v>12654.125</v>
      </c>
      <c r="C1477" s="3" t="s">
        <v>1849</v>
      </c>
      <c r="D1477" s="3">
        <v>10649.17383</v>
      </c>
      <c r="E1477" s="3" t="s">
        <v>1849</v>
      </c>
    </row>
    <row r="1478" spans="1:5" x14ac:dyDescent="0.3">
      <c r="A1478" s="3">
        <v>147.6</v>
      </c>
      <c r="B1478" s="3">
        <v>12654.11426</v>
      </c>
      <c r="C1478" s="3" t="s">
        <v>1849</v>
      </c>
      <c r="D1478" s="3">
        <v>10678.335940000001</v>
      </c>
      <c r="E1478" s="3" t="s">
        <v>1849</v>
      </c>
    </row>
    <row r="1479" spans="1:5" x14ac:dyDescent="0.3">
      <c r="A1479" s="3">
        <v>147.70099999999999</v>
      </c>
      <c r="B1479" s="3">
        <v>12654.10449</v>
      </c>
      <c r="C1479" s="3" t="s">
        <v>1849</v>
      </c>
      <c r="D1479" s="3">
        <v>10704.98828</v>
      </c>
      <c r="E1479" s="3" t="s">
        <v>1849</v>
      </c>
    </row>
    <row r="1480" spans="1:5" x14ac:dyDescent="0.3">
      <c r="A1480" s="3">
        <v>147.80000000000001</v>
      </c>
      <c r="B1480" s="3">
        <v>12654.0957</v>
      </c>
      <c r="C1480" s="3" t="s">
        <v>1849</v>
      </c>
      <c r="D1480" s="3">
        <v>10729.346680000001</v>
      </c>
      <c r="E1480" s="3" t="s">
        <v>1849</v>
      </c>
    </row>
    <row r="1481" spans="1:5" x14ac:dyDescent="0.3">
      <c r="A1481" s="3">
        <v>147.9</v>
      </c>
      <c r="B1481" s="3">
        <v>12654.087890000001</v>
      </c>
      <c r="C1481" s="3" t="s">
        <v>1849</v>
      </c>
      <c r="D1481" s="3">
        <v>10751.608399999999</v>
      </c>
      <c r="E1481" s="3" t="s">
        <v>1849</v>
      </c>
    </row>
    <row r="1482" spans="1:5" x14ac:dyDescent="0.3">
      <c r="A1482" s="3">
        <v>148</v>
      </c>
      <c r="B1482" s="3">
        <v>12654.08008</v>
      </c>
      <c r="C1482" s="3" t="s">
        <v>1849</v>
      </c>
      <c r="D1482" s="3">
        <v>10771.954100000001</v>
      </c>
      <c r="E1482" s="3" t="s">
        <v>1849</v>
      </c>
    </row>
    <row r="1483" spans="1:5" x14ac:dyDescent="0.3">
      <c r="A1483" s="3">
        <v>148.1</v>
      </c>
      <c r="B1483" s="3">
        <v>12654.07324</v>
      </c>
      <c r="C1483" s="3" t="s">
        <v>1849</v>
      </c>
      <c r="D1483" s="3">
        <v>10790.54883</v>
      </c>
      <c r="E1483" s="3" t="s">
        <v>1849</v>
      </c>
    </row>
    <row r="1484" spans="1:5" x14ac:dyDescent="0.3">
      <c r="A1484" s="3">
        <v>148.19999999999999</v>
      </c>
      <c r="B1484" s="3">
        <v>12654.06738</v>
      </c>
      <c r="C1484" s="3" t="s">
        <v>1849</v>
      </c>
      <c r="D1484" s="3">
        <v>10807.54297</v>
      </c>
      <c r="E1484" s="3" t="s">
        <v>1849</v>
      </c>
    </row>
    <row r="1485" spans="1:5" x14ac:dyDescent="0.3">
      <c r="A1485" s="3">
        <v>148.30000000000001</v>
      </c>
      <c r="B1485" s="3">
        <v>12654.061519999999</v>
      </c>
      <c r="C1485" s="3" t="s">
        <v>1849</v>
      </c>
      <c r="D1485" s="3">
        <v>10823.07422</v>
      </c>
      <c r="E1485" s="3" t="s">
        <v>1849</v>
      </c>
    </row>
    <row r="1486" spans="1:5" x14ac:dyDescent="0.3">
      <c r="A1486" s="3">
        <v>148.4</v>
      </c>
      <c r="B1486" s="3">
        <v>12654.056640000001</v>
      </c>
      <c r="C1486" s="3" t="s">
        <v>1849</v>
      </c>
      <c r="D1486" s="3">
        <v>10837.26953</v>
      </c>
      <c r="E1486" s="3" t="s">
        <v>1849</v>
      </c>
    </row>
    <row r="1487" spans="1:5" x14ac:dyDescent="0.3">
      <c r="A1487" s="3">
        <v>148.5</v>
      </c>
      <c r="B1487" s="3">
        <v>12654.05176</v>
      </c>
      <c r="C1487" s="3" t="s">
        <v>1849</v>
      </c>
      <c r="D1487" s="3">
        <v>10850.24316</v>
      </c>
      <c r="E1487" s="3" t="s">
        <v>1849</v>
      </c>
    </row>
    <row r="1488" spans="1:5" x14ac:dyDescent="0.3">
      <c r="A1488" s="3">
        <v>148.6</v>
      </c>
      <c r="B1488" s="3">
        <v>12654.04688</v>
      </c>
      <c r="C1488" s="3" t="s">
        <v>1849</v>
      </c>
      <c r="D1488" s="3">
        <v>10862.099609999999</v>
      </c>
      <c r="E1488" s="3" t="s">
        <v>1849</v>
      </c>
    </row>
    <row r="1489" spans="1:5" x14ac:dyDescent="0.3">
      <c r="A1489" s="3">
        <v>148.69999999999999</v>
      </c>
      <c r="B1489" s="3">
        <v>12654.04297</v>
      </c>
      <c r="C1489" s="3" t="s">
        <v>1849</v>
      </c>
      <c r="D1489" s="3">
        <v>10872.93555</v>
      </c>
      <c r="E1489" s="3" t="s">
        <v>1849</v>
      </c>
    </row>
    <row r="1490" spans="1:5" x14ac:dyDescent="0.3">
      <c r="A1490" s="3">
        <v>148.80000000000001</v>
      </c>
      <c r="B1490" s="3">
        <v>12654.039059999999</v>
      </c>
      <c r="C1490" s="3" t="s">
        <v>1849</v>
      </c>
      <c r="D1490" s="3">
        <v>10882.83887</v>
      </c>
      <c r="E1490" s="3" t="s">
        <v>1849</v>
      </c>
    </row>
    <row r="1491" spans="1:5" x14ac:dyDescent="0.3">
      <c r="A1491" s="3">
        <v>148.9</v>
      </c>
      <c r="B1491" s="3">
        <v>12654.03613</v>
      </c>
      <c r="C1491" s="3" t="s">
        <v>1849</v>
      </c>
      <c r="D1491" s="3">
        <v>10891.889649999999</v>
      </c>
      <c r="E1491" s="3" t="s">
        <v>1849</v>
      </c>
    </row>
    <row r="1492" spans="1:5" x14ac:dyDescent="0.3">
      <c r="A1492" s="3">
        <v>149</v>
      </c>
      <c r="B1492" s="3">
        <v>12654.0332</v>
      </c>
      <c r="C1492" s="3" t="s">
        <v>1849</v>
      </c>
      <c r="D1492" s="3">
        <v>10900.162109999999</v>
      </c>
      <c r="E1492" s="3" t="s">
        <v>1849</v>
      </c>
    </row>
    <row r="1493" spans="1:5" x14ac:dyDescent="0.3">
      <c r="A1493" s="3">
        <v>149.1</v>
      </c>
      <c r="B1493" s="3">
        <v>12654.030269999999</v>
      </c>
      <c r="C1493" s="3" t="s">
        <v>1849</v>
      </c>
      <c r="D1493" s="3">
        <v>10907.722659999999</v>
      </c>
      <c r="E1493" s="3" t="s">
        <v>1849</v>
      </c>
    </row>
    <row r="1494" spans="1:5" x14ac:dyDescent="0.3">
      <c r="A1494" s="3">
        <v>149.19999999999999</v>
      </c>
      <c r="B1494" s="3">
        <v>12654.027340000001</v>
      </c>
      <c r="C1494" s="3" t="s">
        <v>1849</v>
      </c>
      <c r="D1494" s="3">
        <v>10914.63184</v>
      </c>
      <c r="E1494" s="3" t="s">
        <v>1849</v>
      </c>
    </row>
    <row r="1495" spans="1:5" x14ac:dyDescent="0.3">
      <c r="A1495" s="3">
        <v>149.30000000000001</v>
      </c>
      <c r="B1495" s="3">
        <v>12654.025390000001</v>
      </c>
      <c r="C1495" s="3" t="s">
        <v>1849</v>
      </c>
      <c r="D1495" s="3">
        <v>10920.94629</v>
      </c>
      <c r="E1495" s="3" t="s">
        <v>1849</v>
      </c>
    </row>
    <row r="1496" spans="1:5" x14ac:dyDescent="0.3">
      <c r="A1496" s="3">
        <v>149.4</v>
      </c>
      <c r="B1496" s="3">
        <v>12654.023440000001</v>
      </c>
      <c r="C1496" s="3" t="s">
        <v>1849</v>
      </c>
      <c r="D1496" s="3">
        <v>10926.717769999999</v>
      </c>
      <c r="E1496" s="3" t="s">
        <v>1849</v>
      </c>
    </row>
    <row r="1497" spans="1:5" x14ac:dyDescent="0.3">
      <c r="A1497" s="3">
        <v>149.5</v>
      </c>
      <c r="B1497" s="3">
        <v>12654.021479999999</v>
      </c>
      <c r="C1497" s="3" t="s">
        <v>1849</v>
      </c>
      <c r="D1497" s="3">
        <v>10931.992190000001</v>
      </c>
      <c r="E1497" s="3" t="s">
        <v>1849</v>
      </c>
    </row>
    <row r="1498" spans="1:5" x14ac:dyDescent="0.3">
      <c r="A1498" s="3">
        <v>149.6</v>
      </c>
      <c r="B1498" s="3">
        <v>12654.01953</v>
      </c>
      <c r="C1498" s="3" t="s">
        <v>1849</v>
      </c>
      <c r="D1498" s="3">
        <v>10936.8125</v>
      </c>
      <c r="E1498" s="3" t="s">
        <v>1849</v>
      </c>
    </row>
    <row r="1499" spans="1:5" x14ac:dyDescent="0.3">
      <c r="A1499" s="3">
        <v>149.69999999999999</v>
      </c>
      <c r="B1499" s="3">
        <v>12654.01758</v>
      </c>
      <c r="C1499" s="3" t="s">
        <v>1849</v>
      </c>
      <c r="D1499" s="3">
        <v>10941.217769999999</v>
      </c>
      <c r="E1499" s="3" t="s">
        <v>1849</v>
      </c>
    </row>
    <row r="1500" spans="1:5" x14ac:dyDescent="0.3">
      <c r="A1500" s="3">
        <v>149.80000000000001</v>
      </c>
      <c r="B1500" s="3">
        <v>12654.01563</v>
      </c>
      <c r="C1500" s="3" t="s">
        <v>1849</v>
      </c>
      <c r="D1500" s="3">
        <v>10945.244140000001</v>
      </c>
      <c r="E1500" s="3" t="s">
        <v>1849</v>
      </c>
    </row>
    <row r="1501" spans="1:5" x14ac:dyDescent="0.3">
      <c r="A1501" s="3">
        <v>149.9</v>
      </c>
      <c r="B1501" s="3">
        <v>12654.014649999999</v>
      </c>
      <c r="C1501" s="3" t="s">
        <v>1849</v>
      </c>
      <c r="D1501" s="3">
        <v>10948.92383</v>
      </c>
      <c r="E1501" s="3" t="s">
        <v>1849</v>
      </c>
    </row>
    <row r="1502" spans="1:5" x14ac:dyDescent="0.3">
      <c r="A1502" s="3">
        <v>150</v>
      </c>
      <c r="B1502" s="3">
        <v>12654.01367</v>
      </c>
      <c r="C1502" s="3" t="s">
        <v>1849</v>
      </c>
      <c r="D1502" s="3">
        <v>10952.287109999999</v>
      </c>
      <c r="E1502" s="3" t="s">
        <v>1849</v>
      </c>
    </row>
    <row r="1503" spans="1:5" x14ac:dyDescent="0.3">
      <c r="A1503" s="3">
        <v>150.1</v>
      </c>
      <c r="B1503" s="3">
        <v>12654.012699999999</v>
      </c>
      <c r="C1503" s="3" t="s">
        <v>1849</v>
      </c>
      <c r="D1503" s="3">
        <v>10955.36133</v>
      </c>
      <c r="E1503" s="3" t="s">
        <v>1849</v>
      </c>
    </row>
    <row r="1504" spans="1:5" x14ac:dyDescent="0.3">
      <c r="A1504" s="3">
        <v>150.19999999999999</v>
      </c>
      <c r="B1504" s="3">
        <v>12654.01172</v>
      </c>
      <c r="C1504" s="3" t="s">
        <v>1849</v>
      </c>
      <c r="D1504" s="3">
        <v>10958.170899999999</v>
      </c>
      <c r="E1504" s="3" t="s">
        <v>1849</v>
      </c>
    </row>
    <row r="1505" spans="1:5" x14ac:dyDescent="0.3">
      <c r="A1505" s="3">
        <v>150.30000000000001</v>
      </c>
      <c r="B1505" s="3">
        <v>12654.01074</v>
      </c>
      <c r="C1505" s="3" t="s">
        <v>1849</v>
      </c>
      <c r="D1505" s="3">
        <v>10960.73828</v>
      </c>
      <c r="E1505" s="3" t="s">
        <v>1849</v>
      </c>
    </row>
    <row r="1506" spans="1:5" x14ac:dyDescent="0.3">
      <c r="A1506" s="3">
        <v>150.4</v>
      </c>
      <c r="B1506" s="3">
        <v>12654.009770000001</v>
      </c>
      <c r="C1506" s="3" t="s">
        <v>1849</v>
      </c>
      <c r="D1506" s="3">
        <v>10963.08496</v>
      </c>
      <c r="E1506" s="3" t="s">
        <v>1849</v>
      </c>
    </row>
    <row r="1507" spans="1:5" x14ac:dyDescent="0.3">
      <c r="A1507" s="3">
        <v>150.5</v>
      </c>
      <c r="B1507" s="3">
        <v>12654.00879</v>
      </c>
      <c r="C1507" s="3" t="s">
        <v>1849</v>
      </c>
      <c r="D1507" s="3">
        <v>10965.22949</v>
      </c>
      <c r="E1507" s="3" t="s">
        <v>1849</v>
      </c>
    </row>
    <row r="1508" spans="1:5" x14ac:dyDescent="0.3">
      <c r="A1508" s="3">
        <v>150.6</v>
      </c>
      <c r="B1508" s="3">
        <v>12654.007809999999</v>
      </c>
      <c r="C1508" s="3" t="s">
        <v>1849</v>
      </c>
      <c r="D1508" s="3">
        <v>10967.18945</v>
      </c>
      <c r="E1508" s="3" t="s">
        <v>1849</v>
      </c>
    </row>
    <row r="1509" spans="1:5" x14ac:dyDescent="0.3">
      <c r="A1509" s="3">
        <v>150.69999999999999</v>
      </c>
      <c r="B1509" s="3">
        <v>12654.00684</v>
      </c>
      <c r="C1509" s="3" t="s">
        <v>1849</v>
      </c>
      <c r="D1509" s="3">
        <v>10968.98047</v>
      </c>
      <c r="E1509" s="3" t="s">
        <v>1849</v>
      </c>
    </row>
    <row r="1510" spans="1:5" x14ac:dyDescent="0.3">
      <c r="A1510" s="3">
        <v>150.80000000000001</v>
      </c>
      <c r="B1510" s="3">
        <v>12654.005859999999</v>
      </c>
      <c r="C1510" s="3" t="s">
        <v>1849</v>
      </c>
      <c r="D1510" s="3">
        <v>10970.617190000001</v>
      </c>
      <c r="E1510" s="3" t="s">
        <v>1849</v>
      </c>
    </row>
    <row r="1511" spans="1:5" x14ac:dyDescent="0.3">
      <c r="A1511" s="3">
        <v>150.9</v>
      </c>
      <c r="B1511" s="3">
        <v>12654.00488</v>
      </c>
      <c r="C1511" s="3" t="s">
        <v>1849</v>
      </c>
      <c r="D1511" s="3">
        <v>10972.11328</v>
      </c>
      <c r="E1511" s="3" t="s">
        <v>1849</v>
      </c>
    </row>
    <row r="1512" spans="1:5" x14ac:dyDescent="0.3">
      <c r="A1512" s="3">
        <v>151</v>
      </c>
      <c r="B1512" s="3">
        <v>12654.00488</v>
      </c>
      <c r="C1512" s="3" t="s">
        <v>1849</v>
      </c>
      <c r="D1512" s="3">
        <v>10973.48047</v>
      </c>
      <c r="E1512" s="3" t="s">
        <v>1849</v>
      </c>
    </row>
    <row r="1513" spans="1:5" x14ac:dyDescent="0.3">
      <c r="A1513" s="3">
        <v>151.1</v>
      </c>
      <c r="B1513" s="3">
        <v>12654.00488</v>
      </c>
      <c r="C1513" s="3" t="s">
        <v>1849</v>
      </c>
      <c r="D1513" s="3">
        <v>10974.73047</v>
      </c>
      <c r="E1513" s="3" t="s">
        <v>1849</v>
      </c>
    </row>
    <row r="1514" spans="1:5" x14ac:dyDescent="0.3">
      <c r="A1514" s="3">
        <v>151.19999999999999</v>
      </c>
      <c r="B1514" s="3">
        <v>12654.00488</v>
      </c>
      <c r="C1514" s="3" t="s">
        <v>1849</v>
      </c>
      <c r="D1514" s="3">
        <v>10975.87305</v>
      </c>
      <c r="E1514" s="3" t="s">
        <v>1849</v>
      </c>
    </row>
    <row r="1515" spans="1:5" x14ac:dyDescent="0.3">
      <c r="A1515" s="3">
        <v>151.30000000000001</v>
      </c>
      <c r="B1515" s="3">
        <v>12654.00488</v>
      </c>
      <c r="C1515" s="3" t="s">
        <v>1849</v>
      </c>
      <c r="D1515" s="3">
        <v>10976.91699</v>
      </c>
      <c r="E1515" s="3" t="s">
        <v>1849</v>
      </c>
    </row>
    <row r="1516" spans="1:5" x14ac:dyDescent="0.3">
      <c r="A1516" s="3">
        <v>151.4</v>
      </c>
      <c r="B1516" s="3">
        <v>12654.00488</v>
      </c>
      <c r="C1516" s="3" t="s">
        <v>1849</v>
      </c>
      <c r="D1516" s="3">
        <v>10977.871090000001</v>
      </c>
      <c r="E1516" s="3" t="s">
        <v>1849</v>
      </c>
    </row>
    <row r="1517" spans="1:5" x14ac:dyDescent="0.3">
      <c r="A1517" s="3">
        <v>151.5</v>
      </c>
      <c r="B1517" s="3">
        <v>12654.00488</v>
      </c>
      <c r="C1517" s="3" t="s">
        <v>1849</v>
      </c>
      <c r="D1517" s="3">
        <v>10978.74316</v>
      </c>
      <c r="E1517" s="3" t="s">
        <v>1849</v>
      </c>
    </row>
    <row r="1518" spans="1:5" x14ac:dyDescent="0.3">
      <c r="A1518" s="3">
        <v>151.6</v>
      </c>
      <c r="B1518" s="3">
        <v>12654.00488</v>
      </c>
      <c r="C1518" s="3" t="s">
        <v>1849</v>
      </c>
      <c r="D1518" s="3">
        <v>10979.54004</v>
      </c>
      <c r="E1518" s="3" t="s">
        <v>1849</v>
      </c>
    </row>
    <row r="1519" spans="1:5" x14ac:dyDescent="0.3">
      <c r="A1519" s="3">
        <v>151.70099999999999</v>
      </c>
      <c r="B1519" s="3">
        <v>12654.00488</v>
      </c>
      <c r="C1519" s="3" t="s">
        <v>1849</v>
      </c>
      <c r="D1519" s="3">
        <v>10980.268550000001</v>
      </c>
      <c r="E1519" s="3" t="s">
        <v>1849</v>
      </c>
    </row>
    <row r="1520" spans="1:5" x14ac:dyDescent="0.3">
      <c r="A1520" s="3">
        <v>151.80000000000001</v>
      </c>
      <c r="B1520" s="3">
        <v>12654.00488</v>
      </c>
      <c r="C1520" s="3" t="s">
        <v>1849</v>
      </c>
      <c r="D1520" s="3">
        <v>10980.933590000001</v>
      </c>
      <c r="E1520" s="3" t="s">
        <v>1849</v>
      </c>
    </row>
    <row r="1521" spans="1:5" x14ac:dyDescent="0.3">
      <c r="A1521" s="3">
        <v>151.9</v>
      </c>
      <c r="B1521" s="3">
        <v>12654.00488</v>
      </c>
      <c r="C1521" s="3" t="s">
        <v>1849</v>
      </c>
      <c r="D1521" s="3">
        <v>10981.54199</v>
      </c>
      <c r="E1521" s="3" t="s">
        <v>1849</v>
      </c>
    </row>
    <row r="1522" spans="1:5" x14ac:dyDescent="0.3">
      <c r="A1522" s="3">
        <v>152</v>
      </c>
      <c r="B1522" s="3">
        <v>12654.00488</v>
      </c>
      <c r="C1522" s="3" t="s">
        <v>1849</v>
      </c>
      <c r="D1522" s="3">
        <v>10982.097659999999</v>
      </c>
      <c r="E1522" s="3" t="s">
        <v>1849</v>
      </c>
    </row>
    <row r="1523" spans="1:5" x14ac:dyDescent="0.3">
      <c r="A1523" s="3">
        <v>152.1</v>
      </c>
      <c r="B1523" s="3">
        <v>12654.00488</v>
      </c>
      <c r="C1523" s="3" t="s">
        <v>1849</v>
      </c>
      <c r="D1523" s="3">
        <v>10982.60547</v>
      </c>
      <c r="E1523" s="3" t="s">
        <v>1849</v>
      </c>
    </row>
    <row r="1524" spans="1:5" x14ac:dyDescent="0.3">
      <c r="A1524" s="3">
        <v>152.19999999999999</v>
      </c>
      <c r="B1524" s="3">
        <v>12654.00488</v>
      </c>
      <c r="C1524" s="3" t="s">
        <v>1849</v>
      </c>
      <c r="D1524" s="3">
        <v>10983.06934</v>
      </c>
      <c r="E1524" s="3" t="s">
        <v>1849</v>
      </c>
    </row>
    <row r="1525" spans="1:5" x14ac:dyDescent="0.3">
      <c r="A1525" s="3">
        <v>152.30000000000001</v>
      </c>
      <c r="B1525" s="3">
        <v>12654.00488</v>
      </c>
      <c r="C1525" s="3" t="s">
        <v>1849</v>
      </c>
      <c r="D1525" s="3">
        <v>10983.494140000001</v>
      </c>
      <c r="E1525" s="3" t="s">
        <v>1849</v>
      </c>
    </row>
    <row r="1526" spans="1:5" x14ac:dyDescent="0.3">
      <c r="A1526" s="3">
        <v>152.4</v>
      </c>
      <c r="B1526" s="3">
        <v>12654.00488</v>
      </c>
      <c r="C1526" s="3" t="s">
        <v>1849</v>
      </c>
      <c r="D1526" s="3">
        <v>10983.88184</v>
      </c>
      <c r="E1526" s="3" t="s">
        <v>1849</v>
      </c>
    </row>
    <row r="1527" spans="1:5" x14ac:dyDescent="0.3">
      <c r="A1527" s="3">
        <v>152.5</v>
      </c>
      <c r="B1527" s="3">
        <v>12654.00488</v>
      </c>
      <c r="C1527" s="3" t="s">
        <v>1849</v>
      </c>
      <c r="D1527" s="3">
        <v>10984.23633</v>
      </c>
      <c r="E1527" s="3" t="s">
        <v>1849</v>
      </c>
    </row>
    <row r="1528" spans="1:5" x14ac:dyDescent="0.3">
      <c r="A1528" s="3">
        <v>152.6</v>
      </c>
      <c r="B1528" s="3">
        <v>12654.00488</v>
      </c>
      <c r="C1528" s="3" t="s">
        <v>1849</v>
      </c>
      <c r="D1528" s="3">
        <v>10984.56055</v>
      </c>
      <c r="E1528" s="3" t="s">
        <v>1849</v>
      </c>
    </row>
    <row r="1529" spans="1:5" x14ac:dyDescent="0.3">
      <c r="A1529" s="3">
        <v>152.69999999999999</v>
      </c>
      <c r="B1529" s="3">
        <v>12654.00488</v>
      </c>
      <c r="C1529" s="3" t="s">
        <v>1849</v>
      </c>
      <c r="D1529" s="3">
        <v>10984.856449999999</v>
      </c>
      <c r="E1529" s="3" t="s">
        <v>1849</v>
      </c>
    </row>
    <row r="1530" spans="1:5" x14ac:dyDescent="0.3">
      <c r="A1530" s="3">
        <v>152.80000000000001</v>
      </c>
      <c r="B1530" s="3">
        <v>12654.00488</v>
      </c>
      <c r="C1530" s="3" t="s">
        <v>1849</v>
      </c>
      <c r="D1530" s="3">
        <v>10985.12695</v>
      </c>
      <c r="E1530" s="3" t="s">
        <v>1849</v>
      </c>
    </row>
    <row r="1531" spans="1:5" x14ac:dyDescent="0.3">
      <c r="A1531" s="3">
        <v>152.9</v>
      </c>
      <c r="B1531" s="3">
        <v>12654.00488</v>
      </c>
      <c r="C1531" s="3" t="s">
        <v>1849</v>
      </c>
      <c r="D1531" s="3">
        <v>10985.374019999999</v>
      </c>
      <c r="E1531" s="3" t="s">
        <v>1849</v>
      </c>
    </row>
    <row r="1532" spans="1:5" x14ac:dyDescent="0.3">
      <c r="A1532" s="3">
        <v>153</v>
      </c>
      <c r="B1532" s="3">
        <v>12654.00488</v>
      </c>
      <c r="C1532" s="3" t="s">
        <v>1849</v>
      </c>
      <c r="D1532" s="3">
        <v>10985.599609999999</v>
      </c>
      <c r="E1532" s="3" t="s">
        <v>1849</v>
      </c>
    </row>
    <row r="1533" spans="1:5" x14ac:dyDescent="0.3">
      <c r="A1533" s="3">
        <v>153.1</v>
      </c>
      <c r="B1533" s="3">
        <v>12654.00488</v>
      </c>
      <c r="C1533" s="3" t="s">
        <v>1849</v>
      </c>
      <c r="D1533" s="3">
        <v>10985.806640000001</v>
      </c>
      <c r="E1533" s="3" t="s">
        <v>1849</v>
      </c>
    </row>
    <row r="1534" spans="1:5" x14ac:dyDescent="0.3">
      <c r="A1534" s="3">
        <v>153.19999999999999</v>
      </c>
      <c r="B1534" s="3">
        <v>12654.00488</v>
      </c>
      <c r="C1534" s="3" t="s">
        <v>1849</v>
      </c>
      <c r="D1534" s="3">
        <v>10985.99512</v>
      </c>
      <c r="E1534" s="3" t="s">
        <v>1849</v>
      </c>
    </row>
    <row r="1535" spans="1:5" x14ac:dyDescent="0.3">
      <c r="A1535" s="3">
        <v>153.32900000000001</v>
      </c>
      <c r="B1535" s="3">
        <v>12654.00488</v>
      </c>
      <c r="C1535" s="3" t="s">
        <v>1849</v>
      </c>
      <c r="D1535" s="3">
        <v>10986.16797</v>
      </c>
      <c r="E1535" s="3" t="s">
        <v>1849</v>
      </c>
    </row>
    <row r="1536" spans="1:5" x14ac:dyDescent="0.3">
      <c r="A1536" s="3">
        <v>153.41300000000001</v>
      </c>
      <c r="B1536" s="3">
        <v>12654.00488</v>
      </c>
      <c r="C1536" s="3" t="s">
        <v>1849</v>
      </c>
      <c r="D1536" s="3">
        <v>10986.325199999999</v>
      </c>
      <c r="E1536" s="3" t="s">
        <v>1849</v>
      </c>
    </row>
    <row r="1537" spans="1:5" x14ac:dyDescent="0.3">
      <c r="A1537" s="3">
        <v>153.5</v>
      </c>
      <c r="B1537" s="3">
        <v>12654.00488</v>
      </c>
      <c r="C1537" s="3" t="s">
        <v>1849</v>
      </c>
      <c r="D1537" s="3">
        <v>10986.469730000001</v>
      </c>
      <c r="E1537" s="3" t="s">
        <v>1849</v>
      </c>
    </row>
    <row r="1538" spans="1:5" x14ac:dyDescent="0.3">
      <c r="A1538" s="3">
        <v>153.6</v>
      </c>
      <c r="B1538" s="3">
        <v>12654.00488</v>
      </c>
      <c r="C1538" s="3" t="s">
        <v>1849</v>
      </c>
      <c r="D1538" s="3">
        <v>10986.601559999999</v>
      </c>
      <c r="E1538" s="3" t="s">
        <v>1849</v>
      </c>
    </row>
    <row r="1539" spans="1:5" x14ac:dyDescent="0.3">
      <c r="A1539" s="3">
        <v>153.69999999999999</v>
      </c>
      <c r="B1539" s="3">
        <v>12654.00488</v>
      </c>
      <c r="C1539" s="3" t="s">
        <v>1849</v>
      </c>
      <c r="D1539" s="3">
        <v>10986.721680000001</v>
      </c>
      <c r="E1539" s="3" t="s">
        <v>1849</v>
      </c>
    </row>
    <row r="1540" spans="1:5" x14ac:dyDescent="0.3">
      <c r="A1540" s="3">
        <v>153.80000000000001</v>
      </c>
      <c r="B1540" s="3">
        <v>12654.00488</v>
      </c>
      <c r="C1540" s="3" t="s">
        <v>1849</v>
      </c>
      <c r="D1540" s="3">
        <v>10986.83203</v>
      </c>
      <c r="E1540" s="3" t="s">
        <v>1849</v>
      </c>
    </row>
    <row r="1541" spans="1:5" x14ac:dyDescent="0.3">
      <c r="A1541" s="3">
        <v>153.9</v>
      </c>
      <c r="B1541" s="3">
        <v>12654.00488</v>
      </c>
      <c r="C1541" s="3" t="s">
        <v>1849</v>
      </c>
      <c r="D1541" s="3">
        <v>10986.93262</v>
      </c>
      <c r="E1541" s="3" t="s">
        <v>1849</v>
      </c>
    </row>
    <row r="1542" spans="1:5" x14ac:dyDescent="0.3">
      <c r="A1542" s="3">
        <v>154</v>
      </c>
      <c r="B1542" s="3">
        <v>12654.00488</v>
      </c>
      <c r="C1542" s="3" t="s">
        <v>1849</v>
      </c>
      <c r="D1542" s="3">
        <v>10987.02441</v>
      </c>
      <c r="E1542" s="3" t="s">
        <v>1849</v>
      </c>
    </row>
    <row r="1543" spans="1:5" x14ac:dyDescent="0.3">
      <c r="A1543" s="3">
        <v>154.1</v>
      </c>
      <c r="B1543" s="3">
        <v>12654.00488</v>
      </c>
      <c r="C1543" s="3" t="s">
        <v>1849</v>
      </c>
      <c r="D1543" s="3">
        <v>10987.108399999999</v>
      </c>
      <c r="E1543" s="3" t="s">
        <v>1849</v>
      </c>
    </row>
    <row r="1544" spans="1:5" x14ac:dyDescent="0.3">
      <c r="A1544" s="3">
        <v>154.19999999999999</v>
      </c>
      <c r="B1544" s="3">
        <v>12654.00488</v>
      </c>
      <c r="C1544" s="3" t="s">
        <v>1849</v>
      </c>
      <c r="D1544" s="3">
        <v>10987.18555</v>
      </c>
      <c r="E1544" s="3" t="s">
        <v>1849</v>
      </c>
    </row>
    <row r="1545" spans="1:5" x14ac:dyDescent="0.3">
      <c r="A1545" s="3">
        <v>154.30000000000001</v>
      </c>
      <c r="B1545" s="3">
        <v>12654.00488</v>
      </c>
      <c r="C1545" s="3" t="s">
        <v>1849</v>
      </c>
      <c r="D1545" s="3">
        <v>10987.255859999999</v>
      </c>
      <c r="E1545" s="3" t="s">
        <v>1849</v>
      </c>
    </row>
    <row r="1546" spans="1:5" x14ac:dyDescent="0.3">
      <c r="A1546" s="3">
        <v>154.4</v>
      </c>
      <c r="B1546" s="3">
        <v>12654.00488</v>
      </c>
      <c r="C1546" s="3" t="s">
        <v>1849</v>
      </c>
      <c r="D1546" s="3">
        <v>10987.320309999999</v>
      </c>
      <c r="E1546" s="3" t="s">
        <v>1849</v>
      </c>
    </row>
    <row r="1547" spans="1:5" x14ac:dyDescent="0.3">
      <c r="A1547" s="3">
        <v>154.5</v>
      </c>
      <c r="B1547" s="3">
        <v>12654.00488</v>
      </c>
      <c r="C1547" s="3" t="s">
        <v>1849</v>
      </c>
      <c r="D1547" s="3">
        <v>10987.378909999999</v>
      </c>
      <c r="E1547" s="3" t="s">
        <v>1849</v>
      </c>
    </row>
    <row r="1548" spans="1:5" x14ac:dyDescent="0.3">
      <c r="A1548" s="3">
        <v>154.6</v>
      </c>
      <c r="B1548" s="3">
        <v>12654.00488</v>
      </c>
      <c r="C1548" s="3" t="s">
        <v>1849</v>
      </c>
      <c r="D1548" s="3">
        <v>10987.43262</v>
      </c>
      <c r="E1548" s="3" t="s">
        <v>1849</v>
      </c>
    </row>
    <row r="1549" spans="1:5" x14ac:dyDescent="0.3">
      <c r="A1549" s="3">
        <v>154.69999999999999</v>
      </c>
      <c r="B1549" s="3">
        <v>12654.00488</v>
      </c>
      <c r="C1549" s="3" t="s">
        <v>1849</v>
      </c>
      <c r="D1549" s="3">
        <v>10987.481449999999</v>
      </c>
      <c r="E1549" s="3" t="s">
        <v>1849</v>
      </c>
    </row>
    <row r="1550" spans="1:5" x14ac:dyDescent="0.3">
      <c r="A1550" s="3">
        <v>154.80000000000001</v>
      </c>
      <c r="B1550" s="3">
        <v>12654.00488</v>
      </c>
      <c r="C1550" s="3" t="s">
        <v>1849</v>
      </c>
      <c r="D1550" s="3">
        <v>10987.52637</v>
      </c>
      <c r="E1550" s="3" t="s">
        <v>1849</v>
      </c>
    </row>
    <row r="1551" spans="1:5" x14ac:dyDescent="0.3">
      <c r="A1551" s="3">
        <v>154.9</v>
      </c>
      <c r="B1551" s="3">
        <v>12654.00488</v>
      </c>
      <c r="C1551" s="3" t="s">
        <v>1849</v>
      </c>
      <c r="D1551" s="3">
        <v>10987.56738</v>
      </c>
      <c r="E1551" s="3" t="s">
        <v>1849</v>
      </c>
    </row>
    <row r="1552" spans="1:5" x14ac:dyDescent="0.3">
      <c r="A1552" s="3">
        <v>155</v>
      </c>
      <c r="B1552" s="3">
        <v>12654.00488</v>
      </c>
      <c r="C1552" s="3" t="s">
        <v>1849</v>
      </c>
      <c r="D1552" s="3">
        <v>10987.60449</v>
      </c>
      <c r="E1552" s="3" t="s">
        <v>1849</v>
      </c>
    </row>
    <row r="1553" spans="1:5" x14ac:dyDescent="0.3">
      <c r="A1553" s="3">
        <v>155.1</v>
      </c>
      <c r="B1553" s="3">
        <v>12654.00488</v>
      </c>
      <c r="C1553" s="3" t="s">
        <v>1849</v>
      </c>
      <c r="D1553" s="3">
        <v>10987.63867</v>
      </c>
      <c r="E1553" s="3" t="s">
        <v>1849</v>
      </c>
    </row>
    <row r="1554" spans="1:5" x14ac:dyDescent="0.3">
      <c r="A1554" s="3">
        <v>155.19999999999999</v>
      </c>
      <c r="B1554" s="3">
        <v>12654.00488</v>
      </c>
      <c r="C1554" s="3" t="s">
        <v>1849</v>
      </c>
      <c r="D1554" s="3">
        <v>10987.66992</v>
      </c>
      <c r="E1554" s="3" t="s">
        <v>1849</v>
      </c>
    </row>
    <row r="1555" spans="1:5" x14ac:dyDescent="0.3">
      <c r="A1555" s="3">
        <v>155.31399999999999</v>
      </c>
      <c r="B1555" s="3">
        <v>12654.00488</v>
      </c>
      <c r="C1555" s="3" t="s">
        <v>1849</v>
      </c>
      <c r="D1555" s="3">
        <v>10987.69824</v>
      </c>
      <c r="E1555" s="3" t="s">
        <v>1849</v>
      </c>
    </row>
    <row r="1556" spans="1:5" x14ac:dyDescent="0.3">
      <c r="A1556" s="3">
        <v>155.41800000000001</v>
      </c>
      <c r="B1556" s="3">
        <v>12654.00488</v>
      </c>
      <c r="C1556" s="3" t="s">
        <v>1849</v>
      </c>
      <c r="D1556" s="3">
        <v>10987.724609999999</v>
      </c>
      <c r="E1556" s="3" t="s">
        <v>1849</v>
      </c>
    </row>
    <row r="1557" spans="1:5" x14ac:dyDescent="0.3">
      <c r="A1557" s="3">
        <v>155.5</v>
      </c>
      <c r="B1557" s="3">
        <v>12654.00488</v>
      </c>
      <c r="C1557" s="3" t="s">
        <v>1849</v>
      </c>
      <c r="D1557" s="3">
        <v>10987.74805</v>
      </c>
      <c r="E1557" s="3" t="s">
        <v>1849</v>
      </c>
    </row>
    <row r="1558" spans="1:5" x14ac:dyDescent="0.3">
      <c r="A1558" s="3">
        <v>155.6</v>
      </c>
      <c r="B1558" s="3">
        <v>12654.00488</v>
      </c>
      <c r="C1558" s="3" t="s">
        <v>1849</v>
      </c>
      <c r="D1558" s="3">
        <v>10987.76953</v>
      </c>
      <c r="E1558" s="3" t="s">
        <v>1849</v>
      </c>
    </row>
    <row r="1559" spans="1:5" x14ac:dyDescent="0.3">
      <c r="A1559" s="3">
        <v>155.69999999999999</v>
      </c>
      <c r="B1559" s="3">
        <v>12654.00488</v>
      </c>
      <c r="C1559" s="3" t="s">
        <v>1849</v>
      </c>
      <c r="D1559" s="3">
        <v>10987.789059999999</v>
      </c>
      <c r="E1559" s="3" t="s">
        <v>1849</v>
      </c>
    </row>
    <row r="1560" spans="1:5" x14ac:dyDescent="0.3">
      <c r="A1560" s="3">
        <v>155.80199999999999</v>
      </c>
      <c r="B1560" s="3">
        <v>12654.00488</v>
      </c>
      <c r="C1560" s="3" t="s">
        <v>1849</v>
      </c>
      <c r="D1560" s="3">
        <v>10987.80762</v>
      </c>
      <c r="E1560" s="3" t="s">
        <v>1849</v>
      </c>
    </row>
    <row r="1561" spans="1:5" x14ac:dyDescent="0.3">
      <c r="A1561" s="3">
        <v>155.9</v>
      </c>
      <c r="B1561" s="3">
        <v>12654.00488</v>
      </c>
      <c r="C1561" s="3" t="s">
        <v>1849</v>
      </c>
      <c r="D1561" s="3">
        <v>10987.82422</v>
      </c>
      <c r="E1561" s="3" t="s">
        <v>1849</v>
      </c>
    </row>
    <row r="1562" spans="1:5" x14ac:dyDescent="0.3">
      <c r="A1562" s="3">
        <v>156</v>
      </c>
      <c r="B1562" s="3">
        <v>12654.00488</v>
      </c>
      <c r="C1562" s="3" t="s">
        <v>1849</v>
      </c>
      <c r="D1562" s="3">
        <v>10987.83887</v>
      </c>
      <c r="E1562" s="3" t="s">
        <v>1849</v>
      </c>
    </row>
    <row r="1563" spans="1:5" x14ac:dyDescent="0.3">
      <c r="A1563" s="3">
        <v>156.1</v>
      </c>
      <c r="B1563" s="3">
        <v>12654.00488</v>
      </c>
      <c r="C1563" s="3" t="s">
        <v>1849</v>
      </c>
      <c r="D1563" s="3">
        <v>10987.85254</v>
      </c>
      <c r="E1563" s="3" t="s">
        <v>1849</v>
      </c>
    </row>
    <row r="1564" spans="1:5" x14ac:dyDescent="0.3">
      <c r="A1564" s="3">
        <v>156.19999999999999</v>
      </c>
      <c r="B1564" s="3">
        <v>12654.00488</v>
      </c>
      <c r="C1564" s="3" t="s">
        <v>1849</v>
      </c>
      <c r="D1564" s="3">
        <v>10987.865229999999</v>
      </c>
      <c r="E1564" s="3" t="s">
        <v>1849</v>
      </c>
    </row>
    <row r="1565" spans="1:5" x14ac:dyDescent="0.3">
      <c r="A1565" s="3">
        <v>156.30000000000001</v>
      </c>
      <c r="B1565" s="3">
        <v>12654.00488</v>
      </c>
      <c r="C1565" s="3" t="s">
        <v>1849</v>
      </c>
      <c r="D1565" s="3">
        <v>10987.87695</v>
      </c>
      <c r="E1565" s="3" t="s">
        <v>1849</v>
      </c>
    </row>
    <row r="1566" spans="1:5" x14ac:dyDescent="0.3">
      <c r="A1566" s="3">
        <v>156.4</v>
      </c>
      <c r="B1566" s="3">
        <v>12654.00488</v>
      </c>
      <c r="C1566" s="3" t="s">
        <v>1849</v>
      </c>
      <c r="D1566" s="3">
        <v>10987.887699999999</v>
      </c>
      <c r="E1566" s="3" t="s">
        <v>1849</v>
      </c>
    </row>
    <row r="1567" spans="1:5" x14ac:dyDescent="0.3">
      <c r="A1567" s="3">
        <v>156.648</v>
      </c>
      <c r="B1567" s="3">
        <v>12654.00488</v>
      </c>
      <c r="C1567" s="3" t="s">
        <v>1849</v>
      </c>
      <c r="D1567" s="3">
        <v>10987.89746</v>
      </c>
      <c r="E1567" s="3" t="s">
        <v>1849</v>
      </c>
    </row>
    <row r="1568" spans="1:5" x14ac:dyDescent="0.3">
      <c r="A1568" s="3">
        <v>156.649</v>
      </c>
      <c r="B1568" s="3">
        <v>12654.00488</v>
      </c>
      <c r="C1568" s="3" t="s">
        <v>1849</v>
      </c>
      <c r="D1568" s="3">
        <v>10987.90625</v>
      </c>
      <c r="E1568" s="3" t="s">
        <v>1849</v>
      </c>
    </row>
    <row r="1569" spans="1:5" x14ac:dyDescent="0.3">
      <c r="A1569" s="3">
        <v>156.69999999999999</v>
      </c>
      <c r="B1569" s="3">
        <v>12654.00488</v>
      </c>
      <c r="C1569" s="3" t="s">
        <v>1849</v>
      </c>
      <c r="D1569" s="3">
        <v>10987.914059999999</v>
      </c>
      <c r="E1569" s="3" t="s">
        <v>1849</v>
      </c>
    </row>
    <row r="1570" spans="1:5" x14ac:dyDescent="0.3">
      <c r="A1570" s="3">
        <v>156.80000000000001</v>
      </c>
      <c r="B1570" s="3">
        <v>12654.00488</v>
      </c>
      <c r="C1570" s="3" t="s">
        <v>1849</v>
      </c>
      <c r="D1570" s="3">
        <v>10987.92188</v>
      </c>
      <c r="E1570" s="3" t="s">
        <v>1849</v>
      </c>
    </row>
    <row r="1571" spans="1:5" x14ac:dyDescent="0.3">
      <c r="A1571" s="3">
        <v>156.9</v>
      </c>
      <c r="B1571" s="3">
        <v>12654.00488</v>
      </c>
      <c r="C1571" s="3" t="s">
        <v>1849</v>
      </c>
      <c r="D1571" s="3">
        <v>10987.92871</v>
      </c>
      <c r="E1571" s="3" t="s">
        <v>1849</v>
      </c>
    </row>
    <row r="1572" spans="1:5" x14ac:dyDescent="0.3">
      <c r="A1572" s="3">
        <v>157</v>
      </c>
      <c r="B1572" s="3">
        <v>12654.00488</v>
      </c>
      <c r="C1572" s="3" t="s">
        <v>1849</v>
      </c>
      <c r="D1572" s="3">
        <v>10987.934569999999</v>
      </c>
      <c r="E1572" s="3" t="s">
        <v>1849</v>
      </c>
    </row>
    <row r="1573" spans="1:5" x14ac:dyDescent="0.3">
      <c r="A1573" s="3">
        <v>157.1</v>
      </c>
      <c r="B1573" s="3">
        <v>12654.00488</v>
      </c>
      <c r="C1573" s="3" t="s">
        <v>1849</v>
      </c>
      <c r="D1573" s="3">
        <v>10987.940430000001</v>
      </c>
      <c r="E1573" s="3" t="s">
        <v>1849</v>
      </c>
    </row>
    <row r="1574" spans="1:5" x14ac:dyDescent="0.3">
      <c r="A1574" s="3">
        <v>157.19999999999999</v>
      </c>
      <c r="B1574" s="3">
        <v>12654.00488</v>
      </c>
      <c r="C1574" s="3" t="s">
        <v>1849</v>
      </c>
      <c r="D1574" s="3">
        <v>10987.945309999999</v>
      </c>
      <c r="E1574" s="3" t="s">
        <v>1849</v>
      </c>
    </row>
    <row r="1575" spans="1:5" x14ac:dyDescent="0.3">
      <c r="A1575" s="3">
        <v>157.30000000000001</v>
      </c>
      <c r="B1575" s="3">
        <v>12654.00488</v>
      </c>
      <c r="C1575" s="3" t="s">
        <v>1849</v>
      </c>
      <c r="D1575" s="3">
        <v>10987.950199999999</v>
      </c>
      <c r="E1575" s="3" t="s">
        <v>1849</v>
      </c>
    </row>
    <row r="1576" spans="1:5" x14ac:dyDescent="0.3">
      <c r="A1576" s="3">
        <v>157.4</v>
      </c>
      <c r="B1576" s="3">
        <v>12654.00488</v>
      </c>
      <c r="C1576" s="3" t="s">
        <v>1849</v>
      </c>
      <c r="D1576" s="3">
        <v>10987.954100000001</v>
      </c>
      <c r="E1576" s="3" t="s">
        <v>1849</v>
      </c>
    </row>
    <row r="1577" spans="1:5" x14ac:dyDescent="0.3">
      <c r="A1577" s="3">
        <v>157.5</v>
      </c>
      <c r="B1577" s="3">
        <v>12654.00488</v>
      </c>
      <c r="C1577" s="3" t="s">
        <v>1849</v>
      </c>
      <c r="D1577" s="3">
        <v>10987.95801</v>
      </c>
      <c r="E1577" s="3" t="s">
        <v>1849</v>
      </c>
    </row>
    <row r="1578" spans="1:5" x14ac:dyDescent="0.3">
      <c r="A1578" s="3">
        <v>157.6</v>
      </c>
      <c r="B1578" s="3">
        <v>12654.00488</v>
      </c>
      <c r="C1578" s="3" t="s">
        <v>1849</v>
      </c>
      <c r="D1578" s="3">
        <v>10987.96191</v>
      </c>
      <c r="E1578" s="3" t="s">
        <v>1849</v>
      </c>
    </row>
    <row r="1579" spans="1:5" x14ac:dyDescent="0.3">
      <c r="A1579" s="3">
        <v>157.69999999999999</v>
      </c>
      <c r="B1579" s="3">
        <v>12654.00488</v>
      </c>
      <c r="C1579" s="3" t="s">
        <v>1849</v>
      </c>
      <c r="D1579" s="3">
        <v>10987.964840000001</v>
      </c>
      <c r="E1579" s="3" t="s">
        <v>1849</v>
      </c>
    </row>
    <row r="1580" spans="1:5" x14ac:dyDescent="0.3">
      <c r="A1580" s="3">
        <v>157.80000000000001</v>
      </c>
      <c r="B1580" s="3">
        <v>12654.00488</v>
      </c>
      <c r="C1580" s="3" t="s">
        <v>1849</v>
      </c>
      <c r="D1580" s="3">
        <v>10987.967769999999</v>
      </c>
      <c r="E1580" s="3" t="s">
        <v>1849</v>
      </c>
    </row>
    <row r="1581" spans="1:5" x14ac:dyDescent="0.3">
      <c r="A1581" s="3">
        <v>157.9</v>
      </c>
      <c r="B1581" s="3">
        <v>12654.00488</v>
      </c>
      <c r="C1581" s="3" t="s">
        <v>1849</v>
      </c>
      <c r="D1581" s="3">
        <v>10987.9707</v>
      </c>
      <c r="E1581" s="3" t="s">
        <v>1849</v>
      </c>
    </row>
    <row r="1582" spans="1:5" x14ac:dyDescent="0.3">
      <c r="A1582" s="3">
        <v>158</v>
      </c>
      <c r="B1582" s="3">
        <v>12654.090819999999</v>
      </c>
      <c r="C1582" s="3" t="s">
        <v>1849</v>
      </c>
      <c r="D1582" s="3">
        <v>10987.97363</v>
      </c>
      <c r="E1582" s="3" t="s">
        <v>1849</v>
      </c>
    </row>
    <row r="1583" spans="1:5" x14ac:dyDescent="0.3">
      <c r="A1583" s="3">
        <v>158.1</v>
      </c>
      <c r="B1583" s="3">
        <v>12654.168949999999</v>
      </c>
      <c r="C1583" s="3" t="s">
        <v>1849</v>
      </c>
      <c r="D1583" s="3">
        <v>11092.119140000001</v>
      </c>
      <c r="E1583" s="3" t="s">
        <v>1849</v>
      </c>
    </row>
    <row r="1584" spans="1:5" x14ac:dyDescent="0.3">
      <c r="A1584" s="3">
        <v>158.19999999999999</v>
      </c>
      <c r="B1584" s="3">
        <v>12654.240229999999</v>
      </c>
      <c r="C1584" s="3" t="s">
        <v>1849</v>
      </c>
      <c r="D1584" s="3">
        <v>11187.30078</v>
      </c>
      <c r="E1584" s="3" t="s">
        <v>1849</v>
      </c>
    </row>
    <row r="1585" spans="1:5" x14ac:dyDescent="0.3">
      <c r="A1585" s="3">
        <v>158.30000000000001</v>
      </c>
      <c r="B1585" s="3">
        <v>12654.30566</v>
      </c>
      <c r="C1585" s="3" t="s">
        <v>1849</v>
      </c>
      <c r="D1585" s="3">
        <v>11274.29004</v>
      </c>
      <c r="E1585" s="3" t="s">
        <v>1849</v>
      </c>
    </row>
    <row r="1586" spans="1:5" x14ac:dyDescent="0.3">
      <c r="A1586" s="3">
        <v>158.4</v>
      </c>
      <c r="B1586" s="3">
        <v>12654.365229999999</v>
      </c>
      <c r="C1586" s="3" t="s">
        <v>1849</v>
      </c>
      <c r="D1586" s="3">
        <v>11353.79297</v>
      </c>
      <c r="E1586" s="3" t="s">
        <v>1849</v>
      </c>
    </row>
    <row r="1587" spans="1:5" x14ac:dyDescent="0.3">
      <c r="A1587" s="3">
        <v>158.5</v>
      </c>
      <c r="B1587" s="3">
        <v>12654.41992</v>
      </c>
      <c r="C1587" s="3" t="s">
        <v>1849</v>
      </c>
      <c r="D1587" s="3">
        <v>11426.45313</v>
      </c>
      <c r="E1587" s="3" t="s">
        <v>1849</v>
      </c>
    </row>
    <row r="1588" spans="1:5" x14ac:dyDescent="0.3">
      <c r="A1588" s="3">
        <v>158.6</v>
      </c>
      <c r="B1588" s="3">
        <v>12654.469730000001</v>
      </c>
      <c r="C1588" s="3" t="s">
        <v>1849</v>
      </c>
      <c r="D1588" s="3">
        <v>11492.85938</v>
      </c>
      <c r="E1588" s="3" t="s">
        <v>1849</v>
      </c>
    </row>
    <row r="1589" spans="1:5" x14ac:dyDescent="0.3">
      <c r="A1589" s="3">
        <v>158.69999999999999</v>
      </c>
      <c r="B1589" s="3">
        <v>12654.51563</v>
      </c>
      <c r="C1589" s="3" t="s">
        <v>1849</v>
      </c>
      <c r="D1589" s="3">
        <v>11553.549800000001</v>
      </c>
      <c r="E1589" s="3" t="s">
        <v>1849</v>
      </c>
    </row>
    <row r="1590" spans="1:5" x14ac:dyDescent="0.3">
      <c r="A1590" s="3">
        <v>158.80000000000001</v>
      </c>
      <c r="B1590" s="3">
        <v>12654.55762</v>
      </c>
      <c r="C1590" s="3" t="s">
        <v>1849</v>
      </c>
      <c r="D1590" s="3">
        <v>11609.016600000001</v>
      </c>
      <c r="E1590" s="3" t="s">
        <v>1849</v>
      </c>
    </row>
    <row r="1591" spans="1:5" x14ac:dyDescent="0.3">
      <c r="A1591" s="3">
        <v>158.9</v>
      </c>
      <c r="B1591" s="3">
        <v>12654.5957</v>
      </c>
      <c r="C1591" s="3" t="s">
        <v>1849</v>
      </c>
      <c r="D1591" s="3">
        <v>11659.70996</v>
      </c>
      <c r="E1591" s="3" t="s">
        <v>1849</v>
      </c>
    </row>
    <row r="1592" spans="1:5" x14ac:dyDescent="0.3">
      <c r="A1592" s="3">
        <v>159</v>
      </c>
      <c r="B1592" s="3">
        <v>12654.630859999999</v>
      </c>
      <c r="C1592" s="3" t="s">
        <v>1849</v>
      </c>
      <c r="D1592" s="3">
        <v>11706.04004</v>
      </c>
      <c r="E1592" s="3" t="s">
        <v>1849</v>
      </c>
    </row>
    <row r="1593" spans="1:5" x14ac:dyDescent="0.3">
      <c r="A1593" s="3">
        <v>159.1</v>
      </c>
      <c r="B1593" s="3">
        <v>12654.66309</v>
      </c>
      <c r="C1593" s="3" t="s">
        <v>1849</v>
      </c>
      <c r="D1593" s="3">
        <v>11748.382809999999</v>
      </c>
      <c r="E1593" s="3" t="s">
        <v>1849</v>
      </c>
    </row>
    <row r="1594" spans="1:5" x14ac:dyDescent="0.3">
      <c r="A1594" s="3">
        <v>159.19999999999999</v>
      </c>
      <c r="B1594" s="3">
        <v>12654.69238</v>
      </c>
      <c r="C1594" s="3" t="s">
        <v>1849</v>
      </c>
      <c r="D1594" s="3">
        <v>11787.081050000001</v>
      </c>
      <c r="E1594" s="3" t="s">
        <v>1849</v>
      </c>
    </row>
    <row r="1595" spans="1:5" x14ac:dyDescent="0.3">
      <c r="A1595" s="3">
        <v>159.30000000000001</v>
      </c>
      <c r="B1595" s="3">
        <v>12654.71875</v>
      </c>
      <c r="C1595" s="3" t="s">
        <v>1849</v>
      </c>
      <c r="D1595" s="3">
        <v>11822.44824</v>
      </c>
      <c r="E1595" s="3" t="s">
        <v>1849</v>
      </c>
    </row>
    <row r="1596" spans="1:5" x14ac:dyDescent="0.3">
      <c r="A1596" s="3">
        <v>159.4</v>
      </c>
      <c r="B1596" s="3">
        <v>12654.74316</v>
      </c>
      <c r="C1596" s="3" t="s">
        <v>1849</v>
      </c>
      <c r="D1596" s="3">
        <v>11854.771479999999</v>
      </c>
      <c r="E1596" s="3" t="s">
        <v>1849</v>
      </c>
    </row>
    <row r="1597" spans="1:5" x14ac:dyDescent="0.3">
      <c r="A1597" s="3">
        <v>159.5</v>
      </c>
      <c r="B1597" s="3">
        <v>12654.76563</v>
      </c>
      <c r="C1597" s="3" t="s">
        <v>1849</v>
      </c>
      <c r="D1597" s="3">
        <v>11884.3125</v>
      </c>
      <c r="E1597" s="3" t="s">
        <v>1849</v>
      </c>
    </row>
    <row r="1598" spans="1:5" x14ac:dyDescent="0.3">
      <c r="A1598" s="3">
        <v>159.6</v>
      </c>
      <c r="B1598" s="3">
        <v>12654.78613</v>
      </c>
      <c r="C1598" s="3" t="s">
        <v>1849</v>
      </c>
      <c r="D1598" s="3">
        <v>11911.311519999999</v>
      </c>
      <c r="E1598" s="3" t="s">
        <v>1849</v>
      </c>
    </row>
    <row r="1599" spans="1:5" x14ac:dyDescent="0.3">
      <c r="A1599" s="3">
        <v>159.69999999999999</v>
      </c>
      <c r="B1599" s="3">
        <v>12654.804690000001</v>
      </c>
      <c r="C1599" s="3" t="s">
        <v>1849</v>
      </c>
      <c r="D1599" s="3">
        <v>11935.98633</v>
      </c>
      <c r="E1599" s="3" t="s">
        <v>1849</v>
      </c>
    </row>
    <row r="1600" spans="1:5" x14ac:dyDescent="0.3">
      <c r="A1600" s="3">
        <v>159.80000000000001</v>
      </c>
      <c r="B1600" s="3">
        <v>12654.82129</v>
      </c>
      <c r="C1600" s="3" t="s">
        <v>1849</v>
      </c>
      <c r="D1600" s="3">
        <v>11958.537109999999</v>
      </c>
      <c r="E1600" s="3" t="s">
        <v>1849</v>
      </c>
    </row>
    <row r="1601" spans="1:5" x14ac:dyDescent="0.3">
      <c r="A1601" s="3">
        <v>159.9</v>
      </c>
      <c r="B1601" s="3">
        <v>12654.83691</v>
      </c>
      <c r="C1601" s="3" t="s">
        <v>1849</v>
      </c>
      <c r="D1601" s="3">
        <v>11979.14746</v>
      </c>
      <c r="E1601" s="3" t="s">
        <v>1849</v>
      </c>
    </row>
    <row r="1602" spans="1:5" x14ac:dyDescent="0.3">
      <c r="A1602" s="3">
        <v>160</v>
      </c>
      <c r="B1602" s="3">
        <v>12654.85059</v>
      </c>
      <c r="C1602" s="3" t="s">
        <v>1849</v>
      </c>
      <c r="D1602" s="3">
        <v>11997.983399999999</v>
      </c>
      <c r="E1602" s="3" t="s">
        <v>1849</v>
      </c>
    </row>
    <row r="1603" spans="1:5" x14ac:dyDescent="0.3">
      <c r="A1603" s="3">
        <v>160.1</v>
      </c>
      <c r="B1603" s="3">
        <v>12654.86328</v>
      </c>
      <c r="C1603" s="3" t="s">
        <v>1849</v>
      </c>
      <c r="D1603" s="3">
        <v>12015.19824</v>
      </c>
      <c r="E1603" s="3" t="s">
        <v>1849</v>
      </c>
    </row>
    <row r="1604" spans="1:5" x14ac:dyDescent="0.3">
      <c r="A1604" s="3">
        <v>160.19999999999999</v>
      </c>
      <c r="B1604" s="3">
        <v>12654.875</v>
      </c>
      <c r="C1604" s="3" t="s">
        <v>1849</v>
      </c>
      <c r="D1604" s="3">
        <v>12030.931640000001</v>
      </c>
      <c r="E1604" s="3" t="s">
        <v>1849</v>
      </c>
    </row>
    <row r="1605" spans="1:5" x14ac:dyDescent="0.3">
      <c r="A1605" s="3">
        <v>160.30000000000001</v>
      </c>
      <c r="B1605" s="3">
        <v>12654.88574</v>
      </c>
      <c r="C1605" s="3" t="s">
        <v>1849</v>
      </c>
      <c r="D1605" s="3">
        <v>12045.31055</v>
      </c>
      <c r="E1605" s="3" t="s">
        <v>1849</v>
      </c>
    </row>
    <row r="1606" spans="1:5" x14ac:dyDescent="0.3">
      <c r="A1606" s="3">
        <v>160.4</v>
      </c>
      <c r="B1606" s="3">
        <v>12654.89551</v>
      </c>
      <c r="C1606" s="3" t="s">
        <v>1849</v>
      </c>
      <c r="D1606" s="3">
        <v>12058.452149999999</v>
      </c>
      <c r="E1606" s="3" t="s">
        <v>1849</v>
      </c>
    </row>
    <row r="1607" spans="1:5" x14ac:dyDescent="0.3">
      <c r="A1607" s="3">
        <v>160.5</v>
      </c>
      <c r="B1607" s="3">
        <v>12654.9043</v>
      </c>
      <c r="C1607" s="3" t="s">
        <v>1849</v>
      </c>
      <c r="D1607" s="3">
        <v>12070.462890000001</v>
      </c>
      <c r="E1607" s="3" t="s">
        <v>1849</v>
      </c>
    </row>
    <row r="1608" spans="1:5" x14ac:dyDescent="0.3">
      <c r="A1608" s="3">
        <v>160.6</v>
      </c>
      <c r="B1608" s="3">
        <v>12654.912109999999</v>
      </c>
      <c r="C1608" s="3" t="s">
        <v>1849</v>
      </c>
      <c r="D1608" s="3">
        <v>12081.43945</v>
      </c>
      <c r="E1608" s="3" t="s">
        <v>1849</v>
      </c>
    </row>
    <row r="1609" spans="1:5" x14ac:dyDescent="0.3">
      <c r="A1609" s="3">
        <v>160.69999999999999</v>
      </c>
      <c r="B1609" s="3">
        <v>12654.91992</v>
      </c>
      <c r="C1609" s="3" t="s">
        <v>1849</v>
      </c>
      <c r="D1609" s="3">
        <v>12091.471680000001</v>
      </c>
      <c r="E1609" s="3" t="s">
        <v>1849</v>
      </c>
    </row>
    <row r="1610" spans="1:5" x14ac:dyDescent="0.3">
      <c r="A1610" s="3">
        <v>160.80000000000001</v>
      </c>
      <c r="B1610" s="3">
        <v>12654.92676</v>
      </c>
      <c r="C1610" s="3" t="s">
        <v>1849</v>
      </c>
      <c r="D1610" s="3">
        <v>12100.64063</v>
      </c>
      <c r="E1610" s="3" t="s">
        <v>1849</v>
      </c>
    </row>
    <row r="1611" spans="1:5" x14ac:dyDescent="0.3">
      <c r="A1611" s="3">
        <v>160.9</v>
      </c>
      <c r="B1611" s="3">
        <v>12654.93262</v>
      </c>
      <c r="C1611" s="3" t="s">
        <v>1849</v>
      </c>
      <c r="D1611" s="3">
        <v>12109.02051</v>
      </c>
      <c r="E1611" s="3" t="s">
        <v>1849</v>
      </c>
    </row>
    <row r="1612" spans="1:5" x14ac:dyDescent="0.3">
      <c r="A1612" s="3">
        <v>161</v>
      </c>
      <c r="B1612" s="3">
        <v>12654.938480000001</v>
      </c>
      <c r="C1612" s="3" t="s">
        <v>1849</v>
      </c>
      <c r="D1612" s="3">
        <v>12116.67871</v>
      </c>
      <c r="E1612" s="3" t="s">
        <v>1849</v>
      </c>
    </row>
    <row r="1613" spans="1:5" x14ac:dyDescent="0.3">
      <c r="A1613" s="3">
        <v>161.1</v>
      </c>
      <c r="B1613" s="3">
        <v>12654.943359999999</v>
      </c>
      <c r="C1613" s="3" t="s">
        <v>1849</v>
      </c>
      <c r="D1613" s="3">
        <v>12123.677729999999</v>
      </c>
      <c r="E1613" s="3" t="s">
        <v>1849</v>
      </c>
    </row>
    <row r="1614" spans="1:5" x14ac:dyDescent="0.3">
      <c r="A1614" s="3">
        <v>161.19999999999999</v>
      </c>
      <c r="B1614" s="3">
        <v>12654.94824</v>
      </c>
      <c r="C1614" s="3" t="s">
        <v>1849</v>
      </c>
      <c r="D1614" s="3">
        <v>12130.07422</v>
      </c>
      <c r="E1614" s="3" t="s">
        <v>1849</v>
      </c>
    </row>
    <row r="1615" spans="1:5" x14ac:dyDescent="0.3">
      <c r="A1615" s="3">
        <v>161.30000000000001</v>
      </c>
      <c r="B1615" s="3">
        <v>12654.95313</v>
      </c>
      <c r="C1615" s="3" t="s">
        <v>1849</v>
      </c>
      <c r="D1615" s="3">
        <v>12135.920899999999</v>
      </c>
      <c r="E1615" s="3" t="s">
        <v>1849</v>
      </c>
    </row>
    <row r="1616" spans="1:5" x14ac:dyDescent="0.3">
      <c r="A1616" s="3">
        <v>161.4</v>
      </c>
      <c r="B1616" s="3">
        <v>12654.95703</v>
      </c>
      <c r="C1616" s="3" t="s">
        <v>1849</v>
      </c>
      <c r="D1616" s="3">
        <v>12141.26367</v>
      </c>
      <c r="E1616" s="3" t="s">
        <v>1849</v>
      </c>
    </row>
    <row r="1617" spans="1:5" x14ac:dyDescent="0.3">
      <c r="A1617" s="3">
        <v>161.5</v>
      </c>
      <c r="B1617" s="3">
        <v>12654.960940000001</v>
      </c>
      <c r="C1617" s="3" t="s">
        <v>1849</v>
      </c>
      <c r="D1617" s="3">
        <v>12146.146479999999</v>
      </c>
      <c r="E1617" s="3" t="s">
        <v>1849</v>
      </c>
    </row>
    <row r="1618" spans="1:5" x14ac:dyDescent="0.3">
      <c r="A1618" s="3">
        <v>161.6</v>
      </c>
      <c r="B1618" s="3">
        <v>12654.96387</v>
      </c>
      <c r="C1618" s="3" t="s">
        <v>1849</v>
      </c>
      <c r="D1618" s="3">
        <v>12150.60938</v>
      </c>
      <c r="E1618" s="3" t="s">
        <v>1849</v>
      </c>
    </row>
    <row r="1619" spans="1:5" x14ac:dyDescent="0.3">
      <c r="A1619" s="3">
        <v>161.69999999999999</v>
      </c>
      <c r="B1619" s="3">
        <v>12654.9668</v>
      </c>
      <c r="C1619" s="3" t="s">
        <v>1849</v>
      </c>
      <c r="D1619" s="3">
        <v>12154.688480000001</v>
      </c>
      <c r="E1619" s="3" t="s">
        <v>1849</v>
      </c>
    </row>
    <row r="1620" spans="1:5" x14ac:dyDescent="0.3">
      <c r="A1620" s="3">
        <v>161.80000000000001</v>
      </c>
      <c r="B1620" s="3">
        <v>12654.969730000001</v>
      </c>
      <c r="C1620" s="3" t="s">
        <v>1849</v>
      </c>
      <c r="D1620" s="3">
        <v>12158.416020000001</v>
      </c>
      <c r="E1620" s="3" t="s">
        <v>1849</v>
      </c>
    </row>
    <row r="1621" spans="1:5" x14ac:dyDescent="0.3">
      <c r="A1621" s="3">
        <v>161.9</v>
      </c>
      <c r="B1621" s="3">
        <v>12654.972659999999</v>
      </c>
      <c r="C1621" s="3" t="s">
        <v>1849</v>
      </c>
      <c r="D1621" s="3">
        <v>12161.82324</v>
      </c>
      <c r="E1621" s="3" t="s">
        <v>1849</v>
      </c>
    </row>
    <row r="1622" spans="1:5" x14ac:dyDescent="0.3">
      <c r="A1622" s="3">
        <v>162</v>
      </c>
      <c r="B1622" s="3">
        <v>12654.974609999999</v>
      </c>
      <c r="C1622" s="3" t="s">
        <v>1849</v>
      </c>
      <c r="D1622" s="3">
        <v>12164.936519999999</v>
      </c>
      <c r="E1622" s="3" t="s">
        <v>1849</v>
      </c>
    </row>
    <row r="1623" spans="1:5" x14ac:dyDescent="0.3">
      <c r="A1623" s="3">
        <v>162.1</v>
      </c>
      <c r="B1623" s="3">
        <v>12654.976559999999</v>
      </c>
      <c r="C1623" s="3" t="s">
        <v>1849</v>
      </c>
      <c r="D1623" s="3">
        <v>12167.782230000001</v>
      </c>
      <c r="E1623" s="3" t="s">
        <v>1849</v>
      </c>
    </row>
    <row r="1624" spans="1:5" x14ac:dyDescent="0.3">
      <c r="A1624" s="3">
        <v>162.19999999999999</v>
      </c>
      <c r="B1624" s="3">
        <v>12654.978520000001</v>
      </c>
      <c r="C1624" s="3" t="s">
        <v>1849</v>
      </c>
      <c r="D1624" s="3">
        <v>12170.382809999999</v>
      </c>
      <c r="E1624" s="3" t="s">
        <v>1849</v>
      </c>
    </row>
    <row r="1625" spans="1:5" x14ac:dyDescent="0.3">
      <c r="A1625" s="3">
        <v>162.30000000000001</v>
      </c>
      <c r="B1625" s="3">
        <v>12654.98047</v>
      </c>
      <c r="C1625" s="3" t="s">
        <v>1849</v>
      </c>
      <c r="D1625" s="3">
        <v>12172.759770000001</v>
      </c>
      <c r="E1625" s="3" t="s">
        <v>1849</v>
      </c>
    </row>
    <row r="1626" spans="1:5" x14ac:dyDescent="0.3">
      <c r="A1626" s="3">
        <v>162.4</v>
      </c>
      <c r="B1626" s="3">
        <v>12654.98242</v>
      </c>
      <c r="C1626" s="3" t="s">
        <v>1849</v>
      </c>
      <c r="D1626" s="3">
        <v>12174.93262</v>
      </c>
      <c r="E1626" s="3" t="s">
        <v>1849</v>
      </c>
    </row>
    <row r="1627" spans="1:5" x14ac:dyDescent="0.3">
      <c r="A1627" s="3">
        <v>162.5</v>
      </c>
      <c r="B1627" s="3">
        <v>12654.98438</v>
      </c>
      <c r="C1627" s="3" t="s">
        <v>1849</v>
      </c>
      <c r="D1627" s="3">
        <v>12176.91797</v>
      </c>
      <c r="E1627" s="3" t="s">
        <v>1849</v>
      </c>
    </row>
    <row r="1628" spans="1:5" x14ac:dyDescent="0.3">
      <c r="A1628" s="3">
        <v>162.6</v>
      </c>
      <c r="B1628" s="3">
        <v>12654.985350000001</v>
      </c>
      <c r="C1628" s="3" t="s">
        <v>1849</v>
      </c>
      <c r="D1628" s="3">
        <v>12178.73242</v>
      </c>
      <c r="E1628" s="3" t="s">
        <v>1849</v>
      </c>
    </row>
    <row r="1629" spans="1:5" x14ac:dyDescent="0.3">
      <c r="A1629" s="3">
        <v>162.69999999999999</v>
      </c>
      <c r="B1629" s="3">
        <v>12654.98633</v>
      </c>
      <c r="C1629" s="3" t="s">
        <v>1849</v>
      </c>
      <c r="D1629" s="3">
        <v>12180.39063</v>
      </c>
      <c r="E1629" s="3" t="s">
        <v>1849</v>
      </c>
    </row>
    <row r="1630" spans="1:5" x14ac:dyDescent="0.3">
      <c r="A1630" s="3">
        <v>162.80000000000001</v>
      </c>
      <c r="B1630" s="3">
        <v>12654.987300000001</v>
      </c>
      <c r="C1630" s="3" t="s">
        <v>1849</v>
      </c>
      <c r="D1630" s="3">
        <v>12181.90625</v>
      </c>
      <c r="E1630" s="3" t="s">
        <v>1849</v>
      </c>
    </row>
    <row r="1631" spans="1:5" x14ac:dyDescent="0.3">
      <c r="A1631" s="3">
        <v>162.9</v>
      </c>
      <c r="B1631" s="3">
        <v>12654.98828</v>
      </c>
      <c r="C1631" s="3" t="s">
        <v>1849</v>
      </c>
      <c r="D1631" s="3">
        <v>12183.291020000001</v>
      </c>
      <c r="E1631" s="3" t="s">
        <v>1849</v>
      </c>
    </row>
    <row r="1632" spans="1:5" x14ac:dyDescent="0.3">
      <c r="A1632" s="3">
        <v>163</v>
      </c>
      <c r="B1632" s="3">
        <v>12654.98926</v>
      </c>
      <c r="C1632" s="3" t="s">
        <v>1849</v>
      </c>
      <c r="D1632" s="3">
        <v>12184.556640000001</v>
      </c>
      <c r="E1632" s="3" t="s">
        <v>1849</v>
      </c>
    </row>
    <row r="1633" spans="1:5" x14ac:dyDescent="0.3">
      <c r="A1633" s="3">
        <v>163.1</v>
      </c>
      <c r="B1633" s="3">
        <v>12654.990229999999</v>
      </c>
      <c r="C1633" s="3" t="s">
        <v>1849</v>
      </c>
      <c r="D1633" s="3">
        <v>12185.71387</v>
      </c>
      <c r="E1633" s="3" t="s">
        <v>1849</v>
      </c>
    </row>
    <row r="1634" spans="1:5" x14ac:dyDescent="0.3">
      <c r="A1634" s="3">
        <v>163.19999999999999</v>
      </c>
      <c r="B1634" s="3">
        <v>12654.99121</v>
      </c>
      <c r="C1634" s="3" t="s">
        <v>1849</v>
      </c>
      <c r="D1634" s="3">
        <v>12186.771479999999</v>
      </c>
      <c r="E1634" s="3" t="s">
        <v>1849</v>
      </c>
    </row>
    <row r="1635" spans="1:5" x14ac:dyDescent="0.3">
      <c r="A1635" s="3">
        <v>163.30000000000001</v>
      </c>
      <c r="B1635" s="3">
        <v>12654.992190000001</v>
      </c>
      <c r="C1635" s="3" t="s">
        <v>1849</v>
      </c>
      <c r="D1635" s="3">
        <v>12187.73828</v>
      </c>
      <c r="E1635" s="3" t="s">
        <v>1849</v>
      </c>
    </row>
    <row r="1636" spans="1:5" x14ac:dyDescent="0.3">
      <c r="A1636" s="3">
        <v>163.4</v>
      </c>
      <c r="B1636" s="3">
        <v>12654.99316</v>
      </c>
      <c r="C1636" s="3" t="s">
        <v>1849</v>
      </c>
      <c r="D1636" s="3">
        <v>12188.621090000001</v>
      </c>
      <c r="E1636" s="3" t="s">
        <v>1849</v>
      </c>
    </row>
    <row r="1637" spans="1:5" x14ac:dyDescent="0.3">
      <c r="A1637" s="3">
        <v>163.5</v>
      </c>
      <c r="B1637" s="3">
        <v>12654.994140000001</v>
      </c>
      <c r="C1637" s="3" t="s">
        <v>1849</v>
      </c>
      <c r="D1637" s="3">
        <v>12189.42871</v>
      </c>
      <c r="E1637" s="3" t="s">
        <v>1849</v>
      </c>
    </row>
    <row r="1638" spans="1:5" x14ac:dyDescent="0.3">
      <c r="A1638" s="3">
        <v>163.6</v>
      </c>
      <c r="B1638" s="3">
        <v>12654.99512</v>
      </c>
      <c r="C1638" s="3" t="s">
        <v>1849</v>
      </c>
      <c r="D1638" s="3">
        <v>12190.166020000001</v>
      </c>
      <c r="E1638" s="3" t="s">
        <v>1849</v>
      </c>
    </row>
    <row r="1639" spans="1:5" x14ac:dyDescent="0.3">
      <c r="A1639" s="3">
        <v>163.69999999999999</v>
      </c>
      <c r="B1639" s="3">
        <v>12654.99512</v>
      </c>
      <c r="C1639" s="3" t="s">
        <v>1849</v>
      </c>
      <c r="D1639" s="3">
        <v>12190.839840000001</v>
      </c>
      <c r="E1639" s="3" t="s">
        <v>1849</v>
      </c>
    </row>
    <row r="1640" spans="1:5" x14ac:dyDescent="0.3">
      <c r="A1640" s="3">
        <v>163.80000000000001</v>
      </c>
      <c r="B1640" s="3">
        <v>12654.99512</v>
      </c>
      <c r="C1640" s="3" t="s">
        <v>1849</v>
      </c>
      <c r="D1640" s="3">
        <v>12191.456050000001</v>
      </c>
      <c r="E1640" s="3" t="s">
        <v>1849</v>
      </c>
    </row>
    <row r="1641" spans="1:5" x14ac:dyDescent="0.3">
      <c r="A1641" s="3">
        <v>163.9</v>
      </c>
      <c r="B1641" s="3">
        <v>12654.99512</v>
      </c>
      <c r="C1641" s="3" t="s">
        <v>1849</v>
      </c>
      <c r="D1641" s="3">
        <v>12192.01953</v>
      </c>
      <c r="E1641" s="3" t="s">
        <v>1849</v>
      </c>
    </row>
    <row r="1642" spans="1:5" x14ac:dyDescent="0.3">
      <c r="A1642" s="3">
        <v>164</v>
      </c>
      <c r="B1642" s="3">
        <v>12654.99512</v>
      </c>
      <c r="C1642" s="3" t="s">
        <v>1849</v>
      </c>
      <c r="D1642" s="3">
        <v>12192.534180000001</v>
      </c>
      <c r="E1642" s="3" t="s">
        <v>1849</v>
      </c>
    </row>
    <row r="1643" spans="1:5" x14ac:dyDescent="0.3">
      <c r="A1643" s="3">
        <v>164.1</v>
      </c>
      <c r="B1643" s="3">
        <v>12654.99512</v>
      </c>
      <c r="C1643" s="3" t="s">
        <v>1849</v>
      </c>
      <c r="D1643" s="3">
        <v>12193.00488</v>
      </c>
      <c r="E1643" s="3" t="s">
        <v>1849</v>
      </c>
    </row>
    <row r="1644" spans="1:5" x14ac:dyDescent="0.3">
      <c r="A1644" s="3">
        <v>164.2</v>
      </c>
      <c r="B1644" s="3">
        <v>12654.99512</v>
      </c>
      <c r="C1644" s="3" t="s">
        <v>1849</v>
      </c>
      <c r="D1644" s="3">
        <v>12193.434569999999</v>
      </c>
      <c r="E1644" s="3" t="s">
        <v>1849</v>
      </c>
    </row>
    <row r="1645" spans="1:5" x14ac:dyDescent="0.3">
      <c r="A1645" s="3">
        <v>164.3</v>
      </c>
      <c r="B1645" s="3">
        <v>12654.99512</v>
      </c>
      <c r="C1645" s="3" t="s">
        <v>1849</v>
      </c>
      <c r="D1645" s="3">
        <v>12193.827149999999</v>
      </c>
      <c r="E1645" s="3" t="s">
        <v>1849</v>
      </c>
    </row>
    <row r="1646" spans="1:5" x14ac:dyDescent="0.3">
      <c r="A1646" s="3">
        <v>164.4</v>
      </c>
      <c r="B1646" s="3">
        <v>12654.99512</v>
      </c>
      <c r="C1646" s="3" t="s">
        <v>1849</v>
      </c>
      <c r="D1646" s="3">
        <v>12194.186519999999</v>
      </c>
      <c r="E1646" s="3" t="s">
        <v>1849</v>
      </c>
    </row>
    <row r="1647" spans="1:5" x14ac:dyDescent="0.3">
      <c r="A1647" s="3">
        <v>164.5</v>
      </c>
      <c r="B1647" s="3">
        <v>12654.99512</v>
      </c>
      <c r="C1647" s="3" t="s">
        <v>1849</v>
      </c>
      <c r="D1647" s="3">
        <v>12194.514649999999</v>
      </c>
      <c r="E1647" s="3" t="s">
        <v>1849</v>
      </c>
    </row>
    <row r="1648" spans="1:5" x14ac:dyDescent="0.3">
      <c r="A1648" s="3">
        <v>164.6</v>
      </c>
      <c r="B1648" s="3">
        <v>12654.99512</v>
      </c>
      <c r="C1648" s="3" t="s">
        <v>1849</v>
      </c>
      <c r="D1648" s="3">
        <v>12194.81445</v>
      </c>
      <c r="E1648" s="3" t="s">
        <v>1849</v>
      </c>
    </row>
    <row r="1649" spans="1:5" x14ac:dyDescent="0.3">
      <c r="A1649" s="3">
        <v>164.7</v>
      </c>
      <c r="B1649" s="3">
        <v>12654.99512</v>
      </c>
      <c r="C1649" s="3" t="s">
        <v>1849</v>
      </c>
      <c r="D1649" s="3">
        <v>12195.08887</v>
      </c>
      <c r="E1649" s="3" t="s">
        <v>1849</v>
      </c>
    </row>
    <row r="1650" spans="1:5" x14ac:dyDescent="0.3">
      <c r="A1650" s="3">
        <v>164.8</v>
      </c>
      <c r="B1650" s="3">
        <v>12654.99512</v>
      </c>
      <c r="C1650" s="3" t="s">
        <v>1849</v>
      </c>
      <c r="D1650" s="3">
        <v>12195.339840000001</v>
      </c>
      <c r="E1650" s="3" t="s">
        <v>1849</v>
      </c>
    </row>
    <row r="1651" spans="1:5" x14ac:dyDescent="0.3">
      <c r="A1651" s="3">
        <v>164.9</v>
      </c>
      <c r="B1651" s="3">
        <v>12654.99512</v>
      </c>
      <c r="C1651" s="3" t="s">
        <v>1849</v>
      </c>
      <c r="D1651" s="3">
        <v>12195.568359999999</v>
      </c>
      <c r="E1651" s="3" t="s">
        <v>1849</v>
      </c>
    </row>
    <row r="1652" spans="1:5" x14ac:dyDescent="0.3">
      <c r="A1652" s="3">
        <v>165</v>
      </c>
      <c r="B1652" s="3">
        <v>12654.99512</v>
      </c>
      <c r="C1652" s="3" t="s">
        <v>1849</v>
      </c>
      <c r="D1652" s="3">
        <v>12195.777340000001</v>
      </c>
      <c r="E1652" s="3" t="s">
        <v>1849</v>
      </c>
    </row>
    <row r="1653" spans="1:5" x14ac:dyDescent="0.3">
      <c r="A1653" s="3">
        <v>165.1</v>
      </c>
      <c r="B1653" s="3">
        <v>12654.99512</v>
      </c>
      <c r="C1653" s="3" t="s">
        <v>1849</v>
      </c>
      <c r="D1653" s="3">
        <v>12195.96875</v>
      </c>
      <c r="E1653" s="3" t="s">
        <v>1849</v>
      </c>
    </row>
    <row r="1654" spans="1:5" x14ac:dyDescent="0.3">
      <c r="A1654" s="3">
        <v>165.2</v>
      </c>
      <c r="B1654" s="3">
        <v>12654.99512</v>
      </c>
      <c r="C1654" s="3" t="s">
        <v>1849</v>
      </c>
      <c r="D1654" s="3">
        <v>12196.143550000001</v>
      </c>
      <c r="E1654" s="3" t="s">
        <v>1849</v>
      </c>
    </row>
    <row r="1655" spans="1:5" x14ac:dyDescent="0.3">
      <c r="A1655" s="3">
        <v>165.3</v>
      </c>
      <c r="B1655" s="3">
        <v>12654.99512</v>
      </c>
      <c r="C1655" s="3" t="s">
        <v>1849</v>
      </c>
      <c r="D1655" s="3">
        <v>12196.30371</v>
      </c>
      <c r="E1655" s="3" t="s">
        <v>1849</v>
      </c>
    </row>
    <row r="1656" spans="1:5" x14ac:dyDescent="0.3">
      <c r="A1656" s="3">
        <v>165.40100000000001</v>
      </c>
      <c r="B1656" s="3">
        <v>12654.99512</v>
      </c>
      <c r="C1656" s="3" t="s">
        <v>1849</v>
      </c>
      <c r="D1656" s="3">
        <v>12196.450199999999</v>
      </c>
      <c r="E1656" s="3" t="s">
        <v>1849</v>
      </c>
    </row>
    <row r="1657" spans="1:5" x14ac:dyDescent="0.3">
      <c r="A1657" s="3">
        <v>165.5</v>
      </c>
      <c r="B1657" s="3">
        <v>12654.99512</v>
      </c>
      <c r="C1657" s="3" t="s">
        <v>1849</v>
      </c>
      <c r="D1657" s="3">
        <v>12196.583979999999</v>
      </c>
      <c r="E1657" s="3" t="s">
        <v>1849</v>
      </c>
    </row>
    <row r="1658" spans="1:5" x14ac:dyDescent="0.3">
      <c r="A1658" s="3">
        <v>165.6</v>
      </c>
      <c r="B1658" s="3">
        <v>12654.99512</v>
      </c>
      <c r="C1658" s="3" t="s">
        <v>1849</v>
      </c>
      <c r="D1658" s="3">
        <v>12196.706050000001</v>
      </c>
      <c r="E1658" s="3" t="s">
        <v>1849</v>
      </c>
    </row>
    <row r="1659" spans="1:5" x14ac:dyDescent="0.3">
      <c r="A1659" s="3">
        <v>165.71299999999999</v>
      </c>
      <c r="B1659" s="3">
        <v>12654.99512</v>
      </c>
      <c r="C1659" s="3" t="s">
        <v>1849</v>
      </c>
      <c r="D1659" s="3">
        <v>12196.81738</v>
      </c>
      <c r="E1659" s="3" t="s">
        <v>1849</v>
      </c>
    </row>
    <row r="1660" spans="1:5" x14ac:dyDescent="0.3">
      <c r="A1660" s="3">
        <v>165.8</v>
      </c>
      <c r="B1660" s="3">
        <v>12654.99512</v>
      </c>
      <c r="C1660" s="3" t="s">
        <v>1849</v>
      </c>
      <c r="D1660" s="3">
        <v>12196.918949999999</v>
      </c>
      <c r="E1660" s="3" t="s">
        <v>1849</v>
      </c>
    </row>
    <row r="1661" spans="1:5" x14ac:dyDescent="0.3">
      <c r="A1661" s="3">
        <v>165.9</v>
      </c>
      <c r="B1661" s="3">
        <v>12654.99512</v>
      </c>
      <c r="C1661" s="3" t="s">
        <v>1849</v>
      </c>
      <c r="D1661" s="3">
        <v>12197.01172</v>
      </c>
      <c r="E1661" s="3" t="s">
        <v>1849</v>
      </c>
    </row>
    <row r="1662" spans="1:5" x14ac:dyDescent="0.3">
      <c r="A1662" s="3">
        <v>166</v>
      </c>
      <c r="B1662" s="3">
        <v>12654.99512</v>
      </c>
      <c r="C1662" s="3" t="s">
        <v>1849</v>
      </c>
      <c r="D1662" s="3">
        <v>12197.096680000001</v>
      </c>
      <c r="E1662" s="3" t="s">
        <v>1849</v>
      </c>
    </row>
    <row r="1663" spans="1:5" x14ac:dyDescent="0.3">
      <c r="A1663" s="3">
        <v>166.1</v>
      </c>
      <c r="B1663" s="3">
        <v>12654.99512</v>
      </c>
      <c r="C1663" s="3" t="s">
        <v>1849</v>
      </c>
      <c r="D1663" s="3">
        <v>12197.174800000001</v>
      </c>
      <c r="E1663" s="3" t="s">
        <v>1849</v>
      </c>
    </row>
    <row r="1664" spans="1:5" x14ac:dyDescent="0.3">
      <c r="A1664" s="3">
        <v>166.2</v>
      </c>
      <c r="B1664" s="3">
        <v>12654.99512</v>
      </c>
      <c r="C1664" s="3" t="s">
        <v>1849</v>
      </c>
      <c r="D1664" s="3">
        <v>12197.246090000001</v>
      </c>
      <c r="E1664" s="3" t="s">
        <v>1849</v>
      </c>
    </row>
    <row r="1665" spans="1:5" x14ac:dyDescent="0.3">
      <c r="A1665" s="3">
        <v>166.30099999999999</v>
      </c>
      <c r="B1665" s="3">
        <v>12654.99512</v>
      </c>
      <c r="C1665" s="3" t="s">
        <v>1849</v>
      </c>
      <c r="D1665" s="3">
        <v>12197.31055</v>
      </c>
      <c r="E1665" s="3" t="s">
        <v>1849</v>
      </c>
    </row>
    <row r="1666" spans="1:5" x14ac:dyDescent="0.3">
      <c r="A1666" s="3">
        <v>166.40199999999999</v>
      </c>
      <c r="B1666" s="3">
        <v>12654.99512</v>
      </c>
      <c r="C1666" s="3" t="s">
        <v>1849</v>
      </c>
      <c r="D1666" s="3">
        <v>12197.37012</v>
      </c>
      <c r="E1666" s="3" t="s">
        <v>1849</v>
      </c>
    </row>
    <row r="1667" spans="1:5" x14ac:dyDescent="0.3">
      <c r="A1667" s="3">
        <v>166.5</v>
      </c>
      <c r="B1667" s="3">
        <v>12654.99512</v>
      </c>
      <c r="C1667" s="3" t="s">
        <v>1849</v>
      </c>
      <c r="D1667" s="3">
        <v>12197.424800000001</v>
      </c>
      <c r="E1667" s="3" t="s">
        <v>1849</v>
      </c>
    </row>
    <row r="1668" spans="1:5" x14ac:dyDescent="0.3">
      <c r="A1668" s="3">
        <v>166.6</v>
      </c>
      <c r="B1668" s="3">
        <v>12654.99512</v>
      </c>
      <c r="C1668" s="3" t="s">
        <v>1849</v>
      </c>
      <c r="D1668" s="3">
        <v>12197.474609999999</v>
      </c>
      <c r="E1668" s="3" t="s">
        <v>1849</v>
      </c>
    </row>
    <row r="1669" spans="1:5" x14ac:dyDescent="0.3">
      <c r="A1669" s="3">
        <v>166.7</v>
      </c>
      <c r="B1669" s="3">
        <v>12654.99512</v>
      </c>
      <c r="C1669" s="3" t="s">
        <v>1849</v>
      </c>
      <c r="D1669" s="3">
        <v>12197.51953</v>
      </c>
      <c r="E1669" s="3" t="s">
        <v>1849</v>
      </c>
    </row>
    <row r="1670" spans="1:5" x14ac:dyDescent="0.3">
      <c r="A1670" s="3">
        <v>166.8</v>
      </c>
      <c r="B1670" s="3">
        <v>12654.99512</v>
      </c>
      <c r="C1670" s="3" t="s">
        <v>1849</v>
      </c>
      <c r="D1670" s="3">
        <v>12197.56055</v>
      </c>
      <c r="E1670" s="3" t="s">
        <v>1849</v>
      </c>
    </row>
    <row r="1671" spans="1:5" x14ac:dyDescent="0.3">
      <c r="A1671" s="3">
        <v>166.9</v>
      </c>
      <c r="B1671" s="3">
        <v>12654.99512</v>
      </c>
      <c r="C1671" s="3" t="s">
        <v>1849</v>
      </c>
      <c r="D1671" s="3">
        <v>12197.59863</v>
      </c>
      <c r="E1671" s="3" t="s">
        <v>1849</v>
      </c>
    </row>
    <row r="1672" spans="1:5" x14ac:dyDescent="0.3">
      <c r="A1672" s="3">
        <v>167.001</v>
      </c>
      <c r="B1672" s="3">
        <v>12654.99512</v>
      </c>
      <c r="C1672" s="3" t="s">
        <v>1849</v>
      </c>
      <c r="D1672" s="3">
        <v>12197.632809999999</v>
      </c>
      <c r="E1672" s="3" t="s">
        <v>1849</v>
      </c>
    </row>
    <row r="1673" spans="1:5" x14ac:dyDescent="0.3">
      <c r="A1673" s="3">
        <v>167.1</v>
      </c>
      <c r="B1673" s="3">
        <v>12654.99512</v>
      </c>
      <c r="C1673" s="3" t="s">
        <v>1849</v>
      </c>
      <c r="D1673" s="3">
        <v>12197.664059999999</v>
      </c>
      <c r="E1673" s="3" t="s">
        <v>1849</v>
      </c>
    </row>
    <row r="1674" spans="1:5" x14ac:dyDescent="0.3">
      <c r="A1674" s="3">
        <v>167.2</v>
      </c>
      <c r="B1674" s="3">
        <v>12654.99512</v>
      </c>
      <c r="C1674" s="3" t="s">
        <v>1849</v>
      </c>
      <c r="D1674" s="3">
        <v>12197.693359999999</v>
      </c>
      <c r="E1674" s="3" t="s">
        <v>1849</v>
      </c>
    </row>
    <row r="1675" spans="1:5" x14ac:dyDescent="0.3">
      <c r="A1675" s="3">
        <v>167.3</v>
      </c>
      <c r="B1675" s="3">
        <v>12654.99512</v>
      </c>
      <c r="C1675" s="3" t="s">
        <v>1849</v>
      </c>
      <c r="D1675" s="3">
        <v>12197.719730000001</v>
      </c>
      <c r="E1675" s="3" t="s">
        <v>1849</v>
      </c>
    </row>
    <row r="1676" spans="1:5" x14ac:dyDescent="0.3">
      <c r="A1676" s="3">
        <v>167.4</v>
      </c>
      <c r="B1676" s="3">
        <v>12654.99512</v>
      </c>
      <c r="C1676" s="3" t="s">
        <v>1849</v>
      </c>
      <c r="D1676" s="3">
        <v>12197.744140000001</v>
      </c>
      <c r="E1676" s="3" t="s">
        <v>1849</v>
      </c>
    </row>
    <row r="1677" spans="1:5" x14ac:dyDescent="0.3">
      <c r="A1677" s="3">
        <v>167.5</v>
      </c>
      <c r="B1677" s="3">
        <v>12654.99512</v>
      </c>
      <c r="C1677" s="3" t="s">
        <v>1849</v>
      </c>
      <c r="D1677" s="3">
        <v>12197.766600000001</v>
      </c>
      <c r="E1677" s="3" t="s">
        <v>1849</v>
      </c>
    </row>
    <row r="1678" spans="1:5" x14ac:dyDescent="0.3">
      <c r="A1678" s="3">
        <v>167.6</v>
      </c>
      <c r="B1678" s="3">
        <v>12654.99512</v>
      </c>
      <c r="C1678" s="3" t="s">
        <v>1849</v>
      </c>
      <c r="D1678" s="3">
        <v>12197.787109999999</v>
      </c>
      <c r="E1678" s="3" t="s">
        <v>1849</v>
      </c>
    </row>
    <row r="1679" spans="1:5" x14ac:dyDescent="0.3">
      <c r="A1679" s="3">
        <v>167.7</v>
      </c>
      <c r="B1679" s="3">
        <v>12654.99512</v>
      </c>
      <c r="C1679" s="3" t="s">
        <v>1849</v>
      </c>
      <c r="D1679" s="3">
        <v>12197.80566</v>
      </c>
      <c r="E1679" s="3" t="s">
        <v>1849</v>
      </c>
    </row>
    <row r="1680" spans="1:5" x14ac:dyDescent="0.3">
      <c r="A1680" s="3">
        <v>167.8</v>
      </c>
      <c r="B1680" s="3">
        <v>12654.99512</v>
      </c>
      <c r="C1680" s="3" t="s">
        <v>1849</v>
      </c>
      <c r="D1680" s="3">
        <v>12197.822270000001</v>
      </c>
      <c r="E1680" s="3" t="s">
        <v>1849</v>
      </c>
    </row>
    <row r="1681" spans="1:5" x14ac:dyDescent="0.3">
      <c r="A1681" s="3">
        <v>167.9</v>
      </c>
      <c r="B1681" s="3">
        <v>12654.99512</v>
      </c>
      <c r="C1681" s="3" t="s">
        <v>1849</v>
      </c>
      <c r="D1681" s="3">
        <v>12197.837890000001</v>
      </c>
      <c r="E1681" s="3" t="s">
        <v>1849</v>
      </c>
    </row>
    <row r="1682" spans="1:5" x14ac:dyDescent="0.3">
      <c r="A1682" s="3">
        <v>168</v>
      </c>
      <c r="B1682" s="3">
        <v>12654.99512</v>
      </c>
      <c r="C1682" s="3" t="s">
        <v>1849</v>
      </c>
      <c r="D1682" s="3">
        <v>12197.851559999999</v>
      </c>
      <c r="E1682" s="3" t="s">
        <v>1849</v>
      </c>
    </row>
    <row r="1683" spans="1:5" x14ac:dyDescent="0.3">
      <c r="A1683" s="3">
        <v>168.1</v>
      </c>
      <c r="B1683" s="3">
        <v>12654.99512</v>
      </c>
      <c r="C1683" s="3" t="s">
        <v>1849</v>
      </c>
      <c r="D1683" s="3">
        <v>12197.86426</v>
      </c>
      <c r="E1683" s="3" t="s">
        <v>1849</v>
      </c>
    </row>
    <row r="1684" spans="1:5" x14ac:dyDescent="0.3">
      <c r="A1684" s="3">
        <v>168.2</v>
      </c>
      <c r="B1684" s="3">
        <v>12654.99512</v>
      </c>
      <c r="C1684" s="3" t="s">
        <v>1849</v>
      </c>
      <c r="D1684" s="3">
        <v>12197.875980000001</v>
      </c>
      <c r="E1684" s="3" t="s">
        <v>1849</v>
      </c>
    </row>
    <row r="1685" spans="1:5" x14ac:dyDescent="0.3">
      <c r="A1685" s="3">
        <v>168.30099999999999</v>
      </c>
      <c r="B1685" s="3">
        <v>12654.99512</v>
      </c>
      <c r="C1685" s="3" t="s">
        <v>1849</v>
      </c>
      <c r="D1685" s="3">
        <v>12197.88672</v>
      </c>
      <c r="E1685" s="3" t="s">
        <v>1849</v>
      </c>
    </row>
    <row r="1686" spans="1:5" x14ac:dyDescent="0.3">
      <c r="A1686" s="3">
        <v>168.4</v>
      </c>
      <c r="B1686" s="3">
        <v>12654.99512</v>
      </c>
      <c r="C1686" s="3" t="s">
        <v>1849</v>
      </c>
      <c r="D1686" s="3">
        <v>12197.896479999999</v>
      </c>
      <c r="E1686" s="3" t="s">
        <v>1849</v>
      </c>
    </row>
    <row r="1687" spans="1:5" x14ac:dyDescent="0.3">
      <c r="A1687" s="3">
        <v>168.5</v>
      </c>
      <c r="B1687" s="3">
        <v>12654.99512</v>
      </c>
      <c r="C1687" s="3" t="s">
        <v>1849</v>
      </c>
      <c r="D1687" s="3">
        <v>12197.905269999999</v>
      </c>
      <c r="E1687" s="3" t="s">
        <v>1849</v>
      </c>
    </row>
    <row r="1688" spans="1:5" x14ac:dyDescent="0.3">
      <c r="A1688" s="3">
        <v>168.6</v>
      </c>
      <c r="B1688" s="3">
        <v>12654.99512</v>
      </c>
      <c r="C1688" s="3" t="s">
        <v>1849</v>
      </c>
      <c r="D1688" s="3">
        <v>12197.91309</v>
      </c>
      <c r="E1688" s="3" t="s">
        <v>1849</v>
      </c>
    </row>
    <row r="1689" spans="1:5" x14ac:dyDescent="0.3">
      <c r="A1689" s="3">
        <v>168.7</v>
      </c>
      <c r="B1689" s="3">
        <v>12654.99512</v>
      </c>
      <c r="C1689" s="3" t="s">
        <v>1849</v>
      </c>
      <c r="D1689" s="3">
        <v>12197.920899999999</v>
      </c>
      <c r="E1689" s="3" t="s">
        <v>1849</v>
      </c>
    </row>
    <row r="1690" spans="1:5" x14ac:dyDescent="0.3">
      <c r="A1690" s="3">
        <v>168.8</v>
      </c>
      <c r="B1690" s="3">
        <v>12654.99512</v>
      </c>
      <c r="C1690" s="3" t="s">
        <v>1849</v>
      </c>
      <c r="D1690" s="3">
        <v>12197.927729999999</v>
      </c>
      <c r="E1690" s="3" t="s">
        <v>1849</v>
      </c>
    </row>
    <row r="1691" spans="1:5" x14ac:dyDescent="0.3">
      <c r="A1691" s="3">
        <v>168.911</v>
      </c>
      <c r="B1691" s="3">
        <v>12654.99512</v>
      </c>
      <c r="C1691" s="3" t="s">
        <v>1849</v>
      </c>
      <c r="D1691" s="3">
        <v>12197.933590000001</v>
      </c>
      <c r="E1691" s="3" t="s">
        <v>1849</v>
      </c>
    </row>
    <row r="1692" spans="1:5" x14ac:dyDescent="0.3">
      <c r="A1692" s="3">
        <v>169.012</v>
      </c>
      <c r="B1692" s="3">
        <v>12654.99512</v>
      </c>
      <c r="C1692" s="3" t="s">
        <v>1849</v>
      </c>
      <c r="D1692" s="3">
        <v>12197.93945</v>
      </c>
      <c r="E1692" s="3" t="s">
        <v>1849</v>
      </c>
    </row>
    <row r="1693" spans="1:5" x14ac:dyDescent="0.3">
      <c r="A1693" s="3">
        <v>169.1</v>
      </c>
      <c r="B1693" s="3">
        <v>12654.99512</v>
      </c>
      <c r="C1693" s="3" t="s">
        <v>1849</v>
      </c>
      <c r="D1693" s="3">
        <v>12197.94434</v>
      </c>
      <c r="E1693" s="3" t="s">
        <v>1849</v>
      </c>
    </row>
    <row r="1694" spans="1:5" x14ac:dyDescent="0.3">
      <c r="A1694" s="3">
        <v>169.2</v>
      </c>
      <c r="B1694" s="3">
        <v>12654.99512</v>
      </c>
      <c r="C1694" s="3" t="s">
        <v>1849</v>
      </c>
      <c r="D1694" s="3">
        <v>12197.94922</v>
      </c>
      <c r="E1694" s="3" t="s">
        <v>1849</v>
      </c>
    </row>
    <row r="1695" spans="1:5" x14ac:dyDescent="0.3">
      <c r="A1695" s="3">
        <v>169.3</v>
      </c>
      <c r="B1695" s="3">
        <v>12654.99512</v>
      </c>
      <c r="C1695" s="3" t="s">
        <v>1849</v>
      </c>
      <c r="D1695" s="3">
        <v>12197.95313</v>
      </c>
      <c r="E1695" s="3" t="s">
        <v>1849</v>
      </c>
    </row>
    <row r="1696" spans="1:5" x14ac:dyDescent="0.3">
      <c r="A1696" s="3">
        <v>169.4</v>
      </c>
      <c r="B1696" s="3">
        <v>12654.99512</v>
      </c>
      <c r="C1696" s="3" t="s">
        <v>1849</v>
      </c>
      <c r="D1696" s="3">
        <v>12197.95703</v>
      </c>
      <c r="E1696" s="3" t="s">
        <v>1849</v>
      </c>
    </row>
    <row r="1697" spans="1:5" x14ac:dyDescent="0.3">
      <c r="A1697" s="3">
        <v>169.53</v>
      </c>
      <c r="B1697" s="3">
        <v>12654.99512</v>
      </c>
      <c r="C1697" s="3" t="s">
        <v>1849</v>
      </c>
      <c r="D1697" s="3">
        <v>12197.960940000001</v>
      </c>
      <c r="E1697" s="3" t="s">
        <v>1849</v>
      </c>
    </row>
    <row r="1698" spans="1:5" x14ac:dyDescent="0.3">
      <c r="A1698" s="3">
        <v>169.601</v>
      </c>
      <c r="B1698" s="3">
        <v>12654.99512</v>
      </c>
      <c r="C1698" s="3" t="s">
        <v>1849</v>
      </c>
      <c r="D1698" s="3">
        <v>12197.96387</v>
      </c>
      <c r="E1698" s="3" t="s">
        <v>1849</v>
      </c>
    </row>
    <row r="1699" spans="1:5" x14ac:dyDescent="0.3">
      <c r="A1699" s="3">
        <v>169.7</v>
      </c>
      <c r="B1699" s="3">
        <v>12654.99512</v>
      </c>
      <c r="C1699" s="3" t="s">
        <v>1849</v>
      </c>
      <c r="D1699" s="3">
        <v>12197.9668</v>
      </c>
      <c r="E1699" s="3" t="s">
        <v>1849</v>
      </c>
    </row>
    <row r="1700" spans="1:5" x14ac:dyDescent="0.3">
      <c r="A1700" s="3">
        <v>169.8</v>
      </c>
      <c r="B1700" s="3">
        <v>12654.99512</v>
      </c>
      <c r="C1700" s="3" t="s">
        <v>1849</v>
      </c>
      <c r="D1700" s="3">
        <v>12197.969730000001</v>
      </c>
      <c r="E1700" s="3" t="s">
        <v>1849</v>
      </c>
    </row>
    <row r="1701" spans="1:5" x14ac:dyDescent="0.3">
      <c r="A1701" s="3">
        <v>169.9</v>
      </c>
      <c r="B1701" s="3">
        <v>12654.99512</v>
      </c>
      <c r="C1701" s="3" t="s">
        <v>1849</v>
      </c>
      <c r="D1701" s="3">
        <v>12197.972659999999</v>
      </c>
      <c r="E1701" s="3" t="s">
        <v>1849</v>
      </c>
    </row>
    <row r="1702" spans="1:5" x14ac:dyDescent="0.3">
      <c r="A1702" s="3">
        <v>170</v>
      </c>
      <c r="B1702" s="3">
        <v>12654.99512</v>
      </c>
      <c r="C1702" s="3" t="s">
        <v>1849</v>
      </c>
      <c r="D1702" s="3">
        <v>12197.974609999999</v>
      </c>
      <c r="E1702" s="3" t="s">
        <v>1849</v>
      </c>
    </row>
    <row r="1703" spans="1:5" x14ac:dyDescent="0.3">
      <c r="A1703" s="3">
        <v>170.12200000000001</v>
      </c>
      <c r="B1703" s="3">
        <v>12654.99512</v>
      </c>
      <c r="C1703" s="3" t="s">
        <v>1849</v>
      </c>
      <c r="D1703" s="3">
        <v>12197.976559999999</v>
      </c>
      <c r="E1703" s="3" t="s">
        <v>1849</v>
      </c>
    </row>
    <row r="1704" spans="1:5" x14ac:dyDescent="0.3">
      <c r="A1704" s="3">
        <v>170.2</v>
      </c>
      <c r="B1704" s="3">
        <v>12654.99512</v>
      </c>
      <c r="C1704" s="3" t="s">
        <v>1849</v>
      </c>
      <c r="D1704" s="3">
        <v>12197.978520000001</v>
      </c>
      <c r="E1704" s="3" t="s">
        <v>1849</v>
      </c>
    </row>
    <row r="1705" spans="1:5" x14ac:dyDescent="0.3">
      <c r="A1705" s="3">
        <v>170.3</v>
      </c>
      <c r="B1705" s="3">
        <v>12654.99512</v>
      </c>
      <c r="C1705" s="3" t="s">
        <v>1849</v>
      </c>
      <c r="D1705" s="3">
        <v>12197.98047</v>
      </c>
      <c r="E1705" s="3" t="s">
        <v>1849</v>
      </c>
    </row>
    <row r="1706" spans="1:5" x14ac:dyDescent="0.3">
      <c r="A1706" s="3">
        <v>170.4</v>
      </c>
      <c r="B1706" s="3">
        <v>12654.99512</v>
      </c>
      <c r="C1706" s="3" t="s">
        <v>1849</v>
      </c>
      <c r="D1706" s="3">
        <v>12197.98242</v>
      </c>
      <c r="E1706" s="3" t="s">
        <v>1849</v>
      </c>
    </row>
    <row r="1707" spans="1:5" x14ac:dyDescent="0.3">
      <c r="A1707" s="3">
        <v>170.5</v>
      </c>
      <c r="B1707" s="3">
        <v>12654.99512</v>
      </c>
      <c r="C1707" s="3" t="s">
        <v>1849</v>
      </c>
      <c r="D1707" s="3">
        <v>12197.98438</v>
      </c>
      <c r="E1707" s="3" t="s">
        <v>1849</v>
      </c>
    </row>
    <row r="1708" spans="1:5" x14ac:dyDescent="0.3">
      <c r="A1708" s="3">
        <v>170.6</v>
      </c>
      <c r="B1708" s="3">
        <v>12654.99512</v>
      </c>
      <c r="C1708" s="3" t="s">
        <v>1849</v>
      </c>
      <c r="D1708" s="3">
        <v>12197.985350000001</v>
      </c>
      <c r="E1708" s="3" t="s">
        <v>1849</v>
      </c>
    </row>
    <row r="1709" spans="1:5" x14ac:dyDescent="0.3">
      <c r="A1709" s="3">
        <v>170.7</v>
      </c>
      <c r="B1709" s="3">
        <v>12654.99512</v>
      </c>
      <c r="C1709" s="3" t="s">
        <v>1849</v>
      </c>
      <c r="D1709" s="3">
        <v>12197.98633</v>
      </c>
      <c r="E1709" s="3" t="s">
        <v>1849</v>
      </c>
    </row>
    <row r="1710" spans="1:5" x14ac:dyDescent="0.3">
      <c r="A1710" s="3">
        <v>170.8</v>
      </c>
      <c r="B1710" s="3">
        <v>12654.99512</v>
      </c>
      <c r="C1710" s="3" t="s">
        <v>1849</v>
      </c>
      <c r="D1710" s="3">
        <v>12197.987300000001</v>
      </c>
      <c r="E1710" s="3" t="s">
        <v>1849</v>
      </c>
    </row>
    <row r="1711" spans="1:5" x14ac:dyDescent="0.3">
      <c r="A1711" s="3">
        <v>170.9</v>
      </c>
      <c r="B1711" s="3">
        <v>12654.99512</v>
      </c>
      <c r="C1711" s="3" t="s">
        <v>1849</v>
      </c>
      <c r="D1711" s="3">
        <v>12197.98828</v>
      </c>
      <c r="E1711" s="3" t="s">
        <v>1849</v>
      </c>
    </row>
    <row r="1712" spans="1:5" x14ac:dyDescent="0.3">
      <c r="A1712" s="3">
        <v>171</v>
      </c>
      <c r="B1712" s="3">
        <v>12654.99512</v>
      </c>
      <c r="C1712" s="3" t="s">
        <v>1849</v>
      </c>
      <c r="D1712" s="3">
        <v>12197.98926</v>
      </c>
      <c r="E1712" s="3" t="s">
        <v>1849</v>
      </c>
    </row>
    <row r="1713" spans="1:5" x14ac:dyDescent="0.3">
      <c r="A1713" s="3">
        <v>171.1</v>
      </c>
      <c r="B1713" s="3">
        <v>12654.99512</v>
      </c>
      <c r="C1713" s="3" t="s">
        <v>1849</v>
      </c>
      <c r="D1713" s="3">
        <v>12197.990229999999</v>
      </c>
      <c r="E1713" s="3" t="s">
        <v>1849</v>
      </c>
    </row>
    <row r="1714" spans="1:5" x14ac:dyDescent="0.3">
      <c r="A1714" s="3">
        <v>171.2</v>
      </c>
      <c r="B1714" s="3">
        <v>12654.99512</v>
      </c>
      <c r="C1714" s="3" t="s">
        <v>1849</v>
      </c>
      <c r="D1714" s="3">
        <v>12197.99121</v>
      </c>
      <c r="E1714" s="3" t="s">
        <v>1849</v>
      </c>
    </row>
    <row r="1715" spans="1:5" x14ac:dyDescent="0.3">
      <c r="A1715" s="3">
        <v>171.3</v>
      </c>
      <c r="B1715" s="3">
        <v>12654.99512</v>
      </c>
      <c r="C1715" s="3" t="s">
        <v>1849</v>
      </c>
      <c r="D1715" s="3">
        <v>12197.992190000001</v>
      </c>
      <c r="E1715" s="3" t="s">
        <v>1849</v>
      </c>
    </row>
    <row r="1716" spans="1:5" x14ac:dyDescent="0.3">
      <c r="A1716" s="3">
        <v>171.4</v>
      </c>
      <c r="B1716" s="3">
        <v>12654.99512</v>
      </c>
      <c r="C1716" s="3" t="s">
        <v>1849</v>
      </c>
      <c r="D1716" s="3">
        <v>12197.99316</v>
      </c>
      <c r="E1716" s="3" t="s">
        <v>1849</v>
      </c>
    </row>
    <row r="1717" spans="1:5" x14ac:dyDescent="0.3">
      <c r="A1717" s="3">
        <v>171.50700000000001</v>
      </c>
      <c r="B1717" s="3">
        <v>12654.99512</v>
      </c>
      <c r="C1717" s="3" t="s">
        <v>1849</v>
      </c>
      <c r="D1717" s="3">
        <v>12197.994140000001</v>
      </c>
      <c r="E1717" s="3" t="s">
        <v>1849</v>
      </c>
    </row>
    <row r="1718" spans="1:5" x14ac:dyDescent="0.3">
      <c r="A1718" s="3">
        <v>171.6</v>
      </c>
      <c r="B1718" s="3">
        <v>12654.99512</v>
      </c>
      <c r="C1718" s="3" t="s">
        <v>1849</v>
      </c>
      <c r="D1718" s="3">
        <v>12197.99512</v>
      </c>
      <c r="E1718" s="3" t="s">
        <v>1849</v>
      </c>
    </row>
    <row r="1719" spans="1:5" x14ac:dyDescent="0.3">
      <c r="A1719" s="3">
        <v>171.7</v>
      </c>
      <c r="B1719" s="3">
        <v>12654.99512</v>
      </c>
      <c r="C1719" s="3" t="s">
        <v>1849</v>
      </c>
      <c r="D1719" s="3">
        <v>12197.99512</v>
      </c>
      <c r="E1719" s="3" t="s">
        <v>1849</v>
      </c>
    </row>
    <row r="1720" spans="1:5" x14ac:dyDescent="0.3">
      <c r="A1720" s="3">
        <v>171.815</v>
      </c>
      <c r="B1720" s="3">
        <v>12654.99512</v>
      </c>
      <c r="C1720" s="3" t="s">
        <v>1849</v>
      </c>
      <c r="D1720" s="3">
        <v>12197.99512</v>
      </c>
      <c r="E1720" s="3" t="s">
        <v>1849</v>
      </c>
    </row>
    <row r="1721" spans="1:5" x14ac:dyDescent="0.3">
      <c r="A1721" s="3">
        <v>171.9</v>
      </c>
      <c r="B1721" s="3">
        <v>12654.99512</v>
      </c>
      <c r="C1721" s="3" t="s">
        <v>1849</v>
      </c>
      <c r="D1721" s="3">
        <v>12197.99512</v>
      </c>
      <c r="E1721" s="3" t="s">
        <v>1849</v>
      </c>
    </row>
    <row r="1722" spans="1:5" x14ac:dyDescent="0.3">
      <c r="A1722" s="3">
        <v>172.04300000000001</v>
      </c>
      <c r="B1722" s="3">
        <v>12654.99512</v>
      </c>
      <c r="C1722" s="3" t="s">
        <v>1849</v>
      </c>
      <c r="D1722" s="3">
        <v>12197.99512</v>
      </c>
      <c r="E1722" s="3" t="s">
        <v>1849</v>
      </c>
    </row>
    <row r="1723" spans="1:5" x14ac:dyDescent="0.3">
      <c r="A1723" s="3">
        <v>172.1</v>
      </c>
      <c r="B1723" s="3">
        <v>12654.99512</v>
      </c>
      <c r="C1723" s="3" t="s">
        <v>1849</v>
      </c>
      <c r="D1723" s="3">
        <v>12197.99512</v>
      </c>
      <c r="E1723" s="3" t="s">
        <v>1849</v>
      </c>
    </row>
    <row r="1724" spans="1:5" x14ac:dyDescent="0.3">
      <c r="A1724" s="3">
        <v>172.2</v>
      </c>
      <c r="B1724" s="3">
        <v>12654.99512</v>
      </c>
      <c r="C1724" s="3" t="s">
        <v>1849</v>
      </c>
      <c r="D1724" s="3">
        <v>12197.99512</v>
      </c>
      <c r="E1724" s="3" t="s">
        <v>1849</v>
      </c>
    </row>
    <row r="1725" spans="1:5" x14ac:dyDescent="0.3">
      <c r="A1725" s="3">
        <v>172.3</v>
      </c>
      <c r="B1725" s="3">
        <v>12654.99512</v>
      </c>
      <c r="C1725" s="3" t="s">
        <v>1849</v>
      </c>
      <c r="D1725" s="3">
        <v>12197.99512</v>
      </c>
      <c r="E1725" s="3" t="s">
        <v>1849</v>
      </c>
    </row>
    <row r="1726" spans="1:5" x14ac:dyDescent="0.3">
      <c r="A1726" s="3">
        <v>172.4</v>
      </c>
      <c r="B1726" s="3">
        <v>12654.99512</v>
      </c>
      <c r="C1726" s="3" t="s">
        <v>1849</v>
      </c>
      <c r="D1726" s="3">
        <v>12197.99512</v>
      </c>
      <c r="E1726" s="3" t="s">
        <v>1849</v>
      </c>
    </row>
    <row r="1727" spans="1:5" x14ac:dyDescent="0.3">
      <c r="A1727" s="3">
        <v>172.5</v>
      </c>
      <c r="B1727" s="3">
        <v>12654.99512</v>
      </c>
      <c r="C1727" s="3" t="s">
        <v>1849</v>
      </c>
      <c r="D1727" s="3">
        <v>12197.99512</v>
      </c>
      <c r="E1727" s="3" t="s">
        <v>1849</v>
      </c>
    </row>
    <row r="1728" spans="1:5" x14ac:dyDescent="0.3">
      <c r="A1728" s="3">
        <v>172.6</v>
      </c>
      <c r="B1728" s="3">
        <v>12654.99512</v>
      </c>
      <c r="C1728" s="3" t="s">
        <v>1849</v>
      </c>
      <c r="D1728" s="3">
        <v>12197.99512</v>
      </c>
      <c r="E1728" s="3" t="s">
        <v>1849</v>
      </c>
    </row>
    <row r="1729" spans="1:5" x14ac:dyDescent="0.3">
      <c r="A1729" s="3">
        <v>172.7</v>
      </c>
      <c r="B1729" s="3">
        <v>12654.99512</v>
      </c>
      <c r="C1729" s="3" t="s">
        <v>1849</v>
      </c>
      <c r="D1729" s="3">
        <v>12197.99512</v>
      </c>
      <c r="E1729" s="3" t="s">
        <v>1849</v>
      </c>
    </row>
    <row r="1730" spans="1:5" x14ac:dyDescent="0.3">
      <c r="A1730" s="3">
        <v>172.8</v>
      </c>
      <c r="B1730" s="3">
        <v>12654.99512</v>
      </c>
      <c r="C1730" s="3" t="s">
        <v>1849</v>
      </c>
      <c r="D1730" s="3">
        <v>12197.99512</v>
      </c>
      <c r="E1730" s="3" t="s">
        <v>1849</v>
      </c>
    </row>
    <row r="1731" spans="1:5" x14ac:dyDescent="0.3">
      <c r="A1731" s="3">
        <v>172.9</v>
      </c>
      <c r="B1731" s="3">
        <v>12654.99512</v>
      </c>
      <c r="C1731" s="3" t="s">
        <v>1849</v>
      </c>
      <c r="D1731" s="3">
        <v>12197.99512</v>
      </c>
      <c r="E1731" s="3" t="s">
        <v>1849</v>
      </c>
    </row>
    <row r="1732" spans="1:5" x14ac:dyDescent="0.3">
      <c r="A1732" s="3">
        <v>173</v>
      </c>
      <c r="B1732" s="3">
        <v>12654.99512</v>
      </c>
      <c r="C1732" s="3" t="s">
        <v>1849</v>
      </c>
      <c r="D1732" s="3">
        <v>12197.99512</v>
      </c>
      <c r="E1732" s="3" t="s">
        <v>1849</v>
      </c>
    </row>
    <row r="1733" spans="1:5" x14ac:dyDescent="0.3">
      <c r="A1733" s="3">
        <v>173.1</v>
      </c>
      <c r="B1733" s="3">
        <v>12654.99512</v>
      </c>
      <c r="C1733" s="3" t="s">
        <v>1849</v>
      </c>
      <c r="D1733" s="3">
        <v>12197.99512</v>
      </c>
      <c r="E1733" s="3" t="s">
        <v>1849</v>
      </c>
    </row>
    <row r="1734" spans="1:5" x14ac:dyDescent="0.3">
      <c r="A1734" s="3">
        <v>173.2</v>
      </c>
      <c r="B1734" s="3">
        <v>12654.99512</v>
      </c>
      <c r="C1734" s="3" t="s">
        <v>1849</v>
      </c>
      <c r="D1734" s="3">
        <v>12197.99512</v>
      </c>
      <c r="E1734" s="3" t="s">
        <v>1849</v>
      </c>
    </row>
    <row r="1735" spans="1:5" x14ac:dyDescent="0.3">
      <c r="A1735" s="3">
        <v>173.309</v>
      </c>
      <c r="B1735" s="3">
        <v>12654.99512</v>
      </c>
      <c r="C1735" s="3" t="s">
        <v>1849</v>
      </c>
      <c r="D1735" s="3">
        <v>12197.99512</v>
      </c>
      <c r="E1735" s="3" t="s">
        <v>1849</v>
      </c>
    </row>
    <row r="1736" spans="1:5" x14ac:dyDescent="0.3">
      <c r="A1736" s="3">
        <v>173.40700000000001</v>
      </c>
      <c r="B1736" s="3">
        <v>12654.99512</v>
      </c>
      <c r="C1736" s="3" t="s">
        <v>1849</v>
      </c>
      <c r="D1736" s="3">
        <v>12197.99512</v>
      </c>
      <c r="E1736" s="3" t="s">
        <v>1849</v>
      </c>
    </row>
    <row r="1737" spans="1:5" x14ac:dyDescent="0.3">
      <c r="A1737" s="3">
        <v>173.5</v>
      </c>
      <c r="B1737" s="3">
        <v>12679.95508</v>
      </c>
      <c r="C1737" s="3" t="s">
        <v>1849</v>
      </c>
      <c r="D1737" s="3">
        <v>12197.99512</v>
      </c>
      <c r="E1737" s="3" t="s">
        <v>1849</v>
      </c>
    </row>
    <row r="1738" spans="1:5" x14ac:dyDescent="0.3">
      <c r="A1738" s="3">
        <v>173.6</v>
      </c>
      <c r="B1738" s="3">
        <v>12702.76758</v>
      </c>
      <c r="C1738" s="3" t="s">
        <v>1849</v>
      </c>
      <c r="D1738" s="3">
        <v>11779.09863</v>
      </c>
      <c r="E1738" s="3" t="s">
        <v>1849</v>
      </c>
    </row>
    <row r="1739" spans="1:5" x14ac:dyDescent="0.3">
      <c r="A1739" s="3">
        <v>173.702</v>
      </c>
      <c r="B1739" s="3">
        <v>12723.61621</v>
      </c>
      <c r="C1739" s="3" t="s">
        <v>1849</v>
      </c>
      <c r="D1739" s="3">
        <v>11396.255859999999</v>
      </c>
      <c r="E1739" s="3" t="s">
        <v>1849</v>
      </c>
    </row>
    <row r="1740" spans="1:5" x14ac:dyDescent="0.3">
      <c r="A1740" s="3">
        <v>173.8</v>
      </c>
      <c r="B1740" s="3">
        <v>12742.670899999999</v>
      </c>
      <c r="C1740" s="3" t="s">
        <v>1849</v>
      </c>
      <c r="D1740" s="3">
        <v>11046.36426</v>
      </c>
      <c r="E1740" s="3" t="s">
        <v>1849</v>
      </c>
    </row>
    <row r="1741" spans="1:5" x14ac:dyDescent="0.3">
      <c r="A1741" s="3">
        <v>173.9</v>
      </c>
      <c r="B1741" s="3">
        <v>12760.08496</v>
      </c>
      <c r="C1741" s="3" t="s">
        <v>1849</v>
      </c>
      <c r="D1741" s="3">
        <v>10726.58691</v>
      </c>
      <c r="E1741" s="3" t="s">
        <v>1849</v>
      </c>
    </row>
    <row r="1742" spans="1:5" x14ac:dyDescent="0.3">
      <c r="A1742" s="3">
        <v>174.001</v>
      </c>
      <c r="B1742" s="3">
        <v>12776</v>
      </c>
      <c r="C1742" s="3" t="s">
        <v>1849</v>
      </c>
      <c r="D1742" s="3">
        <v>10434.33301</v>
      </c>
      <c r="E1742" s="3" t="s">
        <v>1849</v>
      </c>
    </row>
    <row r="1743" spans="1:5" x14ac:dyDescent="0.3">
      <c r="A1743" s="3">
        <v>174.1</v>
      </c>
      <c r="B1743" s="3">
        <v>12790.545899999999</v>
      </c>
      <c r="C1743" s="3" t="s">
        <v>1849</v>
      </c>
      <c r="D1743" s="3">
        <v>10167.23242</v>
      </c>
      <c r="E1743" s="3" t="s">
        <v>1849</v>
      </c>
    </row>
    <row r="1744" spans="1:5" x14ac:dyDescent="0.3">
      <c r="A1744" s="3">
        <v>174.2</v>
      </c>
      <c r="B1744" s="3">
        <v>12803.839840000001</v>
      </c>
      <c r="C1744" s="3" t="s">
        <v>1849</v>
      </c>
      <c r="D1744" s="3">
        <v>9923.1210900000005</v>
      </c>
      <c r="E1744" s="3" t="s">
        <v>1849</v>
      </c>
    </row>
    <row r="1745" spans="1:5" x14ac:dyDescent="0.3">
      <c r="A1745" s="3">
        <v>174.3</v>
      </c>
      <c r="B1745" s="3">
        <v>12815.98926</v>
      </c>
      <c r="C1745" s="3" t="s">
        <v>1849</v>
      </c>
      <c r="D1745" s="3">
        <v>9700.0205100000003</v>
      </c>
      <c r="E1745" s="3" t="s">
        <v>1849</v>
      </c>
    </row>
    <row r="1746" spans="1:5" x14ac:dyDescent="0.3">
      <c r="A1746" s="3">
        <v>174.4</v>
      </c>
      <c r="B1746" s="3">
        <v>12827.092769999999</v>
      </c>
      <c r="C1746" s="3" t="s">
        <v>1849</v>
      </c>
      <c r="D1746" s="3">
        <v>9496.1220699999994</v>
      </c>
      <c r="E1746" s="3" t="s">
        <v>1849</v>
      </c>
    </row>
    <row r="1747" spans="1:5" x14ac:dyDescent="0.3">
      <c r="A1747" s="3">
        <v>174.5</v>
      </c>
      <c r="B1747" s="3">
        <v>12837.24121</v>
      </c>
      <c r="C1747" s="3" t="s">
        <v>1849</v>
      </c>
      <c r="D1747" s="3">
        <v>9309.7724600000001</v>
      </c>
      <c r="E1747" s="3" t="s">
        <v>1849</v>
      </c>
    </row>
    <row r="1748" spans="1:5" x14ac:dyDescent="0.3">
      <c r="A1748" s="3">
        <v>174.6</v>
      </c>
      <c r="B1748" s="3">
        <v>12846.51563</v>
      </c>
      <c r="C1748" s="3" t="s">
        <v>1849</v>
      </c>
      <c r="D1748" s="3">
        <v>9139.46191</v>
      </c>
      <c r="E1748" s="3" t="s">
        <v>1849</v>
      </c>
    </row>
    <row r="1749" spans="1:5" x14ac:dyDescent="0.3">
      <c r="A1749" s="3">
        <v>174.7</v>
      </c>
      <c r="B1749" s="3">
        <v>12854.992190000001</v>
      </c>
      <c r="C1749" s="3" t="s">
        <v>1849</v>
      </c>
      <c r="D1749" s="3">
        <v>8983.8095699999994</v>
      </c>
      <c r="E1749" s="3" t="s">
        <v>1849</v>
      </c>
    </row>
    <row r="1750" spans="1:5" x14ac:dyDescent="0.3">
      <c r="A1750" s="3">
        <v>174.8</v>
      </c>
      <c r="B1750" s="3">
        <v>12862.73926</v>
      </c>
      <c r="C1750" s="3" t="s">
        <v>1849</v>
      </c>
      <c r="D1750" s="3">
        <v>8841.5546900000008</v>
      </c>
      <c r="E1750" s="3" t="s">
        <v>1849</v>
      </c>
    </row>
    <row r="1751" spans="1:5" x14ac:dyDescent="0.3">
      <c r="A1751" s="3">
        <v>174.9</v>
      </c>
      <c r="B1751" s="3">
        <v>12869.81934</v>
      </c>
      <c r="C1751" s="3" t="s">
        <v>1849</v>
      </c>
      <c r="D1751" s="3">
        <v>8711.5429700000004</v>
      </c>
      <c r="E1751" s="3" t="s">
        <v>1849</v>
      </c>
    </row>
    <row r="1752" spans="1:5" x14ac:dyDescent="0.3">
      <c r="A1752" s="3">
        <v>175</v>
      </c>
      <c r="B1752" s="3">
        <v>12876.29004</v>
      </c>
      <c r="C1752" s="3" t="s">
        <v>1849</v>
      </c>
      <c r="D1752" s="3">
        <v>8592.7216800000006</v>
      </c>
      <c r="E1752" s="3" t="s">
        <v>1849</v>
      </c>
    </row>
    <row r="1753" spans="1:5" x14ac:dyDescent="0.3">
      <c r="A1753" s="3">
        <v>175.1</v>
      </c>
      <c r="B1753" s="3">
        <v>12882.204100000001</v>
      </c>
      <c r="C1753" s="3" t="s">
        <v>1849</v>
      </c>
      <c r="D1753" s="3">
        <v>8484.1269499999999</v>
      </c>
      <c r="E1753" s="3" t="s">
        <v>1849</v>
      </c>
    </row>
    <row r="1754" spans="1:5" x14ac:dyDescent="0.3">
      <c r="A1754" s="3">
        <v>175.2</v>
      </c>
      <c r="B1754" s="3">
        <v>12887.608399999999</v>
      </c>
      <c r="C1754" s="3" t="s">
        <v>1849</v>
      </c>
      <c r="D1754" s="3">
        <v>8384.8789099999995</v>
      </c>
      <c r="E1754" s="3" t="s">
        <v>1849</v>
      </c>
    </row>
    <row r="1755" spans="1:5" x14ac:dyDescent="0.3">
      <c r="A1755" s="3">
        <v>175.3</v>
      </c>
      <c r="B1755" s="3">
        <v>12892.547850000001</v>
      </c>
      <c r="C1755" s="3" t="s">
        <v>1849</v>
      </c>
      <c r="D1755" s="3">
        <v>8294.1728500000008</v>
      </c>
      <c r="E1755" s="3" t="s">
        <v>1849</v>
      </c>
    </row>
    <row r="1756" spans="1:5" x14ac:dyDescent="0.3">
      <c r="A1756" s="3">
        <v>175.4</v>
      </c>
      <c r="B1756" s="3">
        <v>12897.0625</v>
      </c>
      <c r="C1756" s="3" t="s">
        <v>1849</v>
      </c>
      <c r="D1756" s="3">
        <v>8211.2734400000008</v>
      </c>
      <c r="E1756" s="3" t="s">
        <v>1849</v>
      </c>
    </row>
    <row r="1757" spans="1:5" x14ac:dyDescent="0.3">
      <c r="A1757" s="3">
        <v>175.5</v>
      </c>
      <c r="B1757" s="3">
        <v>12901.188480000001</v>
      </c>
      <c r="C1757" s="3" t="s">
        <v>1849</v>
      </c>
      <c r="D1757" s="3">
        <v>8135.5092800000002</v>
      </c>
      <c r="E1757" s="3" t="s">
        <v>1849</v>
      </c>
    </row>
    <row r="1758" spans="1:5" x14ac:dyDescent="0.3">
      <c r="A1758" s="3">
        <v>175.6</v>
      </c>
      <c r="B1758" s="3">
        <v>12904.958979999999</v>
      </c>
      <c r="C1758" s="3" t="s">
        <v>1849</v>
      </c>
      <c r="D1758" s="3">
        <v>8066.2661099999996</v>
      </c>
      <c r="E1758" s="3" t="s">
        <v>1849</v>
      </c>
    </row>
    <row r="1759" spans="1:5" x14ac:dyDescent="0.3">
      <c r="A1759" s="3">
        <v>175.7</v>
      </c>
      <c r="B1759" s="3">
        <v>12908.405269999999</v>
      </c>
      <c r="C1759" s="3" t="s">
        <v>1849</v>
      </c>
      <c r="D1759" s="3">
        <v>8002.9824200000003</v>
      </c>
      <c r="E1759" s="3" t="s">
        <v>1849</v>
      </c>
    </row>
    <row r="1760" spans="1:5" x14ac:dyDescent="0.3">
      <c r="A1760" s="3">
        <v>175.8</v>
      </c>
      <c r="B1760" s="3">
        <v>12911.554690000001</v>
      </c>
      <c r="C1760" s="3" t="s">
        <v>1849</v>
      </c>
      <c r="D1760" s="3">
        <v>7945.1455100000003</v>
      </c>
      <c r="E1760" s="3" t="s">
        <v>1849</v>
      </c>
    </row>
    <row r="1761" spans="1:5" x14ac:dyDescent="0.3">
      <c r="A1761" s="3">
        <v>175.9</v>
      </c>
      <c r="B1761" s="3">
        <v>12914.433590000001</v>
      </c>
      <c r="C1761" s="3" t="s">
        <v>1849</v>
      </c>
      <c r="D1761" s="3">
        <v>7892.2866199999999</v>
      </c>
      <c r="E1761" s="3" t="s">
        <v>1849</v>
      </c>
    </row>
    <row r="1762" spans="1:5" x14ac:dyDescent="0.3">
      <c r="A1762" s="3">
        <v>176</v>
      </c>
      <c r="B1762" s="3">
        <v>12917.06445</v>
      </c>
      <c r="C1762" s="3" t="s">
        <v>1849</v>
      </c>
      <c r="D1762" s="3">
        <v>7843.9775399999999</v>
      </c>
      <c r="E1762" s="3" t="s">
        <v>1849</v>
      </c>
    </row>
    <row r="1763" spans="1:5" x14ac:dyDescent="0.3">
      <c r="A1763" s="3">
        <v>176.1</v>
      </c>
      <c r="B1763" s="3">
        <v>12919.46875</v>
      </c>
      <c r="C1763" s="3" t="s">
        <v>1849</v>
      </c>
      <c r="D1763" s="3">
        <v>7799.8261700000003</v>
      </c>
      <c r="E1763" s="3" t="s">
        <v>1849</v>
      </c>
    </row>
    <row r="1764" spans="1:5" x14ac:dyDescent="0.3">
      <c r="A1764" s="3">
        <v>176.2</v>
      </c>
      <c r="B1764" s="3">
        <v>12921.666020000001</v>
      </c>
      <c r="C1764" s="3" t="s">
        <v>1849</v>
      </c>
      <c r="D1764" s="3">
        <v>7759.4750999999997</v>
      </c>
      <c r="E1764" s="3" t="s">
        <v>1849</v>
      </c>
    </row>
    <row r="1765" spans="1:5" x14ac:dyDescent="0.3">
      <c r="A1765" s="3">
        <v>176.3</v>
      </c>
      <c r="B1765" s="3">
        <v>12923.674800000001</v>
      </c>
      <c r="C1765" s="3" t="s">
        <v>1849</v>
      </c>
      <c r="D1765" s="3">
        <v>7722.5966799999997</v>
      </c>
      <c r="E1765" s="3" t="s">
        <v>1849</v>
      </c>
    </row>
    <row r="1766" spans="1:5" x14ac:dyDescent="0.3">
      <c r="A1766" s="3">
        <v>176.4</v>
      </c>
      <c r="B1766" s="3">
        <v>12925.509770000001</v>
      </c>
      <c r="C1766" s="3" t="s">
        <v>1849</v>
      </c>
      <c r="D1766" s="3">
        <v>7688.8925799999997</v>
      </c>
      <c r="E1766" s="3" t="s">
        <v>1849</v>
      </c>
    </row>
    <row r="1767" spans="1:5" x14ac:dyDescent="0.3">
      <c r="A1767" s="3">
        <v>176.5</v>
      </c>
      <c r="B1767" s="3">
        <v>12927.1875</v>
      </c>
      <c r="C1767" s="3" t="s">
        <v>1849</v>
      </c>
      <c r="D1767" s="3">
        <v>7658.0893599999999</v>
      </c>
      <c r="E1767" s="3" t="s">
        <v>1849</v>
      </c>
    </row>
    <row r="1768" spans="1:5" x14ac:dyDescent="0.3">
      <c r="A1768" s="3">
        <v>176.6</v>
      </c>
      <c r="B1768" s="3">
        <v>12928.7207</v>
      </c>
      <c r="C1768" s="3" t="s">
        <v>1849</v>
      </c>
      <c r="D1768" s="3">
        <v>7629.9370099999996</v>
      </c>
      <c r="E1768" s="3" t="s">
        <v>1849</v>
      </c>
    </row>
    <row r="1769" spans="1:5" x14ac:dyDescent="0.3">
      <c r="A1769" s="3">
        <v>176.7</v>
      </c>
      <c r="B1769" s="3">
        <v>12930.122069999999</v>
      </c>
      <c r="C1769" s="3" t="s">
        <v>1849</v>
      </c>
      <c r="D1769" s="3">
        <v>7604.2080100000003</v>
      </c>
      <c r="E1769" s="3" t="s">
        <v>1849</v>
      </c>
    </row>
    <row r="1770" spans="1:5" x14ac:dyDescent="0.3">
      <c r="A1770" s="3">
        <v>176.8</v>
      </c>
      <c r="B1770" s="3">
        <v>12931.402340000001</v>
      </c>
      <c r="C1770" s="3" t="s">
        <v>1849</v>
      </c>
      <c r="D1770" s="3">
        <v>7580.6933600000002</v>
      </c>
      <c r="E1770" s="3" t="s">
        <v>1849</v>
      </c>
    </row>
    <row r="1771" spans="1:5" x14ac:dyDescent="0.3">
      <c r="A1771" s="3">
        <v>176.9</v>
      </c>
      <c r="B1771" s="3">
        <v>12932.572270000001</v>
      </c>
      <c r="C1771" s="3" t="s">
        <v>1849</v>
      </c>
      <c r="D1771" s="3">
        <v>7559.2026400000004</v>
      </c>
      <c r="E1771" s="3" t="s">
        <v>1849</v>
      </c>
    </row>
    <row r="1772" spans="1:5" x14ac:dyDescent="0.3">
      <c r="A1772" s="3">
        <v>177</v>
      </c>
      <c r="B1772" s="3">
        <v>12933.641600000001</v>
      </c>
      <c r="C1772" s="3" t="s">
        <v>1849</v>
      </c>
      <c r="D1772" s="3">
        <v>7539.5615200000002</v>
      </c>
      <c r="E1772" s="3" t="s">
        <v>1849</v>
      </c>
    </row>
    <row r="1773" spans="1:5" x14ac:dyDescent="0.3">
      <c r="A1773" s="3">
        <v>177.1</v>
      </c>
      <c r="B1773" s="3">
        <v>12934.619140000001</v>
      </c>
      <c r="C1773" s="3" t="s">
        <v>1849</v>
      </c>
      <c r="D1773" s="3">
        <v>7521.6108400000003</v>
      </c>
      <c r="E1773" s="3" t="s">
        <v>1849</v>
      </c>
    </row>
    <row r="1774" spans="1:5" x14ac:dyDescent="0.3">
      <c r="A1774" s="3">
        <v>177.2</v>
      </c>
      <c r="B1774" s="3">
        <v>12935.512699999999</v>
      </c>
      <c r="C1774" s="3" t="s">
        <v>1849</v>
      </c>
      <c r="D1774" s="3">
        <v>7505.2050799999997</v>
      </c>
      <c r="E1774" s="3" t="s">
        <v>1849</v>
      </c>
    </row>
    <row r="1775" spans="1:5" x14ac:dyDescent="0.3">
      <c r="A1775" s="3">
        <v>177.3</v>
      </c>
      <c r="B1775" s="3">
        <v>12936.329100000001</v>
      </c>
      <c r="C1775" s="3" t="s">
        <v>1849</v>
      </c>
      <c r="D1775" s="3">
        <v>7490.2114300000003</v>
      </c>
      <c r="E1775" s="3" t="s">
        <v>1849</v>
      </c>
    </row>
    <row r="1776" spans="1:5" x14ac:dyDescent="0.3">
      <c r="A1776" s="3">
        <v>177.4</v>
      </c>
      <c r="B1776" s="3">
        <v>12937.075199999999</v>
      </c>
      <c r="C1776" s="3" t="s">
        <v>1849</v>
      </c>
      <c r="D1776" s="3">
        <v>7476.5083000000004</v>
      </c>
      <c r="E1776" s="3" t="s">
        <v>1849</v>
      </c>
    </row>
    <row r="1777" spans="1:5" x14ac:dyDescent="0.3">
      <c r="A1777" s="3">
        <v>177.5</v>
      </c>
      <c r="B1777" s="3">
        <v>12937.75684</v>
      </c>
      <c r="C1777" s="3" t="s">
        <v>1849</v>
      </c>
      <c r="D1777" s="3">
        <v>7463.9843799999999</v>
      </c>
      <c r="E1777" s="3" t="s">
        <v>1849</v>
      </c>
    </row>
    <row r="1778" spans="1:5" x14ac:dyDescent="0.3">
      <c r="A1778" s="3">
        <v>177.6</v>
      </c>
      <c r="B1778" s="3">
        <v>12938.37988</v>
      </c>
      <c r="C1778" s="3" t="s">
        <v>1849</v>
      </c>
      <c r="D1778" s="3">
        <v>7452.5385699999997</v>
      </c>
      <c r="E1778" s="3" t="s">
        <v>1849</v>
      </c>
    </row>
    <row r="1779" spans="1:5" x14ac:dyDescent="0.3">
      <c r="A1779" s="3">
        <v>177.7</v>
      </c>
      <c r="B1779" s="3">
        <v>12938.94922</v>
      </c>
      <c r="C1779" s="3" t="s">
        <v>1849</v>
      </c>
      <c r="D1779" s="3">
        <v>7442.0781299999999</v>
      </c>
      <c r="E1779" s="3" t="s">
        <v>1849</v>
      </c>
    </row>
    <row r="1780" spans="1:5" x14ac:dyDescent="0.3">
      <c r="A1780" s="3">
        <v>177.8</v>
      </c>
      <c r="B1780" s="3">
        <v>12939.469730000001</v>
      </c>
      <c r="C1780" s="3" t="s">
        <v>1849</v>
      </c>
      <c r="D1780" s="3">
        <v>7432.5175799999997</v>
      </c>
      <c r="E1780" s="3" t="s">
        <v>1849</v>
      </c>
    </row>
    <row r="1781" spans="1:5" x14ac:dyDescent="0.3">
      <c r="A1781" s="3">
        <v>177.9</v>
      </c>
      <c r="B1781" s="3">
        <v>12939.945309999999</v>
      </c>
      <c r="C1781" s="3" t="s">
        <v>1849</v>
      </c>
      <c r="D1781" s="3">
        <v>7423.7802700000002</v>
      </c>
      <c r="E1781" s="3" t="s">
        <v>1849</v>
      </c>
    </row>
    <row r="1782" spans="1:5" x14ac:dyDescent="0.3">
      <c r="A1782" s="3">
        <v>178</v>
      </c>
      <c r="B1782" s="3">
        <v>12940.37988</v>
      </c>
      <c r="C1782" s="3" t="s">
        <v>1849</v>
      </c>
      <c r="D1782" s="3">
        <v>7415.7949200000003</v>
      </c>
      <c r="E1782" s="3" t="s">
        <v>1849</v>
      </c>
    </row>
    <row r="1783" spans="1:5" x14ac:dyDescent="0.3">
      <c r="A1783" s="3">
        <v>178.1</v>
      </c>
      <c r="B1783" s="3">
        <v>12940.777340000001</v>
      </c>
      <c r="C1783" s="3" t="s">
        <v>1849</v>
      </c>
      <c r="D1783" s="3">
        <v>7408.49658</v>
      </c>
      <c r="E1783" s="3" t="s">
        <v>1849</v>
      </c>
    </row>
    <row r="1784" spans="1:5" x14ac:dyDescent="0.3">
      <c r="A1784" s="3">
        <v>178.2</v>
      </c>
      <c r="B1784" s="3">
        <v>12941.14063</v>
      </c>
      <c r="C1784" s="3" t="s">
        <v>1849</v>
      </c>
      <c r="D1784" s="3">
        <v>7401.8266599999997</v>
      </c>
      <c r="E1784" s="3" t="s">
        <v>1849</v>
      </c>
    </row>
    <row r="1785" spans="1:5" x14ac:dyDescent="0.3">
      <c r="A1785" s="3">
        <v>178.3</v>
      </c>
      <c r="B1785" s="3">
        <v>12941.472659999999</v>
      </c>
      <c r="C1785" s="3" t="s">
        <v>1849</v>
      </c>
      <c r="D1785" s="3">
        <v>7395.7304700000004</v>
      </c>
      <c r="E1785" s="3" t="s">
        <v>1849</v>
      </c>
    </row>
    <row r="1786" spans="1:5" x14ac:dyDescent="0.3">
      <c r="A1786" s="3">
        <v>178.4</v>
      </c>
      <c r="B1786" s="3">
        <v>12941.77637</v>
      </c>
      <c r="C1786" s="3" t="s">
        <v>1849</v>
      </c>
      <c r="D1786" s="3">
        <v>7390.1591799999997</v>
      </c>
      <c r="E1786" s="3" t="s">
        <v>1849</v>
      </c>
    </row>
    <row r="1787" spans="1:5" x14ac:dyDescent="0.3">
      <c r="A1787" s="3">
        <v>178.5</v>
      </c>
      <c r="B1787" s="3">
        <v>12942.05371</v>
      </c>
      <c r="C1787" s="3" t="s">
        <v>1849</v>
      </c>
      <c r="D1787" s="3">
        <v>7385.0673800000004</v>
      </c>
      <c r="E1787" s="3" t="s">
        <v>1849</v>
      </c>
    </row>
    <row r="1788" spans="1:5" x14ac:dyDescent="0.3">
      <c r="A1788" s="3">
        <v>178.6</v>
      </c>
      <c r="B1788" s="3">
        <v>12942.30762</v>
      </c>
      <c r="C1788" s="3" t="s">
        <v>1849</v>
      </c>
      <c r="D1788" s="3">
        <v>7380.4140600000001</v>
      </c>
      <c r="E1788" s="3" t="s">
        <v>1849</v>
      </c>
    </row>
    <row r="1789" spans="1:5" x14ac:dyDescent="0.3">
      <c r="A1789" s="3">
        <v>178.7</v>
      </c>
      <c r="B1789" s="3">
        <v>12942.539059999999</v>
      </c>
      <c r="C1789" s="3" t="s">
        <v>1849</v>
      </c>
      <c r="D1789" s="3">
        <v>7376.1611300000004</v>
      </c>
      <c r="E1789" s="3" t="s">
        <v>1849</v>
      </c>
    </row>
    <row r="1790" spans="1:5" x14ac:dyDescent="0.3">
      <c r="A1790" s="3">
        <v>178.8</v>
      </c>
      <c r="B1790" s="3">
        <v>12942.750980000001</v>
      </c>
      <c r="C1790" s="3" t="s">
        <v>1849</v>
      </c>
      <c r="D1790" s="3">
        <v>7372.2739300000003</v>
      </c>
      <c r="E1790" s="3" t="s">
        <v>1849</v>
      </c>
    </row>
    <row r="1791" spans="1:5" x14ac:dyDescent="0.3">
      <c r="A1791" s="3">
        <v>178.9</v>
      </c>
      <c r="B1791" s="3">
        <v>12942.94434</v>
      </c>
      <c r="C1791" s="3" t="s">
        <v>1849</v>
      </c>
      <c r="D1791" s="3">
        <v>7368.7216799999997</v>
      </c>
      <c r="E1791" s="3" t="s">
        <v>1849</v>
      </c>
    </row>
    <row r="1792" spans="1:5" x14ac:dyDescent="0.3">
      <c r="A1792" s="3">
        <v>179</v>
      </c>
      <c r="B1792" s="3">
        <v>12943.121090000001</v>
      </c>
      <c r="C1792" s="3" t="s">
        <v>1849</v>
      </c>
      <c r="D1792" s="3">
        <v>7365.4750999999997</v>
      </c>
      <c r="E1792" s="3" t="s">
        <v>1849</v>
      </c>
    </row>
    <row r="1793" spans="1:5" x14ac:dyDescent="0.3">
      <c r="A1793" s="3">
        <v>179.1</v>
      </c>
      <c r="B1793" s="3">
        <v>12943.2832</v>
      </c>
      <c r="C1793" s="3" t="s">
        <v>1849</v>
      </c>
      <c r="D1793" s="3">
        <v>7362.5078100000001</v>
      </c>
      <c r="E1793" s="3" t="s">
        <v>1849</v>
      </c>
    </row>
    <row r="1794" spans="1:5" x14ac:dyDescent="0.3">
      <c r="A1794" s="3">
        <v>179.2</v>
      </c>
      <c r="B1794" s="3">
        <v>12943.43066</v>
      </c>
      <c r="C1794" s="3" t="s">
        <v>1849</v>
      </c>
      <c r="D1794" s="3">
        <v>7359.7959000000001</v>
      </c>
      <c r="E1794" s="3" t="s">
        <v>1849</v>
      </c>
    </row>
    <row r="1795" spans="1:5" x14ac:dyDescent="0.3">
      <c r="A1795" s="3">
        <v>179.3</v>
      </c>
      <c r="B1795" s="3">
        <v>12943.565430000001</v>
      </c>
      <c r="C1795" s="3" t="s">
        <v>1849</v>
      </c>
      <c r="D1795" s="3">
        <v>7357.3173800000004</v>
      </c>
      <c r="E1795" s="3" t="s">
        <v>1849</v>
      </c>
    </row>
    <row r="1796" spans="1:5" x14ac:dyDescent="0.3">
      <c r="A1796" s="3">
        <v>179.4</v>
      </c>
      <c r="B1796" s="3">
        <v>12943.688480000001</v>
      </c>
      <c r="C1796" s="3" t="s">
        <v>1849</v>
      </c>
      <c r="D1796" s="3">
        <v>7355.0522499999997</v>
      </c>
      <c r="E1796" s="3" t="s">
        <v>1849</v>
      </c>
    </row>
    <row r="1797" spans="1:5" x14ac:dyDescent="0.3">
      <c r="A1797" s="3">
        <v>179.5</v>
      </c>
      <c r="B1797" s="3">
        <v>12943.80176</v>
      </c>
      <c r="C1797" s="3" t="s">
        <v>1849</v>
      </c>
      <c r="D1797" s="3">
        <v>7352.9819299999999</v>
      </c>
      <c r="E1797" s="3" t="s">
        <v>1849</v>
      </c>
    </row>
    <row r="1798" spans="1:5" x14ac:dyDescent="0.3">
      <c r="A1798" s="3">
        <v>179.6</v>
      </c>
      <c r="B1798" s="3">
        <v>12943.905269999999</v>
      </c>
      <c r="C1798" s="3" t="s">
        <v>1849</v>
      </c>
      <c r="D1798" s="3">
        <v>7351.0898399999996</v>
      </c>
      <c r="E1798" s="3" t="s">
        <v>1849</v>
      </c>
    </row>
    <row r="1799" spans="1:5" x14ac:dyDescent="0.3">
      <c r="A1799" s="3">
        <v>179.7</v>
      </c>
      <c r="B1799" s="3">
        <v>12943.999019999999</v>
      </c>
      <c r="C1799" s="3" t="s">
        <v>1849</v>
      </c>
      <c r="D1799" s="3">
        <v>7349.3608400000003</v>
      </c>
      <c r="E1799" s="3" t="s">
        <v>1849</v>
      </c>
    </row>
    <row r="1800" spans="1:5" x14ac:dyDescent="0.3">
      <c r="A1800" s="3">
        <v>179.8</v>
      </c>
      <c r="B1800" s="3">
        <v>12944.08496</v>
      </c>
      <c r="C1800" s="3" t="s">
        <v>1849</v>
      </c>
      <c r="D1800" s="3">
        <v>7347.7807599999996</v>
      </c>
      <c r="E1800" s="3" t="s">
        <v>1849</v>
      </c>
    </row>
    <row r="1801" spans="1:5" x14ac:dyDescent="0.3">
      <c r="A1801" s="3">
        <v>179.9</v>
      </c>
      <c r="B1801" s="3">
        <v>12944.164059999999</v>
      </c>
      <c r="C1801" s="3" t="s">
        <v>1849</v>
      </c>
      <c r="D1801" s="3">
        <v>7346.3364300000003</v>
      </c>
      <c r="E1801" s="3" t="s">
        <v>1849</v>
      </c>
    </row>
    <row r="1802" spans="1:5" x14ac:dyDescent="0.3">
      <c r="A1802" s="3">
        <v>180</v>
      </c>
      <c r="B1802" s="3">
        <v>12944.23633</v>
      </c>
      <c r="C1802" s="3" t="s">
        <v>1849</v>
      </c>
      <c r="D1802" s="3">
        <v>7345.0165999999999</v>
      </c>
      <c r="E1802" s="3" t="s">
        <v>1849</v>
      </c>
    </row>
    <row r="1803" spans="1:5" x14ac:dyDescent="0.3">
      <c r="A1803" s="3">
        <v>180.1</v>
      </c>
      <c r="B1803" s="3">
        <v>12944.30176</v>
      </c>
      <c r="C1803" s="3" t="s">
        <v>1849</v>
      </c>
      <c r="D1803" s="3">
        <v>7343.8100599999998</v>
      </c>
      <c r="E1803" s="3" t="s">
        <v>1849</v>
      </c>
    </row>
    <row r="1804" spans="1:5" x14ac:dyDescent="0.3">
      <c r="A1804" s="3">
        <v>180.2</v>
      </c>
      <c r="B1804" s="3">
        <v>12944.362300000001</v>
      </c>
      <c r="C1804" s="3" t="s">
        <v>1849</v>
      </c>
      <c r="D1804" s="3">
        <v>7342.7075199999999</v>
      </c>
      <c r="E1804" s="3" t="s">
        <v>1849</v>
      </c>
    </row>
    <row r="1805" spans="1:5" x14ac:dyDescent="0.3">
      <c r="A1805" s="3">
        <v>180.3</v>
      </c>
      <c r="B1805" s="3">
        <v>12944.41699</v>
      </c>
      <c r="C1805" s="3" t="s">
        <v>1849</v>
      </c>
      <c r="D1805" s="3">
        <v>7341.6997099999999</v>
      </c>
      <c r="E1805" s="3" t="s">
        <v>1849</v>
      </c>
    </row>
    <row r="1806" spans="1:5" x14ac:dyDescent="0.3">
      <c r="A1806" s="3">
        <v>180.4</v>
      </c>
      <c r="B1806" s="3">
        <v>12944.4668</v>
      </c>
      <c r="C1806" s="3" t="s">
        <v>1849</v>
      </c>
      <c r="D1806" s="3">
        <v>7340.7788099999998</v>
      </c>
      <c r="E1806" s="3" t="s">
        <v>1849</v>
      </c>
    </row>
    <row r="1807" spans="1:5" x14ac:dyDescent="0.3">
      <c r="A1807" s="3">
        <v>180.5</v>
      </c>
      <c r="B1807" s="3">
        <v>12944.512699999999</v>
      </c>
      <c r="C1807" s="3" t="s">
        <v>1849</v>
      </c>
      <c r="D1807" s="3">
        <v>7339.9370099999996</v>
      </c>
      <c r="E1807" s="3" t="s">
        <v>1849</v>
      </c>
    </row>
    <row r="1808" spans="1:5" x14ac:dyDescent="0.3">
      <c r="A1808" s="3">
        <v>180.6</v>
      </c>
      <c r="B1808" s="3">
        <v>12944.554690000001</v>
      </c>
      <c r="C1808" s="3" t="s">
        <v>1849</v>
      </c>
      <c r="D1808" s="3">
        <v>7339.1679700000004</v>
      </c>
      <c r="E1808" s="3" t="s">
        <v>1849</v>
      </c>
    </row>
    <row r="1809" spans="1:5" x14ac:dyDescent="0.3">
      <c r="A1809" s="3">
        <v>180.7</v>
      </c>
      <c r="B1809" s="3">
        <v>12944.592769999999</v>
      </c>
      <c r="C1809" s="3" t="s">
        <v>1849</v>
      </c>
      <c r="D1809" s="3">
        <v>7338.4648399999996</v>
      </c>
      <c r="E1809" s="3" t="s">
        <v>1849</v>
      </c>
    </row>
    <row r="1810" spans="1:5" x14ac:dyDescent="0.3">
      <c r="A1810" s="3">
        <v>180.8</v>
      </c>
      <c r="B1810" s="3">
        <v>12944.627930000001</v>
      </c>
      <c r="C1810" s="3" t="s">
        <v>1849</v>
      </c>
      <c r="D1810" s="3">
        <v>7337.8222699999997</v>
      </c>
      <c r="E1810" s="3" t="s">
        <v>1849</v>
      </c>
    </row>
    <row r="1811" spans="1:5" x14ac:dyDescent="0.3">
      <c r="A1811" s="3">
        <v>180.9</v>
      </c>
      <c r="B1811" s="3">
        <v>12944.660159999999</v>
      </c>
      <c r="C1811" s="3" t="s">
        <v>1849</v>
      </c>
      <c r="D1811" s="3">
        <v>7337.2348599999996</v>
      </c>
      <c r="E1811" s="3" t="s">
        <v>1849</v>
      </c>
    </row>
    <row r="1812" spans="1:5" x14ac:dyDescent="0.3">
      <c r="A1812" s="3">
        <v>181</v>
      </c>
      <c r="B1812" s="3">
        <v>12944.68945</v>
      </c>
      <c r="C1812" s="3" t="s">
        <v>1849</v>
      </c>
      <c r="D1812" s="3">
        <v>7336.6982399999997</v>
      </c>
      <c r="E1812" s="3" t="s">
        <v>1849</v>
      </c>
    </row>
    <row r="1813" spans="1:5" x14ac:dyDescent="0.3">
      <c r="A1813" s="3">
        <v>181.1</v>
      </c>
      <c r="B1813" s="3">
        <v>12944.715819999999</v>
      </c>
      <c r="C1813" s="3" t="s">
        <v>1849</v>
      </c>
      <c r="D1813" s="3">
        <v>7336.2080100000003</v>
      </c>
      <c r="E1813" s="3" t="s">
        <v>1849</v>
      </c>
    </row>
    <row r="1814" spans="1:5" x14ac:dyDescent="0.3">
      <c r="A1814" s="3">
        <v>181.2</v>
      </c>
      <c r="B1814" s="3">
        <v>12944.740229999999</v>
      </c>
      <c r="C1814" s="3" t="s">
        <v>1849</v>
      </c>
      <c r="D1814" s="3">
        <v>7335.7597699999997</v>
      </c>
      <c r="E1814" s="3" t="s">
        <v>1849</v>
      </c>
    </row>
    <row r="1815" spans="1:5" x14ac:dyDescent="0.3">
      <c r="A1815" s="3">
        <v>181.3</v>
      </c>
      <c r="B1815" s="3">
        <v>12944.762699999999</v>
      </c>
      <c r="C1815" s="3" t="s">
        <v>1849</v>
      </c>
      <c r="D1815" s="3">
        <v>7335.3500999999997</v>
      </c>
      <c r="E1815" s="3" t="s">
        <v>1849</v>
      </c>
    </row>
    <row r="1816" spans="1:5" x14ac:dyDescent="0.3">
      <c r="A1816" s="3">
        <v>181.4</v>
      </c>
      <c r="B1816" s="3">
        <v>12944.7832</v>
      </c>
      <c r="C1816" s="3" t="s">
        <v>1849</v>
      </c>
      <c r="D1816" s="3">
        <v>7334.97559</v>
      </c>
      <c r="E1816" s="3" t="s">
        <v>1849</v>
      </c>
    </row>
    <row r="1817" spans="1:5" x14ac:dyDescent="0.3">
      <c r="A1817" s="3">
        <v>181.5</v>
      </c>
      <c r="B1817" s="3">
        <v>12944.80176</v>
      </c>
      <c r="C1817" s="3" t="s">
        <v>1849</v>
      </c>
      <c r="D1817" s="3">
        <v>7334.6333000000004</v>
      </c>
      <c r="E1817" s="3" t="s">
        <v>1849</v>
      </c>
    </row>
    <row r="1818" spans="1:5" x14ac:dyDescent="0.3">
      <c r="A1818" s="3">
        <v>181.6</v>
      </c>
      <c r="B1818" s="3">
        <v>12944.818359999999</v>
      </c>
      <c r="C1818" s="3" t="s">
        <v>1849</v>
      </c>
      <c r="D1818" s="3">
        <v>7334.3208000000004</v>
      </c>
      <c r="E1818" s="3" t="s">
        <v>1849</v>
      </c>
    </row>
    <row r="1819" spans="1:5" x14ac:dyDescent="0.3">
      <c r="A1819" s="3">
        <v>181.7</v>
      </c>
      <c r="B1819" s="3">
        <v>12944.833979999999</v>
      </c>
      <c r="C1819" s="3" t="s">
        <v>1849</v>
      </c>
      <c r="D1819" s="3">
        <v>7334.0351600000004</v>
      </c>
      <c r="E1819" s="3" t="s">
        <v>1849</v>
      </c>
    </row>
    <row r="1820" spans="1:5" x14ac:dyDescent="0.3">
      <c r="A1820" s="3">
        <v>181.8</v>
      </c>
      <c r="B1820" s="3">
        <v>12944.84863</v>
      </c>
      <c r="C1820" s="3" t="s">
        <v>1849</v>
      </c>
      <c r="D1820" s="3">
        <v>7333.7739300000003</v>
      </c>
      <c r="E1820" s="3" t="s">
        <v>1849</v>
      </c>
    </row>
    <row r="1821" spans="1:5" x14ac:dyDescent="0.3">
      <c r="A1821" s="3">
        <v>181.9</v>
      </c>
      <c r="B1821" s="3">
        <v>12944.86133</v>
      </c>
      <c r="C1821" s="3" t="s">
        <v>1849</v>
      </c>
      <c r="D1821" s="3">
        <v>7333.5351600000004</v>
      </c>
      <c r="E1821" s="3" t="s">
        <v>1849</v>
      </c>
    </row>
    <row r="1822" spans="1:5" x14ac:dyDescent="0.3">
      <c r="A1822" s="3">
        <v>182</v>
      </c>
      <c r="B1822" s="3">
        <v>12944.87305</v>
      </c>
      <c r="C1822" s="3" t="s">
        <v>1849</v>
      </c>
      <c r="D1822" s="3">
        <v>7333.3168900000001</v>
      </c>
      <c r="E1822" s="3" t="s">
        <v>1849</v>
      </c>
    </row>
    <row r="1823" spans="1:5" x14ac:dyDescent="0.3">
      <c r="A1823" s="3">
        <v>182.1</v>
      </c>
      <c r="B1823" s="3">
        <v>12944.88379</v>
      </c>
      <c r="C1823" s="3" t="s">
        <v>1849</v>
      </c>
      <c r="D1823" s="3">
        <v>7333.1176800000003</v>
      </c>
      <c r="E1823" s="3" t="s">
        <v>1849</v>
      </c>
    </row>
    <row r="1824" spans="1:5" x14ac:dyDescent="0.3">
      <c r="A1824" s="3">
        <v>182.2</v>
      </c>
      <c r="B1824" s="3">
        <v>12944.893550000001</v>
      </c>
      <c r="C1824" s="3" t="s">
        <v>1849</v>
      </c>
      <c r="D1824" s="3">
        <v>7332.9355500000001</v>
      </c>
      <c r="E1824" s="3" t="s">
        <v>1849</v>
      </c>
    </row>
    <row r="1825" spans="1:5" x14ac:dyDescent="0.3">
      <c r="A1825" s="3">
        <v>182.31100000000001</v>
      </c>
      <c r="B1825" s="3">
        <v>12944.902340000001</v>
      </c>
      <c r="C1825" s="3" t="s">
        <v>1849</v>
      </c>
      <c r="D1825" s="3">
        <v>7332.7690400000001</v>
      </c>
      <c r="E1825" s="3" t="s">
        <v>1849</v>
      </c>
    </row>
    <row r="1826" spans="1:5" x14ac:dyDescent="0.3">
      <c r="A1826" s="3">
        <v>182.40199999999999</v>
      </c>
      <c r="B1826" s="3">
        <v>12944.91113</v>
      </c>
      <c r="C1826" s="3" t="s">
        <v>1849</v>
      </c>
      <c r="D1826" s="3">
        <v>7332.6166999999996</v>
      </c>
      <c r="E1826" s="3" t="s">
        <v>1849</v>
      </c>
    </row>
    <row r="1827" spans="1:5" x14ac:dyDescent="0.3">
      <c r="A1827" s="3">
        <v>182.5</v>
      </c>
      <c r="B1827" s="3">
        <v>12944.918949999999</v>
      </c>
      <c r="C1827" s="3" t="s">
        <v>1849</v>
      </c>
      <c r="D1827" s="3">
        <v>7332.4775399999999</v>
      </c>
      <c r="E1827" s="3" t="s">
        <v>1849</v>
      </c>
    </row>
    <row r="1828" spans="1:5" x14ac:dyDescent="0.3">
      <c r="A1828" s="3">
        <v>182.6</v>
      </c>
      <c r="B1828" s="3">
        <v>12944.92578</v>
      </c>
      <c r="C1828" s="3" t="s">
        <v>1849</v>
      </c>
      <c r="D1828" s="3">
        <v>7332.35059</v>
      </c>
      <c r="E1828" s="3" t="s">
        <v>1849</v>
      </c>
    </row>
    <row r="1829" spans="1:5" x14ac:dyDescent="0.3">
      <c r="A1829" s="3">
        <v>182.7</v>
      </c>
      <c r="B1829" s="3">
        <v>12944.93262</v>
      </c>
      <c r="C1829" s="3" t="s">
        <v>1849</v>
      </c>
      <c r="D1829" s="3">
        <v>7332.2343799999999</v>
      </c>
      <c r="E1829" s="3" t="s">
        <v>1849</v>
      </c>
    </row>
    <row r="1830" spans="1:5" x14ac:dyDescent="0.3">
      <c r="A1830" s="3">
        <v>182.8</v>
      </c>
      <c r="B1830" s="3">
        <v>12944.938480000001</v>
      </c>
      <c r="C1830" s="3" t="s">
        <v>1849</v>
      </c>
      <c r="D1830" s="3">
        <v>7332.1279299999997</v>
      </c>
      <c r="E1830" s="3" t="s">
        <v>1849</v>
      </c>
    </row>
    <row r="1831" spans="1:5" x14ac:dyDescent="0.3">
      <c r="A1831" s="3">
        <v>182.9</v>
      </c>
      <c r="B1831" s="3">
        <v>12944.943359999999</v>
      </c>
      <c r="C1831" s="3" t="s">
        <v>1849</v>
      </c>
      <c r="D1831" s="3">
        <v>7332.0307599999996</v>
      </c>
      <c r="E1831" s="3" t="s">
        <v>1849</v>
      </c>
    </row>
    <row r="1832" spans="1:5" x14ac:dyDescent="0.3">
      <c r="A1832" s="3">
        <v>183</v>
      </c>
      <c r="B1832" s="3">
        <v>12944.94824</v>
      </c>
      <c r="C1832" s="3" t="s">
        <v>1849</v>
      </c>
      <c r="D1832" s="3">
        <v>7331.9418900000001</v>
      </c>
      <c r="E1832" s="3" t="s">
        <v>1849</v>
      </c>
    </row>
    <row r="1833" spans="1:5" x14ac:dyDescent="0.3">
      <c r="A1833" s="3">
        <v>183.1</v>
      </c>
      <c r="B1833" s="3">
        <v>12944.95313</v>
      </c>
      <c r="C1833" s="3" t="s">
        <v>1849</v>
      </c>
      <c r="D1833" s="3">
        <v>7331.8608400000003</v>
      </c>
      <c r="E1833" s="3" t="s">
        <v>1849</v>
      </c>
    </row>
    <row r="1834" spans="1:5" x14ac:dyDescent="0.3">
      <c r="A1834" s="3">
        <v>183.2</v>
      </c>
      <c r="B1834" s="3">
        <v>12944.95703</v>
      </c>
      <c r="C1834" s="3" t="s">
        <v>1849</v>
      </c>
      <c r="D1834" s="3">
        <v>7331.7866199999999</v>
      </c>
      <c r="E1834" s="3" t="s">
        <v>1849</v>
      </c>
    </row>
    <row r="1835" spans="1:5" x14ac:dyDescent="0.3">
      <c r="A1835" s="3">
        <v>183.3</v>
      </c>
      <c r="B1835" s="3">
        <v>12944.960940000001</v>
      </c>
      <c r="C1835" s="3" t="s">
        <v>1849</v>
      </c>
      <c r="D1835" s="3">
        <v>7331.71875</v>
      </c>
      <c r="E1835" s="3" t="s">
        <v>1849</v>
      </c>
    </row>
    <row r="1836" spans="1:5" x14ac:dyDescent="0.3">
      <c r="A1836" s="3">
        <v>183.4</v>
      </c>
      <c r="B1836" s="3">
        <v>12944.96387</v>
      </c>
      <c r="C1836" s="3" t="s">
        <v>1849</v>
      </c>
      <c r="D1836" s="3">
        <v>7331.6567400000004</v>
      </c>
      <c r="E1836" s="3" t="s">
        <v>1849</v>
      </c>
    </row>
    <row r="1837" spans="1:5" x14ac:dyDescent="0.3">
      <c r="A1837" s="3">
        <v>183.5</v>
      </c>
      <c r="B1837" s="3">
        <v>12944.9668</v>
      </c>
      <c r="C1837" s="3" t="s">
        <v>1849</v>
      </c>
      <c r="D1837" s="3">
        <v>7331.6000999999997</v>
      </c>
      <c r="E1837" s="3" t="s">
        <v>1849</v>
      </c>
    </row>
    <row r="1838" spans="1:5" x14ac:dyDescent="0.3">
      <c r="A1838" s="3">
        <v>183.64500000000001</v>
      </c>
      <c r="B1838" s="3">
        <v>12944.969730000001</v>
      </c>
      <c r="C1838" s="3" t="s">
        <v>1849</v>
      </c>
      <c r="D1838" s="3">
        <v>7331.5483400000003</v>
      </c>
      <c r="E1838" s="3" t="s">
        <v>1849</v>
      </c>
    </row>
    <row r="1839" spans="1:5" x14ac:dyDescent="0.3">
      <c r="A1839" s="3">
        <v>183.7</v>
      </c>
      <c r="B1839" s="3">
        <v>12944.972659999999</v>
      </c>
      <c r="C1839" s="3" t="s">
        <v>1849</v>
      </c>
      <c r="D1839" s="3">
        <v>7331.5009799999998</v>
      </c>
      <c r="E1839" s="3" t="s">
        <v>1849</v>
      </c>
    </row>
    <row r="1840" spans="1:5" x14ac:dyDescent="0.3">
      <c r="A1840" s="3">
        <v>183.8</v>
      </c>
      <c r="B1840" s="3">
        <v>12944.974609999999</v>
      </c>
      <c r="C1840" s="3" t="s">
        <v>1849</v>
      </c>
      <c r="D1840" s="3">
        <v>7331.4580100000003</v>
      </c>
      <c r="E1840" s="3" t="s">
        <v>1849</v>
      </c>
    </row>
    <row r="1841" spans="1:5" x14ac:dyDescent="0.3">
      <c r="A1841" s="3">
        <v>183.9</v>
      </c>
      <c r="B1841" s="3">
        <v>12944.976559999999</v>
      </c>
      <c r="C1841" s="3" t="s">
        <v>1849</v>
      </c>
      <c r="D1841" s="3">
        <v>7331.4184599999999</v>
      </c>
      <c r="E1841" s="3" t="s">
        <v>1849</v>
      </c>
    </row>
    <row r="1842" spans="1:5" x14ac:dyDescent="0.3">
      <c r="A1842" s="3">
        <v>184</v>
      </c>
      <c r="B1842" s="3">
        <v>12944.978520000001</v>
      </c>
      <c r="C1842" s="3" t="s">
        <v>1849</v>
      </c>
      <c r="D1842" s="3">
        <v>7331.3823199999997</v>
      </c>
      <c r="E1842" s="3" t="s">
        <v>1849</v>
      </c>
    </row>
    <row r="1843" spans="1:5" x14ac:dyDescent="0.3">
      <c r="A1843" s="3">
        <v>184.10599999999999</v>
      </c>
      <c r="B1843" s="3">
        <v>12944.98047</v>
      </c>
      <c r="C1843" s="3" t="s">
        <v>1849</v>
      </c>
      <c r="D1843" s="3">
        <v>7331.3496100000002</v>
      </c>
      <c r="E1843" s="3" t="s">
        <v>1849</v>
      </c>
    </row>
    <row r="1844" spans="1:5" x14ac:dyDescent="0.3">
      <c r="A1844" s="3">
        <v>184.2</v>
      </c>
      <c r="B1844" s="3">
        <v>12944.98242</v>
      </c>
      <c r="C1844" s="3" t="s">
        <v>1849</v>
      </c>
      <c r="D1844" s="3">
        <v>7331.31934</v>
      </c>
      <c r="E1844" s="3" t="s">
        <v>1849</v>
      </c>
    </row>
    <row r="1845" spans="1:5" x14ac:dyDescent="0.3">
      <c r="A1845" s="3">
        <v>184.3</v>
      </c>
      <c r="B1845" s="3">
        <v>12944.98438</v>
      </c>
      <c r="C1845" s="3" t="s">
        <v>1849</v>
      </c>
      <c r="D1845" s="3">
        <v>7331.2919899999997</v>
      </c>
      <c r="E1845" s="3" t="s">
        <v>1849</v>
      </c>
    </row>
    <row r="1846" spans="1:5" x14ac:dyDescent="0.3">
      <c r="A1846" s="3">
        <v>184.4</v>
      </c>
      <c r="B1846" s="3">
        <v>12944.985350000001</v>
      </c>
      <c r="C1846" s="3" t="s">
        <v>1849</v>
      </c>
      <c r="D1846" s="3">
        <v>7331.2670900000003</v>
      </c>
      <c r="E1846" s="3" t="s">
        <v>1849</v>
      </c>
    </row>
    <row r="1847" spans="1:5" x14ac:dyDescent="0.3">
      <c r="A1847" s="3">
        <v>184.5</v>
      </c>
      <c r="B1847" s="3">
        <v>12944.98633</v>
      </c>
      <c r="C1847" s="3" t="s">
        <v>1849</v>
      </c>
      <c r="D1847" s="3">
        <v>7331.2441399999998</v>
      </c>
      <c r="E1847" s="3" t="s">
        <v>1849</v>
      </c>
    </row>
    <row r="1848" spans="1:5" x14ac:dyDescent="0.3">
      <c r="A1848" s="3">
        <v>184.6</v>
      </c>
      <c r="B1848" s="3">
        <v>12944.987300000001</v>
      </c>
      <c r="C1848" s="3" t="s">
        <v>1849</v>
      </c>
      <c r="D1848" s="3">
        <v>7331.2231400000001</v>
      </c>
      <c r="E1848" s="3" t="s">
        <v>1849</v>
      </c>
    </row>
    <row r="1849" spans="1:5" x14ac:dyDescent="0.3">
      <c r="A1849" s="3">
        <v>184.7</v>
      </c>
      <c r="B1849" s="3">
        <v>12944.98828</v>
      </c>
      <c r="C1849" s="3" t="s">
        <v>1849</v>
      </c>
      <c r="D1849" s="3">
        <v>7331.2040999999999</v>
      </c>
      <c r="E1849" s="3" t="s">
        <v>1849</v>
      </c>
    </row>
    <row r="1850" spans="1:5" x14ac:dyDescent="0.3">
      <c r="A1850" s="3">
        <v>184.8</v>
      </c>
      <c r="B1850" s="3">
        <v>12944.98926</v>
      </c>
      <c r="C1850" s="3" t="s">
        <v>1849</v>
      </c>
      <c r="D1850" s="3">
        <v>7331.1865200000002</v>
      </c>
      <c r="E1850" s="3" t="s">
        <v>1849</v>
      </c>
    </row>
    <row r="1851" spans="1:5" x14ac:dyDescent="0.3">
      <c r="A1851" s="3">
        <v>184.91499999999999</v>
      </c>
      <c r="B1851" s="3">
        <v>12944.990229999999</v>
      </c>
      <c r="C1851" s="3" t="s">
        <v>1849</v>
      </c>
      <c r="D1851" s="3">
        <v>7331.1704099999997</v>
      </c>
      <c r="E1851" s="3" t="s">
        <v>1849</v>
      </c>
    </row>
    <row r="1852" spans="1:5" x14ac:dyDescent="0.3">
      <c r="A1852" s="3">
        <v>185.03700000000001</v>
      </c>
      <c r="B1852" s="3">
        <v>12944.99121</v>
      </c>
      <c r="C1852" s="3" t="s">
        <v>1849</v>
      </c>
      <c r="D1852" s="3">
        <v>7331.1557599999996</v>
      </c>
      <c r="E1852" s="3" t="s">
        <v>1849</v>
      </c>
    </row>
    <row r="1853" spans="1:5" x14ac:dyDescent="0.3">
      <c r="A1853" s="3">
        <v>185.1</v>
      </c>
      <c r="B1853" s="3">
        <v>12944.992190000001</v>
      </c>
      <c r="C1853" s="3" t="s">
        <v>1849</v>
      </c>
      <c r="D1853" s="3">
        <v>7331.1425799999997</v>
      </c>
      <c r="E1853" s="3" t="s">
        <v>1849</v>
      </c>
    </row>
    <row r="1854" spans="1:5" x14ac:dyDescent="0.3">
      <c r="A1854" s="3">
        <v>185.2</v>
      </c>
      <c r="B1854" s="3">
        <v>12944.99316</v>
      </c>
      <c r="C1854" s="3" t="s">
        <v>1849</v>
      </c>
      <c r="D1854" s="3">
        <v>7331.1303699999999</v>
      </c>
      <c r="E1854" s="3" t="s">
        <v>1849</v>
      </c>
    </row>
    <row r="1855" spans="1:5" x14ac:dyDescent="0.3">
      <c r="A1855" s="3">
        <v>185.3</v>
      </c>
      <c r="B1855" s="3">
        <v>12944.994140000001</v>
      </c>
      <c r="C1855" s="3" t="s">
        <v>1849</v>
      </c>
      <c r="D1855" s="3">
        <v>7331.1191399999998</v>
      </c>
      <c r="E1855" s="3" t="s">
        <v>1849</v>
      </c>
    </row>
    <row r="1856" spans="1:5" x14ac:dyDescent="0.3">
      <c r="A1856" s="3">
        <v>185.4</v>
      </c>
      <c r="B1856" s="3">
        <v>12944.99512</v>
      </c>
      <c r="C1856" s="3" t="s">
        <v>1849</v>
      </c>
      <c r="D1856" s="3">
        <v>7331.1088900000004</v>
      </c>
      <c r="E1856" s="3" t="s">
        <v>1849</v>
      </c>
    </row>
    <row r="1857" spans="1:5" x14ac:dyDescent="0.3">
      <c r="A1857" s="3">
        <v>185.5</v>
      </c>
      <c r="B1857" s="3">
        <v>12944.99512</v>
      </c>
      <c r="C1857" s="3" t="s">
        <v>1849</v>
      </c>
      <c r="D1857" s="3">
        <v>7331.0996100000002</v>
      </c>
      <c r="E1857" s="3" t="s">
        <v>1849</v>
      </c>
    </row>
    <row r="1858" spans="1:5" x14ac:dyDescent="0.3">
      <c r="A1858" s="3">
        <v>185.61600000000001</v>
      </c>
      <c r="B1858" s="3">
        <v>12944.99512</v>
      </c>
      <c r="C1858" s="3" t="s">
        <v>1849</v>
      </c>
      <c r="D1858" s="3">
        <v>7331.0908200000003</v>
      </c>
      <c r="E1858" s="3" t="s">
        <v>1849</v>
      </c>
    </row>
    <row r="1859" spans="1:5" x14ac:dyDescent="0.3">
      <c r="A1859" s="3">
        <v>185.7</v>
      </c>
      <c r="B1859" s="3">
        <v>12944.99512</v>
      </c>
      <c r="C1859" s="3" t="s">
        <v>1849</v>
      </c>
      <c r="D1859" s="3">
        <v>7331.0830100000003</v>
      </c>
      <c r="E1859" s="3" t="s">
        <v>1849</v>
      </c>
    </row>
    <row r="1860" spans="1:5" x14ac:dyDescent="0.3">
      <c r="A1860" s="3">
        <v>185.8</v>
      </c>
      <c r="B1860" s="3">
        <v>12944.99512</v>
      </c>
      <c r="C1860" s="3" t="s">
        <v>1849</v>
      </c>
      <c r="D1860" s="3">
        <v>7331.0756799999999</v>
      </c>
      <c r="E1860" s="3" t="s">
        <v>1849</v>
      </c>
    </row>
    <row r="1861" spans="1:5" x14ac:dyDescent="0.3">
      <c r="A1861" s="3">
        <v>185.9</v>
      </c>
      <c r="B1861" s="3">
        <v>12944.99512</v>
      </c>
      <c r="C1861" s="3" t="s">
        <v>1849</v>
      </c>
      <c r="D1861" s="3">
        <v>7331.06934</v>
      </c>
      <c r="E1861" s="3" t="s">
        <v>1849</v>
      </c>
    </row>
    <row r="1862" spans="1:5" x14ac:dyDescent="0.3">
      <c r="A1862" s="3">
        <v>186</v>
      </c>
      <c r="B1862" s="3">
        <v>12944.99512</v>
      </c>
      <c r="C1862" s="3" t="s">
        <v>1849</v>
      </c>
      <c r="D1862" s="3">
        <v>7331.0634799999998</v>
      </c>
      <c r="E1862" s="3" t="s">
        <v>1849</v>
      </c>
    </row>
    <row r="1863" spans="1:5" x14ac:dyDescent="0.3">
      <c r="A1863" s="3">
        <v>186.1</v>
      </c>
      <c r="B1863" s="3">
        <v>12944.99512</v>
      </c>
      <c r="C1863" s="3" t="s">
        <v>1849</v>
      </c>
      <c r="D1863" s="3">
        <v>7331.0581099999999</v>
      </c>
      <c r="E1863" s="3" t="s">
        <v>1849</v>
      </c>
    </row>
    <row r="1864" spans="1:5" x14ac:dyDescent="0.3">
      <c r="A1864" s="3">
        <v>186.2</v>
      </c>
      <c r="B1864" s="3">
        <v>12944.99512</v>
      </c>
      <c r="C1864" s="3" t="s">
        <v>1849</v>
      </c>
      <c r="D1864" s="3">
        <v>7331.0532199999998</v>
      </c>
      <c r="E1864" s="3" t="s">
        <v>1849</v>
      </c>
    </row>
    <row r="1865" spans="1:5" x14ac:dyDescent="0.3">
      <c r="A1865" s="3">
        <v>186.30099999999999</v>
      </c>
      <c r="B1865" s="3">
        <v>12944.99512</v>
      </c>
      <c r="C1865" s="3" t="s">
        <v>1849</v>
      </c>
      <c r="D1865" s="3">
        <v>7331.0488299999997</v>
      </c>
      <c r="E1865" s="3" t="s">
        <v>1849</v>
      </c>
    </row>
    <row r="1866" spans="1:5" x14ac:dyDescent="0.3">
      <c r="A1866" s="3">
        <v>186.4</v>
      </c>
      <c r="B1866" s="3">
        <v>12944.99512</v>
      </c>
      <c r="C1866" s="3" t="s">
        <v>1849</v>
      </c>
      <c r="D1866" s="3">
        <v>7331.0444299999999</v>
      </c>
      <c r="E1866" s="3" t="s">
        <v>1849</v>
      </c>
    </row>
    <row r="1867" spans="1:5" x14ac:dyDescent="0.3">
      <c r="A1867" s="3">
        <v>186.5</v>
      </c>
      <c r="B1867" s="3">
        <v>12944.99512</v>
      </c>
      <c r="C1867" s="3" t="s">
        <v>1849</v>
      </c>
      <c r="D1867" s="3">
        <v>7331.0405300000002</v>
      </c>
      <c r="E1867" s="3" t="s">
        <v>1849</v>
      </c>
    </row>
    <row r="1868" spans="1:5" x14ac:dyDescent="0.3">
      <c r="A1868" s="3">
        <v>186.6</v>
      </c>
      <c r="B1868" s="3">
        <v>12944.99512</v>
      </c>
      <c r="C1868" s="3" t="s">
        <v>1849</v>
      </c>
      <c r="D1868" s="3">
        <v>7331.0371100000002</v>
      </c>
      <c r="E1868" s="3" t="s">
        <v>1849</v>
      </c>
    </row>
    <row r="1869" spans="1:5" x14ac:dyDescent="0.3">
      <c r="A1869" s="3">
        <v>186.7</v>
      </c>
      <c r="B1869" s="3">
        <v>12944.99512</v>
      </c>
      <c r="C1869" s="3" t="s">
        <v>1849</v>
      </c>
      <c r="D1869" s="3">
        <v>7331.0336900000002</v>
      </c>
      <c r="E1869" s="3" t="s">
        <v>1849</v>
      </c>
    </row>
    <row r="1870" spans="1:5" x14ac:dyDescent="0.3">
      <c r="A1870" s="3">
        <v>186.8</v>
      </c>
      <c r="B1870" s="3">
        <v>12944.99512</v>
      </c>
      <c r="C1870" s="3" t="s">
        <v>1849</v>
      </c>
      <c r="D1870" s="3">
        <v>7331.0307599999996</v>
      </c>
      <c r="E1870" s="3" t="s">
        <v>1849</v>
      </c>
    </row>
    <row r="1871" spans="1:5" x14ac:dyDescent="0.3">
      <c r="A1871" s="3">
        <v>186.9</v>
      </c>
      <c r="B1871" s="3">
        <v>12944.99512</v>
      </c>
      <c r="C1871" s="3" t="s">
        <v>1849</v>
      </c>
      <c r="D1871" s="3">
        <v>7331.0283200000003</v>
      </c>
      <c r="E1871" s="3" t="s">
        <v>1849</v>
      </c>
    </row>
    <row r="1872" spans="1:5" x14ac:dyDescent="0.3">
      <c r="A1872" s="3">
        <v>187</v>
      </c>
      <c r="B1872" s="3">
        <v>12944.99512</v>
      </c>
      <c r="C1872" s="3" t="s">
        <v>1849</v>
      </c>
      <c r="D1872" s="3">
        <v>7331.0258800000001</v>
      </c>
      <c r="E1872" s="3" t="s">
        <v>1849</v>
      </c>
    </row>
    <row r="1873" spans="1:5" x14ac:dyDescent="0.3">
      <c r="A1873" s="3">
        <v>187.1</v>
      </c>
      <c r="B1873" s="3">
        <v>12944.99512</v>
      </c>
      <c r="C1873" s="3" t="s">
        <v>1849</v>
      </c>
      <c r="D1873" s="3">
        <v>7331.0234399999999</v>
      </c>
      <c r="E1873" s="3" t="s">
        <v>1849</v>
      </c>
    </row>
    <row r="1874" spans="1:5" x14ac:dyDescent="0.3">
      <c r="A1874" s="3">
        <v>187.2</v>
      </c>
      <c r="B1874" s="3">
        <v>12944.99512</v>
      </c>
      <c r="C1874" s="3" t="s">
        <v>1849</v>
      </c>
      <c r="D1874" s="3">
        <v>7331.0214800000003</v>
      </c>
      <c r="E1874" s="3" t="s">
        <v>1849</v>
      </c>
    </row>
    <row r="1875" spans="1:5" x14ac:dyDescent="0.3">
      <c r="A1875" s="3">
        <v>187.3</v>
      </c>
      <c r="B1875" s="3">
        <v>12944.99512</v>
      </c>
      <c r="C1875" s="3" t="s">
        <v>1849</v>
      </c>
      <c r="D1875" s="3">
        <v>7331.0195299999996</v>
      </c>
      <c r="E1875" s="3" t="s">
        <v>1849</v>
      </c>
    </row>
    <row r="1876" spans="1:5" x14ac:dyDescent="0.3">
      <c r="A1876" s="3">
        <v>187.4</v>
      </c>
      <c r="B1876" s="3">
        <v>12944.99512</v>
      </c>
      <c r="C1876" s="3" t="s">
        <v>1849</v>
      </c>
      <c r="D1876" s="3">
        <v>7331.0180700000001</v>
      </c>
      <c r="E1876" s="3" t="s">
        <v>1849</v>
      </c>
    </row>
    <row r="1877" spans="1:5" x14ac:dyDescent="0.3">
      <c r="A1877" s="3">
        <v>187.5</v>
      </c>
      <c r="B1877" s="3">
        <v>12944.99512</v>
      </c>
      <c r="C1877" s="3" t="s">
        <v>1849</v>
      </c>
      <c r="D1877" s="3">
        <v>7331.0165999999999</v>
      </c>
      <c r="E1877" s="3" t="s">
        <v>1849</v>
      </c>
    </row>
    <row r="1878" spans="1:5" x14ac:dyDescent="0.3">
      <c r="A1878" s="3">
        <v>187.6</v>
      </c>
      <c r="B1878" s="3">
        <v>12944.99512</v>
      </c>
      <c r="C1878" s="3" t="s">
        <v>1849</v>
      </c>
      <c r="D1878" s="3">
        <v>7331.0151400000004</v>
      </c>
      <c r="E1878" s="3" t="s">
        <v>1849</v>
      </c>
    </row>
    <row r="1879" spans="1:5" x14ac:dyDescent="0.3">
      <c r="A1879" s="3">
        <v>187.7</v>
      </c>
      <c r="B1879" s="3">
        <v>12944.99512</v>
      </c>
      <c r="C1879" s="3" t="s">
        <v>1849</v>
      </c>
      <c r="D1879" s="3">
        <v>7331.0136700000003</v>
      </c>
      <c r="E1879" s="3" t="s">
        <v>1849</v>
      </c>
    </row>
    <row r="1880" spans="1:5" x14ac:dyDescent="0.3">
      <c r="A1880" s="3">
        <v>187.8</v>
      </c>
      <c r="B1880" s="3">
        <v>12944.99512</v>
      </c>
      <c r="C1880" s="3" t="s">
        <v>1849</v>
      </c>
      <c r="D1880" s="3">
        <v>7331.0127000000002</v>
      </c>
      <c r="E1880" s="3" t="s">
        <v>1849</v>
      </c>
    </row>
    <row r="1881" spans="1:5" x14ac:dyDescent="0.3">
      <c r="A1881" s="3">
        <v>187.9</v>
      </c>
      <c r="B1881" s="3">
        <v>12944.99512</v>
      </c>
      <c r="C1881" s="3" t="s">
        <v>1849</v>
      </c>
      <c r="D1881" s="3">
        <v>7331.0117200000004</v>
      </c>
      <c r="E1881" s="3" t="s">
        <v>1849</v>
      </c>
    </row>
    <row r="1882" spans="1:5" x14ac:dyDescent="0.3">
      <c r="A1882" s="3">
        <v>188.001</v>
      </c>
      <c r="B1882" s="3">
        <v>12944.99512</v>
      </c>
      <c r="C1882" s="3" t="s">
        <v>1849</v>
      </c>
      <c r="D1882" s="3">
        <v>7331.0107399999997</v>
      </c>
      <c r="E1882" s="3" t="s">
        <v>1849</v>
      </c>
    </row>
    <row r="1883" spans="1:5" x14ac:dyDescent="0.3">
      <c r="A1883" s="3">
        <v>188.1</v>
      </c>
      <c r="B1883" s="3">
        <v>12944.99512</v>
      </c>
      <c r="C1883" s="3" t="s">
        <v>1849</v>
      </c>
      <c r="D1883" s="3">
        <v>7331.0097699999997</v>
      </c>
      <c r="E1883" s="3" t="s">
        <v>1849</v>
      </c>
    </row>
    <row r="1884" spans="1:5" x14ac:dyDescent="0.3">
      <c r="A1884" s="3">
        <v>188.2</v>
      </c>
      <c r="B1884" s="3">
        <v>12944.99512</v>
      </c>
      <c r="C1884" s="3" t="s">
        <v>1849</v>
      </c>
      <c r="D1884" s="3">
        <v>7331.0087899999999</v>
      </c>
      <c r="E1884" s="3" t="s">
        <v>1849</v>
      </c>
    </row>
    <row r="1885" spans="1:5" x14ac:dyDescent="0.3">
      <c r="A1885" s="3">
        <v>188.3</v>
      </c>
      <c r="B1885" s="3">
        <v>12944.99512</v>
      </c>
      <c r="C1885" s="3" t="s">
        <v>1849</v>
      </c>
      <c r="D1885" s="3">
        <v>7331.0078100000001</v>
      </c>
      <c r="E1885" s="3" t="s">
        <v>1849</v>
      </c>
    </row>
    <row r="1886" spans="1:5" x14ac:dyDescent="0.3">
      <c r="A1886" s="3">
        <v>188.4</v>
      </c>
      <c r="B1886" s="3">
        <v>12944.99512</v>
      </c>
      <c r="C1886" s="3" t="s">
        <v>1849</v>
      </c>
      <c r="D1886" s="3">
        <v>7331.0073199999997</v>
      </c>
      <c r="E1886" s="3" t="s">
        <v>1849</v>
      </c>
    </row>
    <row r="1887" spans="1:5" x14ac:dyDescent="0.3">
      <c r="A1887" s="3">
        <v>188.5</v>
      </c>
      <c r="B1887" s="3">
        <v>12944.99512</v>
      </c>
      <c r="C1887" s="3" t="s">
        <v>1849</v>
      </c>
      <c r="D1887" s="3">
        <v>7539.7236300000004</v>
      </c>
      <c r="E1887" s="3" t="s">
        <v>1849</v>
      </c>
    </row>
    <row r="1888" spans="1:5" x14ac:dyDescent="0.3">
      <c r="A1888" s="3">
        <v>188.6</v>
      </c>
      <c r="B1888" s="3">
        <v>12944.99512</v>
      </c>
      <c r="C1888" s="3" t="s">
        <v>1849</v>
      </c>
      <c r="D1888" s="3">
        <v>7730.4760699999997</v>
      </c>
      <c r="E1888" s="3" t="s">
        <v>1849</v>
      </c>
    </row>
    <row r="1889" spans="1:5" x14ac:dyDescent="0.3">
      <c r="A1889" s="3">
        <v>188.7</v>
      </c>
      <c r="B1889" s="3">
        <v>12944.99512</v>
      </c>
      <c r="C1889" s="3" t="s">
        <v>1849</v>
      </c>
      <c r="D1889" s="3">
        <v>7904.8105500000001</v>
      </c>
      <c r="E1889" s="3" t="s">
        <v>1849</v>
      </c>
    </row>
    <row r="1890" spans="1:5" x14ac:dyDescent="0.3">
      <c r="A1890" s="3">
        <v>188.8</v>
      </c>
      <c r="B1890" s="3">
        <v>12944.99512</v>
      </c>
      <c r="C1890" s="3" t="s">
        <v>1849</v>
      </c>
      <c r="D1890" s="3">
        <v>8064.1401400000004</v>
      </c>
      <c r="E1890" s="3" t="s">
        <v>1849</v>
      </c>
    </row>
    <row r="1891" spans="1:5" x14ac:dyDescent="0.3">
      <c r="A1891" s="3">
        <v>188.9</v>
      </c>
      <c r="B1891" s="3">
        <v>12944.99512</v>
      </c>
      <c r="C1891" s="3" t="s">
        <v>1849</v>
      </c>
      <c r="D1891" s="3">
        <v>8209.75684</v>
      </c>
      <c r="E1891" s="3" t="s">
        <v>1849</v>
      </c>
    </row>
    <row r="1892" spans="1:5" x14ac:dyDescent="0.3">
      <c r="A1892" s="3">
        <v>189</v>
      </c>
      <c r="B1892" s="3">
        <v>12944.99512</v>
      </c>
      <c r="C1892" s="3" t="s">
        <v>1849</v>
      </c>
      <c r="D1892" s="3">
        <v>8342.8398400000005</v>
      </c>
      <c r="E1892" s="3" t="s">
        <v>1849</v>
      </c>
    </row>
    <row r="1893" spans="1:5" x14ac:dyDescent="0.3">
      <c r="A1893" s="3">
        <v>189.1</v>
      </c>
      <c r="B1893" s="3">
        <v>12944.99512</v>
      </c>
      <c r="C1893" s="3" t="s">
        <v>1849</v>
      </c>
      <c r="D1893" s="3">
        <v>8464.46875</v>
      </c>
      <c r="E1893" s="3" t="s">
        <v>1849</v>
      </c>
    </row>
    <row r="1894" spans="1:5" x14ac:dyDescent="0.3">
      <c r="A1894" s="3">
        <v>189.2</v>
      </c>
      <c r="B1894" s="3">
        <v>12944.99512</v>
      </c>
      <c r="C1894" s="3" t="s">
        <v>1849</v>
      </c>
      <c r="D1894" s="3">
        <v>8575.6289099999995</v>
      </c>
      <c r="E1894" s="3" t="s">
        <v>1849</v>
      </c>
    </row>
    <row r="1895" spans="1:5" x14ac:dyDescent="0.3">
      <c r="A1895" s="3">
        <v>189.3</v>
      </c>
      <c r="B1895" s="3">
        <v>12944.99512</v>
      </c>
      <c r="C1895" s="3" t="s">
        <v>1849</v>
      </c>
      <c r="D1895" s="3">
        <v>8677.2216800000006</v>
      </c>
      <c r="E1895" s="3" t="s">
        <v>1849</v>
      </c>
    </row>
    <row r="1896" spans="1:5" x14ac:dyDescent="0.3">
      <c r="A1896" s="3">
        <v>189.4</v>
      </c>
      <c r="B1896" s="3">
        <v>12944.99512</v>
      </c>
      <c r="C1896" s="3" t="s">
        <v>1849</v>
      </c>
      <c r="D1896" s="3">
        <v>8770.0712899999999</v>
      </c>
      <c r="E1896" s="3" t="s">
        <v>1849</v>
      </c>
    </row>
    <row r="1897" spans="1:5" x14ac:dyDescent="0.3">
      <c r="A1897" s="3">
        <v>189.5</v>
      </c>
      <c r="B1897" s="3">
        <v>12944.99512</v>
      </c>
      <c r="C1897" s="3" t="s">
        <v>1849</v>
      </c>
      <c r="D1897" s="3">
        <v>8854.9287100000001</v>
      </c>
      <c r="E1897" s="3" t="s">
        <v>1849</v>
      </c>
    </row>
    <row r="1898" spans="1:5" x14ac:dyDescent="0.3">
      <c r="A1898" s="3">
        <v>189.6</v>
      </c>
      <c r="B1898" s="3">
        <v>12944.99512</v>
      </c>
      <c r="C1898" s="3" t="s">
        <v>1849</v>
      </c>
      <c r="D1898" s="3">
        <v>8932.4824200000003</v>
      </c>
      <c r="E1898" s="3" t="s">
        <v>1849</v>
      </c>
    </row>
    <row r="1899" spans="1:5" x14ac:dyDescent="0.3">
      <c r="A1899" s="3">
        <v>189.7</v>
      </c>
      <c r="B1899" s="3">
        <v>12944.99512</v>
      </c>
      <c r="C1899" s="3" t="s">
        <v>1849</v>
      </c>
      <c r="D1899" s="3">
        <v>9003.3613299999997</v>
      </c>
      <c r="E1899" s="3" t="s">
        <v>1849</v>
      </c>
    </row>
    <row r="1900" spans="1:5" x14ac:dyDescent="0.3">
      <c r="A1900" s="3">
        <v>189.8</v>
      </c>
      <c r="B1900" s="3">
        <v>12944.99512</v>
      </c>
      <c r="C1900" s="3" t="s">
        <v>1849</v>
      </c>
      <c r="D1900" s="3">
        <v>9068.1396499999992</v>
      </c>
      <c r="E1900" s="3" t="s">
        <v>1849</v>
      </c>
    </row>
    <row r="1901" spans="1:5" x14ac:dyDescent="0.3">
      <c r="A1901" s="3">
        <v>189.9</v>
      </c>
      <c r="B1901" s="3">
        <v>12944.99512</v>
      </c>
      <c r="C1901" s="3" t="s">
        <v>1849</v>
      </c>
      <c r="D1901" s="3">
        <v>9127.3427699999993</v>
      </c>
      <c r="E1901" s="3" t="s">
        <v>1849</v>
      </c>
    </row>
    <row r="1902" spans="1:5" x14ac:dyDescent="0.3">
      <c r="A1902" s="3">
        <v>190</v>
      </c>
      <c r="B1902" s="3">
        <v>12944.99512</v>
      </c>
      <c r="C1902" s="3" t="s">
        <v>1849</v>
      </c>
      <c r="D1902" s="3">
        <v>9181.4501999999993</v>
      </c>
      <c r="E1902" s="3" t="s">
        <v>1849</v>
      </c>
    </row>
    <row r="1903" spans="1:5" x14ac:dyDescent="0.3">
      <c r="A1903" s="3">
        <v>190.1</v>
      </c>
      <c r="B1903" s="3">
        <v>12944.99512</v>
      </c>
      <c r="C1903" s="3" t="s">
        <v>1849</v>
      </c>
      <c r="D1903" s="3">
        <v>9230.9013699999996</v>
      </c>
      <c r="E1903" s="3" t="s">
        <v>1849</v>
      </c>
    </row>
    <row r="1904" spans="1:5" x14ac:dyDescent="0.3">
      <c r="A1904" s="3">
        <v>190.2</v>
      </c>
      <c r="B1904" s="3">
        <v>12944.99512</v>
      </c>
      <c r="C1904" s="3" t="s">
        <v>1849</v>
      </c>
      <c r="D1904" s="3">
        <v>9276.0956999999999</v>
      </c>
      <c r="E1904" s="3" t="s">
        <v>1849</v>
      </c>
    </row>
    <row r="1905" spans="1:5" x14ac:dyDescent="0.3">
      <c r="A1905" s="3">
        <v>190.3</v>
      </c>
      <c r="B1905" s="3">
        <v>12944.99512</v>
      </c>
      <c r="C1905" s="3" t="s">
        <v>1849</v>
      </c>
      <c r="D1905" s="3">
        <v>9317.4003900000007</v>
      </c>
      <c r="E1905" s="3" t="s">
        <v>1849</v>
      </c>
    </row>
    <row r="1906" spans="1:5" x14ac:dyDescent="0.3">
      <c r="A1906" s="3">
        <v>190.4</v>
      </c>
      <c r="B1906" s="3">
        <v>12944.99512</v>
      </c>
      <c r="C1906" s="3" t="s">
        <v>1849</v>
      </c>
      <c r="D1906" s="3">
        <v>9355.1503900000007</v>
      </c>
      <c r="E1906" s="3" t="s">
        <v>1849</v>
      </c>
    </row>
    <row r="1907" spans="1:5" x14ac:dyDescent="0.3">
      <c r="A1907" s="3">
        <v>190.5</v>
      </c>
      <c r="B1907" s="3">
        <v>12944.99512</v>
      </c>
      <c r="C1907" s="3" t="s">
        <v>1849</v>
      </c>
      <c r="D1907" s="3">
        <v>9389.6513699999996</v>
      </c>
      <c r="E1907" s="3" t="s">
        <v>1849</v>
      </c>
    </row>
    <row r="1908" spans="1:5" x14ac:dyDescent="0.3">
      <c r="A1908" s="3">
        <v>190.6</v>
      </c>
      <c r="B1908" s="3">
        <v>12944.99512</v>
      </c>
      <c r="C1908" s="3" t="s">
        <v>1849</v>
      </c>
      <c r="D1908" s="3">
        <v>9421.1826199999996</v>
      </c>
      <c r="E1908" s="3" t="s">
        <v>1849</v>
      </c>
    </row>
    <row r="1909" spans="1:5" x14ac:dyDescent="0.3">
      <c r="A1909" s="3">
        <v>190.7</v>
      </c>
      <c r="B1909" s="3">
        <v>12944.99512</v>
      </c>
      <c r="C1909" s="3" t="s">
        <v>1849</v>
      </c>
      <c r="D1909" s="3">
        <v>9450</v>
      </c>
      <c r="E1909" s="3" t="s">
        <v>1849</v>
      </c>
    </row>
    <row r="1910" spans="1:5" x14ac:dyDescent="0.3">
      <c r="A1910" s="3">
        <v>190.8</v>
      </c>
      <c r="B1910" s="3">
        <v>12944.99512</v>
      </c>
      <c r="C1910" s="3" t="s">
        <v>1849</v>
      </c>
      <c r="D1910" s="3">
        <v>9476.33691</v>
      </c>
      <c r="E1910" s="3" t="s">
        <v>1849</v>
      </c>
    </row>
    <row r="1911" spans="1:5" x14ac:dyDescent="0.3">
      <c r="A1911" s="3">
        <v>190.9</v>
      </c>
      <c r="B1911" s="3">
        <v>12944.99512</v>
      </c>
      <c r="C1911" s="3" t="s">
        <v>1849</v>
      </c>
      <c r="D1911" s="3">
        <v>9500.4072300000007</v>
      </c>
      <c r="E1911" s="3" t="s">
        <v>1849</v>
      </c>
    </row>
    <row r="1912" spans="1:5" x14ac:dyDescent="0.3">
      <c r="A1912" s="3">
        <v>191</v>
      </c>
      <c r="B1912" s="3">
        <v>12944.99512</v>
      </c>
      <c r="C1912" s="3" t="s">
        <v>1849</v>
      </c>
      <c r="D1912" s="3">
        <v>9522.40625</v>
      </c>
      <c r="E1912" s="3" t="s">
        <v>1849</v>
      </c>
    </row>
    <row r="1913" spans="1:5" x14ac:dyDescent="0.3">
      <c r="A1913" s="3">
        <v>191.1</v>
      </c>
      <c r="B1913" s="3">
        <v>12944.99512</v>
      </c>
      <c r="C1913" s="3" t="s">
        <v>1849</v>
      </c>
      <c r="D1913" s="3">
        <v>9542.5117200000004</v>
      </c>
      <c r="E1913" s="3" t="s">
        <v>1849</v>
      </c>
    </row>
    <row r="1914" spans="1:5" x14ac:dyDescent="0.3">
      <c r="A1914" s="3">
        <v>191.2</v>
      </c>
      <c r="B1914" s="3">
        <v>12944.99512</v>
      </c>
      <c r="C1914" s="3" t="s">
        <v>1849</v>
      </c>
      <c r="D1914" s="3">
        <v>9560.8867200000004</v>
      </c>
      <c r="E1914" s="3" t="s">
        <v>1849</v>
      </c>
    </row>
    <row r="1915" spans="1:5" x14ac:dyDescent="0.3">
      <c r="A1915" s="3">
        <v>191.3</v>
      </c>
      <c r="B1915" s="3">
        <v>12944.99512</v>
      </c>
      <c r="C1915" s="3" t="s">
        <v>1849</v>
      </c>
      <c r="D1915" s="3">
        <v>9577.6796900000008</v>
      </c>
      <c r="E1915" s="3" t="s">
        <v>1849</v>
      </c>
    </row>
    <row r="1916" spans="1:5" x14ac:dyDescent="0.3">
      <c r="A1916" s="3">
        <v>191.4</v>
      </c>
      <c r="B1916" s="3">
        <v>12944.99512</v>
      </c>
      <c r="C1916" s="3" t="s">
        <v>1849</v>
      </c>
      <c r="D1916" s="3">
        <v>9593.0273400000005</v>
      </c>
      <c r="E1916" s="3" t="s">
        <v>1849</v>
      </c>
    </row>
    <row r="1917" spans="1:5" x14ac:dyDescent="0.3">
      <c r="A1917" s="3">
        <v>191.5</v>
      </c>
      <c r="B1917" s="3">
        <v>12944.99512</v>
      </c>
      <c r="C1917" s="3" t="s">
        <v>1849</v>
      </c>
      <c r="D1917" s="3">
        <v>9607.0546900000008</v>
      </c>
      <c r="E1917" s="3" t="s">
        <v>1849</v>
      </c>
    </row>
    <row r="1918" spans="1:5" x14ac:dyDescent="0.3">
      <c r="A1918" s="3">
        <v>191.601</v>
      </c>
      <c r="B1918" s="3">
        <v>12944.99512</v>
      </c>
      <c r="C1918" s="3" t="s">
        <v>1849</v>
      </c>
      <c r="D1918" s="3">
        <v>9619.8740199999993</v>
      </c>
      <c r="E1918" s="3" t="s">
        <v>1849</v>
      </c>
    </row>
    <row r="1919" spans="1:5" x14ac:dyDescent="0.3">
      <c r="A1919" s="3">
        <v>191.7</v>
      </c>
      <c r="B1919" s="3">
        <v>12944.99512</v>
      </c>
      <c r="C1919" s="3" t="s">
        <v>1849</v>
      </c>
      <c r="D1919" s="3">
        <v>9631.5898400000005</v>
      </c>
      <c r="E1919" s="3" t="s">
        <v>1849</v>
      </c>
    </row>
    <row r="1920" spans="1:5" x14ac:dyDescent="0.3">
      <c r="A1920" s="3">
        <v>191.8</v>
      </c>
      <c r="B1920" s="3">
        <v>12944.99512</v>
      </c>
      <c r="C1920" s="3" t="s">
        <v>1849</v>
      </c>
      <c r="D1920" s="3">
        <v>9642.2978500000008</v>
      </c>
      <c r="E1920" s="3" t="s">
        <v>1849</v>
      </c>
    </row>
    <row r="1921" spans="1:5" x14ac:dyDescent="0.3">
      <c r="A1921" s="3">
        <v>191.9</v>
      </c>
      <c r="B1921" s="3">
        <v>12944.99512</v>
      </c>
      <c r="C1921" s="3" t="s">
        <v>1849</v>
      </c>
      <c r="D1921" s="3">
        <v>9652.0839799999994</v>
      </c>
      <c r="E1921" s="3" t="s">
        <v>1849</v>
      </c>
    </row>
    <row r="1922" spans="1:5" x14ac:dyDescent="0.3">
      <c r="A1922" s="3">
        <v>192</v>
      </c>
      <c r="B1922" s="3">
        <v>12944.99512</v>
      </c>
      <c r="C1922" s="3" t="s">
        <v>1849</v>
      </c>
      <c r="D1922" s="3">
        <v>9661.0283199999994</v>
      </c>
      <c r="E1922" s="3" t="s">
        <v>1849</v>
      </c>
    </row>
    <row r="1923" spans="1:5" x14ac:dyDescent="0.3">
      <c r="A1923" s="3">
        <v>192.137</v>
      </c>
      <c r="B1923" s="3">
        <v>12944.99512</v>
      </c>
      <c r="C1923" s="3" t="s">
        <v>1849</v>
      </c>
      <c r="D1923" s="3">
        <v>9669.2021499999992</v>
      </c>
      <c r="E1923" s="3" t="s">
        <v>1849</v>
      </c>
    </row>
    <row r="1924" spans="1:5" x14ac:dyDescent="0.3">
      <c r="A1924" s="3">
        <v>192.22499999999999</v>
      </c>
      <c r="B1924" s="3">
        <v>12944.99512</v>
      </c>
      <c r="C1924" s="3" t="s">
        <v>1849</v>
      </c>
      <c r="D1924" s="3">
        <v>9676.6728500000008</v>
      </c>
      <c r="E1924" s="3" t="s">
        <v>1849</v>
      </c>
    </row>
    <row r="1925" spans="1:5" x14ac:dyDescent="0.3">
      <c r="A1925" s="3">
        <v>192.3</v>
      </c>
      <c r="B1925" s="3">
        <v>12944.99512</v>
      </c>
      <c r="C1925" s="3" t="s">
        <v>1849</v>
      </c>
      <c r="D1925" s="3">
        <v>9683.5</v>
      </c>
      <c r="E1925" s="3" t="s">
        <v>1849</v>
      </c>
    </row>
    <row r="1926" spans="1:5" x14ac:dyDescent="0.3">
      <c r="A1926" s="3">
        <v>192.4</v>
      </c>
      <c r="B1926" s="3">
        <v>12944.99512</v>
      </c>
      <c r="C1926" s="3" t="s">
        <v>1849</v>
      </c>
      <c r="D1926" s="3">
        <v>9689.7402299999994</v>
      </c>
      <c r="E1926" s="3" t="s">
        <v>1849</v>
      </c>
    </row>
    <row r="1927" spans="1:5" x14ac:dyDescent="0.3">
      <c r="A1927" s="3">
        <v>192.5</v>
      </c>
      <c r="B1927" s="3">
        <v>12944.99512</v>
      </c>
      <c r="C1927" s="3" t="s">
        <v>1849</v>
      </c>
      <c r="D1927" s="3">
        <v>9695.4433599999993</v>
      </c>
      <c r="E1927" s="3" t="s">
        <v>1849</v>
      </c>
    </row>
    <row r="1928" spans="1:5" x14ac:dyDescent="0.3">
      <c r="A1928" s="3">
        <v>192.6</v>
      </c>
      <c r="B1928" s="3">
        <v>12944.99512</v>
      </c>
      <c r="C1928" s="3" t="s">
        <v>1849</v>
      </c>
      <c r="D1928" s="3">
        <v>9700.6552699999993</v>
      </c>
      <c r="E1928" s="3" t="s">
        <v>1849</v>
      </c>
    </row>
    <row r="1929" spans="1:5" x14ac:dyDescent="0.3">
      <c r="A1929" s="3">
        <v>192.7</v>
      </c>
      <c r="B1929" s="3">
        <v>12944.99512</v>
      </c>
      <c r="C1929" s="3" t="s">
        <v>1849</v>
      </c>
      <c r="D1929" s="3">
        <v>9705.4189499999993</v>
      </c>
      <c r="E1929" s="3" t="s">
        <v>1849</v>
      </c>
    </row>
    <row r="1930" spans="1:5" x14ac:dyDescent="0.3">
      <c r="A1930" s="3">
        <v>192.8</v>
      </c>
      <c r="B1930" s="3">
        <v>12944.99512</v>
      </c>
      <c r="C1930" s="3" t="s">
        <v>1849</v>
      </c>
      <c r="D1930" s="3">
        <v>9709.7724600000001</v>
      </c>
      <c r="E1930" s="3" t="s">
        <v>1849</v>
      </c>
    </row>
    <row r="1931" spans="1:5" x14ac:dyDescent="0.3">
      <c r="A1931" s="3">
        <v>192.9</v>
      </c>
      <c r="B1931" s="3">
        <v>12944.99512</v>
      </c>
      <c r="C1931" s="3" t="s">
        <v>1849</v>
      </c>
      <c r="D1931" s="3">
        <v>9713.7509800000007</v>
      </c>
      <c r="E1931" s="3" t="s">
        <v>1849</v>
      </c>
    </row>
    <row r="1932" spans="1:5" x14ac:dyDescent="0.3">
      <c r="A1932" s="3">
        <v>193</v>
      </c>
      <c r="B1932" s="3">
        <v>12944.99512</v>
      </c>
      <c r="C1932" s="3" t="s">
        <v>1849</v>
      </c>
      <c r="D1932" s="3">
        <v>9717.3876999999993</v>
      </c>
      <c r="E1932" s="3" t="s">
        <v>1849</v>
      </c>
    </row>
    <row r="1933" spans="1:5" x14ac:dyDescent="0.3">
      <c r="A1933" s="3">
        <v>193.1</v>
      </c>
      <c r="B1933" s="3">
        <v>12944.99512</v>
      </c>
      <c r="C1933" s="3" t="s">
        <v>1849</v>
      </c>
      <c r="D1933" s="3">
        <v>9720.7109400000008</v>
      </c>
      <c r="E1933" s="3" t="s">
        <v>1849</v>
      </c>
    </row>
    <row r="1934" spans="1:5" x14ac:dyDescent="0.3">
      <c r="A1934" s="3">
        <v>193.2</v>
      </c>
      <c r="B1934" s="3">
        <v>12944.99512</v>
      </c>
      <c r="C1934" s="3" t="s">
        <v>1849</v>
      </c>
      <c r="D1934" s="3">
        <v>9723.7480500000001</v>
      </c>
      <c r="E1934" s="3" t="s">
        <v>1849</v>
      </c>
    </row>
    <row r="1935" spans="1:5" x14ac:dyDescent="0.3">
      <c r="A1935" s="3">
        <v>193.3</v>
      </c>
      <c r="B1935" s="3">
        <v>12944.99512</v>
      </c>
      <c r="C1935" s="3" t="s">
        <v>1849</v>
      </c>
      <c r="D1935" s="3">
        <v>9726.52441</v>
      </c>
      <c r="E1935" s="3" t="s">
        <v>1849</v>
      </c>
    </row>
    <row r="1936" spans="1:5" x14ac:dyDescent="0.3">
      <c r="A1936" s="3">
        <v>193.4</v>
      </c>
      <c r="B1936" s="3">
        <v>12944.99512</v>
      </c>
      <c r="C1936" s="3" t="s">
        <v>1849</v>
      </c>
      <c r="D1936" s="3">
        <v>9729.0615199999993</v>
      </c>
      <c r="E1936" s="3" t="s">
        <v>1849</v>
      </c>
    </row>
    <row r="1937" spans="1:5" x14ac:dyDescent="0.3">
      <c r="A1937" s="3">
        <v>193.5</v>
      </c>
      <c r="B1937" s="3">
        <v>12944.99512</v>
      </c>
      <c r="C1937" s="3" t="s">
        <v>1849</v>
      </c>
      <c r="D1937" s="3">
        <v>9731.3798800000004</v>
      </c>
      <c r="E1937" s="3" t="s">
        <v>1849</v>
      </c>
    </row>
    <row r="1938" spans="1:5" x14ac:dyDescent="0.3">
      <c r="A1938" s="3">
        <v>193.6</v>
      </c>
      <c r="B1938" s="3">
        <v>12944.99512</v>
      </c>
      <c r="C1938" s="3" t="s">
        <v>1849</v>
      </c>
      <c r="D1938" s="3">
        <v>9733.4990199999993</v>
      </c>
      <c r="E1938" s="3" t="s">
        <v>1849</v>
      </c>
    </row>
    <row r="1939" spans="1:5" x14ac:dyDescent="0.3">
      <c r="A1939" s="3">
        <v>193.7</v>
      </c>
      <c r="B1939" s="3">
        <v>12944.99512</v>
      </c>
      <c r="C1939" s="3" t="s">
        <v>1849</v>
      </c>
      <c r="D1939" s="3">
        <v>9735.4355500000001</v>
      </c>
      <c r="E1939" s="3" t="s">
        <v>1849</v>
      </c>
    </row>
    <row r="1940" spans="1:5" x14ac:dyDescent="0.3">
      <c r="A1940" s="3">
        <v>193.8</v>
      </c>
      <c r="B1940" s="3">
        <v>12944.99512</v>
      </c>
      <c r="C1940" s="3" t="s">
        <v>1849</v>
      </c>
      <c r="D1940" s="3">
        <v>9737.2050799999997</v>
      </c>
      <c r="E1940" s="3" t="s">
        <v>1849</v>
      </c>
    </row>
    <row r="1941" spans="1:5" x14ac:dyDescent="0.3">
      <c r="A1941" s="3">
        <v>193.9</v>
      </c>
      <c r="B1941" s="3">
        <v>12944.99512</v>
      </c>
      <c r="C1941" s="3" t="s">
        <v>1849</v>
      </c>
      <c r="D1941" s="3">
        <v>9738.8222700000006</v>
      </c>
      <c r="E1941" s="3" t="s">
        <v>1849</v>
      </c>
    </row>
    <row r="1942" spans="1:5" x14ac:dyDescent="0.3">
      <c r="A1942" s="3">
        <v>194</v>
      </c>
      <c r="B1942" s="3">
        <v>12944.99512</v>
      </c>
      <c r="C1942" s="3" t="s">
        <v>1849</v>
      </c>
      <c r="D1942" s="3">
        <v>9740.3007799999996</v>
      </c>
      <c r="E1942" s="3" t="s">
        <v>1849</v>
      </c>
    </row>
    <row r="1943" spans="1:5" x14ac:dyDescent="0.3">
      <c r="A1943" s="3">
        <v>194.1</v>
      </c>
      <c r="B1943" s="3">
        <v>12944.99512</v>
      </c>
      <c r="C1943" s="3" t="s">
        <v>1849</v>
      </c>
      <c r="D1943" s="3">
        <v>9741.6523400000005</v>
      </c>
      <c r="E1943" s="3" t="s">
        <v>1849</v>
      </c>
    </row>
    <row r="1944" spans="1:5" x14ac:dyDescent="0.3">
      <c r="A1944" s="3">
        <v>194.2</v>
      </c>
      <c r="B1944" s="3">
        <v>12944.99512</v>
      </c>
      <c r="C1944" s="3" t="s">
        <v>1849</v>
      </c>
      <c r="D1944" s="3">
        <v>9742.8876999999993</v>
      </c>
      <c r="E1944" s="3" t="s">
        <v>1849</v>
      </c>
    </row>
    <row r="1945" spans="1:5" x14ac:dyDescent="0.3">
      <c r="A1945" s="3">
        <v>194.3</v>
      </c>
      <c r="B1945" s="3">
        <v>12944.99512</v>
      </c>
      <c r="C1945" s="3" t="s">
        <v>1849</v>
      </c>
      <c r="D1945" s="3">
        <v>9744.0166000000008</v>
      </c>
      <c r="E1945" s="3" t="s">
        <v>1849</v>
      </c>
    </row>
    <row r="1946" spans="1:5" x14ac:dyDescent="0.3">
      <c r="A1946" s="3">
        <v>194.4</v>
      </c>
      <c r="B1946" s="3">
        <v>12944.99512</v>
      </c>
      <c r="C1946" s="3" t="s">
        <v>1849</v>
      </c>
      <c r="D1946" s="3">
        <v>9745.0478500000008</v>
      </c>
      <c r="E1946" s="3" t="s">
        <v>1849</v>
      </c>
    </row>
    <row r="1947" spans="1:5" x14ac:dyDescent="0.3">
      <c r="A1947" s="3">
        <v>194.5</v>
      </c>
      <c r="B1947" s="3">
        <v>12944.99512</v>
      </c>
      <c r="C1947" s="3" t="s">
        <v>1849</v>
      </c>
      <c r="D1947" s="3">
        <v>9745.9902299999994</v>
      </c>
      <c r="E1947" s="3" t="s">
        <v>1849</v>
      </c>
    </row>
    <row r="1948" spans="1:5" x14ac:dyDescent="0.3">
      <c r="A1948" s="3">
        <v>194.6</v>
      </c>
      <c r="B1948" s="3">
        <v>12944.99512</v>
      </c>
      <c r="C1948" s="3" t="s">
        <v>1849</v>
      </c>
      <c r="D1948" s="3">
        <v>9746.8515599999992</v>
      </c>
      <c r="E1948" s="3" t="s">
        <v>1849</v>
      </c>
    </row>
    <row r="1949" spans="1:5" x14ac:dyDescent="0.3">
      <c r="A1949" s="3">
        <v>194.7</v>
      </c>
      <c r="B1949" s="3">
        <v>12944.99512</v>
      </c>
      <c r="C1949" s="3" t="s">
        <v>1849</v>
      </c>
      <c r="D1949" s="3">
        <v>9747.6386700000003</v>
      </c>
      <c r="E1949" s="3" t="s">
        <v>1849</v>
      </c>
    </row>
    <row r="1950" spans="1:5" x14ac:dyDescent="0.3">
      <c r="A1950" s="3">
        <v>194.8</v>
      </c>
      <c r="B1950" s="3">
        <v>12944.99512</v>
      </c>
      <c r="C1950" s="3" t="s">
        <v>1849</v>
      </c>
      <c r="D1950" s="3">
        <v>9748.3583999999992</v>
      </c>
      <c r="E1950" s="3" t="s">
        <v>1849</v>
      </c>
    </row>
    <row r="1951" spans="1:5" x14ac:dyDescent="0.3">
      <c r="A1951" s="3">
        <v>194.9</v>
      </c>
      <c r="B1951" s="3">
        <v>12944.99512</v>
      </c>
      <c r="C1951" s="3" t="s">
        <v>1849</v>
      </c>
      <c r="D1951" s="3">
        <v>9749.0156299999999</v>
      </c>
      <c r="E1951" s="3" t="s">
        <v>1849</v>
      </c>
    </row>
    <row r="1952" spans="1:5" x14ac:dyDescent="0.3">
      <c r="A1952" s="3">
        <v>195</v>
      </c>
      <c r="B1952" s="3">
        <v>12944.99512</v>
      </c>
      <c r="C1952" s="3" t="s">
        <v>1849</v>
      </c>
      <c r="D1952" s="3">
        <v>9749.6171900000008</v>
      </c>
      <c r="E1952" s="3" t="s">
        <v>1849</v>
      </c>
    </row>
    <row r="1953" spans="1:5" x14ac:dyDescent="0.3">
      <c r="A1953" s="3">
        <v>195.1</v>
      </c>
      <c r="B1953" s="3">
        <v>12944.99512</v>
      </c>
      <c r="C1953" s="3" t="s">
        <v>1849</v>
      </c>
      <c r="D1953" s="3">
        <v>9750.1669899999997</v>
      </c>
      <c r="E1953" s="3" t="s">
        <v>1849</v>
      </c>
    </row>
    <row r="1954" spans="1:5" x14ac:dyDescent="0.3">
      <c r="A1954" s="3">
        <v>195.2</v>
      </c>
      <c r="B1954" s="3">
        <v>12944.99512</v>
      </c>
      <c r="C1954" s="3" t="s">
        <v>1849</v>
      </c>
      <c r="D1954" s="3">
        <v>9750.6689499999993</v>
      </c>
      <c r="E1954" s="3" t="s">
        <v>1849</v>
      </c>
    </row>
    <row r="1955" spans="1:5" x14ac:dyDescent="0.3">
      <c r="A1955" s="3">
        <v>195.3</v>
      </c>
      <c r="B1955" s="3">
        <v>12944.99512</v>
      </c>
      <c r="C1955" s="3" t="s">
        <v>1849</v>
      </c>
      <c r="D1955" s="3">
        <v>9751.1279300000006</v>
      </c>
      <c r="E1955" s="3" t="s">
        <v>1849</v>
      </c>
    </row>
    <row r="1956" spans="1:5" x14ac:dyDescent="0.3">
      <c r="A1956" s="3">
        <v>195.4</v>
      </c>
      <c r="B1956" s="3">
        <v>12944.99512</v>
      </c>
      <c r="C1956" s="3" t="s">
        <v>1849</v>
      </c>
      <c r="D1956" s="3">
        <v>9751.5468799999999</v>
      </c>
      <c r="E1956" s="3" t="s">
        <v>1849</v>
      </c>
    </row>
    <row r="1957" spans="1:5" x14ac:dyDescent="0.3">
      <c r="A1957" s="3">
        <v>195.5</v>
      </c>
      <c r="B1957" s="3">
        <v>12944.99512</v>
      </c>
      <c r="C1957" s="3" t="s">
        <v>1849</v>
      </c>
      <c r="D1957" s="3">
        <v>9751.9296900000008</v>
      </c>
      <c r="E1957" s="3" t="s">
        <v>1849</v>
      </c>
    </row>
    <row r="1958" spans="1:5" x14ac:dyDescent="0.3">
      <c r="A1958" s="3">
        <v>195.6</v>
      </c>
      <c r="B1958" s="3">
        <v>12944.99512</v>
      </c>
      <c r="C1958" s="3" t="s">
        <v>1849</v>
      </c>
      <c r="D1958" s="3">
        <v>9752.2802699999993</v>
      </c>
      <c r="E1958" s="3" t="s">
        <v>1849</v>
      </c>
    </row>
    <row r="1959" spans="1:5" x14ac:dyDescent="0.3">
      <c r="A1959" s="3">
        <v>195.7</v>
      </c>
      <c r="B1959" s="3">
        <v>12944.99512</v>
      </c>
      <c r="C1959" s="3" t="s">
        <v>1849</v>
      </c>
      <c r="D1959" s="3">
        <v>9752.60059</v>
      </c>
      <c r="E1959" s="3" t="s">
        <v>1849</v>
      </c>
    </row>
    <row r="1960" spans="1:5" x14ac:dyDescent="0.3">
      <c r="A1960" s="3">
        <v>195.8</v>
      </c>
      <c r="B1960" s="3">
        <v>12944.99512</v>
      </c>
      <c r="C1960" s="3" t="s">
        <v>1849</v>
      </c>
      <c r="D1960" s="3">
        <v>9752.8935500000007</v>
      </c>
      <c r="E1960" s="3" t="s">
        <v>1849</v>
      </c>
    </row>
    <row r="1961" spans="1:5" x14ac:dyDescent="0.3">
      <c r="A1961" s="3">
        <v>195.9</v>
      </c>
      <c r="B1961" s="3">
        <v>12944.99512</v>
      </c>
      <c r="C1961" s="3" t="s">
        <v>1849</v>
      </c>
      <c r="D1961" s="3">
        <v>9753.1611300000004</v>
      </c>
      <c r="E1961" s="3" t="s">
        <v>1849</v>
      </c>
    </row>
    <row r="1962" spans="1:5" x14ac:dyDescent="0.3">
      <c r="A1962" s="3">
        <v>196</v>
      </c>
      <c r="B1962" s="3">
        <v>12944.99512</v>
      </c>
      <c r="C1962" s="3" t="s">
        <v>1849</v>
      </c>
      <c r="D1962" s="3">
        <v>9753.4052699999993</v>
      </c>
      <c r="E1962" s="3" t="s">
        <v>1849</v>
      </c>
    </row>
    <row r="1963" spans="1:5" x14ac:dyDescent="0.3">
      <c r="A1963" s="3">
        <v>196.1</v>
      </c>
      <c r="B1963" s="3">
        <v>12944.99512</v>
      </c>
      <c r="C1963" s="3" t="s">
        <v>1849</v>
      </c>
      <c r="D1963" s="3">
        <v>9753.6289099999995</v>
      </c>
      <c r="E1963" s="3" t="s">
        <v>1849</v>
      </c>
    </row>
    <row r="1964" spans="1:5" x14ac:dyDescent="0.3">
      <c r="A1964" s="3">
        <v>196.2</v>
      </c>
      <c r="B1964" s="3">
        <v>12944.99512</v>
      </c>
      <c r="C1964" s="3" t="s">
        <v>1849</v>
      </c>
      <c r="D1964" s="3">
        <v>9753.8330100000003</v>
      </c>
      <c r="E1964" s="3" t="s">
        <v>1849</v>
      </c>
    </row>
    <row r="1965" spans="1:5" x14ac:dyDescent="0.3">
      <c r="A1965" s="3">
        <v>196.3</v>
      </c>
      <c r="B1965" s="3">
        <v>12944.99512</v>
      </c>
      <c r="C1965" s="3" t="s">
        <v>1849</v>
      </c>
      <c r="D1965" s="3">
        <v>9754.0195299999996</v>
      </c>
      <c r="E1965" s="3" t="s">
        <v>1849</v>
      </c>
    </row>
    <row r="1966" spans="1:5" x14ac:dyDescent="0.3">
      <c r="A1966" s="3">
        <v>196.40100000000001</v>
      </c>
      <c r="B1966" s="3">
        <v>12944.99512</v>
      </c>
      <c r="C1966" s="3" t="s">
        <v>1849</v>
      </c>
      <c r="D1966" s="3">
        <v>9754.1904300000006</v>
      </c>
      <c r="E1966" s="3" t="s">
        <v>1849</v>
      </c>
    </row>
    <row r="1967" spans="1:5" x14ac:dyDescent="0.3">
      <c r="A1967" s="3">
        <v>196.5</v>
      </c>
      <c r="B1967" s="3">
        <v>12944.99512</v>
      </c>
      <c r="C1967" s="3" t="s">
        <v>1849</v>
      </c>
      <c r="D1967" s="3">
        <v>9754.3456999999999</v>
      </c>
      <c r="E1967" s="3" t="s">
        <v>1849</v>
      </c>
    </row>
    <row r="1968" spans="1:5" x14ac:dyDescent="0.3">
      <c r="A1968" s="3">
        <v>196.6</v>
      </c>
      <c r="B1968" s="3">
        <v>12944.99512</v>
      </c>
      <c r="C1968" s="3" t="s">
        <v>1849</v>
      </c>
      <c r="D1968" s="3">
        <v>9754.4882799999996</v>
      </c>
      <c r="E1968" s="3" t="s">
        <v>1849</v>
      </c>
    </row>
    <row r="1969" spans="1:5" x14ac:dyDescent="0.3">
      <c r="A1969" s="3">
        <v>196.70099999999999</v>
      </c>
      <c r="B1969" s="3">
        <v>12944.99512</v>
      </c>
      <c r="C1969" s="3" t="s">
        <v>1849</v>
      </c>
      <c r="D1969" s="3">
        <v>9754.61816</v>
      </c>
      <c r="E1969" s="3" t="s">
        <v>1849</v>
      </c>
    </row>
    <row r="1970" spans="1:5" x14ac:dyDescent="0.3">
      <c r="A1970" s="3">
        <v>196.8</v>
      </c>
      <c r="B1970" s="3">
        <v>12944.99512</v>
      </c>
      <c r="C1970" s="3" t="s">
        <v>1849</v>
      </c>
      <c r="D1970" s="3">
        <v>9754.7373000000007</v>
      </c>
      <c r="E1970" s="3" t="s">
        <v>1849</v>
      </c>
    </row>
    <row r="1971" spans="1:5" x14ac:dyDescent="0.3">
      <c r="A1971" s="3">
        <v>196.9</v>
      </c>
      <c r="B1971" s="3">
        <v>12944.99512</v>
      </c>
      <c r="C1971" s="3" t="s">
        <v>1849</v>
      </c>
      <c r="D1971" s="3">
        <v>9754.8456999999999</v>
      </c>
      <c r="E1971" s="3" t="s">
        <v>1849</v>
      </c>
    </row>
    <row r="1972" spans="1:5" x14ac:dyDescent="0.3">
      <c r="A1972" s="3">
        <v>197</v>
      </c>
      <c r="B1972" s="3">
        <v>12944.99512</v>
      </c>
      <c r="C1972" s="3" t="s">
        <v>1849</v>
      </c>
      <c r="D1972" s="3">
        <v>9754.9453099999992</v>
      </c>
      <c r="E1972" s="3" t="s">
        <v>1849</v>
      </c>
    </row>
    <row r="1973" spans="1:5" x14ac:dyDescent="0.3">
      <c r="A1973" s="3">
        <v>197.1</v>
      </c>
      <c r="B1973" s="3">
        <v>12944.99512</v>
      </c>
      <c r="C1973" s="3" t="s">
        <v>1849</v>
      </c>
      <c r="D1973" s="3">
        <v>9755.0361300000004</v>
      </c>
      <c r="E1973" s="3" t="s">
        <v>1849</v>
      </c>
    </row>
    <row r="1974" spans="1:5" x14ac:dyDescent="0.3">
      <c r="A1974" s="3">
        <v>197.2</v>
      </c>
      <c r="B1974" s="3">
        <v>12944.99512</v>
      </c>
      <c r="C1974" s="3" t="s">
        <v>1849</v>
      </c>
      <c r="D1974" s="3">
        <v>9755.1191400000007</v>
      </c>
      <c r="E1974" s="3" t="s">
        <v>1849</v>
      </c>
    </row>
    <row r="1975" spans="1:5" x14ac:dyDescent="0.3">
      <c r="A1975" s="3">
        <v>197.3</v>
      </c>
      <c r="B1975" s="3">
        <v>12944.99512</v>
      </c>
      <c r="C1975" s="3" t="s">
        <v>1849</v>
      </c>
      <c r="D1975" s="3">
        <v>9755.1953099999992</v>
      </c>
      <c r="E1975" s="3" t="s">
        <v>1849</v>
      </c>
    </row>
    <row r="1976" spans="1:5" x14ac:dyDescent="0.3">
      <c r="A1976" s="3">
        <v>197.4</v>
      </c>
      <c r="B1976" s="3">
        <v>12944.99512</v>
      </c>
      <c r="C1976" s="3" t="s">
        <v>1849</v>
      </c>
      <c r="D1976" s="3">
        <v>9755.2646499999992</v>
      </c>
      <c r="E1976" s="3" t="s">
        <v>1849</v>
      </c>
    </row>
    <row r="1977" spans="1:5" x14ac:dyDescent="0.3">
      <c r="A1977" s="3">
        <v>197.5</v>
      </c>
      <c r="B1977" s="3">
        <v>12944.99512</v>
      </c>
      <c r="C1977" s="3" t="s">
        <v>1849</v>
      </c>
      <c r="D1977" s="3">
        <v>9755.3281299999999</v>
      </c>
      <c r="E1977" s="3" t="s">
        <v>1849</v>
      </c>
    </row>
    <row r="1978" spans="1:5" x14ac:dyDescent="0.3">
      <c r="A1978" s="3">
        <v>197.6</v>
      </c>
      <c r="B1978" s="3">
        <v>12944.99512</v>
      </c>
      <c r="C1978" s="3" t="s">
        <v>1849</v>
      </c>
      <c r="D1978" s="3">
        <v>9755.3857399999997</v>
      </c>
      <c r="E1978" s="3" t="s">
        <v>1849</v>
      </c>
    </row>
    <row r="1979" spans="1:5" x14ac:dyDescent="0.3">
      <c r="A1979" s="3">
        <v>197.7</v>
      </c>
      <c r="B1979" s="3">
        <v>12944.99512</v>
      </c>
      <c r="C1979" s="3" t="s">
        <v>1849</v>
      </c>
      <c r="D1979" s="3">
        <v>9755.4384800000007</v>
      </c>
      <c r="E1979" s="3" t="s">
        <v>1849</v>
      </c>
    </row>
    <row r="1980" spans="1:5" x14ac:dyDescent="0.3">
      <c r="A1980" s="3">
        <v>197.8</v>
      </c>
      <c r="B1980" s="3">
        <v>12944.99512</v>
      </c>
      <c r="C1980" s="3" t="s">
        <v>1849</v>
      </c>
      <c r="D1980" s="3">
        <v>9755.4863299999997</v>
      </c>
      <c r="E1980" s="3" t="s">
        <v>1849</v>
      </c>
    </row>
    <row r="1981" spans="1:5" x14ac:dyDescent="0.3">
      <c r="A1981" s="3">
        <v>197.9</v>
      </c>
      <c r="B1981" s="3">
        <v>12944.99512</v>
      </c>
      <c r="C1981" s="3" t="s">
        <v>1849</v>
      </c>
      <c r="D1981" s="3">
        <v>9755.5302699999993</v>
      </c>
      <c r="E1981" s="3" t="s">
        <v>1849</v>
      </c>
    </row>
    <row r="1982" spans="1:5" x14ac:dyDescent="0.3">
      <c r="A1982" s="3">
        <v>198</v>
      </c>
      <c r="B1982" s="3">
        <v>12944.99512</v>
      </c>
      <c r="C1982" s="3" t="s">
        <v>1849</v>
      </c>
      <c r="D1982" s="3">
        <v>9755.5703099999992</v>
      </c>
      <c r="E1982" s="3" t="s">
        <v>1849</v>
      </c>
    </row>
    <row r="1983" spans="1:5" x14ac:dyDescent="0.3">
      <c r="A1983" s="3">
        <v>198.1</v>
      </c>
      <c r="B1983" s="3">
        <v>12944.99512</v>
      </c>
      <c r="C1983" s="3" t="s">
        <v>1849</v>
      </c>
      <c r="D1983" s="3">
        <v>9755.6074200000003</v>
      </c>
      <c r="E1983" s="3" t="s">
        <v>1849</v>
      </c>
    </row>
    <row r="1984" spans="1:5" x14ac:dyDescent="0.3">
      <c r="A1984" s="3">
        <v>198.2</v>
      </c>
      <c r="B1984" s="3">
        <v>12944.99512</v>
      </c>
      <c r="C1984" s="3" t="s">
        <v>1849</v>
      </c>
      <c r="D1984" s="3">
        <v>9755.6416000000008</v>
      </c>
      <c r="E1984" s="3" t="s">
        <v>1849</v>
      </c>
    </row>
    <row r="1985" spans="1:5" x14ac:dyDescent="0.3">
      <c r="A1985" s="3">
        <v>198.3</v>
      </c>
      <c r="B1985" s="3">
        <v>12944.99512</v>
      </c>
      <c r="C1985" s="3" t="s">
        <v>1849</v>
      </c>
      <c r="D1985" s="3">
        <v>9755.6728500000008</v>
      </c>
      <c r="E1985" s="3" t="s">
        <v>1849</v>
      </c>
    </row>
    <row r="1986" spans="1:5" x14ac:dyDescent="0.3">
      <c r="A1986" s="3">
        <v>198.4</v>
      </c>
      <c r="B1986" s="3">
        <v>12944.99512</v>
      </c>
      <c r="C1986" s="3" t="s">
        <v>1849</v>
      </c>
      <c r="D1986" s="3">
        <v>9755.7011700000003</v>
      </c>
      <c r="E1986" s="3" t="s">
        <v>1849</v>
      </c>
    </row>
    <row r="1987" spans="1:5" x14ac:dyDescent="0.3">
      <c r="A1987" s="3">
        <v>198.5</v>
      </c>
      <c r="B1987" s="3">
        <v>12944.99512</v>
      </c>
      <c r="C1987" s="3" t="s">
        <v>1849</v>
      </c>
      <c r="D1987" s="3">
        <v>9755.7265599999992</v>
      </c>
      <c r="E1987" s="3" t="s">
        <v>1849</v>
      </c>
    </row>
    <row r="1988" spans="1:5" x14ac:dyDescent="0.3">
      <c r="A1988" s="3">
        <v>198.6</v>
      </c>
      <c r="B1988" s="3">
        <v>12944.99512</v>
      </c>
      <c r="C1988" s="3" t="s">
        <v>1849</v>
      </c>
      <c r="D1988" s="3">
        <v>9755.75</v>
      </c>
      <c r="E1988" s="3" t="s">
        <v>1849</v>
      </c>
    </row>
    <row r="1989" spans="1:5" x14ac:dyDescent="0.3">
      <c r="A1989" s="3">
        <v>198.7</v>
      </c>
      <c r="B1989" s="3">
        <v>12944.99512</v>
      </c>
      <c r="C1989" s="3" t="s">
        <v>1849</v>
      </c>
      <c r="D1989" s="3">
        <v>9755.7714799999994</v>
      </c>
      <c r="E1989" s="3" t="s">
        <v>1849</v>
      </c>
    </row>
    <row r="1990" spans="1:5" x14ac:dyDescent="0.3">
      <c r="A1990" s="3">
        <v>198.8</v>
      </c>
      <c r="B1990" s="3">
        <v>12944.99512</v>
      </c>
      <c r="C1990" s="3" t="s">
        <v>1849</v>
      </c>
      <c r="D1990" s="3">
        <v>9755.7910200000006</v>
      </c>
      <c r="E1990" s="3" t="s">
        <v>1849</v>
      </c>
    </row>
    <row r="1991" spans="1:5" x14ac:dyDescent="0.3">
      <c r="A1991" s="3">
        <v>198.935</v>
      </c>
      <c r="B1991" s="3">
        <v>12944.99512</v>
      </c>
      <c r="C1991" s="3" t="s">
        <v>1849</v>
      </c>
      <c r="D1991" s="3">
        <v>9755.8085900000005</v>
      </c>
      <c r="E1991" s="3" t="s">
        <v>1849</v>
      </c>
    </row>
    <row r="1992" spans="1:5" x14ac:dyDescent="0.3">
      <c r="A1992" s="3">
        <v>199</v>
      </c>
      <c r="B1992" s="3">
        <v>12944.99512</v>
      </c>
      <c r="C1992" s="3" t="s">
        <v>1849</v>
      </c>
      <c r="D1992" s="3">
        <v>9755.8251999999993</v>
      </c>
      <c r="E1992" s="3" t="s">
        <v>1849</v>
      </c>
    </row>
    <row r="1993" spans="1:5" x14ac:dyDescent="0.3">
      <c r="A1993" s="3">
        <v>199.1</v>
      </c>
      <c r="B1993" s="3">
        <v>12944.99512</v>
      </c>
      <c r="C1993" s="3" t="s">
        <v>1849</v>
      </c>
      <c r="D1993" s="3">
        <v>9755.8398400000005</v>
      </c>
      <c r="E1993" s="3" t="s">
        <v>1849</v>
      </c>
    </row>
    <row r="1994" spans="1:5" x14ac:dyDescent="0.3">
      <c r="A1994" s="3">
        <v>199.251</v>
      </c>
      <c r="B1994" s="3">
        <v>12944.99512</v>
      </c>
      <c r="C1994" s="3" t="s">
        <v>1849</v>
      </c>
      <c r="D1994" s="3">
        <v>9755.8535200000006</v>
      </c>
      <c r="E1994" s="3" t="s">
        <v>1849</v>
      </c>
    </row>
    <row r="1995" spans="1:5" x14ac:dyDescent="0.3">
      <c r="A1995" s="3">
        <v>199.327</v>
      </c>
      <c r="B1995" s="3">
        <v>12944.99512</v>
      </c>
      <c r="C1995" s="3" t="s">
        <v>1849</v>
      </c>
      <c r="D1995" s="3">
        <v>9755.8662100000001</v>
      </c>
      <c r="E1995" s="3" t="s">
        <v>1849</v>
      </c>
    </row>
    <row r="1996" spans="1:5" x14ac:dyDescent="0.3">
      <c r="A1996" s="3">
        <v>199.41200000000001</v>
      </c>
      <c r="B1996" s="3">
        <v>12944.99512</v>
      </c>
      <c r="C1996" s="3" t="s">
        <v>1849</v>
      </c>
      <c r="D1996" s="3">
        <v>9755.8779300000006</v>
      </c>
      <c r="E1996" s="3" t="s">
        <v>1849</v>
      </c>
    </row>
    <row r="1997" spans="1:5" x14ac:dyDescent="0.3">
      <c r="A1997" s="3">
        <v>199.5</v>
      </c>
      <c r="B1997" s="3">
        <v>12944.99512</v>
      </c>
      <c r="C1997" s="3" t="s">
        <v>1849</v>
      </c>
      <c r="D1997" s="3">
        <v>9755.8886700000003</v>
      </c>
      <c r="E1997" s="3" t="s">
        <v>1849</v>
      </c>
    </row>
    <row r="1998" spans="1:5" x14ac:dyDescent="0.3">
      <c r="A1998" s="3">
        <v>199.6</v>
      </c>
      <c r="B1998" s="3">
        <v>12944.99512</v>
      </c>
      <c r="C1998" s="3" t="s">
        <v>1849</v>
      </c>
      <c r="D1998" s="3">
        <v>9755.8984400000008</v>
      </c>
      <c r="E1998" s="3" t="s">
        <v>1849</v>
      </c>
    </row>
    <row r="1999" spans="1:5" x14ac:dyDescent="0.3">
      <c r="A1999" s="3">
        <v>199.7</v>
      </c>
      <c r="B1999" s="3">
        <v>12944.99512</v>
      </c>
      <c r="C1999" s="3" t="s">
        <v>1849</v>
      </c>
      <c r="D1999" s="3">
        <v>9755.9072300000007</v>
      </c>
      <c r="E1999" s="3" t="s">
        <v>1849</v>
      </c>
    </row>
    <row r="2000" spans="1:5" x14ac:dyDescent="0.3">
      <c r="A2000" s="3">
        <v>199.8</v>
      </c>
      <c r="B2000" s="3">
        <v>12944.99512</v>
      </c>
      <c r="C2000" s="3" t="s">
        <v>1849</v>
      </c>
      <c r="D2000" s="3">
        <v>9755.9150399999999</v>
      </c>
      <c r="E2000" s="3" t="s">
        <v>1849</v>
      </c>
    </row>
    <row r="2001" spans="1:5" x14ac:dyDescent="0.3">
      <c r="A2001" s="3">
        <v>199.9</v>
      </c>
      <c r="B2001" s="3">
        <v>12944.99512</v>
      </c>
      <c r="C2001" s="3" t="s">
        <v>1849</v>
      </c>
      <c r="D2001" s="3">
        <v>9755.9218799999999</v>
      </c>
      <c r="E2001" s="3" t="s">
        <v>1849</v>
      </c>
    </row>
    <row r="2002" spans="1:5" x14ac:dyDescent="0.3">
      <c r="A2002" s="3">
        <v>200</v>
      </c>
      <c r="B2002" s="3">
        <v>12944.99512</v>
      </c>
      <c r="C2002" s="3" t="s">
        <v>1849</v>
      </c>
      <c r="D2002" s="3">
        <v>9755.9287100000001</v>
      </c>
      <c r="E2002" s="3" t="s">
        <v>1849</v>
      </c>
    </row>
    <row r="2003" spans="1:5" x14ac:dyDescent="0.3">
      <c r="A2003" s="3">
        <v>200.1</v>
      </c>
      <c r="B2003" s="3">
        <v>12944.99512</v>
      </c>
      <c r="C2003" s="3" t="s">
        <v>1849</v>
      </c>
      <c r="D2003" s="3">
        <v>9755.9345699999994</v>
      </c>
      <c r="E2003" s="3" t="s">
        <v>1849</v>
      </c>
    </row>
    <row r="2004" spans="1:5" x14ac:dyDescent="0.3">
      <c r="A2004" s="3">
        <v>200.2</v>
      </c>
      <c r="B2004" s="3">
        <v>12944.99512</v>
      </c>
      <c r="C2004" s="3" t="s">
        <v>1849</v>
      </c>
      <c r="D2004" s="3">
        <v>9755.9404300000006</v>
      </c>
      <c r="E2004" s="3" t="s">
        <v>1849</v>
      </c>
    </row>
    <row r="2005" spans="1:5" x14ac:dyDescent="0.3">
      <c r="A2005" s="3">
        <v>200.3</v>
      </c>
      <c r="B2005" s="3">
        <v>12944.99512</v>
      </c>
      <c r="C2005" s="3" t="s">
        <v>1849</v>
      </c>
      <c r="D2005" s="3">
        <v>9755.9453099999992</v>
      </c>
      <c r="E2005" s="3" t="s">
        <v>1849</v>
      </c>
    </row>
    <row r="2006" spans="1:5" x14ac:dyDescent="0.3">
      <c r="A2006" s="3">
        <v>200.4</v>
      </c>
      <c r="B2006" s="3">
        <v>12944.99512</v>
      </c>
      <c r="C2006" s="3" t="s">
        <v>1849</v>
      </c>
      <c r="D2006" s="3">
        <v>9755.9501999999993</v>
      </c>
      <c r="E2006" s="3" t="s">
        <v>1849</v>
      </c>
    </row>
    <row r="2007" spans="1:5" x14ac:dyDescent="0.3">
      <c r="A2007" s="3">
        <v>200.5</v>
      </c>
      <c r="B2007" s="3">
        <v>12944.99512</v>
      </c>
      <c r="C2007" s="3" t="s">
        <v>1849</v>
      </c>
      <c r="D2007" s="3">
        <v>9755.9541000000008</v>
      </c>
      <c r="E2007" s="3" t="s">
        <v>1849</v>
      </c>
    </row>
    <row r="2008" spans="1:5" x14ac:dyDescent="0.3">
      <c r="A2008" s="3">
        <v>200.6</v>
      </c>
      <c r="B2008" s="3">
        <v>12944.99512</v>
      </c>
      <c r="C2008" s="3" t="s">
        <v>1849</v>
      </c>
      <c r="D2008" s="3">
        <v>9755.9580100000003</v>
      </c>
      <c r="E2008" s="3" t="s">
        <v>1849</v>
      </c>
    </row>
    <row r="2009" spans="1:5" x14ac:dyDescent="0.3">
      <c r="A2009" s="3">
        <v>200.7</v>
      </c>
      <c r="B2009" s="3">
        <v>12944.909180000001</v>
      </c>
      <c r="C2009" s="3" t="s">
        <v>1849</v>
      </c>
      <c r="D2009" s="3">
        <v>9755.96191</v>
      </c>
      <c r="E2009" s="3" t="s">
        <v>1849</v>
      </c>
    </row>
    <row r="2010" spans="1:5" x14ac:dyDescent="0.3">
      <c r="A2010" s="3">
        <v>200.8</v>
      </c>
      <c r="B2010" s="3">
        <v>12944.831050000001</v>
      </c>
      <c r="C2010" s="3" t="s">
        <v>1849</v>
      </c>
      <c r="D2010" s="3">
        <v>9967.0058599999993</v>
      </c>
      <c r="E2010" s="3" t="s">
        <v>1849</v>
      </c>
    </row>
    <row r="2011" spans="1:5" x14ac:dyDescent="0.3">
      <c r="A2011" s="3">
        <v>200.9</v>
      </c>
      <c r="B2011" s="3">
        <v>12944.759770000001</v>
      </c>
      <c r="C2011" s="3" t="s">
        <v>1849</v>
      </c>
      <c r="D2011" s="3">
        <v>10159.88574</v>
      </c>
      <c r="E2011" s="3" t="s">
        <v>1849</v>
      </c>
    </row>
    <row r="2012" spans="1:5" x14ac:dyDescent="0.3">
      <c r="A2012" s="3">
        <v>201</v>
      </c>
      <c r="B2012" s="3">
        <v>12944.69434</v>
      </c>
      <c r="C2012" s="3" t="s">
        <v>1849</v>
      </c>
      <c r="D2012" s="3">
        <v>10336.164059999999</v>
      </c>
      <c r="E2012" s="3" t="s">
        <v>1849</v>
      </c>
    </row>
    <row r="2013" spans="1:5" x14ac:dyDescent="0.3">
      <c r="A2013" s="3">
        <v>201.1</v>
      </c>
      <c r="B2013" s="3">
        <v>12944.634770000001</v>
      </c>
      <c r="C2013" s="3" t="s">
        <v>1849</v>
      </c>
      <c r="D2013" s="3">
        <v>10497.27051</v>
      </c>
      <c r="E2013" s="3" t="s">
        <v>1849</v>
      </c>
    </row>
    <row r="2014" spans="1:5" x14ac:dyDescent="0.3">
      <c r="A2014" s="3">
        <v>201.2</v>
      </c>
      <c r="B2014" s="3">
        <v>12944.58008</v>
      </c>
      <c r="C2014" s="3" t="s">
        <v>1849</v>
      </c>
      <c r="D2014" s="3">
        <v>10644.51074</v>
      </c>
      <c r="E2014" s="3" t="s">
        <v>1849</v>
      </c>
    </row>
    <row r="2015" spans="1:5" x14ac:dyDescent="0.3">
      <c r="A2015" s="3">
        <v>201.3</v>
      </c>
      <c r="B2015" s="3">
        <v>12944.530269999999</v>
      </c>
      <c r="C2015" s="3" t="s">
        <v>1849</v>
      </c>
      <c r="D2015" s="3">
        <v>10779.07813</v>
      </c>
      <c r="E2015" s="3" t="s">
        <v>1849</v>
      </c>
    </row>
    <row r="2016" spans="1:5" x14ac:dyDescent="0.3">
      <c r="A2016" s="3">
        <v>201.4</v>
      </c>
      <c r="B2016" s="3">
        <v>12944.48438</v>
      </c>
      <c r="C2016" s="3" t="s">
        <v>1849</v>
      </c>
      <c r="D2016" s="3">
        <v>10902.063480000001</v>
      </c>
      <c r="E2016" s="3" t="s">
        <v>1849</v>
      </c>
    </row>
    <row r="2017" spans="1:5" x14ac:dyDescent="0.3">
      <c r="A2017" s="3">
        <v>201.5</v>
      </c>
      <c r="B2017" s="3">
        <v>12944.44238</v>
      </c>
      <c r="C2017" s="3" t="s">
        <v>1849</v>
      </c>
      <c r="D2017" s="3">
        <v>11014.46387</v>
      </c>
      <c r="E2017" s="3" t="s">
        <v>1849</v>
      </c>
    </row>
    <row r="2018" spans="1:5" x14ac:dyDescent="0.3">
      <c r="A2018" s="3">
        <v>201.6</v>
      </c>
      <c r="B2018" s="3">
        <v>12944.4043</v>
      </c>
      <c r="C2018" s="3" t="s">
        <v>1849</v>
      </c>
      <c r="D2018" s="3">
        <v>11117.190430000001</v>
      </c>
      <c r="E2018" s="3" t="s">
        <v>1849</v>
      </c>
    </row>
    <row r="2019" spans="1:5" x14ac:dyDescent="0.3">
      <c r="A2019" s="3">
        <v>201.7</v>
      </c>
      <c r="B2019" s="3">
        <v>12944.369140000001</v>
      </c>
      <c r="C2019" s="3" t="s">
        <v>1849</v>
      </c>
      <c r="D2019" s="3">
        <v>11211.075199999999</v>
      </c>
      <c r="E2019" s="3" t="s">
        <v>1849</v>
      </c>
    </row>
    <row r="2020" spans="1:5" x14ac:dyDescent="0.3">
      <c r="A2020" s="3">
        <v>201.8</v>
      </c>
      <c r="B2020" s="3">
        <v>12944.33691</v>
      </c>
      <c r="C2020" s="3" t="s">
        <v>1849</v>
      </c>
      <c r="D2020" s="3">
        <v>11296.878909999999</v>
      </c>
      <c r="E2020" s="3" t="s">
        <v>1849</v>
      </c>
    </row>
    <row r="2021" spans="1:5" x14ac:dyDescent="0.3">
      <c r="A2021" s="3">
        <v>201.9</v>
      </c>
      <c r="B2021" s="3">
        <v>12944.30762</v>
      </c>
      <c r="C2021" s="3" t="s">
        <v>1849</v>
      </c>
      <c r="D2021" s="3">
        <v>11375.297850000001</v>
      </c>
      <c r="E2021" s="3" t="s">
        <v>1849</v>
      </c>
    </row>
    <row r="2022" spans="1:5" x14ac:dyDescent="0.3">
      <c r="A2022" s="3">
        <v>202</v>
      </c>
      <c r="B2022" s="3">
        <v>12944.28125</v>
      </c>
      <c r="C2022" s="3" t="s">
        <v>1849</v>
      </c>
      <c r="D2022" s="3">
        <v>11446.967769999999</v>
      </c>
      <c r="E2022" s="3" t="s">
        <v>1849</v>
      </c>
    </row>
    <row r="2023" spans="1:5" x14ac:dyDescent="0.3">
      <c r="A2023" s="3">
        <v>202.1</v>
      </c>
      <c r="B2023" s="3">
        <v>12944.25684</v>
      </c>
      <c r="C2023" s="3" t="s">
        <v>1849</v>
      </c>
      <c r="D2023" s="3">
        <v>11512.46875</v>
      </c>
      <c r="E2023" s="3" t="s">
        <v>1849</v>
      </c>
    </row>
    <row r="2024" spans="1:5" x14ac:dyDescent="0.3">
      <c r="A2024" s="3">
        <v>202.2</v>
      </c>
      <c r="B2024" s="3">
        <v>12944.23438</v>
      </c>
      <c r="C2024" s="3" t="s">
        <v>1849</v>
      </c>
      <c r="D2024" s="3">
        <v>11572.33203</v>
      </c>
      <c r="E2024" s="3" t="s">
        <v>1849</v>
      </c>
    </row>
    <row r="2025" spans="1:5" x14ac:dyDescent="0.3">
      <c r="A2025" s="3">
        <v>202.3</v>
      </c>
      <c r="B2025" s="3">
        <v>12944.21387</v>
      </c>
      <c r="C2025" s="3" t="s">
        <v>1849</v>
      </c>
      <c r="D2025" s="3">
        <v>11627.04297</v>
      </c>
      <c r="E2025" s="3" t="s">
        <v>1849</v>
      </c>
    </row>
    <row r="2026" spans="1:5" x14ac:dyDescent="0.3">
      <c r="A2026" s="3">
        <v>202.4</v>
      </c>
      <c r="B2026" s="3">
        <v>12944.195309999999</v>
      </c>
      <c r="C2026" s="3" t="s">
        <v>1849</v>
      </c>
      <c r="D2026" s="3">
        <v>11677.04492</v>
      </c>
      <c r="E2026" s="3" t="s">
        <v>1849</v>
      </c>
    </row>
    <row r="2027" spans="1:5" x14ac:dyDescent="0.3">
      <c r="A2027" s="3">
        <v>202.5</v>
      </c>
      <c r="B2027" s="3">
        <v>12944.17871</v>
      </c>
      <c r="C2027" s="3" t="s">
        <v>1849</v>
      </c>
      <c r="D2027" s="3">
        <v>11722.74316</v>
      </c>
      <c r="E2027" s="3" t="s">
        <v>1849</v>
      </c>
    </row>
    <row r="2028" spans="1:5" x14ac:dyDescent="0.3">
      <c r="A2028" s="3">
        <v>202.6</v>
      </c>
      <c r="B2028" s="3">
        <v>12944.16309</v>
      </c>
      <c r="C2028" s="3" t="s">
        <v>1849</v>
      </c>
      <c r="D2028" s="3">
        <v>11764.50879</v>
      </c>
      <c r="E2028" s="3" t="s">
        <v>1849</v>
      </c>
    </row>
    <row r="2029" spans="1:5" x14ac:dyDescent="0.3">
      <c r="A2029" s="3">
        <v>202.7</v>
      </c>
      <c r="B2029" s="3">
        <v>12944.14941</v>
      </c>
      <c r="C2029" s="3" t="s">
        <v>1849</v>
      </c>
      <c r="D2029" s="3">
        <v>11802.679690000001</v>
      </c>
      <c r="E2029" s="3" t="s">
        <v>1849</v>
      </c>
    </row>
    <row r="2030" spans="1:5" x14ac:dyDescent="0.3">
      <c r="A2030" s="3">
        <v>202.8</v>
      </c>
      <c r="B2030" s="3">
        <v>12944.13672</v>
      </c>
      <c r="C2030" s="3" t="s">
        <v>1849</v>
      </c>
      <c r="D2030" s="3">
        <v>11837.565430000001</v>
      </c>
      <c r="E2030" s="3" t="s">
        <v>1849</v>
      </c>
    </row>
    <row r="2031" spans="1:5" x14ac:dyDescent="0.3">
      <c r="A2031" s="3">
        <v>202.9</v>
      </c>
      <c r="B2031" s="3">
        <v>12944.125</v>
      </c>
      <c r="C2031" s="3" t="s">
        <v>1849</v>
      </c>
      <c r="D2031" s="3">
        <v>11869.44824</v>
      </c>
      <c r="E2031" s="3" t="s">
        <v>1849</v>
      </c>
    </row>
    <row r="2032" spans="1:5" x14ac:dyDescent="0.3">
      <c r="A2032" s="3">
        <v>203</v>
      </c>
      <c r="B2032" s="3">
        <v>12944.11426</v>
      </c>
      <c r="C2032" s="3" t="s">
        <v>1849</v>
      </c>
      <c r="D2032" s="3">
        <v>11898.58691</v>
      </c>
      <c r="E2032" s="3" t="s">
        <v>1849</v>
      </c>
    </row>
    <row r="2033" spans="1:5" x14ac:dyDescent="0.3">
      <c r="A2033" s="3">
        <v>203.1</v>
      </c>
      <c r="B2033" s="3">
        <v>12944.10449</v>
      </c>
      <c r="C2033" s="3" t="s">
        <v>1849</v>
      </c>
      <c r="D2033" s="3">
        <v>11925.217769999999</v>
      </c>
      <c r="E2033" s="3" t="s">
        <v>1849</v>
      </c>
    </row>
    <row r="2034" spans="1:5" x14ac:dyDescent="0.3">
      <c r="A2034" s="3">
        <v>203.2</v>
      </c>
      <c r="B2034" s="3">
        <v>12944.0957</v>
      </c>
      <c r="C2034" s="3" t="s">
        <v>1849</v>
      </c>
      <c r="D2034" s="3">
        <v>11949.556640000001</v>
      </c>
      <c r="E2034" s="3" t="s">
        <v>1849</v>
      </c>
    </row>
    <row r="2035" spans="1:5" x14ac:dyDescent="0.3">
      <c r="A2035" s="3">
        <v>203.3</v>
      </c>
      <c r="B2035" s="3">
        <v>12944.087890000001</v>
      </c>
      <c r="C2035" s="3" t="s">
        <v>1849</v>
      </c>
      <c r="D2035" s="3">
        <v>11971.80078</v>
      </c>
      <c r="E2035" s="3" t="s">
        <v>1849</v>
      </c>
    </row>
    <row r="2036" spans="1:5" x14ac:dyDescent="0.3">
      <c r="A2036" s="3">
        <v>203.4</v>
      </c>
      <c r="B2036" s="3">
        <v>12944.08008</v>
      </c>
      <c r="C2036" s="3" t="s">
        <v>1849</v>
      </c>
      <c r="D2036" s="3">
        <v>11992.12988</v>
      </c>
      <c r="E2036" s="3" t="s">
        <v>1849</v>
      </c>
    </row>
    <row r="2037" spans="1:5" x14ac:dyDescent="0.3">
      <c r="A2037" s="3">
        <v>203.5</v>
      </c>
      <c r="B2037" s="3">
        <v>12944.07324</v>
      </c>
      <c r="C2037" s="3" t="s">
        <v>1849</v>
      </c>
      <c r="D2037" s="3">
        <v>12010.70996</v>
      </c>
      <c r="E2037" s="3" t="s">
        <v>1849</v>
      </c>
    </row>
    <row r="2038" spans="1:5" x14ac:dyDescent="0.3">
      <c r="A2038" s="3">
        <v>203.6</v>
      </c>
      <c r="B2038" s="3">
        <v>12944.06738</v>
      </c>
      <c r="C2038" s="3" t="s">
        <v>1849</v>
      </c>
      <c r="D2038" s="3">
        <v>12027.690430000001</v>
      </c>
      <c r="E2038" s="3" t="s">
        <v>1849</v>
      </c>
    </row>
    <row r="2039" spans="1:5" x14ac:dyDescent="0.3">
      <c r="A2039" s="3">
        <v>203.7</v>
      </c>
      <c r="B2039" s="3">
        <v>12944.061519999999</v>
      </c>
      <c r="C2039" s="3" t="s">
        <v>1849</v>
      </c>
      <c r="D2039" s="3">
        <v>12043.208979999999</v>
      </c>
      <c r="E2039" s="3" t="s">
        <v>1849</v>
      </c>
    </row>
    <row r="2040" spans="1:5" x14ac:dyDescent="0.3">
      <c r="A2040" s="3">
        <v>203.8</v>
      </c>
      <c r="B2040" s="3">
        <v>12944.056640000001</v>
      </c>
      <c r="C2040" s="3" t="s">
        <v>1849</v>
      </c>
      <c r="D2040" s="3">
        <v>12057.39258</v>
      </c>
      <c r="E2040" s="3" t="s">
        <v>1849</v>
      </c>
    </row>
    <row r="2041" spans="1:5" x14ac:dyDescent="0.3">
      <c r="A2041" s="3">
        <v>203.9</v>
      </c>
      <c r="B2041" s="3">
        <v>12944.05176</v>
      </c>
      <c r="C2041" s="3" t="s">
        <v>1849</v>
      </c>
      <c r="D2041" s="3">
        <v>12070.35547</v>
      </c>
      <c r="E2041" s="3" t="s">
        <v>1849</v>
      </c>
    </row>
    <row r="2042" spans="1:5" x14ac:dyDescent="0.3">
      <c r="A2042" s="3">
        <v>204</v>
      </c>
      <c r="B2042" s="3">
        <v>12944.04688</v>
      </c>
      <c r="C2042" s="3" t="s">
        <v>1849</v>
      </c>
      <c r="D2042" s="3">
        <v>12082.202149999999</v>
      </c>
      <c r="E2042" s="3" t="s">
        <v>1849</v>
      </c>
    </row>
    <row r="2043" spans="1:5" x14ac:dyDescent="0.3">
      <c r="A2043" s="3">
        <v>204.1</v>
      </c>
      <c r="B2043" s="3">
        <v>12944.04297</v>
      </c>
      <c r="C2043" s="3" t="s">
        <v>1849</v>
      </c>
      <c r="D2043" s="3">
        <v>12093.0293</v>
      </c>
      <c r="E2043" s="3" t="s">
        <v>1849</v>
      </c>
    </row>
    <row r="2044" spans="1:5" x14ac:dyDescent="0.3">
      <c r="A2044" s="3">
        <v>204.2</v>
      </c>
      <c r="B2044" s="3">
        <v>12944.039059999999</v>
      </c>
      <c r="C2044" s="3" t="s">
        <v>1849</v>
      </c>
      <c r="D2044" s="3">
        <v>12102.924800000001</v>
      </c>
      <c r="E2044" s="3" t="s">
        <v>1849</v>
      </c>
    </row>
    <row r="2045" spans="1:5" x14ac:dyDescent="0.3">
      <c r="A2045" s="3">
        <v>204.3</v>
      </c>
      <c r="B2045" s="3">
        <v>12944.03613</v>
      </c>
      <c r="C2045" s="3" t="s">
        <v>1849</v>
      </c>
      <c r="D2045" s="3">
        <v>12111.96875</v>
      </c>
      <c r="E2045" s="3" t="s">
        <v>1849</v>
      </c>
    </row>
    <row r="2046" spans="1:5" x14ac:dyDescent="0.3">
      <c r="A2046" s="3">
        <v>204.4</v>
      </c>
      <c r="B2046" s="3">
        <v>12944.0332</v>
      </c>
      <c r="C2046" s="3" t="s">
        <v>1849</v>
      </c>
      <c r="D2046" s="3">
        <v>12120.23438</v>
      </c>
      <c r="E2046" s="3" t="s">
        <v>1849</v>
      </c>
    </row>
    <row r="2047" spans="1:5" x14ac:dyDescent="0.3">
      <c r="A2047" s="3">
        <v>204.5</v>
      </c>
      <c r="B2047" s="3">
        <v>12944.030269999999</v>
      </c>
      <c r="C2047" s="3" t="s">
        <v>1849</v>
      </c>
      <c r="D2047" s="3">
        <v>12127.78809</v>
      </c>
      <c r="E2047" s="3" t="s">
        <v>1849</v>
      </c>
    </row>
    <row r="2048" spans="1:5" x14ac:dyDescent="0.3">
      <c r="A2048" s="3">
        <v>204.6</v>
      </c>
      <c r="B2048" s="3">
        <v>12944.027340000001</v>
      </c>
      <c r="C2048" s="3" t="s">
        <v>1849</v>
      </c>
      <c r="D2048" s="3">
        <v>12134.691409999999</v>
      </c>
      <c r="E2048" s="3" t="s">
        <v>1849</v>
      </c>
    </row>
    <row r="2049" spans="1:5" x14ac:dyDescent="0.3">
      <c r="A2049" s="3">
        <v>204.7</v>
      </c>
      <c r="B2049" s="3">
        <v>12944.025390000001</v>
      </c>
      <c r="C2049" s="3" t="s">
        <v>1849</v>
      </c>
      <c r="D2049" s="3">
        <v>12141.000980000001</v>
      </c>
      <c r="E2049" s="3" t="s">
        <v>1849</v>
      </c>
    </row>
    <row r="2050" spans="1:5" x14ac:dyDescent="0.3">
      <c r="A2050" s="3">
        <v>204.8</v>
      </c>
      <c r="B2050" s="3">
        <v>12944.023440000001</v>
      </c>
      <c r="C2050" s="3" t="s">
        <v>1849</v>
      </c>
      <c r="D2050" s="3">
        <v>12146.76758</v>
      </c>
      <c r="E2050" s="3" t="s">
        <v>1849</v>
      </c>
    </row>
    <row r="2051" spans="1:5" x14ac:dyDescent="0.3">
      <c r="A2051" s="3">
        <v>204.9</v>
      </c>
      <c r="B2051" s="3">
        <v>12944.021479999999</v>
      </c>
      <c r="C2051" s="3" t="s">
        <v>1849</v>
      </c>
      <c r="D2051" s="3">
        <v>12152.03809</v>
      </c>
      <c r="E2051" s="3" t="s">
        <v>1849</v>
      </c>
    </row>
    <row r="2052" spans="1:5" x14ac:dyDescent="0.3">
      <c r="A2052" s="3">
        <v>205</v>
      </c>
      <c r="B2052" s="3">
        <v>12944.01953</v>
      </c>
      <c r="C2052" s="3" t="s">
        <v>1849</v>
      </c>
      <c r="D2052" s="3">
        <v>12156.85449</v>
      </c>
      <c r="E2052" s="3" t="s">
        <v>1849</v>
      </c>
    </row>
    <row r="2053" spans="1:5" x14ac:dyDescent="0.3">
      <c r="A2053" s="3">
        <v>205.1</v>
      </c>
      <c r="B2053" s="3">
        <v>12944.01758</v>
      </c>
      <c r="C2053" s="3" t="s">
        <v>1849</v>
      </c>
      <c r="D2053" s="3">
        <v>12161.25684</v>
      </c>
      <c r="E2053" s="3" t="s">
        <v>1849</v>
      </c>
    </row>
    <row r="2054" spans="1:5" x14ac:dyDescent="0.3">
      <c r="A2054" s="3">
        <v>205.2</v>
      </c>
      <c r="B2054" s="3">
        <v>12944.01563</v>
      </c>
      <c r="C2054" s="3" t="s">
        <v>1849</v>
      </c>
      <c r="D2054" s="3">
        <v>12165.280269999999</v>
      </c>
      <c r="E2054" s="3" t="s">
        <v>1849</v>
      </c>
    </row>
    <row r="2055" spans="1:5" x14ac:dyDescent="0.3">
      <c r="A2055" s="3">
        <v>205.3</v>
      </c>
      <c r="B2055" s="3">
        <v>12944.014649999999</v>
      </c>
      <c r="C2055" s="3" t="s">
        <v>1849</v>
      </c>
      <c r="D2055" s="3">
        <v>12168.95703</v>
      </c>
      <c r="E2055" s="3" t="s">
        <v>1849</v>
      </c>
    </row>
    <row r="2056" spans="1:5" x14ac:dyDescent="0.3">
      <c r="A2056" s="3">
        <v>205.4</v>
      </c>
      <c r="B2056" s="3">
        <v>12944.01367</v>
      </c>
      <c r="C2056" s="3" t="s">
        <v>1849</v>
      </c>
      <c r="D2056" s="3">
        <v>12172.31738</v>
      </c>
      <c r="E2056" s="3" t="s">
        <v>1849</v>
      </c>
    </row>
    <row r="2057" spans="1:5" x14ac:dyDescent="0.3">
      <c r="A2057" s="3">
        <v>205.5</v>
      </c>
      <c r="B2057" s="3">
        <v>12944.012699999999</v>
      </c>
      <c r="C2057" s="3" t="s">
        <v>1849</v>
      </c>
      <c r="D2057" s="3">
        <v>12175.38867</v>
      </c>
      <c r="E2057" s="3" t="s">
        <v>1849</v>
      </c>
    </row>
    <row r="2058" spans="1:5" x14ac:dyDescent="0.3">
      <c r="A2058" s="3">
        <v>205.6</v>
      </c>
      <c r="B2058" s="3">
        <v>12944.01172</v>
      </c>
      <c r="C2058" s="3" t="s">
        <v>1849</v>
      </c>
      <c r="D2058" s="3">
        <v>12178.195309999999</v>
      </c>
      <c r="E2058" s="3" t="s">
        <v>1849</v>
      </c>
    </row>
    <row r="2059" spans="1:5" x14ac:dyDescent="0.3">
      <c r="A2059" s="3">
        <v>205.7</v>
      </c>
      <c r="B2059" s="3">
        <v>12944.01074</v>
      </c>
      <c r="C2059" s="3" t="s">
        <v>1849</v>
      </c>
      <c r="D2059" s="3">
        <v>12180.76074</v>
      </c>
      <c r="E2059" s="3" t="s">
        <v>1849</v>
      </c>
    </row>
    <row r="2060" spans="1:5" x14ac:dyDescent="0.3">
      <c r="A2060" s="3">
        <v>205.8</v>
      </c>
      <c r="B2060" s="3">
        <v>12944.009770000001</v>
      </c>
      <c r="C2060" s="3" t="s">
        <v>1849</v>
      </c>
      <c r="D2060" s="3">
        <v>12183.10547</v>
      </c>
      <c r="E2060" s="3" t="s">
        <v>1849</v>
      </c>
    </row>
    <row r="2061" spans="1:5" x14ac:dyDescent="0.3">
      <c r="A2061" s="3">
        <v>205.9</v>
      </c>
      <c r="B2061" s="3">
        <v>12944.00879</v>
      </c>
      <c r="C2061" s="3" t="s">
        <v>1849</v>
      </c>
      <c r="D2061" s="3">
        <v>12185.24805</v>
      </c>
      <c r="E2061" s="3" t="s">
        <v>1849</v>
      </c>
    </row>
    <row r="2062" spans="1:5" x14ac:dyDescent="0.3">
      <c r="A2062" s="3">
        <v>206</v>
      </c>
      <c r="B2062" s="3">
        <v>12944.007809999999</v>
      </c>
      <c r="C2062" s="3" t="s">
        <v>1849</v>
      </c>
      <c r="D2062" s="3">
        <v>12187.206050000001</v>
      </c>
      <c r="E2062" s="3" t="s">
        <v>1849</v>
      </c>
    </row>
    <row r="2063" spans="1:5" x14ac:dyDescent="0.3">
      <c r="A2063" s="3">
        <v>206.1</v>
      </c>
      <c r="B2063" s="3">
        <v>12944.00684</v>
      </c>
      <c r="C2063" s="3" t="s">
        <v>1849</v>
      </c>
      <c r="D2063" s="3">
        <v>12188.996090000001</v>
      </c>
      <c r="E2063" s="3" t="s">
        <v>1849</v>
      </c>
    </row>
    <row r="2064" spans="1:5" x14ac:dyDescent="0.3">
      <c r="A2064" s="3">
        <v>206.2</v>
      </c>
      <c r="B2064" s="3">
        <v>12944.005859999999</v>
      </c>
      <c r="C2064" s="3" t="s">
        <v>1849</v>
      </c>
      <c r="D2064" s="3">
        <v>12190.63184</v>
      </c>
      <c r="E2064" s="3" t="s">
        <v>1849</v>
      </c>
    </row>
    <row r="2065" spans="1:5" x14ac:dyDescent="0.3">
      <c r="A2065" s="3">
        <v>206.3</v>
      </c>
      <c r="B2065" s="3">
        <v>12944.00488</v>
      </c>
      <c r="C2065" s="3" t="s">
        <v>1849</v>
      </c>
      <c r="D2065" s="3">
        <v>12192.12695</v>
      </c>
      <c r="E2065" s="3" t="s">
        <v>1849</v>
      </c>
    </row>
    <row r="2066" spans="1:5" x14ac:dyDescent="0.3">
      <c r="A2066" s="3">
        <v>206.4</v>
      </c>
      <c r="B2066" s="3">
        <v>12944.00488</v>
      </c>
      <c r="C2066" s="3" t="s">
        <v>1849</v>
      </c>
      <c r="D2066" s="3">
        <v>12193.49316</v>
      </c>
      <c r="E2066" s="3" t="s">
        <v>1849</v>
      </c>
    </row>
    <row r="2067" spans="1:5" x14ac:dyDescent="0.3">
      <c r="A2067" s="3">
        <v>206.5</v>
      </c>
      <c r="B2067" s="3">
        <v>12944.00488</v>
      </c>
      <c r="C2067" s="3" t="s">
        <v>1849</v>
      </c>
      <c r="D2067" s="3">
        <v>12194.742190000001</v>
      </c>
      <c r="E2067" s="3" t="s">
        <v>1849</v>
      </c>
    </row>
    <row r="2068" spans="1:5" x14ac:dyDescent="0.3">
      <c r="A2068" s="3">
        <v>206.6</v>
      </c>
      <c r="B2068" s="3">
        <v>12944.00488</v>
      </c>
      <c r="C2068" s="3" t="s">
        <v>1849</v>
      </c>
      <c r="D2068" s="3">
        <v>12195.882809999999</v>
      </c>
      <c r="E2068" s="3" t="s">
        <v>1849</v>
      </c>
    </row>
    <row r="2069" spans="1:5" x14ac:dyDescent="0.3">
      <c r="A2069" s="3">
        <v>206.7</v>
      </c>
      <c r="B2069" s="3">
        <v>12944.00488</v>
      </c>
      <c r="C2069" s="3" t="s">
        <v>1849</v>
      </c>
      <c r="D2069" s="3">
        <v>12196.92578</v>
      </c>
      <c r="E2069" s="3" t="s">
        <v>1849</v>
      </c>
    </row>
    <row r="2070" spans="1:5" x14ac:dyDescent="0.3">
      <c r="A2070" s="3">
        <v>206.8</v>
      </c>
      <c r="B2070" s="3">
        <v>12944.00488</v>
      </c>
      <c r="C2070" s="3" t="s">
        <v>1849</v>
      </c>
      <c r="D2070" s="3">
        <v>12197.878909999999</v>
      </c>
      <c r="E2070" s="3" t="s">
        <v>1849</v>
      </c>
    </row>
    <row r="2071" spans="1:5" x14ac:dyDescent="0.3">
      <c r="A2071" s="3">
        <v>206.9</v>
      </c>
      <c r="B2071" s="3">
        <v>12944.00488</v>
      </c>
      <c r="C2071" s="3" t="s">
        <v>1849</v>
      </c>
      <c r="D2071" s="3">
        <v>12198.75</v>
      </c>
      <c r="E2071" s="3" t="s">
        <v>1849</v>
      </c>
    </row>
    <row r="2072" spans="1:5" x14ac:dyDescent="0.3">
      <c r="A2072" s="3">
        <v>207</v>
      </c>
      <c r="B2072" s="3">
        <v>12944.00488</v>
      </c>
      <c r="C2072" s="3" t="s">
        <v>1849</v>
      </c>
      <c r="D2072" s="3">
        <v>12199.545899999999</v>
      </c>
      <c r="E2072" s="3" t="s">
        <v>1849</v>
      </c>
    </row>
    <row r="2073" spans="1:5" x14ac:dyDescent="0.3">
      <c r="A2073" s="3">
        <v>207.1</v>
      </c>
      <c r="B2073" s="3">
        <v>12944.00488</v>
      </c>
      <c r="C2073" s="3" t="s">
        <v>1849</v>
      </c>
      <c r="D2073" s="3">
        <v>12200.273440000001</v>
      </c>
      <c r="E2073" s="3" t="s">
        <v>1849</v>
      </c>
    </row>
    <row r="2074" spans="1:5" x14ac:dyDescent="0.3">
      <c r="A2074" s="3">
        <v>207.202</v>
      </c>
      <c r="B2074" s="3">
        <v>12944.00488</v>
      </c>
      <c r="C2074" s="3" t="s">
        <v>1849</v>
      </c>
      <c r="D2074" s="3">
        <v>12200.938480000001</v>
      </c>
      <c r="E2074" s="3" t="s">
        <v>1849</v>
      </c>
    </row>
    <row r="2075" spans="1:5" x14ac:dyDescent="0.3">
      <c r="A2075" s="3">
        <v>207.3</v>
      </c>
      <c r="B2075" s="3">
        <v>12944.00488</v>
      </c>
      <c r="C2075" s="3" t="s">
        <v>1849</v>
      </c>
      <c r="D2075" s="3">
        <v>12201.545899999999</v>
      </c>
      <c r="E2075" s="3" t="s">
        <v>1849</v>
      </c>
    </row>
    <row r="2076" spans="1:5" x14ac:dyDescent="0.3">
      <c r="A2076" s="3">
        <v>207.4</v>
      </c>
      <c r="B2076" s="3">
        <v>12944.00488</v>
      </c>
      <c r="C2076" s="3" t="s">
        <v>1849</v>
      </c>
      <c r="D2076" s="3">
        <v>12202.101559999999</v>
      </c>
      <c r="E2076" s="3" t="s">
        <v>1849</v>
      </c>
    </row>
    <row r="2077" spans="1:5" x14ac:dyDescent="0.3">
      <c r="A2077" s="3">
        <v>207.5</v>
      </c>
      <c r="B2077" s="3">
        <v>12944.00488</v>
      </c>
      <c r="C2077" s="3" t="s">
        <v>1849</v>
      </c>
      <c r="D2077" s="3">
        <v>12202.60938</v>
      </c>
      <c r="E2077" s="3" t="s">
        <v>1849</v>
      </c>
    </row>
    <row r="2078" spans="1:5" x14ac:dyDescent="0.3">
      <c r="A2078" s="3">
        <v>207.6</v>
      </c>
      <c r="B2078" s="3">
        <v>12944.00488</v>
      </c>
      <c r="C2078" s="3" t="s">
        <v>1849</v>
      </c>
      <c r="D2078" s="3">
        <v>12203.07324</v>
      </c>
      <c r="E2078" s="3" t="s">
        <v>1849</v>
      </c>
    </row>
    <row r="2079" spans="1:5" x14ac:dyDescent="0.3">
      <c r="A2079" s="3">
        <v>207.7</v>
      </c>
      <c r="B2079" s="3">
        <v>12944.00488</v>
      </c>
      <c r="C2079" s="3" t="s">
        <v>1849</v>
      </c>
      <c r="D2079" s="3">
        <v>12203.497069999999</v>
      </c>
      <c r="E2079" s="3" t="s">
        <v>1849</v>
      </c>
    </row>
    <row r="2080" spans="1:5" x14ac:dyDescent="0.3">
      <c r="A2080" s="3">
        <v>207.8</v>
      </c>
      <c r="B2080" s="3">
        <v>12944.00488</v>
      </c>
      <c r="C2080" s="3" t="s">
        <v>1849</v>
      </c>
      <c r="D2080" s="3">
        <v>12203.884770000001</v>
      </c>
      <c r="E2080" s="3" t="s">
        <v>1849</v>
      </c>
    </row>
    <row r="2081" spans="1:5" x14ac:dyDescent="0.3">
      <c r="A2081" s="3">
        <v>207.9</v>
      </c>
      <c r="B2081" s="3">
        <v>12944.00488</v>
      </c>
      <c r="C2081" s="3" t="s">
        <v>1849</v>
      </c>
      <c r="D2081" s="3">
        <v>12204.23926</v>
      </c>
      <c r="E2081" s="3" t="s">
        <v>1849</v>
      </c>
    </row>
    <row r="2082" spans="1:5" x14ac:dyDescent="0.3">
      <c r="A2082" s="3">
        <v>208</v>
      </c>
      <c r="B2082" s="3">
        <v>12944.00488</v>
      </c>
      <c r="C2082" s="3" t="s">
        <v>1849</v>
      </c>
      <c r="D2082" s="3">
        <v>12204.5625</v>
      </c>
      <c r="E2082" s="3" t="s">
        <v>1849</v>
      </c>
    </row>
    <row r="2083" spans="1:5" x14ac:dyDescent="0.3">
      <c r="A2083" s="3">
        <v>208.1</v>
      </c>
      <c r="B2083" s="3">
        <v>12944.00488</v>
      </c>
      <c r="C2083" s="3" t="s">
        <v>1849</v>
      </c>
      <c r="D2083" s="3">
        <v>12204.858399999999</v>
      </c>
      <c r="E2083" s="3" t="s">
        <v>1849</v>
      </c>
    </row>
    <row r="2084" spans="1:5" x14ac:dyDescent="0.3">
      <c r="A2084" s="3">
        <v>208.21100000000001</v>
      </c>
      <c r="B2084" s="3">
        <v>12944.00488</v>
      </c>
      <c r="C2084" s="3" t="s">
        <v>1849</v>
      </c>
      <c r="D2084" s="3">
        <v>12205.128909999999</v>
      </c>
      <c r="E2084" s="3" t="s">
        <v>1849</v>
      </c>
    </row>
    <row r="2085" spans="1:5" x14ac:dyDescent="0.3">
      <c r="A2085" s="3">
        <v>208.30099999999999</v>
      </c>
      <c r="B2085" s="3">
        <v>12944.00488</v>
      </c>
      <c r="C2085" s="3" t="s">
        <v>1849</v>
      </c>
      <c r="D2085" s="3">
        <v>12205.375980000001</v>
      </c>
      <c r="E2085" s="3" t="s">
        <v>1849</v>
      </c>
    </row>
    <row r="2086" spans="1:5" x14ac:dyDescent="0.3">
      <c r="A2086" s="3">
        <v>208.40199999999999</v>
      </c>
      <c r="B2086" s="3">
        <v>12944.00488</v>
      </c>
      <c r="C2086" s="3" t="s">
        <v>1849</v>
      </c>
      <c r="D2086" s="3">
        <v>12205.601559999999</v>
      </c>
      <c r="E2086" s="3" t="s">
        <v>1849</v>
      </c>
    </row>
    <row r="2087" spans="1:5" x14ac:dyDescent="0.3">
      <c r="A2087" s="3">
        <v>208.5</v>
      </c>
      <c r="B2087" s="3">
        <v>12944.00488</v>
      </c>
      <c r="C2087" s="3" t="s">
        <v>1849</v>
      </c>
      <c r="D2087" s="3">
        <v>12205.80762</v>
      </c>
      <c r="E2087" s="3" t="s">
        <v>1849</v>
      </c>
    </row>
    <row r="2088" spans="1:5" x14ac:dyDescent="0.3">
      <c r="A2088" s="3">
        <v>208.6</v>
      </c>
      <c r="B2088" s="3">
        <v>12944.00488</v>
      </c>
      <c r="C2088" s="3" t="s">
        <v>1849</v>
      </c>
      <c r="D2088" s="3">
        <v>12205.996090000001</v>
      </c>
      <c r="E2088" s="3" t="s">
        <v>1849</v>
      </c>
    </row>
    <row r="2089" spans="1:5" x14ac:dyDescent="0.3">
      <c r="A2089" s="3">
        <v>208.7</v>
      </c>
      <c r="B2089" s="3">
        <v>12944.00488</v>
      </c>
      <c r="C2089" s="3" t="s">
        <v>1849</v>
      </c>
      <c r="D2089" s="3">
        <v>12206.168949999999</v>
      </c>
      <c r="E2089" s="3" t="s">
        <v>1849</v>
      </c>
    </row>
    <row r="2090" spans="1:5" x14ac:dyDescent="0.3">
      <c r="A2090" s="3">
        <v>208.85300000000001</v>
      </c>
      <c r="B2090" s="3">
        <v>12944.00488</v>
      </c>
      <c r="C2090" s="3" t="s">
        <v>1849</v>
      </c>
      <c r="D2090" s="3">
        <v>12206.32617</v>
      </c>
      <c r="E2090" s="3" t="s">
        <v>1849</v>
      </c>
    </row>
    <row r="2091" spans="1:5" x14ac:dyDescent="0.3">
      <c r="A2091" s="3">
        <v>208.90199999999999</v>
      </c>
      <c r="B2091" s="3">
        <v>12944.00488</v>
      </c>
      <c r="C2091" s="3" t="s">
        <v>1849</v>
      </c>
      <c r="D2091" s="3">
        <v>12206.4707</v>
      </c>
      <c r="E2091" s="3" t="s">
        <v>1849</v>
      </c>
    </row>
    <row r="2092" spans="1:5" x14ac:dyDescent="0.3">
      <c r="A2092" s="3">
        <v>209</v>
      </c>
      <c r="B2092" s="3">
        <v>12944.00488</v>
      </c>
      <c r="C2092" s="3" t="s">
        <v>1849</v>
      </c>
      <c r="D2092" s="3">
        <v>12206.60254</v>
      </c>
      <c r="E2092" s="3" t="s">
        <v>1849</v>
      </c>
    </row>
    <row r="2093" spans="1:5" x14ac:dyDescent="0.3">
      <c r="A2093" s="3">
        <v>209.1</v>
      </c>
      <c r="B2093" s="3">
        <v>12944.00488</v>
      </c>
      <c r="C2093" s="3" t="s">
        <v>1849</v>
      </c>
      <c r="D2093" s="3">
        <v>12206.722659999999</v>
      </c>
      <c r="E2093" s="3" t="s">
        <v>1849</v>
      </c>
    </row>
    <row r="2094" spans="1:5" x14ac:dyDescent="0.3">
      <c r="A2094" s="3">
        <v>209.2</v>
      </c>
      <c r="B2094" s="3">
        <v>12944.00488</v>
      </c>
      <c r="C2094" s="3" t="s">
        <v>1849</v>
      </c>
      <c r="D2094" s="3">
        <v>12206.83301</v>
      </c>
      <c r="E2094" s="3" t="s">
        <v>1849</v>
      </c>
    </row>
    <row r="2095" spans="1:5" x14ac:dyDescent="0.3">
      <c r="A2095" s="3">
        <v>209.3</v>
      </c>
      <c r="B2095" s="3">
        <v>12944.00488</v>
      </c>
      <c r="C2095" s="3" t="s">
        <v>1849</v>
      </c>
      <c r="D2095" s="3">
        <v>12206.933590000001</v>
      </c>
      <c r="E2095" s="3" t="s">
        <v>1849</v>
      </c>
    </row>
    <row r="2096" spans="1:5" x14ac:dyDescent="0.3">
      <c r="A2096" s="3">
        <v>209.4</v>
      </c>
      <c r="B2096" s="3">
        <v>12944.00488</v>
      </c>
      <c r="C2096" s="3" t="s">
        <v>1849</v>
      </c>
      <c r="D2096" s="3">
        <v>12207.025390000001</v>
      </c>
      <c r="E2096" s="3" t="s">
        <v>1849</v>
      </c>
    </row>
    <row r="2097" spans="1:5" x14ac:dyDescent="0.3">
      <c r="A2097" s="3">
        <v>209.5</v>
      </c>
      <c r="B2097" s="3">
        <v>12944.00488</v>
      </c>
      <c r="C2097" s="3" t="s">
        <v>1849</v>
      </c>
      <c r="D2097" s="3">
        <v>12207.10938</v>
      </c>
      <c r="E2097" s="3" t="s">
        <v>1849</v>
      </c>
    </row>
    <row r="2098" spans="1:5" x14ac:dyDescent="0.3">
      <c r="A2098" s="3">
        <v>209.6</v>
      </c>
      <c r="B2098" s="3">
        <v>12944.00488</v>
      </c>
      <c r="C2098" s="3" t="s">
        <v>1849</v>
      </c>
      <c r="D2098" s="3">
        <v>12207.18555</v>
      </c>
      <c r="E2098" s="3" t="s">
        <v>1849</v>
      </c>
    </row>
    <row r="2099" spans="1:5" x14ac:dyDescent="0.3">
      <c r="A2099" s="3">
        <v>209.7</v>
      </c>
      <c r="B2099" s="3">
        <v>12944.00488</v>
      </c>
      <c r="C2099" s="3" t="s">
        <v>1849</v>
      </c>
      <c r="D2099" s="3">
        <v>12207.255859999999</v>
      </c>
      <c r="E2099" s="3" t="s">
        <v>1849</v>
      </c>
    </row>
    <row r="2100" spans="1:5" x14ac:dyDescent="0.3">
      <c r="A2100" s="3">
        <v>209.8</v>
      </c>
      <c r="B2100" s="3">
        <v>12944.00488</v>
      </c>
      <c r="C2100" s="3" t="s">
        <v>1849</v>
      </c>
      <c r="D2100" s="3">
        <v>12207.320309999999</v>
      </c>
      <c r="E2100" s="3" t="s">
        <v>1849</v>
      </c>
    </row>
    <row r="2101" spans="1:5" x14ac:dyDescent="0.3">
      <c r="A2101" s="3">
        <v>209.9</v>
      </c>
      <c r="B2101" s="3">
        <v>12944.00488</v>
      </c>
      <c r="C2101" s="3" t="s">
        <v>1849</v>
      </c>
      <c r="D2101" s="3">
        <v>12207.378909999999</v>
      </c>
      <c r="E2101" s="3" t="s">
        <v>1849</v>
      </c>
    </row>
    <row r="2102" spans="1:5" x14ac:dyDescent="0.3">
      <c r="A2102" s="3">
        <v>210</v>
      </c>
      <c r="B2102" s="3">
        <v>12944.00488</v>
      </c>
      <c r="C2102" s="3" t="s">
        <v>1849</v>
      </c>
      <c r="D2102" s="3">
        <v>12207.43262</v>
      </c>
      <c r="E2102" s="3" t="s">
        <v>1849</v>
      </c>
    </row>
    <row r="2103" spans="1:5" x14ac:dyDescent="0.3">
      <c r="A2103" s="3">
        <v>210.1</v>
      </c>
      <c r="B2103" s="3">
        <v>12944.00488</v>
      </c>
      <c r="C2103" s="3" t="s">
        <v>1849</v>
      </c>
      <c r="D2103" s="3">
        <v>12207.481449999999</v>
      </c>
      <c r="E2103" s="3" t="s">
        <v>1849</v>
      </c>
    </row>
    <row r="2104" spans="1:5" x14ac:dyDescent="0.3">
      <c r="A2104" s="3">
        <v>210.2</v>
      </c>
      <c r="B2104" s="3">
        <v>12944.00488</v>
      </c>
      <c r="C2104" s="3" t="s">
        <v>1849</v>
      </c>
      <c r="D2104" s="3">
        <v>12207.52637</v>
      </c>
      <c r="E2104" s="3" t="s">
        <v>1849</v>
      </c>
    </row>
    <row r="2105" spans="1:5" x14ac:dyDescent="0.3">
      <c r="A2105" s="3">
        <v>210.3</v>
      </c>
      <c r="B2105" s="3">
        <v>12944.00488</v>
      </c>
      <c r="C2105" s="3" t="s">
        <v>1849</v>
      </c>
      <c r="D2105" s="3">
        <v>12207.56738</v>
      </c>
      <c r="E2105" s="3" t="s">
        <v>1849</v>
      </c>
    </row>
    <row r="2106" spans="1:5" x14ac:dyDescent="0.3">
      <c r="A2106" s="3">
        <v>210.4</v>
      </c>
      <c r="B2106" s="3">
        <v>12944.00488</v>
      </c>
      <c r="C2106" s="3" t="s">
        <v>1849</v>
      </c>
      <c r="D2106" s="3">
        <v>12207.60449</v>
      </c>
      <c r="E2106" s="3" t="s">
        <v>1849</v>
      </c>
    </row>
    <row r="2107" spans="1:5" x14ac:dyDescent="0.3">
      <c r="A2107" s="3">
        <v>210.501</v>
      </c>
      <c r="B2107" s="3">
        <v>12944.00488</v>
      </c>
      <c r="C2107" s="3" t="s">
        <v>1849</v>
      </c>
      <c r="D2107" s="3">
        <v>12207.63867</v>
      </c>
      <c r="E2107" s="3" t="s">
        <v>1849</v>
      </c>
    </row>
    <row r="2108" spans="1:5" x14ac:dyDescent="0.3">
      <c r="A2108" s="3">
        <v>210.6</v>
      </c>
      <c r="B2108" s="3">
        <v>12944.00488</v>
      </c>
      <c r="C2108" s="3" t="s">
        <v>1849</v>
      </c>
      <c r="D2108" s="3">
        <v>12207.66992</v>
      </c>
      <c r="E2108" s="3" t="s">
        <v>1849</v>
      </c>
    </row>
    <row r="2109" spans="1:5" x14ac:dyDescent="0.3">
      <c r="A2109" s="3">
        <v>210.7</v>
      </c>
      <c r="B2109" s="3">
        <v>12944.00488</v>
      </c>
      <c r="C2109" s="3" t="s">
        <v>1849</v>
      </c>
      <c r="D2109" s="3">
        <v>12207.69824</v>
      </c>
      <c r="E2109" s="3" t="s">
        <v>1849</v>
      </c>
    </row>
    <row r="2110" spans="1:5" x14ac:dyDescent="0.3">
      <c r="A2110" s="3">
        <v>210.8</v>
      </c>
      <c r="B2110" s="3">
        <v>12944.00488</v>
      </c>
      <c r="C2110" s="3" t="s">
        <v>1849</v>
      </c>
      <c r="D2110" s="3">
        <v>12207.724609999999</v>
      </c>
      <c r="E2110" s="3" t="s">
        <v>1849</v>
      </c>
    </row>
    <row r="2111" spans="1:5" x14ac:dyDescent="0.3">
      <c r="A2111" s="3">
        <v>210.9</v>
      </c>
      <c r="B2111" s="3">
        <v>12944.00488</v>
      </c>
      <c r="C2111" s="3" t="s">
        <v>1849</v>
      </c>
      <c r="D2111" s="3">
        <v>12207.74805</v>
      </c>
      <c r="E2111" s="3" t="s">
        <v>1849</v>
      </c>
    </row>
    <row r="2112" spans="1:5" x14ac:dyDescent="0.3">
      <c r="A2112" s="3">
        <v>211</v>
      </c>
      <c r="B2112" s="3">
        <v>12944.00488</v>
      </c>
      <c r="C2112" s="3" t="s">
        <v>1849</v>
      </c>
      <c r="D2112" s="3">
        <v>12207.76953</v>
      </c>
      <c r="E2112" s="3" t="s">
        <v>1849</v>
      </c>
    </row>
    <row r="2113" spans="1:5" x14ac:dyDescent="0.3">
      <c r="A2113" s="3">
        <v>211.1</v>
      </c>
      <c r="B2113" s="3">
        <v>12944.00488</v>
      </c>
      <c r="C2113" s="3" t="s">
        <v>1849</v>
      </c>
      <c r="D2113" s="3">
        <v>12207.789059999999</v>
      </c>
      <c r="E2113" s="3" t="s">
        <v>1849</v>
      </c>
    </row>
    <row r="2114" spans="1:5" x14ac:dyDescent="0.3">
      <c r="A2114" s="3">
        <v>211.2</v>
      </c>
      <c r="B2114" s="3">
        <v>12944.00488</v>
      </c>
      <c r="C2114" s="3" t="s">
        <v>1849</v>
      </c>
      <c r="D2114" s="3">
        <v>12207.80762</v>
      </c>
      <c r="E2114" s="3" t="s">
        <v>1849</v>
      </c>
    </row>
    <row r="2115" spans="1:5" x14ac:dyDescent="0.3">
      <c r="A2115" s="3">
        <v>211.3</v>
      </c>
      <c r="B2115" s="3">
        <v>12944.00488</v>
      </c>
      <c r="C2115" s="3" t="s">
        <v>1849</v>
      </c>
      <c r="D2115" s="3">
        <v>12207.82422</v>
      </c>
      <c r="E2115" s="3" t="s">
        <v>1849</v>
      </c>
    </row>
    <row r="2116" spans="1:5" x14ac:dyDescent="0.3">
      <c r="A2116" s="3">
        <v>211.4</v>
      </c>
      <c r="B2116" s="3">
        <v>12944.00488</v>
      </c>
      <c r="C2116" s="3" t="s">
        <v>1849</v>
      </c>
      <c r="D2116" s="3">
        <v>12207.83887</v>
      </c>
      <c r="E2116" s="3" t="s">
        <v>1849</v>
      </c>
    </row>
    <row r="2117" spans="1:5" x14ac:dyDescent="0.3">
      <c r="A2117" s="3">
        <v>211.5</v>
      </c>
      <c r="B2117" s="3">
        <v>12944.00488</v>
      </c>
      <c r="C2117" s="3" t="s">
        <v>1849</v>
      </c>
      <c r="D2117" s="3">
        <v>12207.85254</v>
      </c>
      <c r="E2117" s="3" t="s">
        <v>1849</v>
      </c>
    </row>
    <row r="2118" spans="1:5" x14ac:dyDescent="0.3">
      <c r="A2118" s="3">
        <v>211.6</v>
      </c>
      <c r="B2118" s="3">
        <v>12944.00488</v>
      </c>
      <c r="C2118" s="3" t="s">
        <v>1849</v>
      </c>
      <c r="D2118" s="3">
        <v>12207.865229999999</v>
      </c>
      <c r="E2118" s="3" t="s">
        <v>1849</v>
      </c>
    </row>
    <row r="2119" spans="1:5" x14ac:dyDescent="0.3">
      <c r="A2119" s="3">
        <v>211.70099999999999</v>
      </c>
      <c r="B2119" s="3">
        <v>12944.00488</v>
      </c>
      <c r="C2119" s="3" t="s">
        <v>1849</v>
      </c>
      <c r="D2119" s="3">
        <v>12207.87695</v>
      </c>
      <c r="E2119" s="3" t="s">
        <v>1849</v>
      </c>
    </row>
    <row r="2120" spans="1:5" x14ac:dyDescent="0.3">
      <c r="A2120" s="3">
        <v>211.8</v>
      </c>
      <c r="B2120" s="3">
        <v>12944.00488</v>
      </c>
      <c r="C2120" s="3" t="s">
        <v>1849</v>
      </c>
      <c r="D2120" s="3">
        <v>12207.887699999999</v>
      </c>
      <c r="E2120" s="3" t="s">
        <v>1849</v>
      </c>
    </row>
    <row r="2121" spans="1:5" x14ac:dyDescent="0.3">
      <c r="A2121" s="3">
        <v>211.9</v>
      </c>
      <c r="B2121" s="3">
        <v>12944.00488</v>
      </c>
      <c r="C2121" s="3" t="s">
        <v>1849</v>
      </c>
      <c r="D2121" s="3">
        <v>12207.89746</v>
      </c>
      <c r="E2121" s="3" t="s">
        <v>1849</v>
      </c>
    </row>
    <row r="2122" spans="1:5" x14ac:dyDescent="0.3">
      <c r="A2122" s="3">
        <v>212.001</v>
      </c>
      <c r="B2122" s="3">
        <v>12944.00488</v>
      </c>
      <c r="C2122" s="3" t="s">
        <v>1849</v>
      </c>
      <c r="D2122" s="3">
        <v>12207.90625</v>
      </c>
      <c r="E2122" s="3" t="s">
        <v>1849</v>
      </c>
    </row>
    <row r="2123" spans="1:5" x14ac:dyDescent="0.3">
      <c r="A2123" s="3">
        <v>212.10400000000001</v>
      </c>
      <c r="B2123" s="3">
        <v>12944.00488</v>
      </c>
      <c r="C2123" s="3" t="s">
        <v>1849</v>
      </c>
      <c r="D2123" s="3">
        <v>12207.914059999999</v>
      </c>
      <c r="E2123" s="3" t="s">
        <v>1849</v>
      </c>
    </row>
    <row r="2124" spans="1:5" x14ac:dyDescent="0.3">
      <c r="A2124" s="3">
        <v>212.2</v>
      </c>
      <c r="B2124" s="3">
        <v>12944.00488</v>
      </c>
      <c r="C2124" s="3" t="s">
        <v>1849</v>
      </c>
      <c r="D2124" s="3">
        <v>12207.92188</v>
      </c>
      <c r="E2124" s="3" t="s">
        <v>1849</v>
      </c>
    </row>
    <row r="2125" spans="1:5" x14ac:dyDescent="0.3">
      <c r="A2125" s="3">
        <v>212.3</v>
      </c>
      <c r="B2125" s="3">
        <v>12944.00488</v>
      </c>
      <c r="C2125" s="3" t="s">
        <v>1849</v>
      </c>
      <c r="D2125" s="3">
        <v>12207.92871</v>
      </c>
      <c r="E2125" s="3" t="s">
        <v>1849</v>
      </c>
    </row>
    <row r="2126" spans="1:5" x14ac:dyDescent="0.3">
      <c r="A2126" s="3">
        <v>212.4</v>
      </c>
      <c r="B2126" s="3">
        <v>12944.00488</v>
      </c>
      <c r="C2126" s="3" t="s">
        <v>1849</v>
      </c>
      <c r="D2126" s="3">
        <v>12207.934569999999</v>
      </c>
      <c r="E2126" s="3" t="s">
        <v>1849</v>
      </c>
    </row>
    <row r="2127" spans="1:5" x14ac:dyDescent="0.3">
      <c r="A2127" s="3">
        <v>212.5</v>
      </c>
      <c r="B2127" s="3">
        <v>12944.00488</v>
      </c>
      <c r="C2127" s="3" t="s">
        <v>1849</v>
      </c>
      <c r="D2127" s="3">
        <v>12207.940430000001</v>
      </c>
      <c r="E2127" s="3" t="s">
        <v>1849</v>
      </c>
    </row>
    <row r="2128" spans="1:5" x14ac:dyDescent="0.3">
      <c r="A2128" s="3">
        <v>212.6</v>
      </c>
      <c r="B2128" s="3">
        <v>12944.090819999999</v>
      </c>
      <c r="C2128" s="3" t="s">
        <v>1849</v>
      </c>
      <c r="D2128" s="3">
        <v>12207.945309999999</v>
      </c>
      <c r="E2128" s="3" t="s">
        <v>1849</v>
      </c>
    </row>
    <row r="2129" spans="1:5" x14ac:dyDescent="0.3">
      <c r="A2129" s="3">
        <v>212.7</v>
      </c>
      <c r="B2129" s="3">
        <v>12944.168949999999</v>
      </c>
      <c r="C2129" s="3" t="s">
        <v>1849</v>
      </c>
      <c r="D2129" s="3">
        <v>12259.50488</v>
      </c>
      <c r="E2129" s="3" t="s">
        <v>1849</v>
      </c>
    </row>
    <row r="2130" spans="1:5" x14ac:dyDescent="0.3">
      <c r="A2130" s="3">
        <v>212.8</v>
      </c>
      <c r="B2130" s="3">
        <v>12944.240229999999</v>
      </c>
      <c r="C2130" s="3" t="s">
        <v>1849</v>
      </c>
      <c r="D2130" s="3">
        <v>12306.62695</v>
      </c>
      <c r="E2130" s="3" t="s">
        <v>1849</v>
      </c>
    </row>
    <row r="2131" spans="1:5" x14ac:dyDescent="0.3">
      <c r="A2131" s="3">
        <v>212.9</v>
      </c>
      <c r="B2131" s="3">
        <v>12944.30566</v>
      </c>
      <c r="C2131" s="3" t="s">
        <v>1849</v>
      </c>
      <c r="D2131" s="3">
        <v>12349.693359999999</v>
      </c>
      <c r="E2131" s="3" t="s">
        <v>1849</v>
      </c>
    </row>
    <row r="2132" spans="1:5" x14ac:dyDescent="0.3">
      <c r="A2132" s="3">
        <v>213</v>
      </c>
      <c r="B2132" s="3">
        <v>12944.365229999999</v>
      </c>
      <c r="C2132" s="3" t="s">
        <v>1849</v>
      </c>
      <c r="D2132" s="3">
        <v>12389.052729999999</v>
      </c>
      <c r="E2132" s="3" t="s">
        <v>1849</v>
      </c>
    </row>
    <row r="2133" spans="1:5" x14ac:dyDescent="0.3">
      <c r="A2133" s="3">
        <v>213.1</v>
      </c>
      <c r="B2133" s="3">
        <v>12944.41992</v>
      </c>
      <c r="C2133" s="3" t="s">
        <v>1849</v>
      </c>
      <c r="D2133" s="3">
        <v>12425.025390000001</v>
      </c>
      <c r="E2133" s="3" t="s">
        <v>1849</v>
      </c>
    </row>
    <row r="2134" spans="1:5" x14ac:dyDescent="0.3">
      <c r="A2134" s="3">
        <v>213.2</v>
      </c>
      <c r="B2134" s="3">
        <v>12944.469730000001</v>
      </c>
      <c r="C2134" s="3" t="s">
        <v>1849</v>
      </c>
      <c r="D2134" s="3">
        <v>12457.90137</v>
      </c>
      <c r="E2134" s="3" t="s">
        <v>1849</v>
      </c>
    </row>
    <row r="2135" spans="1:5" x14ac:dyDescent="0.3">
      <c r="A2135" s="3">
        <v>213.3</v>
      </c>
      <c r="B2135" s="3">
        <v>12944.51563</v>
      </c>
      <c r="C2135" s="3" t="s">
        <v>1849</v>
      </c>
      <c r="D2135" s="3">
        <v>12487.94824</v>
      </c>
      <c r="E2135" s="3" t="s">
        <v>1849</v>
      </c>
    </row>
    <row r="2136" spans="1:5" x14ac:dyDescent="0.3">
      <c r="A2136" s="3">
        <v>213.4</v>
      </c>
      <c r="B2136" s="3">
        <v>12944.55762</v>
      </c>
      <c r="C2136" s="3" t="s">
        <v>1849</v>
      </c>
      <c r="D2136" s="3">
        <v>12515.4082</v>
      </c>
      <c r="E2136" s="3" t="s">
        <v>1849</v>
      </c>
    </row>
    <row r="2137" spans="1:5" x14ac:dyDescent="0.3">
      <c r="A2137" s="3">
        <v>213.5</v>
      </c>
      <c r="B2137" s="3">
        <v>12944.5957</v>
      </c>
      <c r="C2137" s="3" t="s">
        <v>1849</v>
      </c>
      <c r="D2137" s="3">
        <v>12540.50488</v>
      </c>
      <c r="E2137" s="3" t="s">
        <v>1849</v>
      </c>
    </row>
    <row r="2138" spans="1:5" x14ac:dyDescent="0.3">
      <c r="A2138" s="3">
        <v>213.6</v>
      </c>
      <c r="B2138" s="3">
        <v>12944.630859999999</v>
      </c>
      <c r="C2138" s="3" t="s">
        <v>1849</v>
      </c>
      <c r="D2138" s="3">
        <v>12563.441409999999</v>
      </c>
      <c r="E2138" s="3" t="s">
        <v>1849</v>
      </c>
    </row>
    <row r="2139" spans="1:5" x14ac:dyDescent="0.3">
      <c r="A2139" s="3">
        <v>213.7</v>
      </c>
      <c r="B2139" s="3">
        <v>12944.66309</v>
      </c>
      <c r="C2139" s="3" t="s">
        <v>1849</v>
      </c>
      <c r="D2139" s="3">
        <v>12584.4043</v>
      </c>
      <c r="E2139" s="3" t="s">
        <v>1849</v>
      </c>
    </row>
    <row r="2140" spans="1:5" x14ac:dyDescent="0.3">
      <c r="A2140" s="3">
        <v>213.8</v>
      </c>
      <c r="B2140" s="3">
        <v>12944.69238</v>
      </c>
      <c r="C2140" s="3" t="s">
        <v>1849</v>
      </c>
      <c r="D2140" s="3">
        <v>12603.5625</v>
      </c>
      <c r="E2140" s="3" t="s">
        <v>1849</v>
      </c>
    </row>
    <row r="2141" spans="1:5" x14ac:dyDescent="0.3">
      <c r="A2141" s="3">
        <v>213.9</v>
      </c>
      <c r="B2141" s="3">
        <v>12944.71875</v>
      </c>
      <c r="C2141" s="3" t="s">
        <v>1849</v>
      </c>
      <c r="D2141" s="3">
        <v>12621.072270000001</v>
      </c>
      <c r="E2141" s="3" t="s">
        <v>1849</v>
      </c>
    </row>
    <row r="2142" spans="1:5" x14ac:dyDescent="0.3">
      <c r="A2142" s="3">
        <v>214</v>
      </c>
      <c r="B2142" s="3">
        <v>12944.74316</v>
      </c>
      <c r="C2142" s="3" t="s">
        <v>1849</v>
      </c>
      <c r="D2142" s="3">
        <v>12637.075199999999</v>
      </c>
      <c r="E2142" s="3" t="s">
        <v>1849</v>
      </c>
    </row>
    <row r="2143" spans="1:5" x14ac:dyDescent="0.3">
      <c r="A2143" s="3">
        <v>214.1</v>
      </c>
      <c r="B2143" s="3">
        <v>12944.76563</v>
      </c>
      <c r="C2143" s="3" t="s">
        <v>1849</v>
      </c>
      <c r="D2143" s="3">
        <v>12651.700199999999</v>
      </c>
      <c r="E2143" s="3" t="s">
        <v>1849</v>
      </c>
    </row>
    <row r="2144" spans="1:5" x14ac:dyDescent="0.3">
      <c r="A2144" s="3">
        <v>214.2</v>
      </c>
      <c r="B2144" s="3">
        <v>12944.78613</v>
      </c>
      <c r="C2144" s="3" t="s">
        <v>1849</v>
      </c>
      <c r="D2144" s="3">
        <v>12665.066409999999</v>
      </c>
      <c r="E2144" s="3" t="s">
        <v>1849</v>
      </c>
    </row>
    <row r="2145" spans="1:5" x14ac:dyDescent="0.3">
      <c r="A2145" s="3">
        <v>214.3</v>
      </c>
      <c r="B2145" s="3">
        <v>12944.804690000001</v>
      </c>
      <c r="C2145" s="3" t="s">
        <v>1849</v>
      </c>
      <c r="D2145" s="3">
        <v>12677.282230000001</v>
      </c>
      <c r="E2145" s="3" t="s">
        <v>1849</v>
      </c>
    </row>
    <row r="2146" spans="1:5" x14ac:dyDescent="0.3">
      <c r="A2146" s="3">
        <v>214.4</v>
      </c>
      <c r="B2146" s="3">
        <v>12944.82129</v>
      </c>
      <c r="C2146" s="3" t="s">
        <v>1849</v>
      </c>
      <c r="D2146" s="3">
        <v>12688.447270000001</v>
      </c>
      <c r="E2146" s="3" t="s">
        <v>1849</v>
      </c>
    </row>
    <row r="2147" spans="1:5" x14ac:dyDescent="0.3">
      <c r="A2147" s="3">
        <v>214.5</v>
      </c>
      <c r="B2147" s="3">
        <v>12944.83691</v>
      </c>
      <c r="C2147" s="3" t="s">
        <v>1849</v>
      </c>
      <c r="D2147" s="3">
        <v>12698.65137</v>
      </c>
      <c r="E2147" s="3" t="s">
        <v>1849</v>
      </c>
    </row>
    <row r="2148" spans="1:5" x14ac:dyDescent="0.3">
      <c r="A2148" s="3">
        <v>214.601</v>
      </c>
      <c r="B2148" s="3">
        <v>12944.85059</v>
      </c>
      <c r="C2148" s="3" t="s">
        <v>1849</v>
      </c>
      <c r="D2148" s="3">
        <v>12707.976559999999</v>
      </c>
      <c r="E2148" s="3" t="s">
        <v>1849</v>
      </c>
    </row>
    <row r="2149" spans="1:5" x14ac:dyDescent="0.3">
      <c r="A2149" s="3">
        <v>214.7</v>
      </c>
      <c r="B2149" s="3">
        <v>12944.86328</v>
      </c>
      <c r="C2149" s="3" t="s">
        <v>1849</v>
      </c>
      <c r="D2149" s="3">
        <v>12716.499019999999</v>
      </c>
      <c r="E2149" s="3" t="s">
        <v>1849</v>
      </c>
    </row>
    <row r="2150" spans="1:5" x14ac:dyDescent="0.3">
      <c r="A2150" s="3">
        <v>214.8</v>
      </c>
      <c r="B2150" s="3">
        <v>12944.875</v>
      </c>
      <c r="C2150" s="3" t="s">
        <v>1849</v>
      </c>
      <c r="D2150" s="3">
        <v>12724.28809</v>
      </c>
      <c r="E2150" s="3" t="s">
        <v>1849</v>
      </c>
    </row>
    <row r="2151" spans="1:5" x14ac:dyDescent="0.3">
      <c r="A2151" s="3">
        <v>214.9</v>
      </c>
      <c r="B2151" s="3">
        <v>12944.88574</v>
      </c>
      <c r="C2151" s="3" t="s">
        <v>1849</v>
      </c>
      <c r="D2151" s="3">
        <v>12731.407230000001</v>
      </c>
      <c r="E2151" s="3" t="s">
        <v>1849</v>
      </c>
    </row>
    <row r="2152" spans="1:5" x14ac:dyDescent="0.3">
      <c r="A2152" s="3">
        <v>215</v>
      </c>
      <c r="B2152" s="3">
        <v>12944.89551</v>
      </c>
      <c r="C2152" s="3" t="s">
        <v>1849</v>
      </c>
      <c r="D2152" s="3">
        <v>12737.91309</v>
      </c>
      <c r="E2152" s="3" t="s">
        <v>1849</v>
      </c>
    </row>
    <row r="2153" spans="1:5" x14ac:dyDescent="0.3">
      <c r="A2153" s="3">
        <v>215.1</v>
      </c>
      <c r="B2153" s="3">
        <v>12944.9043</v>
      </c>
      <c r="C2153" s="3" t="s">
        <v>1849</v>
      </c>
      <c r="D2153" s="3">
        <v>12743.85938</v>
      </c>
      <c r="E2153" s="3" t="s">
        <v>1849</v>
      </c>
    </row>
    <row r="2154" spans="1:5" x14ac:dyDescent="0.3">
      <c r="A2154" s="3">
        <v>215.2</v>
      </c>
      <c r="B2154" s="3">
        <v>12944.912109999999</v>
      </c>
      <c r="C2154" s="3" t="s">
        <v>1849</v>
      </c>
      <c r="D2154" s="3">
        <v>12749.293949999999</v>
      </c>
      <c r="E2154" s="3" t="s">
        <v>1849</v>
      </c>
    </row>
    <row r="2155" spans="1:5" x14ac:dyDescent="0.3">
      <c r="A2155" s="3">
        <v>215.3</v>
      </c>
      <c r="B2155" s="3">
        <v>12944.91992</v>
      </c>
      <c r="C2155" s="3" t="s">
        <v>1849</v>
      </c>
      <c r="D2155" s="3">
        <v>12754.26074</v>
      </c>
      <c r="E2155" s="3" t="s">
        <v>1849</v>
      </c>
    </row>
    <row r="2156" spans="1:5" x14ac:dyDescent="0.3">
      <c r="A2156" s="3">
        <v>215.4</v>
      </c>
      <c r="B2156" s="3">
        <v>12944.92676</v>
      </c>
      <c r="C2156" s="3" t="s">
        <v>1849</v>
      </c>
      <c r="D2156" s="3">
        <v>12758.799800000001</v>
      </c>
      <c r="E2156" s="3" t="s">
        <v>1849</v>
      </c>
    </row>
    <row r="2157" spans="1:5" x14ac:dyDescent="0.3">
      <c r="A2157" s="3">
        <v>215.5</v>
      </c>
      <c r="B2157" s="3">
        <v>12944.93262</v>
      </c>
      <c r="C2157" s="3" t="s">
        <v>1849</v>
      </c>
      <c r="D2157" s="3">
        <v>12762.94824</v>
      </c>
      <c r="E2157" s="3" t="s">
        <v>1849</v>
      </c>
    </row>
    <row r="2158" spans="1:5" x14ac:dyDescent="0.3">
      <c r="A2158" s="3">
        <v>215.6</v>
      </c>
      <c r="B2158" s="3">
        <v>12944.938480000001</v>
      </c>
      <c r="C2158" s="3" t="s">
        <v>1849</v>
      </c>
      <c r="D2158" s="3">
        <v>12766.73926</v>
      </c>
      <c r="E2158" s="3" t="s">
        <v>1849</v>
      </c>
    </row>
    <row r="2159" spans="1:5" x14ac:dyDescent="0.3">
      <c r="A2159" s="3">
        <v>215.7</v>
      </c>
      <c r="B2159" s="3">
        <v>12944.943359999999</v>
      </c>
      <c r="C2159" s="3" t="s">
        <v>1849</v>
      </c>
      <c r="D2159" s="3">
        <v>12770.204100000001</v>
      </c>
      <c r="E2159" s="3" t="s">
        <v>1849</v>
      </c>
    </row>
    <row r="2160" spans="1:5" x14ac:dyDescent="0.3">
      <c r="A2160" s="3">
        <v>215.8</v>
      </c>
      <c r="B2160" s="3">
        <v>12944.94824</v>
      </c>
      <c r="C2160" s="3" t="s">
        <v>1849</v>
      </c>
      <c r="D2160" s="3">
        <v>12773.371090000001</v>
      </c>
      <c r="E2160" s="3" t="s">
        <v>1849</v>
      </c>
    </row>
    <row r="2161" spans="1:5" x14ac:dyDescent="0.3">
      <c r="A2161" s="3">
        <v>215.9</v>
      </c>
      <c r="B2161" s="3">
        <v>12944.95313</v>
      </c>
      <c r="C2161" s="3" t="s">
        <v>1849</v>
      </c>
      <c r="D2161" s="3">
        <v>12776.26563</v>
      </c>
      <c r="E2161" s="3" t="s">
        <v>1849</v>
      </c>
    </row>
    <row r="2162" spans="1:5" x14ac:dyDescent="0.3">
      <c r="A2162" s="3">
        <v>216</v>
      </c>
      <c r="B2162" s="3">
        <v>12944.95703</v>
      </c>
      <c r="C2162" s="3" t="s">
        <v>1849</v>
      </c>
      <c r="D2162" s="3">
        <v>12778.91113</v>
      </c>
      <c r="E2162" s="3" t="s">
        <v>1849</v>
      </c>
    </row>
    <row r="2163" spans="1:5" x14ac:dyDescent="0.3">
      <c r="A2163" s="3">
        <v>216.1</v>
      </c>
      <c r="B2163" s="3">
        <v>12944.960940000001</v>
      </c>
      <c r="C2163" s="3" t="s">
        <v>1849</v>
      </c>
      <c r="D2163" s="3">
        <v>12781.329100000001</v>
      </c>
      <c r="E2163" s="3" t="s">
        <v>1849</v>
      </c>
    </row>
    <row r="2164" spans="1:5" x14ac:dyDescent="0.3">
      <c r="A2164" s="3">
        <v>216.2</v>
      </c>
      <c r="B2164" s="3">
        <v>12944.96387</v>
      </c>
      <c r="C2164" s="3" t="s">
        <v>1849</v>
      </c>
      <c r="D2164" s="3">
        <v>12783.53809</v>
      </c>
      <c r="E2164" s="3" t="s">
        <v>1849</v>
      </c>
    </row>
    <row r="2165" spans="1:5" x14ac:dyDescent="0.3">
      <c r="A2165" s="3">
        <v>216.3</v>
      </c>
      <c r="B2165" s="3">
        <v>12944.9668</v>
      </c>
      <c r="C2165" s="3" t="s">
        <v>1849</v>
      </c>
      <c r="D2165" s="3">
        <v>12785.55762</v>
      </c>
      <c r="E2165" s="3" t="s">
        <v>1849</v>
      </c>
    </row>
    <row r="2166" spans="1:5" x14ac:dyDescent="0.3">
      <c r="A2166" s="3">
        <v>216.4</v>
      </c>
      <c r="B2166" s="3">
        <v>12944.969730000001</v>
      </c>
      <c r="C2166" s="3" t="s">
        <v>1849</v>
      </c>
      <c r="D2166" s="3">
        <v>12787.403319999999</v>
      </c>
      <c r="E2166" s="3" t="s">
        <v>1849</v>
      </c>
    </row>
    <row r="2167" spans="1:5" x14ac:dyDescent="0.3">
      <c r="A2167" s="3">
        <v>216.5</v>
      </c>
      <c r="B2167" s="3">
        <v>12944.972659999999</v>
      </c>
      <c r="C2167" s="3" t="s">
        <v>1849</v>
      </c>
      <c r="D2167" s="3">
        <v>12789.089840000001</v>
      </c>
      <c r="E2167" s="3" t="s">
        <v>1849</v>
      </c>
    </row>
    <row r="2168" spans="1:5" x14ac:dyDescent="0.3">
      <c r="A2168" s="3">
        <v>216.6</v>
      </c>
      <c r="B2168" s="3">
        <v>12944.974609999999</v>
      </c>
      <c r="C2168" s="3" t="s">
        <v>1849</v>
      </c>
      <c r="D2168" s="3">
        <v>12790.63184</v>
      </c>
      <c r="E2168" s="3" t="s">
        <v>1849</v>
      </c>
    </row>
    <row r="2169" spans="1:5" x14ac:dyDescent="0.3">
      <c r="A2169" s="3">
        <v>216.7</v>
      </c>
      <c r="B2169" s="3">
        <v>12944.976559999999</v>
      </c>
      <c r="C2169" s="3" t="s">
        <v>1849</v>
      </c>
      <c r="D2169" s="3">
        <v>12792.041020000001</v>
      </c>
      <c r="E2169" s="3" t="s">
        <v>1849</v>
      </c>
    </row>
    <row r="2170" spans="1:5" x14ac:dyDescent="0.3">
      <c r="A2170" s="3">
        <v>216.8</v>
      </c>
      <c r="B2170" s="3">
        <v>12944.978520000001</v>
      </c>
      <c r="C2170" s="3" t="s">
        <v>1849</v>
      </c>
      <c r="D2170" s="3">
        <v>12793.32813</v>
      </c>
      <c r="E2170" s="3" t="s">
        <v>1849</v>
      </c>
    </row>
    <row r="2171" spans="1:5" x14ac:dyDescent="0.3">
      <c r="A2171" s="3">
        <v>216.9</v>
      </c>
      <c r="B2171" s="3">
        <v>12944.98047</v>
      </c>
      <c r="C2171" s="3" t="s">
        <v>1849</v>
      </c>
      <c r="D2171" s="3">
        <v>12794.50488</v>
      </c>
      <c r="E2171" s="3" t="s">
        <v>1849</v>
      </c>
    </row>
    <row r="2172" spans="1:5" x14ac:dyDescent="0.3">
      <c r="A2172" s="3">
        <v>217</v>
      </c>
      <c r="B2172" s="3">
        <v>12944.98242</v>
      </c>
      <c r="C2172" s="3" t="s">
        <v>1849</v>
      </c>
      <c r="D2172" s="3">
        <v>12795.58008</v>
      </c>
      <c r="E2172" s="3" t="s">
        <v>1849</v>
      </c>
    </row>
    <row r="2173" spans="1:5" x14ac:dyDescent="0.3">
      <c r="A2173" s="3">
        <v>217.1</v>
      </c>
      <c r="B2173" s="3">
        <v>12944.98438</v>
      </c>
      <c r="C2173" s="3" t="s">
        <v>1849</v>
      </c>
      <c r="D2173" s="3">
        <v>12796.5625</v>
      </c>
      <c r="E2173" s="3" t="s">
        <v>1849</v>
      </c>
    </row>
    <row r="2174" spans="1:5" x14ac:dyDescent="0.3">
      <c r="A2174" s="3">
        <v>217.2</v>
      </c>
      <c r="B2174" s="3">
        <v>12944.985350000001</v>
      </c>
      <c r="C2174" s="3" t="s">
        <v>1849</v>
      </c>
      <c r="D2174" s="3">
        <v>12797.460940000001</v>
      </c>
      <c r="E2174" s="3" t="s">
        <v>1849</v>
      </c>
    </row>
    <row r="2175" spans="1:5" x14ac:dyDescent="0.3">
      <c r="A2175" s="3">
        <v>217.3</v>
      </c>
      <c r="B2175" s="3">
        <v>12944.98633</v>
      </c>
      <c r="C2175" s="3" t="s">
        <v>1849</v>
      </c>
      <c r="D2175" s="3">
        <v>12798.282230000001</v>
      </c>
      <c r="E2175" s="3" t="s">
        <v>1849</v>
      </c>
    </row>
    <row r="2176" spans="1:5" x14ac:dyDescent="0.3">
      <c r="A2176" s="3">
        <v>217.4</v>
      </c>
      <c r="B2176" s="3">
        <v>12944.987300000001</v>
      </c>
      <c r="C2176" s="3" t="s">
        <v>1849</v>
      </c>
      <c r="D2176" s="3">
        <v>12799.032230000001</v>
      </c>
      <c r="E2176" s="3" t="s">
        <v>1849</v>
      </c>
    </row>
    <row r="2177" spans="1:5" x14ac:dyDescent="0.3">
      <c r="A2177" s="3">
        <v>217.5</v>
      </c>
      <c r="B2177" s="3">
        <v>12944.98828</v>
      </c>
      <c r="C2177" s="3" t="s">
        <v>1849</v>
      </c>
      <c r="D2177" s="3">
        <v>12799.717769999999</v>
      </c>
      <c r="E2177" s="3" t="s">
        <v>1849</v>
      </c>
    </row>
    <row r="2178" spans="1:5" x14ac:dyDescent="0.3">
      <c r="A2178" s="3">
        <v>217.6</v>
      </c>
      <c r="B2178" s="3">
        <v>12944.98926</v>
      </c>
      <c r="C2178" s="3" t="s">
        <v>1849</v>
      </c>
      <c r="D2178" s="3">
        <v>12800.344730000001</v>
      </c>
      <c r="E2178" s="3" t="s">
        <v>1849</v>
      </c>
    </row>
    <row r="2179" spans="1:5" x14ac:dyDescent="0.3">
      <c r="A2179" s="3">
        <v>217.7</v>
      </c>
      <c r="B2179" s="3">
        <v>12944.990229999999</v>
      </c>
      <c r="C2179" s="3" t="s">
        <v>1849</v>
      </c>
      <c r="D2179" s="3">
        <v>12800.91797</v>
      </c>
      <c r="E2179" s="3" t="s">
        <v>1849</v>
      </c>
    </row>
    <row r="2180" spans="1:5" x14ac:dyDescent="0.3">
      <c r="A2180" s="3">
        <v>217.8</v>
      </c>
      <c r="B2180" s="3">
        <v>12944.99121</v>
      </c>
      <c r="C2180" s="3" t="s">
        <v>1849</v>
      </c>
      <c r="D2180" s="3">
        <v>12801.441409999999</v>
      </c>
      <c r="E2180" s="3" t="s">
        <v>1849</v>
      </c>
    </row>
    <row r="2181" spans="1:5" x14ac:dyDescent="0.3">
      <c r="A2181" s="3">
        <v>217.9</v>
      </c>
      <c r="B2181" s="3">
        <v>12944.992190000001</v>
      </c>
      <c r="C2181" s="3" t="s">
        <v>1849</v>
      </c>
      <c r="D2181" s="3">
        <v>12801.91992</v>
      </c>
      <c r="E2181" s="3" t="s">
        <v>1849</v>
      </c>
    </row>
    <row r="2182" spans="1:5" x14ac:dyDescent="0.3">
      <c r="A2182" s="3">
        <v>218</v>
      </c>
      <c r="B2182" s="3">
        <v>12944.99316</v>
      </c>
      <c r="C2182" s="3" t="s">
        <v>1849</v>
      </c>
      <c r="D2182" s="3">
        <v>12802.35742</v>
      </c>
      <c r="E2182" s="3" t="s">
        <v>1849</v>
      </c>
    </row>
    <row r="2183" spans="1:5" x14ac:dyDescent="0.3">
      <c r="A2183" s="3">
        <v>218.1</v>
      </c>
      <c r="B2183" s="3">
        <v>12944.994140000001</v>
      </c>
      <c r="C2183" s="3" t="s">
        <v>1849</v>
      </c>
      <c r="D2183" s="3">
        <v>12802.75684</v>
      </c>
      <c r="E2183" s="3" t="s">
        <v>1849</v>
      </c>
    </row>
    <row r="2184" spans="1:5" x14ac:dyDescent="0.3">
      <c r="A2184" s="3">
        <v>218.2</v>
      </c>
      <c r="B2184" s="3">
        <v>12944.99512</v>
      </c>
      <c r="C2184" s="3" t="s">
        <v>1849</v>
      </c>
      <c r="D2184" s="3">
        <v>12803.122069999999</v>
      </c>
      <c r="E2184" s="3" t="s">
        <v>1849</v>
      </c>
    </row>
    <row r="2185" spans="1:5" x14ac:dyDescent="0.3">
      <c r="A2185" s="3">
        <v>218.3</v>
      </c>
      <c r="B2185" s="3">
        <v>12944.99512</v>
      </c>
      <c r="C2185" s="3" t="s">
        <v>1849</v>
      </c>
      <c r="D2185" s="3">
        <v>12803.456050000001</v>
      </c>
      <c r="E2185" s="3" t="s">
        <v>1849</v>
      </c>
    </row>
    <row r="2186" spans="1:5" x14ac:dyDescent="0.3">
      <c r="A2186" s="3">
        <v>218.4</v>
      </c>
      <c r="B2186" s="3">
        <v>12944.99512</v>
      </c>
      <c r="C2186" s="3" t="s">
        <v>1849</v>
      </c>
      <c r="D2186" s="3">
        <v>12803.76074</v>
      </c>
      <c r="E2186" s="3" t="s">
        <v>1849</v>
      </c>
    </row>
    <row r="2187" spans="1:5" x14ac:dyDescent="0.3">
      <c r="A2187" s="3">
        <v>218.5</v>
      </c>
      <c r="B2187" s="3">
        <v>12944.99512</v>
      </c>
      <c r="C2187" s="3" t="s">
        <v>1849</v>
      </c>
      <c r="D2187" s="3">
        <v>12804.039059999999</v>
      </c>
      <c r="E2187" s="3" t="s">
        <v>1849</v>
      </c>
    </row>
    <row r="2188" spans="1:5" x14ac:dyDescent="0.3">
      <c r="A2188" s="3">
        <v>218.6</v>
      </c>
      <c r="B2188" s="3">
        <v>12944.99512</v>
      </c>
      <c r="C2188" s="3" t="s">
        <v>1849</v>
      </c>
      <c r="D2188" s="3">
        <v>12804.293949999999</v>
      </c>
      <c r="E2188" s="3" t="s">
        <v>1849</v>
      </c>
    </row>
    <row r="2189" spans="1:5" x14ac:dyDescent="0.3">
      <c r="A2189" s="3">
        <v>218.7</v>
      </c>
      <c r="B2189" s="3">
        <v>12944.99512</v>
      </c>
      <c r="C2189" s="3" t="s">
        <v>1849</v>
      </c>
      <c r="D2189" s="3">
        <v>12804.52637</v>
      </c>
      <c r="E2189" s="3" t="s">
        <v>1849</v>
      </c>
    </row>
    <row r="2190" spans="1:5" x14ac:dyDescent="0.3">
      <c r="A2190" s="3">
        <v>218.8</v>
      </c>
      <c r="B2190" s="3">
        <v>12944.99512</v>
      </c>
      <c r="C2190" s="3" t="s">
        <v>1849</v>
      </c>
      <c r="D2190" s="3">
        <v>12804.73926</v>
      </c>
      <c r="E2190" s="3" t="s">
        <v>1849</v>
      </c>
    </row>
    <row r="2191" spans="1:5" x14ac:dyDescent="0.3">
      <c r="A2191" s="3">
        <v>218.9</v>
      </c>
      <c r="B2191" s="3">
        <v>12944.99512</v>
      </c>
      <c r="C2191" s="3" t="s">
        <v>1849</v>
      </c>
      <c r="D2191" s="3">
        <v>12804.933590000001</v>
      </c>
      <c r="E2191" s="3" t="s">
        <v>1849</v>
      </c>
    </row>
    <row r="2192" spans="1:5" x14ac:dyDescent="0.3">
      <c r="A2192" s="3">
        <v>219</v>
      </c>
      <c r="B2192" s="3">
        <v>12944.99512</v>
      </c>
      <c r="C2192" s="3" t="s">
        <v>1849</v>
      </c>
      <c r="D2192" s="3">
        <v>12805.11133</v>
      </c>
      <c r="E2192" s="3" t="s">
        <v>1849</v>
      </c>
    </row>
    <row r="2193" spans="1:5" x14ac:dyDescent="0.3">
      <c r="A2193" s="3">
        <v>219.1</v>
      </c>
      <c r="B2193" s="3">
        <v>12944.99512</v>
      </c>
      <c r="C2193" s="3" t="s">
        <v>1849</v>
      </c>
      <c r="D2193" s="3">
        <v>12805.273440000001</v>
      </c>
      <c r="E2193" s="3" t="s">
        <v>1849</v>
      </c>
    </row>
    <row r="2194" spans="1:5" x14ac:dyDescent="0.3">
      <c r="A2194" s="3">
        <v>219.2</v>
      </c>
      <c r="B2194" s="3">
        <v>12944.99512</v>
      </c>
      <c r="C2194" s="3" t="s">
        <v>1849</v>
      </c>
      <c r="D2194" s="3">
        <v>12805.42188</v>
      </c>
      <c r="E2194" s="3" t="s">
        <v>1849</v>
      </c>
    </row>
    <row r="2195" spans="1:5" x14ac:dyDescent="0.3">
      <c r="A2195" s="3">
        <v>219.3</v>
      </c>
      <c r="B2195" s="3">
        <v>12944.99512</v>
      </c>
      <c r="C2195" s="3" t="s">
        <v>1849</v>
      </c>
      <c r="D2195" s="3">
        <v>12805.55762</v>
      </c>
      <c r="E2195" s="3" t="s">
        <v>1849</v>
      </c>
    </row>
    <row r="2196" spans="1:5" x14ac:dyDescent="0.3">
      <c r="A2196" s="3">
        <v>219.4</v>
      </c>
      <c r="B2196" s="3">
        <v>12944.99512</v>
      </c>
      <c r="C2196" s="3" t="s">
        <v>1849</v>
      </c>
      <c r="D2196" s="3">
        <v>12805.681640000001</v>
      </c>
      <c r="E2196" s="3" t="s">
        <v>1849</v>
      </c>
    </row>
    <row r="2197" spans="1:5" x14ac:dyDescent="0.3">
      <c r="A2197" s="3">
        <v>219.5</v>
      </c>
      <c r="B2197" s="3">
        <v>12944.99512</v>
      </c>
      <c r="C2197" s="3" t="s">
        <v>1849</v>
      </c>
      <c r="D2197" s="3">
        <v>12805.79492</v>
      </c>
      <c r="E2197" s="3" t="s">
        <v>1849</v>
      </c>
    </row>
    <row r="2198" spans="1:5" x14ac:dyDescent="0.3">
      <c r="A2198" s="3">
        <v>219.6</v>
      </c>
      <c r="B2198" s="3">
        <v>12944.99512</v>
      </c>
      <c r="C2198" s="3" t="s">
        <v>1849</v>
      </c>
      <c r="D2198" s="3">
        <v>12805.898440000001</v>
      </c>
      <c r="E2198" s="3" t="s">
        <v>1849</v>
      </c>
    </row>
    <row r="2199" spans="1:5" x14ac:dyDescent="0.3">
      <c r="A2199" s="3">
        <v>219.7</v>
      </c>
      <c r="B2199" s="3">
        <v>12944.99512</v>
      </c>
      <c r="C2199" s="3" t="s">
        <v>1849</v>
      </c>
      <c r="D2199" s="3">
        <v>12805.99316</v>
      </c>
      <c r="E2199" s="3" t="s">
        <v>1849</v>
      </c>
    </row>
    <row r="2200" spans="1:5" x14ac:dyDescent="0.3">
      <c r="A2200" s="3">
        <v>219.8</v>
      </c>
      <c r="B2200" s="3">
        <v>12944.99512</v>
      </c>
      <c r="C2200" s="3" t="s">
        <v>1849</v>
      </c>
      <c r="D2200" s="3">
        <v>12806.08008</v>
      </c>
      <c r="E2200" s="3" t="s">
        <v>1849</v>
      </c>
    </row>
    <row r="2201" spans="1:5" x14ac:dyDescent="0.3">
      <c r="A2201" s="3">
        <v>219.9</v>
      </c>
      <c r="B2201" s="3">
        <v>12944.99512</v>
      </c>
      <c r="C2201" s="3" t="s">
        <v>1849</v>
      </c>
      <c r="D2201" s="3">
        <v>12806.159180000001</v>
      </c>
      <c r="E2201" s="3" t="s">
        <v>1849</v>
      </c>
    </row>
    <row r="2202" spans="1:5" x14ac:dyDescent="0.3">
      <c r="A2202" s="3">
        <v>220</v>
      </c>
      <c r="B2202" s="3">
        <v>12944.99512</v>
      </c>
      <c r="C2202" s="3" t="s">
        <v>1849</v>
      </c>
      <c r="D2202" s="3">
        <v>12806.231449999999</v>
      </c>
      <c r="E2202" s="3" t="s">
        <v>1849</v>
      </c>
    </row>
    <row r="2203" spans="1:5" x14ac:dyDescent="0.3">
      <c r="A2203" s="3">
        <v>220.1</v>
      </c>
      <c r="B2203" s="3">
        <v>12944.99512</v>
      </c>
      <c r="C2203" s="3" t="s">
        <v>1849</v>
      </c>
      <c r="D2203" s="3">
        <v>12806.297850000001</v>
      </c>
      <c r="E2203" s="3" t="s">
        <v>1849</v>
      </c>
    </row>
    <row r="2204" spans="1:5" x14ac:dyDescent="0.3">
      <c r="A2204" s="3">
        <v>220.2</v>
      </c>
      <c r="B2204" s="3">
        <v>12944.99512</v>
      </c>
      <c r="C2204" s="3" t="s">
        <v>1849</v>
      </c>
      <c r="D2204" s="3">
        <v>12806.358399999999</v>
      </c>
      <c r="E2204" s="3" t="s">
        <v>1849</v>
      </c>
    </row>
    <row r="2205" spans="1:5" x14ac:dyDescent="0.3">
      <c r="A2205" s="3">
        <v>220.3</v>
      </c>
      <c r="B2205" s="3">
        <v>12944.99512</v>
      </c>
      <c r="C2205" s="3" t="s">
        <v>1849</v>
      </c>
      <c r="D2205" s="3">
        <v>12806.414059999999</v>
      </c>
      <c r="E2205" s="3" t="s">
        <v>1849</v>
      </c>
    </row>
    <row r="2206" spans="1:5" x14ac:dyDescent="0.3">
      <c r="A2206" s="3">
        <v>220.4</v>
      </c>
      <c r="B2206" s="3">
        <v>12944.99512</v>
      </c>
      <c r="C2206" s="3" t="s">
        <v>1849</v>
      </c>
      <c r="D2206" s="3">
        <v>12806.464840000001</v>
      </c>
      <c r="E2206" s="3" t="s">
        <v>1849</v>
      </c>
    </row>
    <row r="2207" spans="1:5" x14ac:dyDescent="0.3">
      <c r="A2207" s="3">
        <v>220.5</v>
      </c>
      <c r="B2207" s="3">
        <v>12944.99512</v>
      </c>
      <c r="C2207" s="3" t="s">
        <v>1849</v>
      </c>
      <c r="D2207" s="3">
        <v>12806.51074</v>
      </c>
      <c r="E2207" s="3" t="s">
        <v>1849</v>
      </c>
    </row>
    <row r="2208" spans="1:5" x14ac:dyDescent="0.3">
      <c r="A2208" s="3">
        <v>220.6</v>
      </c>
      <c r="B2208" s="3">
        <v>12944.99512</v>
      </c>
      <c r="C2208" s="3" t="s">
        <v>1849</v>
      </c>
      <c r="D2208" s="3">
        <v>12806.552729999999</v>
      </c>
      <c r="E2208" s="3" t="s">
        <v>1849</v>
      </c>
    </row>
    <row r="2209" spans="1:5" x14ac:dyDescent="0.3">
      <c r="A2209" s="3">
        <v>220.7</v>
      </c>
      <c r="B2209" s="3">
        <v>12944.99512</v>
      </c>
      <c r="C2209" s="3" t="s">
        <v>1849</v>
      </c>
      <c r="D2209" s="3">
        <v>12806.590819999999</v>
      </c>
      <c r="E2209" s="3" t="s">
        <v>1849</v>
      </c>
    </row>
    <row r="2210" spans="1:5" x14ac:dyDescent="0.3">
      <c r="A2210" s="3">
        <v>220.8</v>
      </c>
      <c r="B2210" s="3">
        <v>12944.99512</v>
      </c>
      <c r="C2210" s="3" t="s">
        <v>1849</v>
      </c>
      <c r="D2210" s="3">
        <v>12806.625980000001</v>
      </c>
      <c r="E2210" s="3" t="s">
        <v>1849</v>
      </c>
    </row>
    <row r="2211" spans="1:5" x14ac:dyDescent="0.3">
      <c r="A2211" s="3">
        <v>220.9</v>
      </c>
      <c r="B2211" s="3">
        <v>12944.99512</v>
      </c>
      <c r="C2211" s="3" t="s">
        <v>1849</v>
      </c>
      <c r="D2211" s="3">
        <v>12806.6582</v>
      </c>
      <c r="E2211" s="3" t="s">
        <v>1849</v>
      </c>
    </row>
    <row r="2212" spans="1:5" x14ac:dyDescent="0.3">
      <c r="A2212" s="3">
        <v>221</v>
      </c>
      <c r="B2212" s="3">
        <v>12944.99512</v>
      </c>
      <c r="C2212" s="3" t="s">
        <v>1849</v>
      </c>
      <c r="D2212" s="3">
        <v>12806.6875</v>
      </c>
      <c r="E2212" s="3" t="s">
        <v>1849</v>
      </c>
    </row>
    <row r="2213" spans="1:5" x14ac:dyDescent="0.3">
      <c r="A2213" s="3">
        <v>221.1</v>
      </c>
      <c r="B2213" s="3">
        <v>12944.99512</v>
      </c>
      <c r="C2213" s="3" t="s">
        <v>1849</v>
      </c>
      <c r="D2213" s="3">
        <v>12806.714840000001</v>
      </c>
      <c r="E2213" s="3" t="s">
        <v>1849</v>
      </c>
    </row>
    <row r="2214" spans="1:5" x14ac:dyDescent="0.3">
      <c r="A2214" s="3">
        <v>221.2</v>
      </c>
      <c r="B2214" s="3">
        <v>12944.99512</v>
      </c>
      <c r="C2214" s="3" t="s">
        <v>1849</v>
      </c>
      <c r="D2214" s="3">
        <v>12806.73926</v>
      </c>
      <c r="E2214" s="3" t="s">
        <v>1849</v>
      </c>
    </row>
    <row r="2215" spans="1:5" x14ac:dyDescent="0.3">
      <c r="A2215" s="3">
        <v>221.3</v>
      </c>
      <c r="B2215" s="3">
        <v>12944.99512</v>
      </c>
      <c r="C2215" s="3" t="s">
        <v>1849</v>
      </c>
      <c r="D2215" s="3">
        <v>12806.76172</v>
      </c>
      <c r="E2215" s="3" t="s">
        <v>1849</v>
      </c>
    </row>
    <row r="2216" spans="1:5" x14ac:dyDescent="0.3">
      <c r="A2216" s="3">
        <v>221.4</v>
      </c>
      <c r="B2216" s="3">
        <v>12944.99512</v>
      </c>
      <c r="C2216" s="3" t="s">
        <v>1849</v>
      </c>
      <c r="D2216" s="3">
        <v>12806.782230000001</v>
      </c>
      <c r="E2216" s="3" t="s">
        <v>1849</v>
      </c>
    </row>
    <row r="2217" spans="1:5" x14ac:dyDescent="0.3">
      <c r="A2217" s="3">
        <v>221.5</v>
      </c>
      <c r="B2217" s="3">
        <v>12944.99512</v>
      </c>
      <c r="C2217" s="3" t="s">
        <v>1849</v>
      </c>
      <c r="D2217" s="3">
        <v>12806.80078</v>
      </c>
      <c r="E2217" s="3" t="s">
        <v>1849</v>
      </c>
    </row>
    <row r="2218" spans="1:5" x14ac:dyDescent="0.3">
      <c r="A2218" s="3">
        <v>221.6</v>
      </c>
      <c r="B2218" s="3">
        <v>12944.99512</v>
      </c>
      <c r="C2218" s="3" t="s">
        <v>1849</v>
      </c>
      <c r="D2218" s="3">
        <v>12806.818359999999</v>
      </c>
      <c r="E2218" s="3" t="s">
        <v>1849</v>
      </c>
    </row>
    <row r="2219" spans="1:5" x14ac:dyDescent="0.3">
      <c r="A2219" s="3">
        <v>221.7</v>
      </c>
      <c r="B2219" s="3">
        <v>12944.99512</v>
      </c>
      <c r="C2219" s="3" t="s">
        <v>1849</v>
      </c>
      <c r="D2219" s="3">
        <v>12806.833979999999</v>
      </c>
      <c r="E2219" s="3" t="s">
        <v>1849</v>
      </c>
    </row>
    <row r="2220" spans="1:5" x14ac:dyDescent="0.3">
      <c r="A2220" s="3">
        <v>221.8</v>
      </c>
      <c r="B2220" s="3">
        <v>12944.99512</v>
      </c>
      <c r="C2220" s="3" t="s">
        <v>1849</v>
      </c>
      <c r="D2220" s="3">
        <v>12806.84863</v>
      </c>
      <c r="E2220" s="3" t="s">
        <v>1849</v>
      </c>
    </row>
    <row r="2221" spans="1:5" x14ac:dyDescent="0.3">
      <c r="A2221" s="3">
        <v>221.9</v>
      </c>
      <c r="B2221" s="3">
        <v>12944.99512</v>
      </c>
      <c r="C2221" s="3" t="s">
        <v>1849</v>
      </c>
      <c r="D2221" s="3">
        <v>12806.86133</v>
      </c>
      <c r="E2221" s="3" t="s">
        <v>1849</v>
      </c>
    </row>
    <row r="2222" spans="1:5" x14ac:dyDescent="0.3">
      <c r="A2222" s="3">
        <v>222</v>
      </c>
      <c r="B2222" s="3">
        <v>12944.99512</v>
      </c>
      <c r="C2222" s="3" t="s">
        <v>1849</v>
      </c>
      <c r="D2222" s="3">
        <v>12806.87305</v>
      </c>
      <c r="E2222" s="3" t="s">
        <v>1849</v>
      </c>
    </row>
    <row r="2223" spans="1:5" x14ac:dyDescent="0.3">
      <c r="A2223" s="3">
        <v>222.1</v>
      </c>
      <c r="B2223" s="3">
        <v>12944.99512</v>
      </c>
      <c r="C2223" s="3" t="s">
        <v>1849</v>
      </c>
      <c r="D2223" s="3">
        <v>12806.88379</v>
      </c>
      <c r="E2223" s="3" t="s">
        <v>1849</v>
      </c>
    </row>
    <row r="2224" spans="1:5" x14ac:dyDescent="0.3">
      <c r="A2224" s="3">
        <v>222.2</v>
      </c>
      <c r="B2224" s="3">
        <v>12944.99512</v>
      </c>
      <c r="C2224" s="3" t="s">
        <v>1849</v>
      </c>
      <c r="D2224" s="3">
        <v>12806.893550000001</v>
      </c>
      <c r="E2224" s="3" t="s">
        <v>1849</v>
      </c>
    </row>
    <row r="2225" spans="1:5" x14ac:dyDescent="0.3">
      <c r="A2225" s="3">
        <v>222.3</v>
      </c>
      <c r="B2225" s="3">
        <v>12944.99512</v>
      </c>
      <c r="C2225" s="3" t="s">
        <v>1849</v>
      </c>
      <c r="D2225" s="3">
        <v>12806.902340000001</v>
      </c>
      <c r="E2225" s="3" t="s">
        <v>1849</v>
      </c>
    </row>
    <row r="2226" spans="1:5" x14ac:dyDescent="0.3">
      <c r="A2226" s="3">
        <v>222.4</v>
      </c>
      <c r="B2226" s="3">
        <v>12944.99512</v>
      </c>
      <c r="C2226" s="3" t="s">
        <v>1849</v>
      </c>
      <c r="D2226" s="3">
        <v>12806.91113</v>
      </c>
      <c r="E2226" s="3" t="s">
        <v>1849</v>
      </c>
    </row>
    <row r="2227" spans="1:5" x14ac:dyDescent="0.3">
      <c r="A2227" s="3">
        <v>222.5</v>
      </c>
      <c r="B2227" s="3">
        <v>12944.99512</v>
      </c>
      <c r="C2227" s="3" t="s">
        <v>1849</v>
      </c>
      <c r="D2227" s="3">
        <v>12806.918949999999</v>
      </c>
      <c r="E2227" s="3" t="s">
        <v>1849</v>
      </c>
    </row>
    <row r="2228" spans="1:5" x14ac:dyDescent="0.3">
      <c r="A2228" s="3">
        <v>222.6</v>
      </c>
      <c r="B2228" s="3">
        <v>12944.99512</v>
      </c>
      <c r="C2228" s="3" t="s">
        <v>1849</v>
      </c>
      <c r="D2228" s="3">
        <v>12806.92578</v>
      </c>
      <c r="E2228" s="3" t="s">
        <v>1849</v>
      </c>
    </row>
    <row r="2229" spans="1:5" x14ac:dyDescent="0.3">
      <c r="A2229" s="3">
        <v>222.7</v>
      </c>
      <c r="B2229" s="3">
        <v>12944.99512</v>
      </c>
      <c r="C2229" s="3" t="s">
        <v>1849</v>
      </c>
      <c r="D2229" s="3">
        <v>12806.93262</v>
      </c>
      <c r="E2229" s="3" t="s">
        <v>1849</v>
      </c>
    </row>
    <row r="2230" spans="1:5" x14ac:dyDescent="0.3">
      <c r="A2230" s="3">
        <v>222.8</v>
      </c>
      <c r="B2230" s="3">
        <v>12944.99512</v>
      </c>
      <c r="C2230" s="3" t="s">
        <v>1849</v>
      </c>
      <c r="D2230" s="3">
        <v>12806.938480000001</v>
      </c>
      <c r="E2230" s="3" t="s">
        <v>1849</v>
      </c>
    </row>
    <row r="2231" spans="1:5" x14ac:dyDescent="0.3">
      <c r="A2231" s="3">
        <v>222.9</v>
      </c>
      <c r="B2231" s="3">
        <v>12944.99512</v>
      </c>
      <c r="C2231" s="3" t="s">
        <v>1849</v>
      </c>
      <c r="D2231" s="3">
        <v>12806.943359999999</v>
      </c>
      <c r="E2231" s="3" t="s">
        <v>1849</v>
      </c>
    </row>
    <row r="2232" spans="1:5" x14ac:dyDescent="0.3">
      <c r="A2232" s="3">
        <v>223</v>
      </c>
      <c r="B2232" s="3">
        <v>12944.99512</v>
      </c>
      <c r="C2232" s="3" t="s">
        <v>1849</v>
      </c>
      <c r="D2232" s="3">
        <v>12806.94824</v>
      </c>
      <c r="E2232" s="3" t="s">
        <v>1849</v>
      </c>
    </row>
    <row r="2233" spans="1:5" x14ac:dyDescent="0.3">
      <c r="A2233" s="3">
        <v>223.11099999999999</v>
      </c>
      <c r="B2233" s="3">
        <v>12944.99512</v>
      </c>
      <c r="C2233" s="3" t="s">
        <v>1849</v>
      </c>
      <c r="D2233" s="3">
        <v>12806.95313</v>
      </c>
      <c r="E2233" s="3" t="s">
        <v>1849</v>
      </c>
    </row>
    <row r="2234" spans="1:5" x14ac:dyDescent="0.3">
      <c r="A2234" s="3">
        <v>223.23599999999999</v>
      </c>
      <c r="B2234" s="3">
        <v>12944.99512</v>
      </c>
      <c r="C2234" s="3" t="s">
        <v>1849</v>
      </c>
      <c r="D2234" s="3">
        <v>12806.95703</v>
      </c>
      <c r="E2234" s="3" t="s">
        <v>1849</v>
      </c>
    </row>
    <row r="2235" spans="1:5" x14ac:dyDescent="0.3">
      <c r="A2235" s="3">
        <v>223.3</v>
      </c>
      <c r="B2235" s="3">
        <v>12944.99512</v>
      </c>
      <c r="C2235" s="3" t="s">
        <v>1849</v>
      </c>
      <c r="D2235" s="3">
        <v>12806.960940000001</v>
      </c>
      <c r="E2235" s="3" t="s">
        <v>1849</v>
      </c>
    </row>
    <row r="2236" spans="1:5" x14ac:dyDescent="0.3">
      <c r="A2236" s="3">
        <v>223.4</v>
      </c>
      <c r="B2236" s="3">
        <v>12944.99512</v>
      </c>
      <c r="C2236" s="3" t="s">
        <v>1849</v>
      </c>
      <c r="D2236" s="3">
        <v>12806.96387</v>
      </c>
      <c r="E2236" s="3" t="s">
        <v>1849</v>
      </c>
    </row>
    <row r="2237" spans="1:5" x14ac:dyDescent="0.3">
      <c r="A2237" s="3">
        <v>223.5</v>
      </c>
      <c r="B2237" s="3">
        <v>12944.99512</v>
      </c>
      <c r="C2237" s="3" t="s">
        <v>1849</v>
      </c>
      <c r="D2237" s="3">
        <v>12806.9668</v>
      </c>
      <c r="E2237" s="3" t="s">
        <v>1849</v>
      </c>
    </row>
    <row r="2238" spans="1:5" x14ac:dyDescent="0.3">
      <c r="A2238" s="3">
        <v>223.6</v>
      </c>
      <c r="B2238" s="3">
        <v>12944.99512</v>
      </c>
      <c r="C2238" s="3" t="s">
        <v>1849</v>
      </c>
      <c r="D2238" s="3">
        <v>12806.969730000001</v>
      </c>
      <c r="E2238" s="3" t="s">
        <v>1849</v>
      </c>
    </row>
    <row r="2239" spans="1:5" x14ac:dyDescent="0.3">
      <c r="A2239" s="3">
        <v>223.785</v>
      </c>
      <c r="B2239" s="3">
        <v>12944.99512</v>
      </c>
      <c r="C2239" s="3" t="s">
        <v>1849</v>
      </c>
      <c r="D2239" s="3">
        <v>12806.972659999999</v>
      </c>
      <c r="E2239" s="3" t="s">
        <v>1849</v>
      </c>
    </row>
    <row r="2240" spans="1:5" x14ac:dyDescent="0.3">
      <c r="A2240" s="3">
        <v>223.84899999999999</v>
      </c>
      <c r="B2240" s="3">
        <v>12944.99512</v>
      </c>
      <c r="C2240" s="3" t="s">
        <v>1849</v>
      </c>
      <c r="D2240" s="3">
        <v>12806.974609999999</v>
      </c>
      <c r="E2240" s="3" t="s">
        <v>1849</v>
      </c>
    </row>
    <row r="2241" spans="1:5" x14ac:dyDescent="0.3">
      <c r="A2241" s="3">
        <v>223.9</v>
      </c>
      <c r="B2241" s="3">
        <v>12944.99512</v>
      </c>
      <c r="C2241" s="3" t="s">
        <v>1849</v>
      </c>
      <c r="D2241" s="3">
        <v>12806.976559999999</v>
      </c>
      <c r="E2241" s="3" t="s">
        <v>1849</v>
      </c>
    </row>
    <row r="2242" spans="1:5" x14ac:dyDescent="0.3">
      <c r="A2242" s="3">
        <v>224</v>
      </c>
      <c r="B2242" s="3">
        <v>12944.99512</v>
      </c>
      <c r="C2242" s="3" t="s">
        <v>1849</v>
      </c>
      <c r="D2242" s="3">
        <v>12806.978520000001</v>
      </c>
      <c r="E2242" s="3" t="s">
        <v>1849</v>
      </c>
    </row>
    <row r="2243" spans="1:5" x14ac:dyDescent="0.3">
      <c r="A2243" s="3">
        <v>224.1</v>
      </c>
      <c r="B2243" s="3">
        <v>12944.99512</v>
      </c>
      <c r="C2243" s="3" t="s">
        <v>1849</v>
      </c>
      <c r="D2243" s="3">
        <v>12806.98047</v>
      </c>
      <c r="E2243" s="3" t="s">
        <v>1849</v>
      </c>
    </row>
    <row r="2244" spans="1:5" x14ac:dyDescent="0.3">
      <c r="A2244" s="3">
        <v>224.2</v>
      </c>
      <c r="B2244" s="3">
        <v>12944.99512</v>
      </c>
      <c r="C2244" s="3" t="s">
        <v>1849</v>
      </c>
      <c r="D2244" s="3">
        <v>12806.98242</v>
      </c>
      <c r="E2244" s="3" t="s">
        <v>1849</v>
      </c>
    </row>
    <row r="2245" spans="1:5" x14ac:dyDescent="0.3">
      <c r="A2245" s="3">
        <v>224.32400000000001</v>
      </c>
      <c r="B2245" s="3">
        <v>12944.99512</v>
      </c>
      <c r="C2245" s="3" t="s">
        <v>1849</v>
      </c>
      <c r="D2245" s="3">
        <v>12806.98438</v>
      </c>
      <c r="E2245" s="3" t="s">
        <v>1849</v>
      </c>
    </row>
    <row r="2246" spans="1:5" x14ac:dyDescent="0.3">
      <c r="A2246" s="3">
        <v>224.4</v>
      </c>
      <c r="B2246" s="3">
        <v>12944.99512</v>
      </c>
      <c r="C2246" s="3" t="s">
        <v>1849</v>
      </c>
      <c r="D2246" s="3">
        <v>12806.985350000001</v>
      </c>
      <c r="E2246" s="3" t="s">
        <v>1849</v>
      </c>
    </row>
    <row r="2247" spans="1:5" x14ac:dyDescent="0.3">
      <c r="A2247" s="3">
        <v>224.5</v>
      </c>
      <c r="B2247" s="3">
        <v>12944.99512</v>
      </c>
      <c r="C2247" s="3" t="s">
        <v>1849</v>
      </c>
      <c r="D2247" s="3">
        <v>12806.98633</v>
      </c>
      <c r="E2247" s="3" t="s">
        <v>1849</v>
      </c>
    </row>
    <row r="2248" spans="1:5" x14ac:dyDescent="0.3">
      <c r="A2248" s="3">
        <v>224.6</v>
      </c>
      <c r="B2248" s="3">
        <v>12944.99512</v>
      </c>
      <c r="C2248" s="3" t="s">
        <v>1849</v>
      </c>
      <c r="D2248" s="3">
        <v>12806.987300000001</v>
      </c>
      <c r="E2248" s="3" t="s">
        <v>1849</v>
      </c>
    </row>
    <row r="2249" spans="1:5" x14ac:dyDescent="0.3">
      <c r="A2249" s="3">
        <v>224.7</v>
      </c>
      <c r="B2249" s="3">
        <v>12944.99512</v>
      </c>
      <c r="C2249" s="3" t="s">
        <v>1849</v>
      </c>
      <c r="D2249" s="3">
        <v>12806.98828</v>
      </c>
      <c r="E2249" s="3" t="s">
        <v>1849</v>
      </c>
    </row>
    <row r="2250" spans="1:5" x14ac:dyDescent="0.3">
      <c r="A2250" s="3">
        <v>224.8</v>
      </c>
      <c r="B2250" s="3">
        <v>12944.99512</v>
      </c>
      <c r="C2250" s="3" t="s">
        <v>1849</v>
      </c>
      <c r="D2250" s="3">
        <v>12806.98926</v>
      </c>
      <c r="E2250" s="3" t="s">
        <v>1849</v>
      </c>
    </row>
    <row r="2251" spans="1:5" x14ac:dyDescent="0.3">
      <c r="A2251" s="3">
        <v>224.9</v>
      </c>
      <c r="B2251" s="3">
        <v>12944.99512</v>
      </c>
      <c r="C2251" s="3" t="s">
        <v>1849</v>
      </c>
      <c r="D2251" s="3">
        <v>12806.990229999999</v>
      </c>
      <c r="E2251" s="3" t="s">
        <v>1849</v>
      </c>
    </row>
    <row r="2252" spans="1:5" x14ac:dyDescent="0.3">
      <c r="A2252" s="3">
        <v>225.01599999999999</v>
      </c>
      <c r="B2252" s="3">
        <v>12944.99512</v>
      </c>
      <c r="C2252" s="3" t="s">
        <v>1849</v>
      </c>
      <c r="D2252" s="3">
        <v>12806.99121</v>
      </c>
      <c r="E2252" s="3" t="s">
        <v>1849</v>
      </c>
    </row>
    <row r="2253" spans="1:5" x14ac:dyDescent="0.3">
      <c r="A2253" s="3">
        <v>225.1</v>
      </c>
      <c r="B2253" s="3">
        <v>12944.99512</v>
      </c>
      <c r="C2253" s="3" t="s">
        <v>1849</v>
      </c>
      <c r="D2253" s="3">
        <v>12806.992190000001</v>
      </c>
      <c r="E2253" s="3" t="s">
        <v>1849</v>
      </c>
    </row>
    <row r="2254" spans="1:5" x14ac:dyDescent="0.3">
      <c r="A2254" s="3">
        <v>225.2</v>
      </c>
      <c r="B2254" s="3">
        <v>12944.99512</v>
      </c>
      <c r="C2254" s="3" t="s">
        <v>1849</v>
      </c>
      <c r="D2254" s="3">
        <v>12806.99316</v>
      </c>
      <c r="E2254" s="3" t="s">
        <v>1849</v>
      </c>
    </row>
    <row r="2255" spans="1:5" x14ac:dyDescent="0.3">
      <c r="A2255" s="3">
        <v>225.3</v>
      </c>
      <c r="B2255" s="3">
        <v>12944.99512</v>
      </c>
      <c r="C2255" s="3" t="s">
        <v>1849</v>
      </c>
      <c r="D2255" s="3">
        <v>12806.994140000001</v>
      </c>
      <c r="E2255" s="3" t="s">
        <v>1849</v>
      </c>
    </row>
    <row r="2256" spans="1:5" x14ac:dyDescent="0.3">
      <c r="A2256" s="3">
        <v>225.4</v>
      </c>
      <c r="B2256" s="3">
        <v>12944.99512</v>
      </c>
      <c r="C2256" s="3" t="s">
        <v>1849</v>
      </c>
      <c r="D2256" s="3">
        <v>12806.99512</v>
      </c>
      <c r="E2256" s="3" t="s">
        <v>1849</v>
      </c>
    </row>
    <row r="2257" spans="1:5" x14ac:dyDescent="0.3">
      <c r="A2257" s="3">
        <v>225.5</v>
      </c>
      <c r="B2257" s="3">
        <v>12944.99512</v>
      </c>
      <c r="C2257" s="3" t="s">
        <v>1849</v>
      </c>
      <c r="D2257" s="3">
        <v>12806.99512</v>
      </c>
      <c r="E2257" s="3" t="s">
        <v>1849</v>
      </c>
    </row>
    <row r="2258" spans="1:5" x14ac:dyDescent="0.3">
      <c r="A2258" s="3">
        <v>225.6</v>
      </c>
      <c r="B2258" s="3">
        <v>12944.99512</v>
      </c>
      <c r="C2258" s="3" t="s">
        <v>1849</v>
      </c>
      <c r="D2258" s="3">
        <v>12806.99512</v>
      </c>
      <c r="E2258" s="3" t="s">
        <v>1849</v>
      </c>
    </row>
    <row r="2259" spans="1:5" x14ac:dyDescent="0.3">
      <c r="A2259" s="3">
        <v>225.7</v>
      </c>
      <c r="B2259" s="3">
        <v>12944.99512</v>
      </c>
      <c r="C2259" s="3" t="s">
        <v>1849</v>
      </c>
      <c r="D2259" s="3">
        <v>12806.99512</v>
      </c>
      <c r="E2259" s="3" t="s">
        <v>1849</v>
      </c>
    </row>
    <row r="2260" spans="1:5" x14ac:dyDescent="0.3">
      <c r="A2260" s="3">
        <v>225.8</v>
      </c>
      <c r="B2260" s="3">
        <v>12944.99512</v>
      </c>
      <c r="C2260" s="3" t="s">
        <v>1849</v>
      </c>
      <c r="D2260" s="3">
        <v>12806.99512</v>
      </c>
      <c r="E2260" s="3" t="s">
        <v>1849</v>
      </c>
    </row>
    <row r="2261" spans="1:5" x14ac:dyDescent="0.3">
      <c r="A2261" s="3">
        <v>225.9</v>
      </c>
      <c r="B2261" s="3">
        <v>12944.99512</v>
      </c>
      <c r="C2261" s="3" t="s">
        <v>1849</v>
      </c>
      <c r="D2261" s="3">
        <v>12806.99512</v>
      </c>
      <c r="E2261" s="3" t="s">
        <v>1849</v>
      </c>
    </row>
    <row r="2262" spans="1:5" x14ac:dyDescent="0.3">
      <c r="A2262" s="3">
        <v>226</v>
      </c>
      <c r="B2262" s="3">
        <v>12944.99512</v>
      </c>
      <c r="C2262" s="3" t="s">
        <v>1849</v>
      </c>
      <c r="D2262" s="3">
        <v>12806.99512</v>
      </c>
      <c r="E2262" s="3" t="s">
        <v>1849</v>
      </c>
    </row>
    <row r="2263" spans="1:5" x14ac:dyDescent="0.3">
      <c r="A2263" s="3">
        <v>226.1</v>
      </c>
      <c r="B2263" s="3">
        <v>12944.99512</v>
      </c>
      <c r="C2263" s="3" t="s">
        <v>1849</v>
      </c>
      <c r="D2263" s="3">
        <v>12806.99512</v>
      </c>
      <c r="E2263" s="3" t="s">
        <v>1849</v>
      </c>
    </row>
    <row r="2264" spans="1:5" x14ac:dyDescent="0.3">
      <c r="A2264" s="3">
        <v>226.2</v>
      </c>
      <c r="B2264" s="3">
        <v>12944.99512</v>
      </c>
      <c r="C2264" s="3" t="s">
        <v>1849</v>
      </c>
      <c r="D2264" s="3">
        <v>12806.99512</v>
      </c>
      <c r="E2264" s="3" t="s">
        <v>1849</v>
      </c>
    </row>
    <row r="2265" spans="1:5" x14ac:dyDescent="0.3">
      <c r="A2265" s="3">
        <v>226.3</v>
      </c>
      <c r="B2265" s="3">
        <v>12944.99512</v>
      </c>
      <c r="C2265" s="3" t="s">
        <v>1849</v>
      </c>
      <c r="D2265" s="3">
        <v>12806.99512</v>
      </c>
      <c r="E2265" s="3" t="s">
        <v>1849</v>
      </c>
    </row>
    <row r="2266" spans="1:5" x14ac:dyDescent="0.3">
      <c r="A2266" s="3">
        <v>226.4</v>
      </c>
      <c r="B2266" s="3">
        <v>12944.99512</v>
      </c>
      <c r="C2266" s="3" t="s">
        <v>1849</v>
      </c>
      <c r="D2266" s="3">
        <v>12806.99512</v>
      </c>
      <c r="E2266" s="3" t="s">
        <v>1849</v>
      </c>
    </row>
    <row r="2267" spans="1:5" x14ac:dyDescent="0.3">
      <c r="A2267" s="3">
        <v>226.5</v>
      </c>
      <c r="B2267" s="3">
        <v>12944.99512</v>
      </c>
      <c r="C2267" s="3" t="s">
        <v>1849</v>
      </c>
      <c r="D2267" s="3">
        <v>12806.99512</v>
      </c>
      <c r="E2267" s="3" t="s">
        <v>1849</v>
      </c>
    </row>
    <row r="2268" spans="1:5" x14ac:dyDescent="0.3">
      <c r="A2268" s="3">
        <v>226.6</v>
      </c>
      <c r="B2268" s="3">
        <v>12944.99512</v>
      </c>
      <c r="C2268" s="3" t="s">
        <v>1849</v>
      </c>
      <c r="D2268" s="3">
        <v>12806.99512</v>
      </c>
      <c r="E2268" s="3" t="s">
        <v>1849</v>
      </c>
    </row>
    <row r="2269" spans="1:5" x14ac:dyDescent="0.3">
      <c r="A2269" s="3">
        <v>226.7</v>
      </c>
      <c r="B2269" s="3">
        <v>12944.99512</v>
      </c>
      <c r="C2269" s="3" t="s">
        <v>1849</v>
      </c>
      <c r="D2269" s="3">
        <v>12806.99512</v>
      </c>
      <c r="E2269" s="3" t="s">
        <v>1849</v>
      </c>
    </row>
    <row r="2270" spans="1:5" x14ac:dyDescent="0.3">
      <c r="A2270" s="3">
        <v>226.8</v>
      </c>
      <c r="B2270" s="3">
        <v>12944.99512</v>
      </c>
      <c r="C2270" s="3" t="s">
        <v>1849</v>
      </c>
      <c r="D2270" s="3">
        <v>12806.99512</v>
      </c>
      <c r="E2270" s="3" t="s">
        <v>1849</v>
      </c>
    </row>
    <row r="2271" spans="1:5" x14ac:dyDescent="0.3">
      <c r="A2271" s="3">
        <v>226.9</v>
      </c>
      <c r="B2271" s="3">
        <v>12944.99512</v>
      </c>
      <c r="C2271" s="3" t="s">
        <v>1849</v>
      </c>
      <c r="D2271" s="3">
        <v>12806.99512</v>
      </c>
      <c r="E2271" s="3" t="s">
        <v>1849</v>
      </c>
    </row>
    <row r="2272" spans="1:5" x14ac:dyDescent="0.3">
      <c r="A2272" s="3">
        <v>227</v>
      </c>
      <c r="B2272" s="3">
        <v>12944.99512</v>
      </c>
      <c r="C2272" s="3" t="s">
        <v>1849</v>
      </c>
      <c r="D2272" s="3">
        <v>12806.99512</v>
      </c>
      <c r="E2272" s="3" t="s">
        <v>1849</v>
      </c>
    </row>
    <row r="2273" spans="1:5" x14ac:dyDescent="0.3">
      <c r="A2273" s="3">
        <v>227.1</v>
      </c>
      <c r="B2273" s="3">
        <v>12944.99512</v>
      </c>
      <c r="C2273" s="3" t="s">
        <v>1849</v>
      </c>
      <c r="D2273" s="3">
        <v>12806.99512</v>
      </c>
      <c r="E2273" s="3" t="s">
        <v>1849</v>
      </c>
    </row>
    <row r="2274" spans="1:5" x14ac:dyDescent="0.3">
      <c r="A2274" s="3">
        <v>227.2</v>
      </c>
      <c r="B2274" s="3">
        <v>12944.99512</v>
      </c>
      <c r="C2274" s="3" t="s">
        <v>1849</v>
      </c>
      <c r="D2274" s="3">
        <v>12806.99512</v>
      </c>
      <c r="E2274" s="3" t="s">
        <v>1849</v>
      </c>
    </row>
    <row r="2275" spans="1:5" x14ac:dyDescent="0.3">
      <c r="A2275" s="3">
        <v>227.3</v>
      </c>
      <c r="B2275" s="3">
        <v>12944.99512</v>
      </c>
      <c r="C2275" s="3" t="s">
        <v>1849</v>
      </c>
      <c r="D2275" s="3">
        <v>12806.99512</v>
      </c>
      <c r="E2275" s="3" t="s">
        <v>1849</v>
      </c>
    </row>
    <row r="2276" spans="1:5" x14ac:dyDescent="0.3">
      <c r="A2276" s="3">
        <v>227.4</v>
      </c>
      <c r="B2276" s="3">
        <v>12944.99512</v>
      </c>
      <c r="C2276" s="3" t="s">
        <v>1849</v>
      </c>
      <c r="D2276" s="3">
        <v>12806.99512</v>
      </c>
      <c r="E2276" s="3" t="s">
        <v>1849</v>
      </c>
    </row>
    <row r="2277" spans="1:5" x14ac:dyDescent="0.3">
      <c r="A2277" s="3">
        <v>227.5</v>
      </c>
      <c r="B2277" s="3">
        <v>12944.99512</v>
      </c>
      <c r="C2277" s="3" t="s">
        <v>1849</v>
      </c>
      <c r="D2277" s="3">
        <v>12806.99512</v>
      </c>
      <c r="E2277" s="3" t="s">
        <v>1849</v>
      </c>
    </row>
    <row r="2278" spans="1:5" x14ac:dyDescent="0.3">
      <c r="A2278" s="3">
        <v>227.6</v>
      </c>
      <c r="B2278" s="3">
        <v>12944.99512</v>
      </c>
      <c r="C2278" s="3" t="s">
        <v>1849</v>
      </c>
      <c r="D2278" s="3">
        <v>12806.99512</v>
      </c>
      <c r="E2278" s="3" t="s">
        <v>1849</v>
      </c>
    </row>
    <row r="2279" spans="1:5" x14ac:dyDescent="0.3">
      <c r="A2279" s="3">
        <v>227.7</v>
      </c>
      <c r="B2279" s="3">
        <v>12944.99512</v>
      </c>
      <c r="C2279" s="3" t="s">
        <v>1849</v>
      </c>
      <c r="D2279" s="3">
        <v>12806.99512</v>
      </c>
      <c r="E2279" s="3" t="s">
        <v>1849</v>
      </c>
    </row>
    <row r="2280" spans="1:5" x14ac:dyDescent="0.3">
      <c r="A2280" s="3">
        <v>227.8</v>
      </c>
      <c r="B2280" s="3">
        <v>12944.99512</v>
      </c>
      <c r="C2280" s="3" t="s">
        <v>1849</v>
      </c>
      <c r="D2280" s="3">
        <v>12806.99512</v>
      </c>
      <c r="E2280" s="3" t="s">
        <v>1849</v>
      </c>
    </row>
    <row r="2281" spans="1:5" x14ac:dyDescent="0.3">
      <c r="A2281" s="3">
        <v>227.9</v>
      </c>
      <c r="B2281" s="3">
        <v>12944.99512</v>
      </c>
      <c r="C2281" s="3" t="s">
        <v>1849</v>
      </c>
      <c r="D2281" s="3">
        <v>12806.99512</v>
      </c>
      <c r="E2281" s="3" t="s">
        <v>1849</v>
      </c>
    </row>
    <row r="2282" spans="1:5" x14ac:dyDescent="0.3">
      <c r="A2282" s="3">
        <v>228</v>
      </c>
      <c r="B2282" s="3">
        <v>12944.99512</v>
      </c>
      <c r="C2282" s="3" t="s">
        <v>1849</v>
      </c>
      <c r="D2282" s="3">
        <v>12806.99512</v>
      </c>
      <c r="E2282" s="3" t="s">
        <v>1849</v>
      </c>
    </row>
    <row r="2283" spans="1:5" x14ac:dyDescent="0.3">
      <c r="A2283" s="3">
        <v>228.1</v>
      </c>
      <c r="B2283" s="3">
        <v>12944.99512</v>
      </c>
      <c r="C2283" s="3" t="s">
        <v>1849</v>
      </c>
      <c r="D2283" s="3">
        <v>12806.99512</v>
      </c>
      <c r="E2283" s="3" t="s">
        <v>1849</v>
      </c>
    </row>
    <row r="2284" spans="1:5" x14ac:dyDescent="0.3">
      <c r="A2284" s="3">
        <v>228.2</v>
      </c>
      <c r="B2284" s="3">
        <v>12944.99512</v>
      </c>
      <c r="C2284" s="3" t="s">
        <v>1849</v>
      </c>
      <c r="D2284" s="3">
        <v>12806.99512</v>
      </c>
      <c r="E2284" s="3" t="s">
        <v>1849</v>
      </c>
    </row>
    <row r="2285" spans="1:5" x14ac:dyDescent="0.3">
      <c r="A2285" s="3">
        <v>228.3</v>
      </c>
      <c r="B2285" s="3">
        <v>12944.99512</v>
      </c>
      <c r="C2285" s="3" t="s">
        <v>1849</v>
      </c>
      <c r="D2285" s="3">
        <v>12806.99512</v>
      </c>
      <c r="E2285" s="3" t="s">
        <v>1849</v>
      </c>
    </row>
    <row r="2286" spans="1:5" x14ac:dyDescent="0.3">
      <c r="A2286" s="3">
        <v>228.4</v>
      </c>
      <c r="B2286" s="3">
        <v>12944.99512</v>
      </c>
      <c r="C2286" s="3" t="s">
        <v>1849</v>
      </c>
      <c r="D2286" s="3">
        <v>12806.99512</v>
      </c>
      <c r="E2286" s="3" t="s">
        <v>1849</v>
      </c>
    </row>
    <row r="2287" spans="1:5" x14ac:dyDescent="0.3">
      <c r="A2287" s="3">
        <v>228.5</v>
      </c>
      <c r="B2287" s="3">
        <v>12944.99512</v>
      </c>
      <c r="C2287" s="3" t="s">
        <v>1849</v>
      </c>
      <c r="D2287" s="3">
        <v>12806.99512</v>
      </c>
      <c r="E2287" s="3" t="s">
        <v>1849</v>
      </c>
    </row>
    <row r="2288" spans="1:5" x14ac:dyDescent="0.3">
      <c r="A2288" s="3">
        <v>228.6</v>
      </c>
      <c r="B2288" s="3">
        <v>12978.648440000001</v>
      </c>
      <c r="C2288" s="3" t="s">
        <v>1849</v>
      </c>
      <c r="D2288" s="3">
        <v>12806.99512</v>
      </c>
      <c r="E2288" s="3" t="s">
        <v>1849</v>
      </c>
    </row>
    <row r="2289" spans="1:5" x14ac:dyDescent="0.3">
      <c r="A2289" s="3">
        <v>228.7</v>
      </c>
      <c r="B2289" s="3">
        <v>13009.405269999999</v>
      </c>
      <c r="C2289" s="3" t="s">
        <v>1849</v>
      </c>
      <c r="D2289" s="3">
        <v>12806.99512</v>
      </c>
      <c r="E2289" s="3" t="s">
        <v>1849</v>
      </c>
    </row>
    <row r="2290" spans="1:5" x14ac:dyDescent="0.3">
      <c r="A2290" s="3">
        <v>228.8</v>
      </c>
      <c r="B2290" s="3">
        <v>13037.514649999999</v>
      </c>
      <c r="C2290" s="3" t="s">
        <v>1849</v>
      </c>
      <c r="D2290" s="3">
        <v>12337.14551</v>
      </c>
      <c r="E2290" s="3" t="s">
        <v>1849</v>
      </c>
    </row>
    <row r="2291" spans="1:5" x14ac:dyDescent="0.3">
      <c r="A2291" s="3">
        <v>228.9</v>
      </c>
      <c r="B2291" s="3">
        <v>13063.20508</v>
      </c>
      <c r="C2291" s="3" t="s">
        <v>1849</v>
      </c>
      <c r="D2291" s="3">
        <v>11907.735350000001</v>
      </c>
      <c r="E2291" s="3" t="s">
        <v>1849</v>
      </c>
    </row>
    <row r="2292" spans="1:5" x14ac:dyDescent="0.3">
      <c r="A2292" s="3">
        <v>229</v>
      </c>
      <c r="B2292" s="3">
        <v>13086.684569999999</v>
      </c>
      <c r="C2292" s="3" t="s">
        <v>1849</v>
      </c>
      <c r="D2292" s="3">
        <v>11515.284180000001</v>
      </c>
      <c r="E2292" s="3" t="s">
        <v>1849</v>
      </c>
    </row>
    <row r="2293" spans="1:5" x14ac:dyDescent="0.3">
      <c r="A2293" s="3">
        <v>229.1</v>
      </c>
      <c r="B2293" s="3">
        <v>13108.14258</v>
      </c>
      <c r="C2293" s="3" t="s">
        <v>1849</v>
      </c>
      <c r="D2293" s="3">
        <v>11156.61133</v>
      </c>
      <c r="E2293" s="3" t="s">
        <v>1849</v>
      </c>
    </row>
    <row r="2294" spans="1:5" x14ac:dyDescent="0.3">
      <c r="A2294" s="3">
        <v>229.2</v>
      </c>
      <c r="B2294" s="3">
        <v>13127.753909999999</v>
      </c>
      <c r="C2294" s="3" t="s">
        <v>1849</v>
      </c>
      <c r="D2294" s="3">
        <v>10828.808590000001</v>
      </c>
      <c r="E2294" s="3" t="s">
        <v>1849</v>
      </c>
    </row>
    <row r="2295" spans="1:5" x14ac:dyDescent="0.3">
      <c r="A2295" s="3">
        <v>229.3</v>
      </c>
      <c r="B2295" s="3">
        <v>13145.677729999999</v>
      </c>
      <c r="C2295" s="3" t="s">
        <v>1849</v>
      </c>
      <c r="D2295" s="3">
        <v>10529.219730000001</v>
      </c>
      <c r="E2295" s="3" t="s">
        <v>1849</v>
      </c>
    </row>
    <row r="2296" spans="1:5" x14ac:dyDescent="0.3">
      <c r="A2296" s="3">
        <v>229.4</v>
      </c>
      <c r="B2296" s="3">
        <v>13162.058590000001</v>
      </c>
      <c r="C2296" s="3" t="s">
        <v>1849</v>
      </c>
      <c r="D2296" s="3">
        <v>10255.416020000001</v>
      </c>
      <c r="E2296" s="3" t="s">
        <v>1849</v>
      </c>
    </row>
    <row r="2297" spans="1:5" x14ac:dyDescent="0.3">
      <c r="A2297" s="3">
        <v>229.5</v>
      </c>
      <c r="B2297" s="3">
        <v>13177.0293</v>
      </c>
      <c r="C2297" s="3" t="s">
        <v>1849</v>
      </c>
      <c r="D2297" s="3">
        <v>10005.177729999999</v>
      </c>
      <c r="E2297" s="3" t="s">
        <v>1849</v>
      </c>
    </row>
    <row r="2298" spans="1:5" x14ac:dyDescent="0.3">
      <c r="A2298" s="3">
        <v>229.6</v>
      </c>
      <c r="B2298" s="3">
        <v>13190.71191</v>
      </c>
      <c r="C2298" s="3" t="s">
        <v>1849</v>
      </c>
      <c r="D2298" s="3">
        <v>9776.4775399999999</v>
      </c>
      <c r="E2298" s="3" t="s">
        <v>1849</v>
      </c>
    </row>
    <row r="2299" spans="1:5" x14ac:dyDescent="0.3">
      <c r="A2299" s="3">
        <v>229.7</v>
      </c>
      <c r="B2299" s="3">
        <v>13203.2168</v>
      </c>
      <c r="C2299" s="3" t="s">
        <v>1849</v>
      </c>
      <c r="D2299" s="3">
        <v>9567.4609400000008</v>
      </c>
      <c r="E2299" s="3" t="s">
        <v>1849</v>
      </c>
    </row>
    <row r="2300" spans="1:5" x14ac:dyDescent="0.3">
      <c r="A2300" s="3">
        <v>229.8</v>
      </c>
      <c r="B2300" s="3">
        <v>13214.64551</v>
      </c>
      <c r="C2300" s="3" t="s">
        <v>1849</v>
      </c>
      <c r="D2300" s="3">
        <v>9376.4345699999994</v>
      </c>
      <c r="E2300" s="3" t="s">
        <v>1849</v>
      </c>
    </row>
    <row r="2301" spans="1:5" x14ac:dyDescent="0.3">
      <c r="A2301" s="3">
        <v>229.9</v>
      </c>
      <c r="B2301" s="3">
        <v>13225.090819999999</v>
      </c>
      <c r="C2301" s="3" t="s">
        <v>1849</v>
      </c>
      <c r="D2301" s="3">
        <v>9201.8496099999993</v>
      </c>
      <c r="E2301" s="3" t="s">
        <v>1849</v>
      </c>
    </row>
    <row r="2302" spans="1:5" x14ac:dyDescent="0.3">
      <c r="A2302" s="3">
        <v>230</v>
      </c>
      <c r="B2302" s="3">
        <v>13234.63672</v>
      </c>
      <c r="C2302" s="3" t="s">
        <v>1849</v>
      </c>
      <c r="D2302" s="3">
        <v>9042.2910200000006</v>
      </c>
      <c r="E2302" s="3" t="s">
        <v>1849</v>
      </c>
    </row>
    <row r="2303" spans="1:5" x14ac:dyDescent="0.3">
      <c r="A2303" s="3">
        <v>230.1</v>
      </c>
      <c r="B2303" s="3">
        <v>13243.36133</v>
      </c>
      <c r="C2303" s="3" t="s">
        <v>1849</v>
      </c>
      <c r="D2303" s="3">
        <v>8896.4658199999994</v>
      </c>
      <c r="E2303" s="3" t="s">
        <v>1849</v>
      </c>
    </row>
    <row r="2304" spans="1:5" x14ac:dyDescent="0.3">
      <c r="A2304" s="3">
        <v>230.2</v>
      </c>
      <c r="B2304" s="3">
        <v>13251.33496</v>
      </c>
      <c r="C2304" s="3" t="s">
        <v>1849</v>
      </c>
      <c r="D2304" s="3">
        <v>8763.1914099999995</v>
      </c>
      <c r="E2304" s="3" t="s">
        <v>1849</v>
      </c>
    </row>
    <row r="2305" spans="1:5" x14ac:dyDescent="0.3">
      <c r="A2305" s="3">
        <v>230.3</v>
      </c>
      <c r="B2305" s="3">
        <v>13258.622069999999</v>
      </c>
      <c r="C2305" s="3" t="s">
        <v>1849</v>
      </c>
      <c r="D2305" s="3">
        <v>8641.3876999999993</v>
      </c>
      <c r="E2305" s="3" t="s">
        <v>1849</v>
      </c>
    </row>
    <row r="2306" spans="1:5" x14ac:dyDescent="0.3">
      <c r="A2306" s="3">
        <v>230.4</v>
      </c>
      <c r="B2306" s="3">
        <v>13265.282230000001</v>
      </c>
      <c r="C2306" s="3" t="s">
        <v>1849</v>
      </c>
      <c r="D2306" s="3">
        <v>8530.0673800000004</v>
      </c>
      <c r="E2306" s="3" t="s">
        <v>1849</v>
      </c>
    </row>
    <row r="2307" spans="1:5" x14ac:dyDescent="0.3">
      <c r="A2307" s="3">
        <v>230.5</v>
      </c>
      <c r="B2307" s="3">
        <v>13271.369140000001</v>
      </c>
      <c r="C2307" s="3" t="s">
        <v>1849</v>
      </c>
      <c r="D2307" s="3">
        <v>8428.3281299999999</v>
      </c>
      <c r="E2307" s="3" t="s">
        <v>1849</v>
      </c>
    </row>
    <row r="2308" spans="1:5" x14ac:dyDescent="0.3">
      <c r="A2308" s="3">
        <v>230.6</v>
      </c>
      <c r="B2308" s="3">
        <v>13276.931640000001</v>
      </c>
      <c r="C2308" s="3" t="s">
        <v>1849</v>
      </c>
      <c r="D2308" s="3">
        <v>8335.3456999999999</v>
      </c>
      <c r="E2308" s="3" t="s">
        <v>1849</v>
      </c>
    </row>
    <row r="2309" spans="1:5" x14ac:dyDescent="0.3">
      <c r="A2309" s="3">
        <v>230.7</v>
      </c>
      <c r="B2309" s="3">
        <v>13282.01563</v>
      </c>
      <c r="C2309" s="3" t="s">
        <v>1849</v>
      </c>
      <c r="D2309" s="3">
        <v>8250.3662100000001</v>
      </c>
      <c r="E2309" s="3" t="s">
        <v>1849</v>
      </c>
    </row>
    <row r="2310" spans="1:5" x14ac:dyDescent="0.3">
      <c r="A2310" s="3">
        <v>230.8</v>
      </c>
      <c r="B2310" s="3">
        <v>13286.662109999999</v>
      </c>
      <c r="C2310" s="3" t="s">
        <v>1849</v>
      </c>
      <c r="D2310" s="3">
        <v>8172.7006799999999</v>
      </c>
      <c r="E2310" s="3" t="s">
        <v>1849</v>
      </c>
    </row>
    <row r="2311" spans="1:5" x14ac:dyDescent="0.3">
      <c r="A2311" s="3">
        <v>230.9</v>
      </c>
      <c r="B2311" s="3">
        <v>13290.9082</v>
      </c>
      <c r="C2311" s="3" t="s">
        <v>1849</v>
      </c>
      <c r="D2311" s="3">
        <v>8101.7197299999998</v>
      </c>
      <c r="E2311" s="3" t="s">
        <v>1849</v>
      </c>
    </row>
    <row r="2312" spans="1:5" x14ac:dyDescent="0.3">
      <c r="A2312" s="3">
        <v>231</v>
      </c>
      <c r="B2312" s="3">
        <v>13294.789059999999</v>
      </c>
      <c r="C2312" s="3" t="s">
        <v>1849</v>
      </c>
      <c r="D2312" s="3">
        <v>8036.8481400000001</v>
      </c>
      <c r="E2312" s="3" t="s">
        <v>1849</v>
      </c>
    </row>
    <row r="2313" spans="1:5" x14ac:dyDescent="0.3">
      <c r="A2313" s="3">
        <v>231.1</v>
      </c>
      <c r="B2313" s="3">
        <v>13298.335940000001</v>
      </c>
      <c r="C2313" s="3" t="s">
        <v>1849</v>
      </c>
      <c r="D2313" s="3">
        <v>7977.5595700000003</v>
      </c>
      <c r="E2313" s="3" t="s">
        <v>1849</v>
      </c>
    </row>
    <row r="2314" spans="1:5" x14ac:dyDescent="0.3">
      <c r="A2314" s="3">
        <v>231.2</v>
      </c>
      <c r="B2314" s="3">
        <v>13301.57813</v>
      </c>
      <c r="C2314" s="3" t="s">
        <v>1849</v>
      </c>
      <c r="D2314" s="3">
        <v>7923.3740200000002</v>
      </c>
      <c r="E2314" s="3" t="s">
        <v>1849</v>
      </c>
    </row>
    <row r="2315" spans="1:5" x14ac:dyDescent="0.3">
      <c r="A2315" s="3">
        <v>231.3</v>
      </c>
      <c r="B2315" s="3">
        <v>13304.541020000001</v>
      </c>
      <c r="C2315" s="3" t="s">
        <v>1849</v>
      </c>
      <c r="D2315" s="3">
        <v>7873.8520500000004</v>
      </c>
      <c r="E2315" s="3" t="s">
        <v>1849</v>
      </c>
    </row>
    <row r="2316" spans="1:5" x14ac:dyDescent="0.3">
      <c r="A2316" s="3">
        <v>231.4</v>
      </c>
      <c r="B2316" s="3">
        <v>13307.249019999999</v>
      </c>
      <c r="C2316" s="3" t="s">
        <v>1849</v>
      </c>
      <c r="D2316" s="3">
        <v>7828.5927700000002</v>
      </c>
      <c r="E2316" s="3" t="s">
        <v>1849</v>
      </c>
    </row>
    <row r="2317" spans="1:5" x14ac:dyDescent="0.3">
      <c r="A2317" s="3">
        <v>231.5</v>
      </c>
      <c r="B2317" s="3">
        <v>13309.72363</v>
      </c>
      <c r="C2317" s="3" t="s">
        <v>1849</v>
      </c>
      <c r="D2317" s="3">
        <v>7787.2285199999997</v>
      </c>
      <c r="E2317" s="3" t="s">
        <v>1849</v>
      </c>
    </row>
    <row r="2318" spans="1:5" x14ac:dyDescent="0.3">
      <c r="A2318" s="3">
        <v>231.6</v>
      </c>
      <c r="B2318" s="3">
        <v>13311.985350000001</v>
      </c>
      <c r="C2318" s="3" t="s">
        <v>1849</v>
      </c>
      <c r="D2318" s="3">
        <v>7749.4247999999998</v>
      </c>
      <c r="E2318" s="3" t="s">
        <v>1849</v>
      </c>
    </row>
    <row r="2319" spans="1:5" x14ac:dyDescent="0.3">
      <c r="A2319" s="3">
        <v>231.7</v>
      </c>
      <c r="B2319" s="3">
        <v>13314.052729999999</v>
      </c>
      <c r="C2319" s="3" t="s">
        <v>1849</v>
      </c>
      <c r="D2319" s="3">
        <v>7714.8745099999996</v>
      </c>
      <c r="E2319" s="3" t="s">
        <v>1849</v>
      </c>
    </row>
    <row r="2320" spans="1:5" x14ac:dyDescent="0.3">
      <c r="A2320" s="3">
        <v>231.8</v>
      </c>
      <c r="B2320" s="3">
        <v>13315.941409999999</v>
      </c>
      <c r="C2320" s="3" t="s">
        <v>1849</v>
      </c>
      <c r="D2320" s="3">
        <v>7683.2978499999999</v>
      </c>
      <c r="E2320" s="3" t="s">
        <v>1849</v>
      </c>
    </row>
    <row r="2321" spans="1:5" x14ac:dyDescent="0.3">
      <c r="A2321" s="3">
        <v>231.9</v>
      </c>
      <c r="B2321" s="3">
        <v>13317.66797</v>
      </c>
      <c r="C2321" s="3" t="s">
        <v>1849</v>
      </c>
      <c r="D2321" s="3">
        <v>7654.4389600000004</v>
      </c>
      <c r="E2321" s="3" t="s">
        <v>1849</v>
      </c>
    </row>
    <row r="2322" spans="1:5" x14ac:dyDescent="0.3">
      <c r="A2322" s="3">
        <v>232</v>
      </c>
      <c r="B2322" s="3">
        <v>13319.246090000001</v>
      </c>
      <c r="C2322" s="3" t="s">
        <v>1849</v>
      </c>
      <c r="D2322" s="3">
        <v>7628.0639600000004</v>
      </c>
      <c r="E2322" s="3" t="s">
        <v>1849</v>
      </c>
    </row>
    <row r="2323" spans="1:5" x14ac:dyDescent="0.3">
      <c r="A2323" s="3">
        <v>232.1</v>
      </c>
      <c r="B2323" s="3">
        <v>13320.688480000001</v>
      </c>
      <c r="C2323" s="3" t="s">
        <v>1849</v>
      </c>
      <c r="D2323" s="3">
        <v>7603.9589800000003</v>
      </c>
      <c r="E2323" s="3" t="s">
        <v>1849</v>
      </c>
    </row>
    <row r="2324" spans="1:5" x14ac:dyDescent="0.3">
      <c r="A2324" s="3">
        <v>232.2</v>
      </c>
      <c r="B2324" s="3">
        <v>13322.005859999999</v>
      </c>
      <c r="C2324" s="3" t="s">
        <v>1849</v>
      </c>
      <c r="D2324" s="3">
        <v>7581.9287100000001</v>
      </c>
      <c r="E2324" s="3" t="s">
        <v>1849</v>
      </c>
    </row>
    <row r="2325" spans="1:5" x14ac:dyDescent="0.3">
      <c r="A2325" s="3">
        <v>232.3</v>
      </c>
      <c r="B2325" s="3">
        <v>13323.20996</v>
      </c>
      <c r="C2325" s="3" t="s">
        <v>1849</v>
      </c>
      <c r="D2325" s="3">
        <v>7561.7949200000003</v>
      </c>
      <c r="E2325" s="3" t="s">
        <v>1849</v>
      </c>
    </row>
    <row r="2326" spans="1:5" x14ac:dyDescent="0.3">
      <c r="A2326" s="3">
        <v>232.4</v>
      </c>
      <c r="B2326" s="3">
        <v>13324.31055</v>
      </c>
      <c r="C2326" s="3" t="s">
        <v>1849</v>
      </c>
      <c r="D2326" s="3">
        <v>7543.3940400000001</v>
      </c>
      <c r="E2326" s="3" t="s">
        <v>1849</v>
      </c>
    </row>
    <row r="2327" spans="1:5" x14ac:dyDescent="0.3">
      <c r="A2327" s="3">
        <v>232.5</v>
      </c>
      <c r="B2327" s="3">
        <v>13325.316409999999</v>
      </c>
      <c r="C2327" s="3" t="s">
        <v>1849</v>
      </c>
      <c r="D2327" s="3">
        <v>7526.5766599999997</v>
      </c>
      <c r="E2327" s="3" t="s">
        <v>1849</v>
      </c>
    </row>
    <row r="2328" spans="1:5" x14ac:dyDescent="0.3">
      <c r="A2328" s="3">
        <v>232.6</v>
      </c>
      <c r="B2328" s="3">
        <v>13326.23633</v>
      </c>
      <c r="C2328" s="3" t="s">
        <v>1849</v>
      </c>
      <c r="D2328" s="3">
        <v>7511.2065400000001</v>
      </c>
      <c r="E2328" s="3" t="s">
        <v>1849</v>
      </c>
    </row>
    <row r="2329" spans="1:5" x14ac:dyDescent="0.3">
      <c r="A2329" s="3">
        <v>232.7</v>
      </c>
      <c r="B2329" s="3">
        <v>13327.077149999999</v>
      </c>
      <c r="C2329" s="3" t="s">
        <v>1849</v>
      </c>
      <c r="D2329" s="3">
        <v>7497.15967</v>
      </c>
      <c r="E2329" s="3" t="s">
        <v>1849</v>
      </c>
    </row>
    <row r="2330" spans="1:5" x14ac:dyDescent="0.3">
      <c r="A2330" s="3">
        <v>232.8</v>
      </c>
      <c r="B2330" s="3">
        <v>13327.844730000001</v>
      </c>
      <c r="C2330" s="3" t="s">
        <v>1849</v>
      </c>
      <c r="D2330" s="3">
        <v>7484.3217800000002</v>
      </c>
      <c r="E2330" s="3" t="s">
        <v>1849</v>
      </c>
    </row>
    <row r="2331" spans="1:5" x14ac:dyDescent="0.3">
      <c r="A2331" s="3">
        <v>232.9</v>
      </c>
      <c r="B2331" s="3">
        <v>13328.54688</v>
      </c>
      <c r="C2331" s="3" t="s">
        <v>1849</v>
      </c>
      <c r="D2331" s="3">
        <v>7472.5888699999996</v>
      </c>
      <c r="E2331" s="3" t="s">
        <v>1849</v>
      </c>
    </row>
    <row r="2332" spans="1:5" x14ac:dyDescent="0.3">
      <c r="A2332" s="3">
        <v>233</v>
      </c>
      <c r="B2332" s="3">
        <v>13329.188480000001</v>
      </c>
      <c r="C2332" s="3" t="s">
        <v>1849</v>
      </c>
      <c r="D2332" s="3">
        <v>7461.8657199999998</v>
      </c>
      <c r="E2332" s="3" t="s">
        <v>1849</v>
      </c>
    </row>
    <row r="2333" spans="1:5" x14ac:dyDescent="0.3">
      <c r="A2333" s="3">
        <v>233.1</v>
      </c>
      <c r="B2333" s="3">
        <v>13329.77441</v>
      </c>
      <c r="C2333" s="3" t="s">
        <v>1849</v>
      </c>
      <c r="D2333" s="3">
        <v>7452.0654299999997</v>
      </c>
      <c r="E2333" s="3" t="s">
        <v>1849</v>
      </c>
    </row>
    <row r="2334" spans="1:5" x14ac:dyDescent="0.3">
      <c r="A2334" s="3">
        <v>233.2</v>
      </c>
      <c r="B2334" s="3">
        <v>13330.31055</v>
      </c>
      <c r="C2334" s="3" t="s">
        <v>1849</v>
      </c>
      <c r="D2334" s="3">
        <v>7443.1084000000001</v>
      </c>
      <c r="E2334" s="3" t="s">
        <v>1849</v>
      </c>
    </row>
    <row r="2335" spans="1:5" x14ac:dyDescent="0.3">
      <c r="A2335" s="3">
        <v>233.3</v>
      </c>
      <c r="B2335" s="3">
        <v>13330.799800000001</v>
      </c>
      <c r="C2335" s="3" t="s">
        <v>1849</v>
      </c>
      <c r="D2335" s="3">
        <v>7434.9223599999996</v>
      </c>
      <c r="E2335" s="3" t="s">
        <v>1849</v>
      </c>
    </row>
    <row r="2336" spans="1:5" x14ac:dyDescent="0.3">
      <c r="A2336" s="3">
        <v>233.4</v>
      </c>
      <c r="B2336" s="3">
        <v>13331.247069999999</v>
      </c>
      <c r="C2336" s="3" t="s">
        <v>1849</v>
      </c>
      <c r="D2336" s="3">
        <v>7427.44092</v>
      </c>
      <c r="E2336" s="3" t="s">
        <v>1849</v>
      </c>
    </row>
    <row r="2337" spans="1:5" x14ac:dyDescent="0.3">
      <c r="A2337" s="3">
        <v>233.5</v>
      </c>
      <c r="B2337" s="3">
        <v>13331.65625</v>
      </c>
      <c r="C2337" s="3" t="s">
        <v>1849</v>
      </c>
      <c r="D2337" s="3">
        <v>7420.6035199999997</v>
      </c>
      <c r="E2337" s="3" t="s">
        <v>1849</v>
      </c>
    </row>
    <row r="2338" spans="1:5" x14ac:dyDescent="0.3">
      <c r="A2338" s="3">
        <v>233.6</v>
      </c>
      <c r="B2338" s="3">
        <v>13332.030269999999</v>
      </c>
      <c r="C2338" s="3" t="s">
        <v>1849</v>
      </c>
      <c r="D2338" s="3">
        <v>7414.3544899999997</v>
      </c>
      <c r="E2338" s="3" t="s">
        <v>1849</v>
      </c>
    </row>
    <row r="2339" spans="1:5" x14ac:dyDescent="0.3">
      <c r="A2339" s="3">
        <v>233.7</v>
      </c>
      <c r="B2339" s="3">
        <v>13332.372069999999</v>
      </c>
      <c r="C2339" s="3" t="s">
        <v>1849</v>
      </c>
      <c r="D2339" s="3">
        <v>7408.6435499999998</v>
      </c>
      <c r="E2339" s="3" t="s">
        <v>1849</v>
      </c>
    </row>
    <row r="2340" spans="1:5" x14ac:dyDescent="0.3">
      <c r="A2340" s="3">
        <v>233.8</v>
      </c>
      <c r="B2340" s="3">
        <v>13332.684569999999</v>
      </c>
      <c r="C2340" s="3" t="s">
        <v>1849</v>
      </c>
      <c r="D2340" s="3">
        <v>7403.4238299999997</v>
      </c>
      <c r="E2340" s="3" t="s">
        <v>1849</v>
      </c>
    </row>
    <row r="2341" spans="1:5" x14ac:dyDescent="0.3">
      <c r="A2341" s="3">
        <v>233.9</v>
      </c>
      <c r="B2341" s="3">
        <v>13332.969730000001</v>
      </c>
      <c r="C2341" s="3" t="s">
        <v>1849</v>
      </c>
      <c r="D2341" s="3">
        <v>7398.6538099999998</v>
      </c>
      <c r="E2341" s="3" t="s">
        <v>1849</v>
      </c>
    </row>
    <row r="2342" spans="1:5" x14ac:dyDescent="0.3">
      <c r="A2342" s="3">
        <v>234</v>
      </c>
      <c r="B2342" s="3">
        <v>13333.23047</v>
      </c>
      <c r="C2342" s="3" t="s">
        <v>1849</v>
      </c>
      <c r="D2342" s="3">
        <v>7394.2939500000002</v>
      </c>
      <c r="E2342" s="3" t="s">
        <v>1849</v>
      </c>
    </row>
    <row r="2343" spans="1:5" x14ac:dyDescent="0.3">
      <c r="A2343" s="3">
        <v>234.1</v>
      </c>
      <c r="B2343" s="3">
        <v>13333.46875</v>
      </c>
      <c r="C2343" s="3" t="s">
        <v>1849</v>
      </c>
      <c r="D2343" s="3">
        <v>7390.3095700000003</v>
      </c>
      <c r="E2343" s="3" t="s">
        <v>1849</v>
      </c>
    </row>
    <row r="2344" spans="1:5" x14ac:dyDescent="0.3">
      <c r="A2344" s="3">
        <v>234.2</v>
      </c>
      <c r="B2344" s="3">
        <v>13333.686519999999</v>
      </c>
      <c r="C2344" s="3" t="s">
        <v>1849</v>
      </c>
      <c r="D2344" s="3">
        <v>7386.6679700000004</v>
      </c>
      <c r="E2344" s="3" t="s">
        <v>1849</v>
      </c>
    </row>
    <row r="2345" spans="1:5" x14ac:dyDescent="0.3">
      <c r="A2345" s="3">
        <v>234.3</v>
      </c>
      <c r="B2345" s="3">
        <v>13333.88574</v>
      </c>
      <c r="C2345" s="3" t="s">
        <v>1849</v>
      </c>
      <c r="D2345" s="3">
        <v>7383.3398399999996</v>
      </c>
      <c r="E2345" s="3" t="s">
        <v>1849</v>
      </c>
    </row>
    <row r="2346" spans="1:5" x14ac:dyDescent="0.3">
      <c r="A2346" s="3">
        <v>234.4</v>
      </c>
      <c r="B2346" s="3">
        <v>13334.06738</v>
      </c>
      <c r="C2346" s="3" t="s">
        <v>1849</v>
      </c>
      <c r="D2346" s="3">
        <v>7380.2983400000003</v>
      </c>
      <c r="E2346" s="3" t="s">
        <v>1849</v>
      </c>
    </row>
    <row r="2347" spans="1:5" x14ac:dyDescent="0.3">
      <c r="A2347" s="3">
        <v>234.5</v>
      </c>
      <c r="B2347" s="3">
        <v>13334.233399999999</v>
      </c>
      <c r="C2347" s="3" t="s">
        <v>1849</v>
      </c>
      <c r="D2347" s="3">
        <v>7377.5185499999998</v>
      </c>
      <c r="E2347" s="3" t="s">
        <v>1849</v>
      </c>
    </row>
    <row r="2348" spans="1:5" x14ac:dyDescent="0.3">
      <c r="A2348" s="3">
        <v>234.6</v>
      </c>
      <c r="B2348" s="3">
        <v>13334.38574</v>
      </c>
      <c r="C2348" s="3" t="s">
        <v>1849</v>
      </c>
      <c r="D2348" s="3">
        <v>7374.9780300000002</v>
      </c>
      <c r="E2348" s="3" t="s">
        <v>1849</v>
      </c>
    </row>
    <row r="2349" spans="1:5" x14ac:dyDescent="0.3">
      <c r="A2349" s="3">
        <v>234.7</v>
      </c>
      <c r="B2349" s="3">
        <v>13334.52441</v>
      </c>
      <c r="C2349" s="3" t="s">
        <v>1849</v>
      </c>
      <c r="D2349" s="3">
        <v>7372.65625</v>
      </c>
      <c r="E2349" s="3" t="s">
        <v>1849</v>
      </c>
    </row>
    <row r="2350" spans="1:5" x14ac:dyDescent="0.3">
      <c r="A2350" s="3">
        <v>234.8</v>
      </c>
      <c r="B2350" s="3">
        <v>13334.65137</v>
      </c>
      <c r="C2350" s="3" t="s">
        <v>1849</v>
      </c>
      <c r="D2350" s="3">
        <v>7370.5341799999997</v>
      </c>
      <c r="E2350" s="3" t="s">
        <v>1849</v>
      </c>
    </row>
    <row r="2351" spans="1:5" x14ac:dyDescent="0.3">
      <c r="A2351" s="3">
        <v>234.9</v>
      </c>
      <c r="B2351" s="3">
        <v>13334.76758</v>
      </c>
      <c r="C2351" s="3" t="s">
        <v>1849</v>
      </c>
      <c r="D2351" s="3">
        <v>7368.5947299999998</v>
      </c>
      <c r="E2351" s="3" t="s">
        <v>1849</v>
      </c>
    </row>
    <row r="2352" spans="1:5" x14ac:dyDescent="0.3">
      <c r="A2352" s="3">
        <v>235</v>
      </c>
      <c r="B2352" s="3">
        <v>13334.874019999999</v>
      </c>
      <c r="C2352" s="3" t="s">
        <v>1849</v>
      </c>
      <c r="D2352" s="3">
        <v>7366.8222699999997</v>
      </c>
      <c r="E2352" s="3" t="s">
        <v>1849</v>
      </c>
    </row>
    <row r="2353" spans="1:5" x14ac:dyDescent="0.3">
      <c r="A2353" s="3">
        <v>235.1</v>
      </c>
      <c r="B2353" s="3">
        <v>13334.9707</v>
      </c>
      <c r="C2353" s="3" t="s">
        <v>1849</v>
      </c>
      <c r="D2353" s="3">
        <v>7365.2021500000001</v>
      </c>
      <c r="E2353" s="3" t="s">
        <v>1849</v>
      </c>
    </row>
    <row r="2354" spans="1:5" x14ac:dyDescent="0.3">
      <c r="A2354" s="3">
        <v>235.2</v>
      </c>
      <c r="B2354" s="3">
        <v>13335.059569999999</v>
      </c>
      <c r="C2354" s="3" t="s">
        <v>1849</v>
      </c>
      <c r="D2354" s="3">
        <v>7363.7216799999997</v>
      </c>
      <c r="E2354" s="3" t="s">
        <v>1849</v>
      </c>
    </row>
    <row r="2355" spans="1:5" x14ac:dyDescent="0.3">
      <c r="A2355" s="3">
        <v>235.3</v>
      </c>
      <c r="B2355" s="3">
        <v>13335.14063</v>
      </c>
      <c r="C2355" s="3" t="s">
        <v>1849</v>
      </c>
      <c r="D2355" s="3">
        <v>7362.3686500000003</v>
      </c>
      <c r="E2355" s="3" t="s">
        <v>1849</v>
      </c>
    </row>
    <row r="2356" spans="1:5" x14ac:dyDescent="0.3">
      <c r="A2356" s="3">
        <v>235.4</v>
      </c>
      <c r="B2356" s="3">
        <v>13335.214840000001</v>
      </c>
      <c r="C2356" s="3" t="s">
        <v>1849</v>
      </c>
      <c r="D2356" s="3">
        <v>7361.13184</v>
      </c>
      <c r="E2356" s="3" t="s">
        <v>1849</v>
      </c>
    </row>
    <row r="2357" spans="1:5" x14ac:dyDescent="0.3">
      <c r="A2357" s="3">
        <v>235.5</v>
      </c>
      <c r="B2357" s="3">
        <v>13335.282230000001</v>
      </c>
      <c r="C2357" s="3" t="s">
        <v>1849</v>
      </c>
      <c r="D2357" s="3">
        <v>7360.0014600000004</v>
      </c>
      <c r="E2357" s="3" t="s">
        <v>1849</v>
      </c>
    </row>
    <row r="2358" spans="1:5" x14ac:dyDescent="0.3">
      <c r="A2358" s="3">
        <v>235.6</v>
      </c>
      <c r="B2358" s="3">
        <v>13335.34375</v>
      </c>
      <c r="C2358" s="3" t="s">
        <v>1849</v>
      </c>
      <c r="D2358" s="3">
        <v>7358.96875</v>
      </c>
      <c r="E2358" s="3" t="s">
        <v>1849</v>
      </c>
    </row>
    <row r="2359" spans="1:5" x14ac:dyDescent="0.3">
      <c r="A2359" s="3">
        <v>235.7</v>
      </c>
      <c r="B2359" s="3">
        <v>13335.400390000001</v>
      </c>
      <c r="C2359" s="3" t="s">
        <v>1849</v>
      </c>
      <c r="D2359" s="3">
        <v>7358.0249000000003</v>
      </c>
      <c r="E2359" s="3" t="s">
        <v>1849</v>
      </c>
    </row>
    <row r="2360" spans="1:5" x14ac:dyDescent="0.3">
      <c r="A2360" s="3">
        <v>235.8</v>
      </c>
      <c r="B2360" s="3">
        <v>13335.452149999999</v>
      </c>
      <c r="C2360" s="3" t="s">
        <v>1849</v>
      </c>
      <c r="D2360" s="3">
        <v>7357.1621100000002</v>
      </c>
      <c r="E2360" s="3" t="s">
        <v>1849</v>
      </c>
    </row>
    <row r="2361" spans="1:5" x14ac:dyDescent="0.3">
      <c r="A2361" s="3">
        <v>235.9</v>
      </c>
      <c r="B2361" s="3">
        <v>13335.499019999999</v>
      </c>
      <c r="C2361" s="3" t="s">
        <v>1849</v>
      </c>
      <c r="D2361" s="3">
        <v>7356.3735399999996</v>
      </c>
      <c r="E2361" s="3" t="s">
        <v>1849</v>
      </c>
    </row>
    <row r="2362" spans="1:5" x14ac:dyDescent="0.3">
      <c r="A2362" s="3">
        <v>236</v>
      </c>
      <c r="B2362" s="3">
        <v>13335.54199</v>
      </c>
      <c r="C2362" s="3" t="s">
        <v>1849</v>
      </c>
      <c r="D2362" s="3">
        <v>7355.65283</v>
      </c>
      <c r="E2362" s="3" t="s">
        <v>1849</v>
      </c>
    </row>
    <row r="2363" spans="1:5" x14ac:dyDescent="0.3">
      <c r="A2363" s="3">
        <v>236.1</v>
      </c>
      <c r="B2363" s="3">
        <v>13335.581050000001</v>
      </c>
      <c r="C2363" s="3" t="s">
        <v>1849</v>
      </c>
      <c r="D2363" s="3">
        <v>7354.9941399999998</v>
      </c>
      <c r="E2363" s="3" t="s">
        <v>1849</v>
      </c>
    </row>
    <row r="2364" spans="1:5" x14ac:dyDescent="0.3">
      <c r="A2364" s="3">
        <v>236.2</v>
      </c>
      <c r="B2364" s="3">
        <v>13335.617190000001</v>
      </c>
      <c r="C2364" s="3" t="s">
        <v>1849</v>
      </c>
      <c r="D2364" s="3">
        <v>7354.3920900000003</v>
      </c>
      <c r="E2364" s="3" t="s">
        <v>1849</v>
      </c>
    </row>
    <row r="2365" spans="1:5" x14ac:dyDescent="0.3">
      <c r="A2365" s="3">
        <v>236.3</v>
      </c>
      <c r="B2365" s="3">
        <v>13335.650390000001</v>
      </c>
      <c r="C2365" s="3" t="s">
        <v>1849</v>
      </c>
      <c r="D2365" s="3">
        <v>7353.8418000000001</v>
      </c>
      <c r="E2365" s="3" t="s">
        <v>1849</v>
      </c>
    </row>
    <row r="2366" spans="1:5" x14ac:dyDescent="0.3">
      <c r="A2366" s="3">
        <v>236.4</v>
      </c>
      <c r="B2366" s="3">
        <v>13335.68066</v>
      </c>
      <c r="C2366" s="3" t="s">
        <v>1849</v>
      </c>
      <c r="D2366" s="3">
        <v>7353.3388699999996</v>
      </c>
      <c r="E2366" s="3" t="s">
        <v>1849</v>
      </c>
    </row>
    <row r="2367" spans="1:5" x14ac:dyDescent="0.3">
      <c r="A2367" s="3">
        <v>236.5</v>
      </c>
      <c r="B2367" s="3">
        <v>13335.70801</v>
      </c>
      <c r="C2367" s="3" t="s">
        <v>1849</v>
      </c>
      <c r="D2367" s="3">
        <v>7352.8793900000001</v>
      </c>
      <c r="E2367" s="3" t="s">
        <v>1849</v>
      </c>
    </row>
    <row r="2368" spans="1:5" x14ac:dyDescent="0.3">
      <c r="A2368" s="3">
        <v>236.6</v>
      </c>
      <c r="B2368" s="3">
        <v>13335.733399999999</v>
      </c>
      <c r="C2368" s="3" t="s">
        <v>1849</v>
      </c>
      <c r="D2368" s="3">
        <v>7352.4594699999998</v>
      </c>
      <c r="E2368" s="3" t="s">
        <v>1849</v>
      </c>
    </row>
    <row r="2369" spans="1:5" x14ac:dyDescent="0.3">
      <c r="A2369" s="3">
        <v>236.7</v>
      </c>
      <c r="B2369" s="3">
        <v>13335.755859999999</v>
      </c>
      <c r="C2369" s="3" t="s">
        <v>1849</v>
      </c>
      <c r="D2369" s="3">
        <v>7352.0756799999999</v>
      </c>
      <c r="E2369" s="3" t="s">
        <v>1849</v>
      </c>
    </row>
    <row r="2370" spans="1:5" x14ac:dyDescent="0.3">
      <c r="A2370" s="3">
        <v>236.8</v>
      </c>
      <c r="B2370" s="3">
        <v>13335.777340000001</v>
      </c>
      <c r="C2370" s="3" t="s">
        <v>1849</v>
      </c>
      <c r="D2370" s="3">
        <v>7351.7250999999997</v>
      </c>
      <c r="E2370" s="3" t="s">
        <v>1849</v>
      </c>
    </row>
    <row r="2371" spans="1:5" x14ac:dyDescent="0.3">
      <c r="A2371" s="3">
        <v>236.96299999999999</v>
      </c>
      <c r="B2371" s="3">
        <v>13335.79688</v>
      </c>
      <c r="C2371" s="3" t="s">
        <v>1849</v>
      </c>
      <c r="D2371" s="3">
        <v>7351.4043000000001</v>
      </c>
      <c r="E2371" s="3" t="s">
        <v>1849</v>
      </c>
    </row>
    <row r="2372" spans="1:5" x14ac:dyDescent="0.3">
      <c r="A2372" s="3">
        <v>237.00200000000001</v>
      </c>
      <c r="B2372" s="3">
        <v>13335.81445</v>
      </c>
      <c r="C2372" s="3" t="s">
        <v>1849</v>
      </c>
      <c r="D2372" s="3">
        <v>7351.1113299999997</v>
      </c>
      <c r="E2372" s="3" t="s">
        <v>1849</v>
      </c>
    </row>
    <row r="2373" spans="1:5" x14ac:dyDescent="0.3">
      <c r="A2373" s="3">
        <v>237.1</v>
      </c>
      <c r="B2373" s="3">
        <v>13335.83008</v>
      </c>
      <c r="C2373" s="3" t="s">
        <v>1849</v>
      </c>
      <c r="D2373" s="3">
        <v>7350.84375</v>
      </c>
      <c r="E2373" s="3" t="s">
        <v>1849</v>
      </c>
    </row>
    <row r="2374" spans="1:5" x14ac:dyDescent="0.3">
      <c r="A2374" s="3">
        <v>237.2</v>
      </c>
      <c r="B2374" s="3">
        <v>13335.844730000001</v>
      </c>
      <c r="C2374" s="3" t="s">
        <v>1849</v>
      </c>
      <c r="D2374" s="3">
        <v>7350.5991199999999</v>
      </c>
      <c r="E2374" s="3" t="s">
        <v>1849</v>
      </c>
    </row>
    <row r="2375" spans="1:5" x14ac:dyDescent="0.3">
      <c r="A2375" s="3">
        <v>237.3</v>
      </c>
      <c r="B2375" s="3">
        <v>13335.858399999999</v>
      </c>
      <c r="C2375" s="3" t="s">
        <v>1849</v>
      </c>
      <c r="D2375" s="3">
        <v>7350.3754900000004</v>
      </c>
      <c r="E2375" s="3" t="s">
        <v>1849</v>
      </c>
    </row>
    <row r="2376" spans="1:5" x14ac:dyDescent="0.3">
      <c r="A2376" s="3">
        <v>237.4</v>
      </c>
      <c r="B2376" s="3">
        <v>13335.87012</v>
      </c>
      <c r="C2376" s="3" t="s">
        <v>1849</v>
      </c>
      <c r="D2376" s="3">
        <v>7350.1709000000001</v>
      </c>
      <c r="E2376" s="3" t="s">
        <v>1849</v>
      </c>
    </row>
    <row r="2377" spans="1:5" x14ac:dyDescent="0.3">
      <c r="A2377" s="3">
        <v>237.5</v>
      </c>
      <c r="B2377" s="3">
        <v>13335.880859999999</v>
      </c>
      <c r="C2377" s="3" t="s">
        <v>1849</v>
      </c>
      <c r="D2377" s="3">
        <v>7349.9838900000004</v>
      </c>
      <c r="E2377" s="3" t="s">
        <v>1849</v>
      </c>
    </row>
    <row r="2378" spans="1:5" x14ac:dyDescent="0.3">
      <c r="A2378" s="3">
        <v>237.6</v>
      </c>
      <c r="B2378" s="3">
        <v>13335.891600000001</v>
      </c>
      <c r="C2378" s="3" t="s">
        <v>1849</v>
      </c>
      <c r="D2378" s="3">
        <v>7349.8129900000004</v>
      </c>
      <c r="E2378" s="3" t="s">
        <v>1849</v>
      </c>
    </row>
    <row r="2379" spans="1:5" x14ac:dyDescent="0.3">
      <c r="A2379" s="3">
        <v>237.7</v>
      </c>
      <c r="B2379" s="3">
        <v>13335.90137</v>
      </c>
      <c r="C2379" s="3" t="s">
        <v>1849</v>
      </c>
      <c r="D2379" s="3">
        <v>7349.6567400000004</v>
      </c>
      <c r="E2379" s="3" t="s">
        <v>1849</v>
      </c>
    </row>
    <row r="2380" spans="1:5" x14ac:dyDescent="0.3">
      <c r="A2380" s="3">
        <v>237.8</v>
      </c>
      <c r="B2380" s="3">
        <v>13335.910159999999</v>
      </c>
      <c r="C2380" s="3" t="s">
        <v>1849</v>
      </c>
      <c r="D2380" s="3">
        <v>7349.5141599999997</v>
      </c>
      <c r="E2380" s="3" t="s">
        <v>1849</v>
      </c>
    </row>
    <row r="2381" spans="1:5" x14ac:dyDescent="0.3">
      <c r="A2381" s="3">
        <v>237.91900000000001</v>
      </c>
      <c r="B2381" s="3">
        <v>13335.91797</v>
      </c>
      <c r="C2381" s="3" t="s">
        <v>1849</v>
      </c>
      <c r="D2381" s="3">
        <v>7349.3837899999999</v>
      </c>
      <c r="E2381" s="3" t="s">
        <v>1849</v>
      </c>
    </row>
    <row r="2382" spans="1:5" x14ac:dyDescent="0.3">
      <c r="A2382" s="3">
        <v>238.018</v>
      </c>
      <c r="B2382" s="3">
        <v>13335.924800000001</v>
      </c>
      <c r="C2382" s="3" t="s">
        <v>1849</v>
      </c>
      <c r="D2382" s="3">
        <v>7349.2646500000001</v>
      </c>
      <c r="E2382" s="3" t="s">
        <v>1849</v>
      </c>
    </row>
    <row r="2383" spans="1:5" x14ac:dyDescent="0.3">
      <c r="A2383" s="3">
        <v>238.1</v>
      </c>
      <c r="B2383" s="3">
        <v>13335.931640000001</v>
      </c>
      <c r="C2383" s="3" t="s">
        <v>1849</v>
      </c>
      <c r="D2383" s="3">
        <v>7349.1557599999996</v>
      </c>
      <c r="E2383" s="3" t="s">
        <v>1849</v>
      </c>
    </row>
    <row r="2384" spans="1:5" x14ac:dyDescent="0.3">
      <c r="A2384" s="3">
        <v>238.2</v>
      </c>
      <c r="B2384" s="3">
        <v>13335.9375</v>
      </c>
      <c r="C2384" s="3" t="s">
        <v>1849</v>
      </c>
      <c r="D2384" s="3">
        <v>7349.0561500000003</v>
      </c>
      <c r="E2384" s="3" t="s">
        <v>1849</v>
      </c>
    </row>
    <row r="2385" spans="1:5" x14ac:dyDescent="0.3">
      <c r="A2385" s="3">
        <v>238.3</v>
      </c>
      <c r="B2385" s="3">
        <v>13335.943359999999</v>
      </c>
      <c r="C2385" s="3" t="s">
        <v>1849</v>
      </c>
      <c r="D2385" s="3">
        <v>7348.96533</v>
      </c>
      <c r="E2385" s="3" t="s">
        <v>1849</v>
      </c>
    </row>
    <row r="2386" spans="1:5" x14ac:dyDescent="0.3">
      <c r="A2386" s="3">
        <v>238.4</v>
      </c>
      <c r="B2386" s="3">
        <v>13335.94824</v>
      </c>
      <c r="C2386" s="3" t="s">
        <v>1849</v>
      </c>
      <c r="D2386" s="3">
        <v>7348.8823199999997</v>
      </c>
      <c r="E2386" s="3" t="s">
        <v>1849</v>
      </c>
    </row>
    <row r="2387" spans="1:5" x14ac:dyDescent="0.3">
      <c r="A2387" s="3">
        <v>238.5</v>
      </c>
      <c r="B2387" s="3">
        <v>13335.95313</v>
      </c>
      <c r="C2387" s="3" t="s">
        <v>1849</v>
      </c>
      <c r="D2387" s="3">
        <v>7348.8061500000003</v>
      </c>
      <c r="E2387" s="3" t="s">
        <v>1849</v>
      </c>
    </row>
    <row r="2388" spans="1:5" x14ac:dyDescent="0.3">
      <c r="A2388" s="3">
        <v>238.6</v>
      </c>
      <c r="B2388" s="3">
        <v>13335.95703</v>
      </c>
      <c r="C2388" s="3" t="s">
        <v>1849</v>
      </c>
      <c r="D2388" s="3">
        <v>7348.7368200000001</v>
      </c>
      <c r="E2388" s="3" t="s">
        <v>1849</v>
      </c>
    </row>
    <row r="2389" spans="1:5" x14ac:dyDescent="0.3">
      <c r="A2389" s="3">
        <v>238.7</v>
      </c>
      <c r="B2389" s="3">
        <v>13335.960940000001</v>
      </c>
      <c r="C2389" s="3" t="s">
        <v>1849</v>
      </c>
      <c r="D2389" s="3">
        <v>7348.6733400000003</v>
      </c>
      <c r="E2389" s="3" t="s">
        <v>1849</v>
      </c>
    </row>
    <row r="2390" spans="1:5" x14ac:dyDescent="0.3">
      <c r="A2390" s="3">
        <v>238.8</v>
      </c>
      <c r="B2390" s="3">
        <v>13335.96387</v>
      </c>
      <c r="C2390" s="3" t="s">
        <v>1849</v>
      </c>
      <c r="D2390" s="3">
        <v>7348.6152300000003</v>
      </c>
      <c r="E2390" s="3" t="s">
        <v>1849</v>
      </c>
    </row>
    <row r="2391" spans="1:5" x14ac:dyDescent="0.3">
      <c r="A2391" s="3">
        <v>238.9</v>
      </c>
      <c r="B2391" s="3">
        <v>13335.9668</v>
      </c>
      <c r="C2391" s="3" t="s">
        <v>1849</v>
      </c>
      <c r="D2391" s="3">
        <v>7348.5625</v>
      </c>
      <c r="E2391" s="3" t="s">
        <v>1849</v>
      </c>
    </row>
    <row r="2392" spans="1:5" x14ac:dyDescent="0.3">
      <c r="A2392" s="3">
        <v>239</v>
      </c>
      <c r="B2392" s="3">
        <v>13335.969730000001</v>
      </c>
      <c r="C2392" s="3" t="s">
        <v>1849</v>
      </c>
      <c r="D2392" s="3">
        <v>7348.5141599999997</v>
      </c>
      <c r="E2392" s="3" t="s">
        <v>1849</v>
      </c>
    </row>
    <row r="2393" spans="1:5" x14ac:dyDescent="0.3">
      <c r="A2393" s="3">
        <v>239.1</v>
      </c>
      <c r="B2393" s="3">
        <v>13335.972659999999</v>
      </c>
      <c r="C2393" s="3" t="s">
        <v>1849</v>
      </c>
      <c r="D2393" s="3">
        <v>7348.4697299999998</v>
      </c>
      <c r="E2393" s="3" t="s">
        <v>1849</v>
      </c>
    </row>
    <row r="2394" spans="1:5" x14ac:dyDescent="0.3">
      <c r="A2394" s="3">
        <v>239.2</v>
      </c>
      <c r="B2394" s="3">
        <v>13335.974609999999</v>
      </c>
      <c r="C2394" s="3" t="s">
        <v>1849</v>
      </c>
      <c r="D2394" s="3">
        <v>7348.4291999999996</v>
      </c>
      <c r="E2394" s="3" t="s">
        <v>1849</v>
      </c>
    </row>
    <row r="2395" spans="1:5" x14ac:dyDescent="0.3">
      <c r="A2395" s="3">
        <v>239.3</v>
      </c>
      <c r="B2395" s="3">
        <v>13335.976559999999</v>
      </c>
      <c r="C2395" s="3" t="s">
        <v>1849</v>
      </c>
      <c r="D2395" s="3">
        <v>7348.3920900000003</v>
      </c>
      <c r="E2395" s="3" t="s">
        <v>1849</v>
      </c>
    </row>
    <row r="2396" spans="1:5" x14ac:dyDescent="0.3">
      <c r="A2396" s="3">
        <v>239.4</v>
      </c>
      <c r="B2396" s="3">
        <v>13335.978520000001</v>
      </c>
      <c r="C2396" s="3" t="s">
        <v>1849</v>
      </c>
      <c r="D2396" s="3">
        <v>7348.3584000000001</v>
      </c>
      <c r="E2396" s="3" t="s">
        <v>1849</v>
      </c>
    </row>
    <row r="2397" spans="1:5" x14ac:dyDescent="0.3">
      <c r="A2397" s="3">
        <v>239.5</v>
      </c>
      <c r="B2397" s="3">
        <v>13335.98047</v>
      </c>
      <c r="C2397" s="3" t="s">
        <v>1849</v>
      </c>
      <c r="D2397" s="3">
        <v>7348.3276400000004</v>
      </c>
      <c r="E2397" s="3" t="s">
        <v>1849</v>
      </c>
    </row>
    <row r="2398" spans="1:5" x14ac:dyDescent="0.3">
      <c r="A2398" s="3">
        <v>239.6</v>
      </c>
      <c r="B2398" s="3">
        <v>13335.98242</v>
      </c>
      <c r="C2398" s="3" t="s">
        <v>1849</v>
      </c>
      <c r="D2398" s="3">
        <v>7348.2993200000001</v>
      </c>
      <c r="E2398" s="3" t="s">
        <v>1849</v>
      </c>
    </row>
    <row r="2399" spans="1:5" x14ac:dyDescent="0.3">
      <c r="A2399" s="3">
        <v>239.7</v>
      </c>
      <c r="B2399" s="3">
        <v>13335.98438</v>
      </c>
      <c r="C2399" s="3" t="s">
        <v>1849</v>
      </c>
      <c r="D2399" s="3">
        <v>7348.2734399999999</v>
      </c>
      <c r="E2399" s="3" t="s">
        <v>1849</v>
      </c>
    </row>
    <row r="2400" spans="1:5" x14ac:dyDescent="0.3">
      <c r="A2400" s="3">
        <v>239.8</v>
      </c>
      <c r="B2400" s="3">
        <v>13335.985350000001</v>
      </c>
      <c r="C2400" s="3" t="s">
        <v>1849</v>
      </c>
      <c r="D2400" s="3">
        <v>7348.25</v>
      </c>
      <c r="E2400" s="3" t="s">
        <v>1849</v>
      </c>
    </row>
    <row r="2401" spans="1:5" x14ac:dyDescent="0.3">
      <c r="A2401" s="3">
        <v>239.90100000000001</v>
      </c>
      <c r="B2401" s="3">
        <v>13335.98633</v>
      </c>
      <c r="C2401" s="3" t="s">
        <v>1849</v>
      </c>
      <c r="D2401" s="3">
        <v>7348.2285199999997</v>
      </c>
      <c r="E2401" s="3" t="s">
        <v>1849</v>
      </c>
    </row>
    <row r="2402" spans="1:5" x14ac:dyDescent="0.3">
      <c r="A2402" s="3">
        <v>240.001</v>
      </c>
      <c r="B2402" s="3">
        <v>13335.987300000001</v>
      </c>
      <c r="C2402" s="3" t="s">
        <v>1849</v>
      </c>
      <c r="D2402" s="3">
        <v>7348.2089800000003</v>
      </c>
      <c r="E2402" s="3" t="s">
        <v>1849</v>
      </c>
    </row>
    <row r="2403" spans="1:5" x14ac:dyDescent="0.3">
      <c r="A2403" s="3">
        <v>240.101</v>
      </c>
      <c r="B2403" s="3">
        <v>13335.98828</v>
      </c>
      <c r="C2403" s="3" t="s">
        <v>1849</v>
      </c>
      <c r="D2403" s="3">
        <v>7348.19092</v>
      </c>
      <c r="E2403" s="3" t="s">
        <v>1849</v>
      </c>
    </row>
    <row r="2404" spans="1:5" x14ac:dyDescent="0.3">
      <c r="A2404" s="3">
        <v>240.20099999999999</v>
      </c>
      <c r="B2404" s="3">
        <v>13335.98926</v>
      </c>
      <c r="C2404" s="3" t="s">
        <v>1849</v>
      </c>
      <c r="D2404" s="3">
        <v>7348.1743200000001</v>
      </c>
      <c r="E2404" s="3" t="s">
        <v>1849</v>
      </c>
    </row>
    <row r="2405" spans="1:5" x14ac:dyDescent="0.3">
      <c r="A2405" s="3">
        <v>240.30199999999999</v>
      </c>
      <c r="B2405" s="3">
        <v>13335.990229999999</v>
      </c>
      <c r="C2405" s="3" t="s">
        <v>1849</v>
      </c>
      <c r="D2405" s="3">
        <v>7348.1591799999997</v>
      </c>
      <c r="E2405" s="3" t="s">
        <v>1849</v>
      </c>
    </row>
    <row r="2406" spans="1:5" x14ac:dyDescent="0.3">
      <c r="A2406" s="3">
        <v>240.4</v>
      </c>
      <c r="B2406" s="3">
        <v>13335.99121</v>
      </c>
      <c r="C2406" s="3" t="s">
        <v>1849</v>
      </c>
      <c r="D2406" s="3">
        <v>7348.1455100000003</v>
      </c>
      <c r="E2406" s="3" t="s">
        <v>1849</v>
      </c>
    </row>
    <row r="2407" spans="1:5" x14ac:dyDescent="0.3">
      <c r="A2407" s="3">
        <v>240.5</v>
      </c>
      <c r="B2407" s="3">
        <v>13335.992190000001</v>
      </c>
      <c r="C2407" s="3" t="s">
        <v>1849</v>
      </c>
      <c r="D2407" s="3">
        <v>7348.1328100000001</v>
      </c>
      <c r="E2407" s="3" t="s">
        <v>1849</v>
      </c>
    </row>
    <row r="2408" spans="1:5" x14ac:dyDescent="0.3">
      <c r="A2408" s="3">
        <v>240.6</v>
      </c>
      <c r="B2408" s="3">
        <v>13335.99316</v>
      </c>
      <c r="C2408" s="3" t="s">
        <v>1849</v>
      </c>
      <c r="D2408" s="3">
        <v>7348.12158</v>
      </c>
      <c r="E2408" s="3" t="s">
        <v>1849</v>
      </c>
    </row>
    <row r="2409" spans="1:5" x14ac:dyDescent="0.3">
      <c r="A2409" s="3">
        <v>240.7</v>
      </c>
      <c r="B2409" s="3">
        <v>13335.994140000001</v>
      </c>
      <c r="C2409" s="3" t="s">
        <v>1849</v>
      </c>
      <c r="D2409" s="3">
        <v>7348.1113299999997</v>
      </c>
      <c r="E2409" s="3" t="s">
        <v>1849</v>
      </c>
    </row>
    <row r="2410" spans="1:5" x14ac:dyDescent="0.3">
      <c r="A2410" s="3">
        <v>240.87899999999999</v>
      </c>
      <c r="B2410" s="3">
        <v>13335.99512</v>
      </c>
      <c r="C2410" s="3" t="s">
        <v>1849</v>
      </c>
      <c r="D2410" s="3">
        <v>7348.1015600000001</v>
      </c>
      <c r="E2410" s="3" t="s">
        <v>1849</v>
      </c>
    </row>
    <row r="2411" spans="1:5" x14ac:dyDescent="0.3">
      <c r="A2411" s="3">
        <v>240.9</v>
      </c>
      <c r="B2411" s="3">
        <v>13335.99512</v>
      </c>
      <c r="C2411" s="3" t="s">
        <v>1849</v>
      </c>
      <c r="D2411" s="3">
        <v>7348.0927700000002</v>
      </c>
      <c r="E2411" s="3" t="s">
        <v>1849</v>
      </c>
    </row>
    <row r="2412" spans="1:5" x14ac:dyDescent="0.3">
      <c r="A2412" s="3">
        <v>241</v>
      </c>
      <c r="B2412" s="3">
        <v>13335.99512</v>
      </c>
      <c r="C2412" s="3" t="s">
        <v>1849</v>
      </c>
      <c r="D2412" s="3">
        <v>7348.0849600000001</v>
      </c>
      <c r="E2412" s="3" t="s">
        <v>1849</v>
      </c>
    </row>
    <row r="2413" spans="1:5" x14ac:dyDescent="0.3">
      <c r="A2413" s="3">
        <v>241.1</v>
      </c>
      <c r="B2413" s="3">
        <v>13335.99512</v>
      </c>
      <c r="C2413" s="3" t="s">
        <v>1849</v>
      </c>
      <c r="D2413" s="3">
        <v>7348.0776400000004</v>
      </c>
      <c r="E2413" s="3" t="s">
        <v>1849</v>
      </c>
    </row>
    <row r="2414" spans="1:5" x14ac:dyDescent="0.3">
      <c r="A2414" s="3">
        <v>241.2</v>
      </c>
      <c r="B2414" s="3">
        <v>13335.99512</v>
      </c>
      <c r="C2414" s="3" t="s">
        <v>1849</v>
      </c>
      <c r="D2414" s="3">
        <v>7348.0708000000004</v>
      </c>
      <c r="E2414" s="3" t="s">
        <v>1849</v>
      </c>
    </row>
    <row r="2415" spans="1:5" x14ac:dyDescent="0.3">
      <c r="A2415" s="3">
        <v>241.309</v>
      </c>
      <c r="B2415" s="3">
        <v>13335.99512</v>
      </c>
      <c r="C2415" s="3" t="s">
        <v>1849</v>
      </c>
      <c r="D2415" s="3">
        <v>7348.0649400000002</v>
      </c>
      <c r="E2415" s="3" t="s">
        <v>1849</v>
      </c>
    </row>
    <row r="2416" spans="1:5" x14ac:dyDescent="0.3">
      <c r="A2416" s="3">
        <v>241.4</v>
      </c>
      <c r="B2416" s="3">
        <v>13335.99512</v>
      </c>
      <c r="C2416" s="3" t="s">
        <v>1849</v>
      </c>
      <c r="D2416" s="3">
        <v>7348.0595700000003</v>
      </c>
      <c r="E2416" s="3" t="s">
        <v>1849</v>
      </c>
    </row>
    <row r="2417" spans="1:5" x14ac:dyDescent="0.3">
      <c r="A2417" s="3">
        <v>241.5</v>
      </c>
      <c r="B2417" s="3">
        <v>13335.99512</v>
      </c>
      <c r="C2417" s="3" t="s">
        <v>1849</v>
      </c>
      <c r="D2417" s="3">
        <v>7348.0541999999996</v>
      </c>
      <c r="E2417" s="3" t="s">
        <v>1849</v>
      </c>
    </row>
    <row r="2418" spans="1:5" x14ac:dyDescent="0.3">
      <c r="A2418" s="3">
        <v>241.6</v>
      </c>
      <c r="B2418" s="3">
        <v>13335.99512</v>
      </c>
      <c r="C2418" s="3" t="s">
        <v>1849</v>
      </c>
      <c r="D2418" s="3">
        <v>7348.0493200000001</v>
      </c>
      <c r="E2418" s="3" t="s">
        <v>1849</v>
      </c>
    </row>
    <row r="2419" spans="1:5" x14ac:dyDescent="0.3">
      <c r="A2419" s="3">
        <v>241.7</v>
      </c>
      <c r="B2419" s="3">
        <v>13335.99512</v>
      </c>
      <c r="C2419" s="3" t="s">
        <v>1849</v>
      </c>
      <c r="D2419" s="3">
        <v>7348.0449200000003</v>
      </c>
      <c r="E2419" s="3" t="s">
        <v>1849</v>
      </c>
    </row>
    <row r="2420" spans="1:5" x14ac:dyDescent="0.3">
      <c r="A2420" s="3">
        <v>241.8</v>
      </c>
      <c r="B2420" s="3">
        <v>13335.99512</v>
      </c>
      <c r="C2420" s="3" t="s">
        <v>1849</v>
      </c>
      <c r="D2420" s="3">
        <v>7348.0410199999997</v>
      </c>
      <c r="E2420" s="3" t="s">
        <v>1849</v>
      </c>
    </row>
    <row r="2421" spans="1:5" x14ac:dyDescent="0.3">
      <c r="A2421" s="3">
        <v>241.9</v>
      </c>
      <c r="B2421" s="3">
        <v>13335.909180000001</v>
      </c>
      <c r="C2421" s="3" t="s">
        <v>1849</v>
      </c>
      <c r="D2421" s="3">
        <v>7348.0375999999997</v>
      </c>
      <c r="E2421" s="3" t="s">
        <v>1849</v>
      </c>
    </row>
    <row r="2422" spans="1:5" x14ac:dyDescent="0.3">
      <c r="A2422" s="3">
        <v>242</v>
      </c>
      <c r="B2422" s="3">
        <v>13335.831050000001</v>
      </c>
      <c r="C2422" s="3" t="s">
        <v>1849</v>
      </c>
      <c r="D2422" s="3">
        <v>7452.7802700000002</v>
      </c>
      <c r="E2422" s="3" t="s">
        <v>1849</v>
      </c>
    </row>
    <row r="2423" spans="1:5" x14ac:dyDescent="0.3">
      <c r="A2423" s="3">
        <v>242.1</v>
      </c>
      <c r="B2423" s="3">
        <v>13335.759770000001</v>
      </c>
      <c r="C2423" s="3" t="s">
        <v>1849</v>
      </c>
      <c r="D2423" s="3">
        <v>7548.5078100000001</v>
      </c>
      <c r="E2423" s="3" t="s">
        <v>1849</v>
      </c>
    </row>
    <row r="2424" spans="1:5" x14ac:dyDescent="0.3">
      <c r="A2424" s="3">
        <v>242.2</v>
      </c>
      <c r="B2424" s="3">
        <v>13335.69434</v>
      </c>
      <c r="C2424" s="3" t="s">
        <v>1849</v>
      </c>
      <c r="D2424" s="3">
        <v>7635.9960899999996</v>
      </c>
      <c r="E2424" s="3" t="s">
        <v>1849</v>
      </c>
    </row>
    <row r="2425" spans="1:5" x14ac:dyDescent="0.3">
      <c r="A2425" s="3">
        <v>242.3</v>
      </c>
      <c r="B2425" s="3">
        <v>13335.634770000001</v>
      </c>
      <c r="C2425" s="3" t="s">
        <v>1849</v>
      </c>
      <c r="D2425" s="3">
        <v>7715.9545900000003</v>
      </c>
      <c r="E2425" s="3" t="s">
        <v>1849</v>
      </c>
    </row>
    <row r="2426" spans="1:5" x14ac:dyDescent="0.3">
      <c r="A2426" s="3">
        <v>242.4</v>
      </c>
      <c r="B2426" s="3">
        <v>13335.58008</v>
      </c>
      <c r="C2426" s="3" t="s">
        <v>1849</v>
      </c>
      <c r="D2426" s="3">
        <v>7789.0307599999996</v>
      </c>
      <c r="E2426" s="3" t="s">
        <v>1849</v>
      </c>
    </row>
    <row r="2427" spans="1:5" x14ac:dyDescent="0.3">
      <c r="A2427" s="3">
        <v>242.5</v>
      </c>
      <c r="B2427" s="3">
        <v>13335.530269999999</v>
      </c>
      <c r="C2427" s="3" t="s">
        <v>1849</v>
      </c>
      <c r="D2427" s="3">
        <v>7855.8173800000004</v>
      </c>
      <c r="E2427" s="3" t="s">
        <v>1849</v>
      </c>
    </row>
    <row r="2428" spans="1:5" x14ac:dyDescent="0.3">
      <c r="A2428" s="3">
        <v>242.6</v>
      </c>
      <c r="B2428" s="3">
        <v>13335.48438</v>
      </c>
      <c r="C2428" s="3" t="s">
        <v>1849</v>
      </c>
      <c r="D2428" s="3">
        <v>7916.8559599999999</v>
      </c>
      <c r="E2428" s="3" t="s">
        <v>1849</v>
      </c>
    </row>
    <row r="2429" spans="1:5" x14ac:dyDescent="0.3">
      <c r="A2429" s="3">
        <v>242.7</v>
      </c>
      <c r="B2429" s="3">
        <v>13335.44238</v>
      </c>
      <c r="C2429" s="3" t="s">
        <v>1849</v>
      </c>
      <c r="D2429" s="3">
        <v>7972.6411099999996</v>
      </c>
      <c r="E2429" s="3" t="s">
        <v>1849</v>
      </c>
    </row>
    <row r="2430" spans="1:5" x14ac:dyDescent="0.3">
      <c r="A2430" s="3">
        <v>242.8</v>
      </c>
      <c r="B2430" s="3">
        <v>13335.4043</v>
      </c>
      <c r="C2430" s="3" t="s">
        <v>1849</v>
      </c>
      <c r="D2430" s="3">
        <v>8023.6245099999996</v>
      </c>
      <c r="E2430" s="3" t="s">
        <v>1849</v>
      </c>
    </row>
    <row r="2431" spans="1:5" x14ac:dyDescent="0.3">
      <c r="A2431" s="3">
        <v>242.9</v>
      </c>
      <c r="B2431" s="3">
        <v>13335.369140000001</v>
      </c>
      <c r="C2431" s="3" t="s">
        <v>1849</v>
      </c>
      <c r="D2431" s="3">
        <v>8070.2202100000004</v>
      </c>
      <c r="E2431" s="3" t="s">
        <v>1849</v>
      </c>
    </row>
    <row r="2432" spans="1:5" x14ac:dyDescent="0.3">
      <c r="A2432" s="3">
        <v>243</v>
      </c>
      <c r="B2432" s="3">
        <v>13335.33691</v>
      </c>
      <c r="C2432" s="3" t="s">
        <v>1849</v>
      </c>
      <c r="D2432" s="3">
        <v>8112.8051800000003</v>
      </c>
      <c r="E2432" s="3" t="s">
        <v>1849</v>
      </c>
    </row>
    <row r="2433" spans="1:5" x14ac:dyDescent="0.3">
      <c r="A2433" s="3">
        <v>243.1</v>
      </c>
      <c r="B2433" s="3">
        <v>13335.30762</v>
      </c>
      <c r="C2433" s="3" t="s">
        <v>1849</v>
      </c>
      <c r="D2433" s="3">
        <v>8151.7250999999997</v>
      </c>
      <c r="E2433" s="3" t="s">
        <v>1849</v>
      </c>
    </row>
    <row r="2434" spans="1:5" x14ac:dyDescent="0.3">
      <c r="A2434" s="3">
        <v>243.2</v>
      </c>
      <c r="B2434" s="3">
        <v>13335.28125</v>
      </c>
      <c r="C2434" s="3" t="s">
        <v>1849</v>
      </c>
      <c r="D2434" s="3">
        <v>8187.2954099999997</v>
      </c>
      <c r="E2434" s="3" t="s">
        <v>1849</v>
      </c>
    </row>
    <row r="2435" spans="1:5" x14ac:dyDescent="0.3">
      <c r="A2435" s="3">
        <v>243.3</v>
      </c>
      <c r="B2435" s="3">
        <v>13335.25684</v>
      </c>
      <c r="C2435" s="3" t="s">
        <v>1849</v>
      </c>
      <c r="D2435" s="3">
        <v>8219.8037100000001</v>
      </c>
      <c r="E2435" s="3" t="s">
        <v>1849</v>
      </c>
    </row>
    <row r="2436" spans="1:5" x14ac:dyDescent="0.3">
      <c r="A2436" s="3">
        <v>243.4</v>
      </c>
      <c r="B2436" s="3">
        <v>13335.23438</v>
      </c>
      <c r="C2436" s="3" t="s">
        <v>1849</v>
      </c>
      <c r="D2436" s="3">
        <v>8249.5146499999992</v>
      </c>
      <c r="E2436" s="3" t="s">
        <v>1849</v>
      </c>
    </row>
    <row r="2437" spans="1:5" x14ac:dyDescent="0.3">
      <c r="A2437" s="3">
        <v>243.5</v>
      </c>
      <c r="B2437" s="3">
        <v>13335.21387</v>
      </c>
      <c r="C2437" s="3" t="s">
        <v>1849</v>
      </c>
      <c r="D2437" s="3">
        <v>8276.6679700000004</v>
      </c>
      <c r="E2437" s="3" t="s">
        <v>1849</v>
      </c>
    </row>
    <row r="2438" spans="1:5" x14ac:dyDescent="0.3">
      <c r="A2438" s="3">
        <v>243.6</v>
      </c>
      <c r="B2438" s="3">
        <v>13335.195309999999</v>
      </c>
      <c r="C2438" s="3" t="s">
        <v>1849</v>
      </c>
      <c r="D2438" s="3">
        <v>8301.4843799999999</v>
      </c>
      <c r="E2438" s="3" t="s">
        <v>1849</v>
      </c>
    </row>
    <row r="2439" spans="1:5" x14ac:dyDescent="0.3">
      <c r="A2439" s="3">
        <v>243.7</v>
      </c>
      <c r="B2439" s="3">
        <v>13335.17871</v>
      </c>
      <c r="C2439" s="3" t="s">
        <v>1849</v>
      </c>
      <c r="D2439" s="3">
        <v>8324.1650399999999</v>
      </c>
      <c r="E2439" s="3" t="s">
        <v>1849</v>
      </c>
    </row>
    <row r="2440" spans="1:5" x14ac:dyDescent="0.3">
      <c r="A2440" s="3">
        <v>243.8</v>
      </c>
      <c r="B2440" s="3">
        <v>13335.16309</v>
      </c>
      <c r="C2440" s="3" t="s">
        <v>1849</v>
      </c>
      <c r="D2440" s="3">
        <v>8344.8935500000007</v>
      </c>
      <c r="E2440" s="3" t="s">
        <v>1849</v>
      </c>
    </row>
    <row r="2441" spans="1:5" x14ac:dyDescent="0.3">
      <c r="A2441" s="3">
        <v>243.9</v>
      </c>
      <c r="B2441" s="3">
        <v>13335.14941</v>
      </c>
      <c r="C2441" s="3" t="s">
        <v>1849</v>
      </c>
      <c r="D2441" s="3">
        <v>8363.8378900000007</v>
      </c>
      <c r="E2441" s="3" t="s">
        <v>1849</v>
      </c>
    </row>
    <row r="2442" spans="1:5" x14ac:dyDescent="0.3">
      <c r="A2442" s="3">
        <v>244</v>
      </c>
      <c r="B2442" s="3">
        <v>13335.13672</v>
      </c>
      <c r="C2442" s="3" t="s">
        <v>1849</v>
      </c>
      <c r="D2442" s="3">
        <v>8381.1513699999996</v>
      </c>
      <c r="E2442" s="3" t="s">
        <v>1849</v>
      </c>
    </row>
    <row r="2443" spans="1:5" x14ac:dyDescent="0.3">
      <c r="A2443" s="3">
        <v>244.10300000000001</v>
      </c>
      <c r="B2443" s="3">
        <v>13335.125</v>
      </c>
      <c r="C2443" s="3" t="s">
        <v>1849</v>
      </c>
      <c r="D2443" s="3">
        <v>8396.9746099999993</v>
      </c>
      <c r="E2443" s="3" t="s">
        <v>1849</v>
      </c>
    </row>
    <row r="2444" spans="1:5" x14ac:dyDescent="0.3">
      <c r="A2444" s="3">
        <v>244.2</v>
      </c>
      <c r="B2444" s="3">
        <v>13335.11426</v>
      </c>
      <c r="C2444" s="3" t="s">
        <v>1849</v>
      </c>
      <c r="D2444" s="3">
        <v>8411.4365199999993</v>
      </c>
      <c r="E2444" s="3" t="s">
        <v>1849</v>
      </c>
    </row>
    <row r="2445" spans="1:5" x14ac:dyDescent="0.3">
      <c r="A2445" s="3">
        <v>244.3</v>
      </c>
      <c r="B2445" s="3">
        <v>13335.10449</v>
      </c>
      <c r="C2445" s="3" t="s">
        <v>1849</v>
      </c>
      <c r="D2445" s="3">
        <v>8424.6533199999994</v>
      </c>
      <c r="E2445" s="3" t="s">
        <v>1849</v>
      </c>
    </row>
    <row r="2446" spans="1:5" x14ac:dyDescent="0.3">
      <c r="A2446" s="3">
        <v>244.4</v>
      </c>
      <c r="B2446" s="3">
        <v>13335.0957</v>
      </c>
      <c r="C2446" s="3" t="s">
        <v>1849</v>
      </c>
      <c r="D2446" s="3">
        <v>8436.7324200000003</v>
      </c>
      <c r="E2446" s="3" t="s">
        <v>1849</v>
      </c>
    </row>
    <row r="2447" spans="1:5" x14ac:dyDescent="0.3">
      <c r="A2447" s="3">
        <v>244.5</v>
      </c>
      <c r="B2447" s="3">
        <v>13335.087890000001</v>
      </c>
      <c r="C2447" s="3" t="s">
        <v>1849</v>
      </c>
      <c r="D2447" s="3">
        <v>8447.7724600000001</v>
      </c>
      <c r="E2447" s="3" t="s">
        <v>1849</v>
      </c>
    </row>
    <row r="2448" spans="1:5" x14ac:dyDescent="0.3">
      <c r="A2448" s="3">
        <v>244.6</v>
      </c>
      <c r="B2448" s="3">
        <v>13335.08008</v>
      </c>
      <c r="C2448" s="3" t="s">
        <v>1849</v>
      </c>
      <c r="D2448" s="3">
        <v>8457.8623000000007</v>
      </c>
      <c r="E2448" s="3" t="s">
        <v>1849</v>
      </c>
    </row>
    <row r="2449" spans="1:5" x14ac:dyDescent="0.3">
      <c r="A2449" s="3">
        <v>244.7</v>
      </c>
      <c r="B2449" s="3">
        <v>13335.07324</v>
      </c>
      <c r="C2449" s="3" t="s">
        <v>1849</v>
      </c>
      <c r="D2449" s="3">
        <v>8467.0839799999994</v>
      </c>
      <c r="E2449" s="3" t="s">
        <v>1849</v>
      </c>
    </row>
    <row r="2450" spans="1:5" x14ac:dyDescent="0.3">
      <c r="A2450" s="3">
        <v>244.8</v>
      </c>
      <c r="B2450" s="3">
        <v>13335.06738</v>
      </c>
      <c r="C2450" s="3" t="s">
        <v>1849</v>
      </c>
      <c r="D2450" s="3">
        <v>8475.5117200000004</v>
      </c>
      <c r="E2450" s="3" t="s">
        <v>1849</v>
      </c>
    </row>
    <row r="2451" spans="1:5" x14ac:dyDescent="0.3">
      <c r="A2451" s="3">
        <v>244.9</v>
      </c>
      <c r="B2451" s="3">
        <v>13335.061519999999</v>
      </c>
      <c r="C2451" s="3" t="s">
        <v>1849</v>
      </c>
      <c r="D2451" s="3">
        <v>8483.2138699999996</v>
      </c>
      <c r="E2451" s="3" t="s">
        <v>1849</v>
      </c>
    </row>
    <row r="2452" spans="1:5" x14ac:dyDescent="0.3">
      <c r="A2452" s="3">
        <v>245</v>
      </c>
      <c r="B2452" s="3">
        <v>13335.056640000001</v>
      </c>
      <c r="C2452" s="3" t="s">
        <v>1849</v>
      </c>
      <c r="D2452" s="3">
        <v>8490.2529300000006</v>
      </c>
      <c r="E2452" s="3" t="s">
        <v>1849</v>
      </c>
    </row>
    <row r="2453" spans="1:5" x14ac:dyDescent="0.3">
      <c r="A2453" s="3">
        <v>245.1</v>
      </c>
      <c r="B2453" s="3">
        <v>13335.05176</v>
      </c>
      <c r="C2453" s="3" t="s">
        <v>1849</v>
      </c>
      <c r="D2453" s="3">
        <v>8496.6865199999993</v>
      </c>
      <c r="E2453" s="3" t="s">
        <v>1849</v>
      </c>
    </row>
    <row r="2454" spans="1:5" x14ac:dyDescent="0.3">
      <c r="A2454" s="3">
        <v>245.2</v>
      </c>
      <c r="B2454" s="3">
        <v>13335.04688</v>
      </c>
      <c r="C2454" s="3" t="s">
        <v>1849</v>
      </c>
      <c r="D2454" s="3">
        <v>8502.5664099999995</v>
      </c>
      <c r="E2454" s="3" t="s">
        <v>1849</v>
      </c>
    </row>
    <row r="2455" spans="1:5" x14ac:dyDescent="0.3">
      <c r="A2455" s="3">
        <v>245.3</v>
      </c>
      <c r="B2455" s="3">
        <v>13335.04297</v>
      </c>
      <c r="C2455" s="3" t="s">
        <v>1849</v>
      </c>
      <c r="D2455" s="3">
        <v>8507.9404300000006</v>
      </c>
      <c r="E2455" s="3" t="s">
        <v>1849</v>
      </c>
    </row>
    <row r="2456" spans="1:5" x14ac:dyDescent="0.3">
      <c r="A2456" s="3">
        <v>245.4</v>
      </c>
      <c r="B2456" s="3">
        <v>13335.039059999999</v>
      </c>
      <c r="C2456" s="3" t="s">
        <v>1849</v>
      </c>
      <c r="D2456" s="3">
        <v>8512.8515599999992</v>
      </c>
      <c r="E2456" s="3" t="s">
        <v>1849</v>
      </c>
    </row>
    <row r="2457" spans="1:5" x14ac:dyDescent="0.3">
      <c r="A2457" s="3">
        <v>245.5</v>
      </c>
      <c r="B2457" s="3">
        <v>13335.03613</v>
      </c>
      <c r="C2457" s="3" t="s">
        <v>1849</v>
      </c>
      <c r="D2457" s="3">
        <v>8517.3398400000005</v>
      </c>
      <c r="E2457" s="3" t="s">
        <v>1849</v>
      </c>
    </row>
    <row r="2458" spans="1:5" x14ac:dyDescent="0.3">
      <c r="A2458" s="3">
        <v>245.6</v>
      </c>
      <c r="B2458" s="3">
        <v>13335.0332</v>
      </c>
      <c r="C2458" s="3" t="s">
        <v>1849</v>
      </c>
      <c r="D2458" s="3">
        <v>8521.4423800000004</v>
      </c>
      <c r="E2458" s="3" t="s">
        <v>1849</v>
      </c>
    </row>
    <row r="2459" spans="1:5" x14ac:dyDescent="0.3">
      <c r="A2459" s="3">
        <v>245.7</v>
      </c>
      <c r="B2459" s="3">
        <v>13335.030269999999</v>
      </c>
      <c r="C2459" s="3" t="s">
        <v>1849</v>
      </c>
      <c r="D2459" s="3">
        <v>8525.1914099999995</v>
      </c>
      <c r="E2459" s="3" t="s">
        <v>1849</v>
      </c>
    </row>
    <row r="2460" spans="1:5" x14ac:dyDescent="0.3">
      <c r="A2460" s="3">
        <v>245.8</v>
      </c>
      <c r="B2460" s="3">
        <v>13335.027340000001</v>
      </c>
      <c r="C2460" s="3" t="s">
        <v>1849</v>
      </c>
      <c r="D2460" s="3">
        <v>8528.61816</v>
      </c>
      <c r="E2460" s="3" t="s">
        <v>1849</v>
      </c>
    </row>
    <row r="2461" spans="1:5" x14ac:dyDescent="0.3">
      <c r="A2461" s="3">
        <v>245.9</v>
      </c>
      <c r="B2461" s="3">
        <v>13335.025390000001</v>
      </c>
      <c r="C2461" s="3" t="s">
        <v>1849</v>
      </c>
      <c r="D2461" s="3">
        <v>8531.7490199999993</v>
      </c>
      <c r="E2461" s="3" t="s">
        <v>1849</v>
      </c>
    </row>
    <row r="2462" spans="1:5" x14ac:dyDescent="0.3">
      <c r="A2462" s="3">
        <v>246</v>
      </c>
      <c r="B2462" s="3">
        <v>13335.023440000001</v>
      </c>
      <c r="C2462" s="3" t="s">
        <v>1849</v>
      </c>
      <c r="D2462" s="3">
        <v>8534.6113299999997</v>
      </c>
      <c r="E2462" s="3" t="s">
        <v>1849</v>
      </c>
    </row>
    <row r="2463" spans="1:5" x14ac:dyDescent="0.3">
      <c r="A2463" s="3">
        <v>246.1</v>
      </c>
      <c r="B2463" s="3">
        <v>13335.021479999999</v>
      </c>
      <c r="C2463" s="3" t="s">
        <v>1849</v>
      </c>
      <c r="D2463" s="3">
        <v>8537.2265599999992</v>
      </c>
      <c r="E2463" s="3" t="s">
        <v>1849</v>
      </c>
    </row>
    <row r="2464" spans="1:5" x14ac:dyDescent="0.3">
      <c r="A2464" s="3">
        <v>246.2</v>
      </c>
      <c r="B2464" s="3">
        <v>13335.01953</v>
      </c>
      <c r="C2464" s="3" t="s">
        <v>1849</v>
      </c>
      <c r="D2464" s="3">
        <v>8539.6171900000008</v>
      </c>
      <c r="E2464" s="3" t="s">
        <v>1849</v>
      </c>
    </row>
    <row r="2465" spans="1:5" x14ac:dyDescent="0.3">
      <c r="A2465" s="3">
        <v>246.3</v>
      </c>
      <c r="B2465" s="3">
        <v>13335.01758</v>
      </c>
      <c r="C2465" s="3" t="s">
        <v>1849</v>
      </c>
      <c r="D2465" s="3">
        <v>8541.8017600000003</v>
      </c>
      <c r="E2465" s="3" t="s">
        <v>1849</v>
      </c>
    </row>
    <row r="2466" spans="1:5" x14ac:dyDescent="0.3">
      <c r="A2466" s="3">
        <v>246.4</v>
      </c>
      <c r="B2466" s="3">
        <v>13335.01563</v>
      </c>
      <c r="C2466" s="3" t="s">
        <v>1849</v>
      </c>
      <c r="D2466" s="3">
        <v>8543.7988299999997</v>
      </c>
      <c r="E2466" s="3" t="s">
        <v>1849</v>
      </c>
    </row>
    <row r="2467" spans="1:5" x14ac:dyDescent="0.3">
      <c r="A2467" s="3">
        <v>246.5</v>
      </c>
      <c r="B2467" s="3">
        <v>13335.014649999999</v>
      </c>
      <c r="C2467" s="3" t="s">
        <v>1849</v>
      </c>
      <c r="D2467" s="3">
        <v>8545.6240199999993</v>
      </c>
      <c r="E2467" s="3" t="s">
        <v>1849</v>
      </c>
    </row>
    <row r="2468" spans="1:5" x14ac:dyDescent="0.3">
      <c r="A2468" s="3">
        <v>246.6</v>
      </c>
      <c r="B2468" s="3">
        <v>13335.01367</v>
      </c>
      <c r="C2468" s="3" t="s">
        <v>1849</v>
      </c>
      <c r="D2468" s="3">
        <v>8547.2919899999997</v>
      </c>
      <c r="E2468" s="3" t="s">
        <v>1849</v>
      </c>
    </row>
    <row r="2469" spans="1:5" x14ac:dyDescent="0.3">
      <c r="A2469" s="3">
        <v>246.7</v>
      </c>
      <c r="B2469" s="3">
        <v>13335.012699999999</v>
      </c>
      <c r="C2469" s="3" t="s">
        <v>1849</v>
      </c>
      <c r="D2469" s="3">
        <v>8548.8164099999995</v>
      </c>
      <c r="E2469" s="3" t="s">
        <v>1849</v>
      </c>
    </row>
    <row r="2470" spans="1:5" x14ac:dyDescent="0.3">
      <c r="A2470" s="3">
        <v>246.8</v>
      </c>
      <c r="B2470" s="3">
        <v>13335.01172</v>
      </c>
      <c r="C2470" s="3" t="s">
        <v>1849</v>
      </c>
      <c r="D2470" s="3">
        <v>8550.2089799999994</v>
      </c>
      <c r="E2470" s="3" t="s">
        <v>1849</v>
      </c>
    </row>
    <row r="2471" spans="1:5" x14ac:dyDescent="0.3">
      <c r="A2471" s="3">
        <v>246.9</v>
      </c>
      <c r="B2471" s="3">
        <v>13335.01074</v>
      </c>
      <c r="C2471" s="3" t="s">
        <v>1849</v>
      </c>
      <c r="D2471" s="3">
        <v>8551.4824200000003</v>
      </c>
      <c r="E2471" s="3" t="s">
        <v>1849</v>
      </c>
    </row>
    <row r="2472" spans="1:5" x14ac:dyDescent="0.3">
      <c r="A2472" s="3">
        <v>247</v>
      </c>
      <c r="B2472" s="3">
        <v>13335.009770000001</v>
      </c>
      <c r="C2472" s="3" t="s">
        <v>1849</v>
      </c>
      <c r="D2472" s="3">
        <v>8552.6455100000003</v>
      </c>
      <c r="E2472" s="3" t="s">
        <v>1849</v>
      </c>
    </row>
    <row r="2473" spans="1:5" x14ac:dyDescent="0.3">
      <c r="A2473" s="3">
        <v>247.1</v>
      </c>
      <c r="B2473" s="3">
        <v>13335.00879</v>
      </c>
      <c r="C2473" s="3" t="s">
        <v>1849</v>
      </c>
      <c r="D2473" s="3">
        <v>8553.7089799999994</v>
      </c>
      <c r="E2473" s="3" t="s">
        <v>1849</v>
      </c>
    </row>
    <row r="2474" spans="1:5" x14ac:dyDescent="0.3">
      <c r="A2474" s="3">
        <v>247.2</v>
      </c>
      <c r="B2474" s="3">
        <v>13335.007809999999</v>
      </c>
      <c r="C2474" s="3" t="s">
        <v>1849</v>
      </c>
      <c r="D2474" s="3">
        <v>8554.68066</v>
      </c>
      <c r="E2474" s="3" t="s">
        <v>1849</v>
      </c>
    </row>
    <row r="2475" spans="1:5" x14ac:dyDescent="0.3">
      <c r="A2475" s="3">
        <v>247.3</v>
      </c>
      <c r="B2475" s="3">
        <v>13335.00684</v>
      </c>
      <c r="C2475" s="3" t="s">
        <v>1849</v>
      </c>
      <c r="D2475" s="3">
        <v>8555.5683599999993</v>
      </c>
      <c r="E2475" s="3" t="s">
        <v>1849</v>
      </c>
    </row>
    <row r="2476" spans="1:5" x14ac:dyDescent="0.3">
      <c r="A2476" s="3">
        <v>247.4</v>
      </c>
      <c r="B2476" s="3">
        <v>13335.005859999999</v>
      </c>
      <c r="C2476" s="3" t="s">
        <v>1849</v>
      </c>
      <c r="D2476" s="3">
        <v>8556.3798800000004</v>
      </c>
      <c r="E2476" s="3" t="s">
        <v>1849</v>
      </c>
    </row>
    <row r="2477" spans="1:5" x14ac:dyDescent="0.3">
      <c r="A2477" s="3">
        <v>247.5</v>
      </c>
      <c r="B2477" s="3">
        <v>13335.00488</v>
      </c>
      <c r="C2477" s="3" t="s">
        <v>1849</v>
      </c>
      <c r="D2477" s="3">
        <v>8557.1220699999994</v>
      </c>
      <c r="E2477" s="3" t="s">
        <v>1849</v>
      </c>
    </row>
    <row r="2478" spans="1:5" x14ac:dyDescent="0.3">
      <c r="A2478" s="3">
        <v>247.6</v>
      </c>
      <c r="B2478" s="3">
        <v>13335.00488</v>
      </c>
      <c r="C2478" s="3" t="s">
        <v>1849</v>
      </c>
      <c r="D2478" s="3">
        <v>8557.7998000000007</v>
      </c>
      <c r="E2478" s="3" t="s">
        <v>1849</v>
      </c>
    </row>
    <row r="2479" spans="1:5" x14ac:dyDescent="0.3">
      <c r="A2479" s="3">
        <v>247.70099999999999</v>
      </c>
      <c r="B2479" s="3">
        <v>13335.00488</v>
      </c>
      <c r="C2479" s="3" t="s">
        <v>1849</v>
      </c>
      <c r="D2479" s="3">
        <v>8558.4199200000003</v>
      </c>
      <c r="E2479" s="3" t="s">
        <v>1849</v>
      </c>
    </row>
    <row r="2480" spans="1:5" x14ac:dyDescent="0.3">
      <c r="A2480" s="3">
        <v>247.80099999999999</v>
      </c>
      <c r="B2480" s="3">
        <v>13335.00488</v>
      </c>
      <c r="C2480" s="3" t="s">
        <v>1849</v>
      </c>
      <c r="D2480" s="3">
        <v>8558.9863299999997</v>
      </c>
      <c r="E2480" s="3" t="s">
        <v>1849</v>
      </c>
    </row>
    <row r="2481" spans="1:5" x14ac:dyDescent="0.3">
      <c r="A2481" s="3">
        <v>247.9</v>
      </c>
      <c r="B2481" s="3">
        <v>13335.00488</v>
      </c>
      <c r="C2481" s="3" t="s">
        <v>1849</v>
      </c>
      <c r="D2481" s="3">
        <v>8559.5039099999995</v>
      </c>
      <c r="E2481" s="3" t="s">
        <v>1849</v>
      </c>
    </row>
    <row r="2482" spans="1:5" x14ac:dyDescent="0.3">
      <c r="A2482" s="3">
        <v>248</v>
      </c>
      <c r="B2482" s="3">
        <v>13335.00488</v>
      </c>
      <c r="C2482" s="3" t="s">
        <v>1849</v>
      </c>
      <c r="D2482" s="3">
        <v>8559.9765599999992</v>
      </c>
      <c r="E2482" s="3" t="s">
        <v>1849</v>
      </c>
    </row>
    <row r="2483" spans="1:5" x14ac:dyDescent="0.3">
      <c r="A2483" s="3">
        <v>248.1</v>
      </c>
      <c r="B2483" s="3">
        <v>13335.00488</v>
      </c>
      <c r="C2483" s="3" t="s">
        <v>1849</v>
      </c>
      <c r="D2483" s="3">
        <v>8560.4091800000006</v>
      </c>
      <c r="E2483" s="3" t="s">
        <v>1849</v>
      </c>
    </row>
    <row r="2484" spans="1:5" x14ac:dyDescent="0.3">
      <c r="A2484" s="3">
        <v>248.2</v>
      </c>
      <c r="B2484" s="3">
        <v>13335.00488</v>
      </c>
      <c r="C2484" s="3" t="s">
        <v>1849</v>
      </c>
      <c r="D2484" s="3">
        <v>8560.8046900000008</v>
      </c>
      <c r="E2484" s="3" t="s">
        <v>1849</v>
      </c>
    </row>
    <row r="2485" spans="1:5" x14ac:dyDescent="0.3">
      <c r="A2485" s="3">
        <v>248.3</v>
      </c>
      <c r="B2485" s="3">
        <v>13335.00488</v>
      </c>
      <c r="C2485" s="3" t="s">
        <v>1849</v>
      </c>
      <c r="D2485" s="3">
        <v>8561.1660200000006</v>
      </c>
      <c r="E2485" s="3" t="s">
        <v>1849</v>
      </c>
    </row>
    <row r="2486" spans="1:5" x14ac:dyDescent="0.3">
      <c r="A2486" s="3">
        <v>248.4</v>
      </c>
      <c r="B2486" s="3">
        <v>13335.00488</v>
      </c>
      <c r="C2486" s="3" t="s">
        <v>1849</v>
      </c>
      <c r="D2486" s="3">
        <v>8561.4960900000005</v>
      </c>
      <c r="E2486" s="3" t="s">
        <v>1849</v>
      </c>
    </row>
    <row r="2487" spans="1:5" x14ac:dyDescent="0.3">
      <c r="A2487" s="3">
        <v>248.5</v>
      </c>
      <c r="B2487" s="3">
        <v>13335.00488</v>
      </c>
      <c r="C2487" s="3" t="s">
        <v>1849</v>
      </c>
      <c r="D2487" s="3">
        <v>8561.7978500000008</v>
      </c>
      <c r="E2487" s="3" t="s">
        <v>1849</v>
      </c>
    </row>
    <row r="2488" spans="1:5" x14ac:dyDescent="0.3">
      <c r="A2488" s="3">
        <v>248.6</v>
      </c>
      <c r="B2488" s="3">
        <v>13335.00488</v>
      </c>
      <c r="C2488" s="3" t="s">
        <v>1849</v>
      </c>
      <c r="D2488" s="3">
        <v>8562.0732399999997</v>
      </c>
      <c r="E2488" s="3" t="s">
        <v>1849</v>
      </c>
    </row>
    <row r="2489" spans="1:5" x14ac:dyDescent="0.3">
      <c r="A2489" s="3">
        <v>248.70099999999999</v>
      </c>
      <c r="B2489" s="3">
        <v>13335.00488</v>
      </c>
      <c r="C2489" s="3" t="s">
        <v>1849</v>
      </c>
      <c r="D2489" s="3">
        <v>8562.3251999999993</v>
      </c>
      <c r="E2489" s="3" t="s">
        <v>1849</v>
      </c>
    </row>
    <row r="2490" spans="1:5" x14ac:dyDescent="0.3">
      <c r="A2490" s="3">
        <v>248.8</v>
      </c>
      <c r="B2490" s="3">
        <v>13335.00488</v>
      </c>
      <c r="C2490" s="3" t="s">
        <v>1849</v>
      </c>
      <c r="D2490" s="3">
        <v>8562.55566</v>
      </c>
      <c r="E2490" s="3" t="s">
        <v>1849</v>
      </c>
    </row>
    <row r="2491" spans="1:5" x14ac:dyDescent="0.3">
      <c r="A2491" s="3">
        <v>248.9</v>
      </c>
      <c r="B2491" s="3">
        <v>13335.00488</v>
      </c>
      <c r="C2491" s="3" t="s">
        <v>1849</v>
      </c>
      <c r="D2491" s="3">
        <v>8562.7656299999999</v>
      </c>
      <c r="E2491" s="3" t="s">
        <v>1849</v>
      </c>
    </row>
    <row r="2492" spans="1:5" x14ac:dyDescent="0.3">
      <c r="A2492" s="3">
        <v>249</v>
      </c>
      <c r="B2492" s="3">
        <v>13335.00488</v>
      </c>
      <c r="C2492" s="3" t="s">
        <v>1849</v>
      </c>
      <c r="D2492" s="3">
        <v>8562.9580100000003</v>
      </c>
      <c r="E2492" s="3" t="s">
        <v>1849</v>
      </c>
    </row>
    <row r="2493" spans="1:5" x14ac:dyDescent="0.3">
      <c r="A2493" s="3">
        <v>249.1</v>
      </c>
      <c r="B2493" s="3">
        <v>13335.00488</v>
      </c>
      <c r="C2493" s="3" t="s">
        <v>1849</v>
      </c>
      <c r="D2493" s="3">
        <v>8563.1337899999999</v>
      </c>
      <c r="E2493" s="3" t="s">
        <v>1849</v>
      </c>
    </row>
    <row r="2494" spans="1:5" x14ac:dyDescent="0.3">
      <c r="A2494" s="3">
        <v>249.2</v>
      </c>
      <c r="B2494" s="3">
        <v>13335.00488</v>
      </c>
      <c r="C2494" s="3" t="s">
        <v>1849</v>
      </c>
      <c r="D2494" s="3">
        <v>8563.2939499999993</v>
      </c>
      <c r="E2494" s="3" t="s">
        <v>1849</v>
      </c>
    </row>
    <row r="2495" spans="1:5" x14ac:dyDescent="0.3">
      <c r="A2495" s="3">
        <v>249.3</v>
      </c>
      <c r="B2495" s="3">
        <v>13335.00488</v>
      </c>
      <c r="C2495" s="3" t="s">
        <v>1849</v>
      </c>
      <c r="D2495" s="3">
        <v>8563.4404300000006</v>
      </c>
      <c r="E2495" s="3" t="s">
        <v>1849</v>
      </c>
    </row>
    <row r="2496" spans="1:5" x14ac:dyDescent="0.3">
      <c r="A2496" s="3">
        <v>249.4</v>
      </c>
      <c r="B2496" s="3">
        <v>13335.00488</v>
      </c>
      <c r="C2496" s="3" t="s">
        <v>1849</v>
      </c>
      <c r="D2496" s="3">
        <v>8563.5742200000004</v>
      </c>
      <c r="E2496" s="3" t="s">
        <v>1849</v>
      </c>
    </row>
    <row r="2497" spans="1:5" x14ac:dyDescent="0.3">
      <c r="A2497" s="3">
        <v>249.5</v>
      </c>
      <c r="B2497" s="3">
        <v>13335.00488</v>
      </c>
      <c r="C2497" s="3" t="s">
        <v>1849</v>
      </c>
      <c r="D2497" s="3">
        <v>8563.6972700000006</v>
      </c>
      <c r="E2497" s="3" t="s">
        <v>1849</v>
      </c>
    </row>
    <row r="2498" spans="1:5" x14ac:dyDescent="0.3">
      <c r="A2498" s="3">
        <v>249.6</v>
      </c>
      <c r="B2498" s="3">
        <v>13335.00488</v>
      </c>
      <c r="C2498" s="3" t="s">
        <v>1849</v>
      </c>
      <c r="D2498" s="3">
        <v>8563.8095699999994</v>
      </c>
      <c r="E2498" s="3" t="s">
        <v>1849</v>
      </c>
    </row>
    <row r="2499" spans="1:5" x14ac:dyDescent="0.3">
      <c r="A2499" s="3">
        <v>249.7</v>
      </c>
      <c r="B2499" s="3">
        <v>13335.00488</v>
      </c>
      <c r="C2499" s="3" t="s">
        <v>1849</v>
      </c>
      <c r="D2499" s="3">
        <v>8563.9121099999993</v>
      </c>
      <c r="E2499" s="3" t="s">
        <v>1849</v>
      </c>
    </row>
    <row r="2500" spans="1:5" x14ac:dyDescent="0.3">
      <c r="A2500" s="3">
        <v>249.8</v>
      </c>
      <c r="B2500" s="3">
        <v>13335.00488</v>
      </c>
      <c r="C2500" s="3" t="s">
        <v>1849</v>
      </c>
      <c r="D2500" s="3">
        <v>8564.0058599999993</v>
      </c>
      <c r="E2500" s="3" t="s">
        <v>1849</v>
      </c>
    </row>
    <row r="2501" spans="1:5" x14ac:dyDescent="0.3">
      <c r="A2501" s="3">
        <v>249.9</v>
      </c>
      <c r="B2501" s="3">
        <v>13335.00488</v>
      </c>
      <c r="C2501" s="3" t="s">
        <v>1849</v>
      </c>
      <c r="D2501" s="3">
        <v>8564.0918000000001</v>
      </c>
      <c r="E2501" s="3" t="s">
        <v>1849</v>
      </c>
    </row>
    <row r="2502" spans="1:5" x14ac:dyDescent="0.3">
      <c r="A2502" s="3">
        <v>250</v>
      </c>
      <c r="B2502" s="3">
        <v>13335.00488</v>
      </c>
      <c r="C2502" s="3" t="s">
        <v>1849</v>
      </c>
      <c r="D2502" s="3">
        <v>8564.1699200000003</v>
      </c>
      <c r="E2502" s="3" t="s">
        <v>1849</v>
      </c>
    </row>
    <row r="2503" spans="1:5" x14ac:dyDescent="0.3">
      <c r="A2503" s="3">
        <v>250.1</v>
      </c>
      <c r="B2503" s="3">
        <v>13335.00488</v>
      </c>
      <c r="C2503" s="3" t="s">
        <v>1849</v>
      </c>
      <c r="D2503" s="3">
        <v>8564.2412100000001</v>
      </c>
      <c r="E2503" s="3" t="s">
        <v>1849</v>
      </c>
    </row>
    <row r="2504" spans="1:5" x14ac:dyDescent="0.3">
      <c r="A2504" s="3">
        <v>250.2</v>
      </c>
      <c r="B2504" s="3">
        <v>13335.00488</v>
      </c>
      <c r="C2504" s="3" t="s">
        <v>1849</v>
      </c>
      <c r="D2504" s="3">
        <v>8564.3066400000007</v>
      </c>
      <c r="E2504" s="3" t="s">
        <v>1849</v>
      </c>
    </row>
    <row r="2505" spans="1:5" x14ac:dyDescent="0.3">
      <c r="A2505" s="3">
        <v>250.3</v>
      </c>
      <c r="B2505" s="3">
        <v>13335.00488</v>
      </c>
      <c r="C2505" s="3" t="s">
        <v>1849</v>
      </c>
      <c r="D2505" s="3">
        <v>8564.3662100000001</v>
      </c>
      <c r="E2505" s="3" t="s">
        <v>1849</v>
      </c>
    </row>
    <row r="2506" spans="1:5" x14ac:dyDescent="0.3">
      <c r="A2506" s="3">
        <v>250.4</v>
      </c>
      <c r="B2506" s="3">
        <v>13335.00488</v>
      </c>
      <c r="C2506" s="3" t="s">
        <v>1849</v>
      </c>
      <c r="D2506" s="3">
        <v>8564.4208999999992</v>
      </c>
      <c r="E2506" s="3" t="s">
        <v>1849</v>
      </c>
    </row>
    <row r="2507" spans="1:5" x14ac:dyDescent="0.3">
      <c r="A2507" s="3">
        <v>250.5</v>
      </c>
      <c r="B2507" s="3">
        <v>13335.00488</v>
      </c>
      <c r="C2507" s="3" t="s">
        <v>1849</v>
      </c>
      <c r="D2507" s="3">
        <v>8564.4706999999999</v>
      </c>
      <c r="E2507" s="3" t="s">
        <v>1849</v>
      </c>
    </row>
    <row r="2508" spans="1:5" x14ac:dyDescent="0.3">
      <c r="A2508" s="3">
        <v>250.6</v>
      </c>
      <c r="B2508" s="3">
        <v>13335.00488</v>
      </c>
      <c r="C2508" s="3" t="s">
        <v>1849</v>
      </c>
      <c r="D2508" s="3">
        <v>8564.5166000000008</v>
      </c>
      <c r="E2508" s="3" t="s">
        <v>1849</v>
      </c>
    </row>
    <row r="2509" spans="1:5" x14ac:dyDescent="0.3">
      <c r="A2509" s="3">
        <v>250.7</v>
      </c>
      <c r="B2509" s="3">
        <v>13335.00488</v>
      </c>
      <c r="C2509" s="3" t="s">
        <v>1849</v>
      </c>
      <c r="D2509" s="3">
        <v>8564.5585900000005</v>
      </c>
      <c r="E2509" s="3" t="s">
        <v>1849</v>
      </c>
    </row>
    <row r="2510" spans="1:5" x14ac:dyDescent="0.3">
      <c r="A2510" s="3">
        <v>250.8</v>
      </c>
      <c r="B2510" s="3">
        <v>13335.00488</v>
      </c>
      <c r="C2510" s="3" t="s">
        <v>1849</v>
      </c>
      <c r="D2510" s="3">
        <v>8564.5966800000006</v>
      </c>
      <c r="E2510" s="3" t="s">
        <v>1849</v>
      </c>
    </row>
    <row r="2511" spans="1:5" x14ac:dyDescent="0.3">
      <c r="A2511" s="3">
        <v>250.9</v>
      </c>
      <c r="B2511" s="3">
        <v>13335.00488</v>
      </c>
      <c r="C2511" s="3" t="s">
        <v>1849</v>
      </c>
      <c r="D2511" s="3">
        <v>8564.63184</v>
      </c>
      <c r="E2511" s="3" t="s">
        <v>1849</v>
      </c>
    </row>
    <row r="2512" spans="1:5" x14ac:dyDescent="0.3">
      <c r="A2512" s="3">
        <v>251</v>
      </c>
      <c r="B2512" s="3">
        <v>13335.00488</v>
      </c>
      <c r="C2512" s="3" t="s">
        <v>1849</v>
      </c>
      <c r="D2512" s="3">
        <v>8564.66309</v>
      </c>
      <c r="E2512" s="3" t="s">
        <v>1849</v>
      </c>
    </row>
    <row r="2513" spans="1:5" x14ac:dyDescent="0.3">
      <c r="A2513" s="3">
        <v>251.1</v>
      </c>
      <c r="B2513" s="3">
        <v>13335.00488</v>
      </c>
      <c r="C2513" s="3" t="s">
        <v>1849</v>
      </c>
      <c r="D2513" s="3">
        <v>8564.6923800000004</v>
      </c>
      <c r="E2513" s="3" t="s">
        <v>1849</v>
      </c>
    </row>
    <row r="2514" spans="1:5" x14ac:dyDescent="0.3">
      <c r="A2514" s="3">
        <v>251.202</v>
      </c>
      <c r="B2514" s="3">
        <v>13335.00488</v>
      </c>
      <c r="C2514" s="3" t="s">
        <v>1849</v>
      </c>
      <c r="D2514" s="3">
        <v>8564.71875</v>
      </c>
      <c r="E2514" s="3" t="s">
        <v>1849</v>
      </c>
    </row>
    <row r="2515" spans="1:5" x14ac:dyDescent="0.3">
      <c r="A2515" s="3">
        <v>251.304</v>
      </c>
      <c r="B2515" s="3">
        <v>13335.00488</v>
      </c>
      <c r="C2515" s="3" t="s">
        <v>1849</v>
      </c>
      <c r="D2515" s="3">
        <v>8564.74316</v>
      </c>
      <c r="E2515" s="3" t="s">
        <v>1849</v>
      </c>
    </row>
    <row r="2516" spans="1:5" x14ac:dyDescent="0.3">
      <c r="A2516" s="3">
        <v>251.4</v>
      </c>
      <c r="B2516" s="3">
        <v>13335.00488</v>
      </c>
      <c r="C2516" s="3" t="s">
        <v>1849</v>
      </c>
      <c r="D2516" s="3">
        <v>8564.7656299999999</v>
      </c>
      <c r="E2516" s="3" t="s">
        <v>1849</v>
      </c>
    </row>
    <row r="2517" spans="1:5" x14ac:dyDescent="0.3">
      <c r="A2517" s="3">
        <v>251.5</v>
      </c>
      <c r="B2517" s="3">
        <v>13335.00488</v>
      </c>
      <c r="C2517" s="3" t="s">
        <v>1849</v>
      </c>
      <c r="D2517" s="3">
        <v>8564.7861300000004</v>
      </c>
      <c r="E2517" s="3" t="s">
        <v>1849</v>
      </c>
    </row>
    <row r="2518" spans="1:5" x14ac:dyDescent="0.3">
      <c r="A2518" s="3">
        <v>251.6</v>
      </c>
      <c r="B2518" s="3">
        <v>13335.00488</v>
      </c>
      <c r="C2518" s="3" t="s">
        <v>1849</v>
      </c>
      <c r="D2518" s="3">
        <v>8564.8046900000008</v>
      </c>
      <c r="E2518" s="3" t="s">
        <v>1849</v>
      </c>
    </row>
    <row r="2519" spans="1:5" x14ac:dyDescent="0.3">
      <c r="A2519" s="3">
        <v>251.7</v>
      </c>
      <c r="B2519" s="3">
        <v>13335.00488</v>
      </c>
      <c r="C2519" s="3" t="s">
        <v>1849</v>
      </c>
      <c r="D2519" s="3">
        <v>8564.8212899999999</v>
      </c>
      <c r="E2519" s="3" t="s">
        <v>1849</v>
      </c>
    </row>
    <row r="2520" spans="1:5" x14ac:dyDescent="0.3">
      <c r="A2520" s="3">
        <v>251.816</v>
      </c>
      <c r="B2520" s="3">
        <v>13335.00488</v>
      </c>
      <c r="C2520" s="3" t="s">
        <v>1849</v>
      </c>
      <c r="D2520" s="3">
        <v>8564.83691</v>
      </c>
      <c r="E2520" s="3" t="s">
        <v>1849</v>
      </c>
    </row>
    <row r="2521" spans="1:5" x14ac:dyDescent="0.3">
      <c r="A2521" s="3">
        <v>251.904</v>
      </c>
      <c r="B2521" s="3">
        <v>13335.00488</v>
      </c>
      <c r="C2521" s="3" t="s">
        <v>1849</v>
      </c>
      <c r="D2521" s="3">
        <v>8564.85059</v>
      </c>
      <c r="E2521" s="3" t="s">
        <v>1849</v>
      </c>
    </row>
    <row r="2522" spans="1:5" x14ac:dyDescent="0.3">
      <c r="A2522" s="3">
        <v>252</v>
      </c>
      <c r="B2522" s="3">
        <v>13335.00488</v>
      </c>
      <c r="C2522" s="3" t="s">
        <v>1849</v>
      </c>
      <c r="D2522" s="3">
        <v>8564.8632799999996</v>
      </c>
      <c r="E2522" s="3" t="s">
        <v>1849</v>
      </c>
    </row>
    <row r="2523" spans="1:5" x14ac:dyDescent="0.3">
      <c r="A2523" s="3">
        <v>252.1</v>
      </c>
      <c r="B2523" s="3">
        <v>13335.00488</v>
      </c>
      <c r="C2523" s="3" t="s">
        <v>1849</v>
      </c>
      <c r="D2523" s="3">
        <v>8564.875</v>
      </c>
      <c r="E2523" s="3" t="s">
        <v>1849</v>
      </c>
    </row>
    <row r="2524" spans="1:5" x14ac:dyDescent="0.3">
      <c r="A2524" s="3">
        <v>252.2</v>
      </c>
      <c r="B2524" s="3">
        <v>13335.00488</v>
      </c>
      <c r="C2524" s="3" t="s">
        <v>1849</v>
      </c>
      <c r="D2524" s="3">
        <v>8564.8857399999997</v>
      </c>
      <c r="E2524" s="3" t="s">
        <v>1849</v>
      </c>
    </row>
    <row r="2525" spans="1:5" x14ac:dyDescent="0.3">
      <c r="A2525" s="3">
        <v>252.3</v>
      </c>
      <c r="B2525" s="3">
        <v>13335.00488</v>
      </c>
      <c r="C2525" s="3" t="s">
        <v>1849</v>
      </c>
      <c r="D2525" s="3">
        <v>8564.8955100000003</v>
      </c>
      <c r="E2525" s="3" t="s">
        <v>1849</v>
      </c>
    </row>
    <row r="2526" spans="1:5" x14ac:dyDescent="0.3">
      <c r="A2526" s="3">
        <v>252.4</v>
      </c>
      <c r="B2526" s="3">
        <v>13335.00488</v>
      </c>
      <c r="C2526" s="3" t="s">
        <v>1849</v>
      </c>
      <c r="D2526" s="3">
        <v>8564.9043000000001</v>
      </c>
      <c r="E2526" s="3" t="s">
        <v>1849</v>
      </c>
    </row>
    <row r="2527" spans="1:5" x14ac:dyDescent="0.3">
      <c r="A2527" s="3">
        <v>252.5</v>
      </c>
      <c r="B2527" s="3">
        <v>13335.00488</v>
      </c>
      <c r="C2527" s="3" t="s">
        <v>1849</v>
      </c>
      <c r="D2527" s="3">
        <v>8564.9121099999993</v>
      </c>
      <c r="E2527" s="3" t="s">
        <v>1849</v>
      </c>
    </row>
    <row r="2528" spans="1:5" x14ac:dyDescent="0.3">
      <c r="A2528" s="3">
        <v>252.6</v>
      </c>
      <c r="B2528" s="3">
        <v>13335.00488</v>
      </c>
      <c r="C2528" s="3" t="s">
        <v>1849</v>
      </c>
      <c r="D2528" s="3">
        <v>8564.9199200000003</v>
      </c>
      <c r="E2528" s="3" t="s">
        <v>1849</v>
      </c>
    </row>
    <row r="2529" spans="1:5" x14ac:dyDescent="0.3">
      <c r="A2529" s="3">
        <v>252.7</v>
      </c>
      <c r="B2529" s="3">
        <v>13335.00488</v>
      </c>
      <c r="C2529" s="3" t="s">
        <v>1849</v>
      </c>
      <c r="D2529" s="3">
        <v>8564.9267600000003</v>
      </c>
      <c r="E2529" s="3" t="s">
        <v>1849</v>
      </c>
    </row>
    <row r="2530" spans="1:5" x14ac:dyDescent="0.3">
      <c r="A2530" s="3">
        <v>252.8</v>
      </c>
      <c r="B2530" s="3">
        <v>13335.00488</v>
      </c>
      <c r="C2530" s="3" t="s">
        <v>1849</v>
      </c>
      <c r="D2530" s="3">
        <v>8564.9326199999996</v>
      </c>
      <c r="E2530" s="3" t="s">
        <v>1849</v>
      </c>
    </row>
    <row r="2531" spans="1:5" x14ac:dyDescent="0.3">
      <c r="A2531" s="3">
        <v>252.9</v>
      </c>
      <c r="B2531" s="3">
        <v>13335.00488</v>
      </c>
      <c r="C2531" s="3" t="s">
        <v>1849</v>
      </c>
      <c r="D2531" s="3">
        <v>8564.9384800000007</v>
      </c>
      <c r="E2531" s="3" t="s">
        <v>1849</v>
      </c>
    </row>
    <row r="2532" spans="1:5" x14ac:dyDescent="0.3">
      <c r="A2532" s="3">
        <v>253</v>
      </c>
      <c r="B2532" s="3">
        <v>13335.00488</v>
      </c>
      <c r="C2532" s="3" t="s">
        <v>1849</v>
      </c>
      <c r="D2532" s="3">
        <v>8564.9433599999993</v>
      </c>
      <c r="E2532" s="3" t="s">
        <v>1849</v>
      </c>
    </row>
    <row r="2533" spans="1:5" x14ac:dyDescent="0.3">
      <c r="A2533" s="3">
        <v>253.1</v>
      </c>
      <c r="B2533" s="3">
        <v>13335.00488</v>
      </c>
      <c r="C2533" s="3" t="s">
        <v>1849</v>
      </c>
      <c r="D2533" s="3">
        <v>8564.9482399999997</v>
      </c>
      <c r="E2533" s="3" t="s">
        <v>1849</v>
      </c>
    </row>
    <row r="2534" spans="1:5" x14ac:dyDescent="0.3">
      <c r="A2534" s="3">
        <v>253.2</v>
      </c>
      <c r="B2534" s="3">
        <v>13335.00488</v>
      </c>
      <c r="C2534" s="3" t="s">
        <v>1849</v>
      </c>
      <c r="D2534" s="3">
        <v>8564.9531299999999</v>
      </c>
      <c r="E2534" s="3" t="s">
        <v>1849</v>
      </c>
    </row>
    <row r="2535" spans="1:5" x14ac:dyDescent="0.3">
      <c r="A2535" s="3">
        <v>253.3</v>
      </c>
      <c r="B2535" s="3">
        <v>13334.91797</v>
      </c>
      <c r="C2535" s="3" t="s">
        <v>1849</v>
      </c>
      <c r="D2535" s="3">
        <v>8564.9570299999996</v>
      </c>
      <c r="E2535" s="3" t="s">
        <v>1849</v>
      </c>
    </row>
    <row r="2536" spans="1:5" x14ac:dyDescent="0.3">
      <c r="A2536" s="3">
        <v>253.4</v>
      </c>
      <c r="B2536" s="3">
        <v>13334.83887</v>
      </c>
      <c r="C2536" s="3" t="s">
        <v>1849</v>
      </c>
      <c r="D2536" s="3">
        <v>8775.4853500000008</v>
      </c>
      <c r="E2536" s="3" t="s">
        <v>1849</v>
      </c>
    </row>
    <row r="2537" spans="1:5" x14ac:dyDescent="0.3">
      <c r="A2537" s="3">
        <v>253.501</v>
      </c>
      <c r="B2537" s="3">
        <v>13334.766600000001</v>
      </c>
      <c r="C2537" s="3" t="s">
        <v>1849</v>
      </c>
      <c r="D2537" s="3">
        <v>8967.8935500000007</v>
      </c>
      <c r="E2537" s="3" t="s">
        <v>1849</v>
      </c>
    </row>
    <row r="2538" spans="1:5" x14ac:dyDescent="0.3">
      <c r="A2538" s="3">
        <v>253.6</v>
      </c>
      <c r="B2538" s="3">
        <v>13334.700199999999</v>
      </c>
      <c r="C2538" s="3" t="s">
        <v>1849</v>
      </c>
      <c r="D2538" s="3">
        <v>9143.7412100000001</v>
      </c>
      <c r="E2538" s="3" t="s">
        <v>1849</v>
      </c>
    </row>
    <row r="2539" spans="1:5" x14ac:dyDescent="0.3">
      <c r="A2539" s="3">
        <v>253.7</v>
      </c>
      <c r="B2539" s="3">
        <v>13334.639649999999</v>
      </c>
      <c r="C2539" s="3" t="s">
        <v>1849</v>
      </c>
      <c r="D2539" s="3">
        <v>9304.4541000000008</v>
      </c>
      <c r="E2539" s="3" t="s">
        <v>1849</v>
      </c>
    </row>
    <row r="2540" spans="1:5" x14ac:dyDescent="0.3">
      <c r="A2540" s="3">
        <v>253.8</v>
      </c>
      <c r="B2540" s="3">
        <v>13334.58496</v>
      </c>
      <c r="C2540" s="3" t="s">
        <v>1849</v>
      </c>
      <c r="D2540" s="3">
        <v>9451.3349600000001</v>
      </c>
      <c r="E2540" s="3" t="s">
        <v>1849</v>
      </c>
    </row>
    <row r="2541" spans="1:5" x14ac:dyDescent="0.3">
      <c r="A2541" s="3">
        <v>253.9</v>
      </c>
      <c r="B2541" s="3">
        <v>13334.534180000001</v>
      </c>
      <c r="C2541" s="3" t="s">
        <v>1849</v>
      </c>
      <c r="D2541" s="3">
        <v>9585.5732399999997</v>
      </c>
      <c r="E2541" s="3" t="s">
        <v>1849</v>
      </c>
    </row>
    <row r="2542" spans="1:5" x14ac:dyDescent="0.3">
      <c r="A2542" s="3">
        <v>254</v>
      </c>
      <c r="B2542" s="3">
        <v>13334.48828</v>
      </c>
      <c r="C2542" s="3" t="s">
        <v>1849</v>
      </c>
      <c r="D2542" s="3">
        <v>9708.2578099999992</v>
      </c>
      <c r="E2542" s="3" t="s">
        <v>1849</v>
      </c>
    </row>
    <row r="2543" spans="1:5" x14ac:dyDescent="0.3">
      <c r="A2543" s="3">
        <v>254.1</v>
      </c>
      <c r="B2543" s="3">
        <v>13334.44629</v>
      </c>
      <c r="C2543" s="3" t="s">
        <v>1849</v>
      </c>
      <c r="D2543" s="3">
        <v>9820.3828099999992</v>
      </c>
      <c r="E2543" s="3" t="s">
        <v>1849</v>
      </c>
    </row>
    <row r="2544" spans="1:5" x14ac:dyDescent="0.3">
      <c r="A2544" s="3">
        <v>254.2</v>
      </c>
      <c r="B2544" s="3">
        <v>13334.4082</v>
      </c>
      <c r="C2544" s="3" t="s">
        <v>1849</v>
      </c>
      <c r="D2544" s="3">
        <v>9922.8574200000003</v>
      </c>
      <c r="E2544" s="3" t="s">
        <v>1849</v>
      </c>
    </row>
    <row r="2545" spans="1:5" x14ac:dyDescent="0.3">
      <c r="A2545" s="3">
        <v>254.3</v>
      </c>
      <c r="B2545" s="3">
        <v>13334.37305</v>
      </c>
      <c r="C2545" s="3" t="s">
        <v>1849</v>
      </c>
      <c r="D2545" s="3">
        <v>10016.512699999999</v>
      </c>
      <c r="E2545" s="3" t="s">
        <v>1849</v>
      </c>
    </row>
    <row r="2546" spans="1:5" x14ac:dyDescent="0.3">
      <c r="A2546" s="3">
        <v>254.4</v>
      </c>
      <c r="B2546" s="3">
        <v>13334.340819999999</v>
      </c>
      <c r="C2546" s="3" t="s">
        <v>1849</v>
      </c>
      <c r="D2546" s="3">
        <v>10102.10742</v>
      </c>
      <c r="E2546" s="3" t="s">
        <v>1849</v>
      </c>
    </row>
    <row r="2547" spans="1:5" x14ac:dyDescent="0.3">
      <c r="A2547" s="3">
        <v>254.5</v>
      </c>
      <c r="B2547" s="3">
        <v>13334.311519999999</v>
      </c>
      <c r="C2547" s="3" t="s">
        <v>1849</v>
      </c>
      <c r="D2547" s="3">
        <v>10180.33496</v>
      </c>
      <c r="E2547" s="3" t="s">
        <v>1849</v>
      </c>
    </row>
    <row r="2548" spans="1:5" x14ac:dyDescent="0.3">
      <c r="A2548" s="3">
        <v>254.6</v>
      </c>
      <c r="B2548" s="3">
        <v>13334.285159999999</v>
      </c>
      <c r="C2548" s="3" t="s">
        <v>1849</v>
      </c>
      <c r="D2548" s="3">
        <v>10251.829100000001</v>
      </c>
      <c r="E2548" s="3" t="s">
        <v>1849</v>
      </c>
    </row>
    <row r="2549" spans="1:5" x14ac:dyDescent="0.3">
      <c r="A2549" s="3">
        <v>254.7</v>
      </c>
      <c r="B2549" s="3">
        <v>13334.26074</v>
      </c>
      <c r="C2549" s="3" t="s">
        <v>1849</v>
      </c>
      <c r="D2549" s="3">
        <v>10317.16992</v>
      </c>
      <c r="E2549" s="3" t="s">
        <v>1849</v>
      </c>
    </row>
    <row r="2550" spans="1:5" x14ac:dyDescent="0.3">
      <c r="A2550" s="3">
        <v>254.8</v>
      </c>
      <c r="B2550" s="3">
        <v>13334.23828</v>
      </c>
      <c r="C2550" s="3" t="s">
        <v>1849</v>
      </c>
      <c r="D2550" s="3">
        <v>10376.88672</v>
      </c>
      <c r="E2550" s="3" t="s">
        <v>1849</v>
      </c>
    </row>
    <row r="2551" spans="1:5" x14ac:dyDescent="0.3">
      <c r="A2551" s="3">
        <v>254.9</v>
      </c>
      <c r="B2551" s="3">
        <v>13334.217769999999</v>
      </c>
      <c r="C2551" s="3" t="s">
        <v>1849</v>
      </c>
      <c r="D2551" s="3">
        <v>10431.46387</v>
      </c>
      <c r="E2551" s="3" t="s">
        <v>1849</v>
      </c>
    </row>
    <row r="2552" spans="1:5" x14ac:dyDescent="0.3">
      <c r="A2552" s="3">
        <v>255</v>
      </c>
      <c r="B2552" s="3">
        <v>13334.19922</v>
      </c>
      <c r="C2552" s="3" t="s">
        <v>1849</v>
      </c>
      <c r="D2552" s="3">
        <v>10481.34375</v>
      </c>
      <c r="E2552" s="3" t="s">
        <v>1849</v>
      </c>
    </row>
    <row r="2553" spans="1:5" x14ac:dyDescent="0.3">
      <c r="A2553" s="3">
        <v>255.1</v>
      </c>
      <c r="B2553" s="3">
        <v>13334.181640000001</v>
      </c>
      <c r="C2553" s="3" t="s">
        <v>1849</v>
      </c>
      <c r="D2553" s="3">
        <v>10526.93066</v>
      </c>
      <c r="E2553" s="3" t="s">
        <v>1849</v>
      </c>
    </row>
    <row r="2554" spans="1:5" x14ac:dyDescent="0.3">
      <c r="A2554" s="3">
        <v>255.2</v>
      </c>
      <c r="B2554" s="3">
        <v>13334.166020000001</v>
      </c>
      <c r="C2554" s="3" t="s">
        <v>1849</v>
      </c>
      <c r="D2554" s="3">
        <v>10568.59375</v>
      </c>
      <c r="E2554" s="3" t="s">
        <v>1849</v>
      </c>
    </row>
    <row r="2555" spans="1:5" x14ac:dyDescent="0.3">
      <c r="A2555" s="3">
        <v>255.3</v>
      </c>
      <c r="B2555" s="3">
        <v>13334.15137</v>
      </c>
      <c r="C2555" s="3" t="s">
        <v>1849</v>
      </c>
      <c r="D2555" s="3">
        <v>10606.670899999999</v>
      </c>
      <c r="E2555" s="3" t="s">
        <v>1849</v>
      </c>
    </row>
    <row r="2556" spans="1:5" x14ac:dyDescent="0.3">
      <c r="A2556" s="3">
        <v>255.4</v>
      </c>
      <c r="B2556" s="3">
        <v>13334.13867</v>
      </c>
      <c r="C2556" s="3" t="s">
        <v>1849</v>
      </c>
      <c r="D2556" s="3">
        <v>10641.4707</v>
      </c>
      <c r="E2556" s="3" t="s">
        <v>1849</v>
      </c>
    </row>
    <row r="2557" spans="1:5" x14ac:dyDescent="0.3">
      <c r="A2557" s="3">
        <v>255.5</v>
      </c>
      <c r="B2557" s="3">
        <v>13334.12695</v>
      </c>
      <c r="C2557" s="3" t="s">
        <v>1849</v>
      </c>
      <c r="D2557" s="3">
        <v>10673.275390000001</v>
      </c>
      <c r="E2557" s="3" t="s">
        <v>1849</v>
      </c>
    </row>
    <row r="2558" spans="1:5" x14ac:dyDescent="0.3">
      <c r="A2558" s="3">
        <v>255.6</v>
      </c>
      <c r="B2558" s="3">
        <v>13334.11621</v>
      </c>
      <c r="C2558" s="3" t="s">
        <v>1849</v>
      </c>
      <c r="D2558" s="3">
        <v>10702.342769999999</v>
      </c>
      <c r="E2558" s="3" t="s">
        <v>1849</v>
      </c>
    </row>
    <row r="2559" spans="1:5" x14ac:dyDescent="0.3">
      <c r="A2559" s="3">
        <v>255.7</v>
      </c>
      <c r="B2559" s="3">
        <v>13334.106449999999</v>
      </c>
      <c r="C2559" s="3" t="s">
        <v>1849</v>
      </c>
      <c r="D2559" s="3">
        <v>10728.9082</v>
      </c>
      <c r="E2559" s="3" t="s">
        <v>1849</v>
      </c>
    </row>
    <row r="2560" spans="1:5" x14ac:dyDescent="0.3">
      <c r="A2560" s="3">
        <v>255.8</v>
      </c>
      <c r="B2560" s="3">
        <v>13334.097659999999</v>
      </c>
      <c r="C2560" s="3" t="s">
        <v>1849</v>
      </c>
      <c r="D2560" s="3">
        <v>10753.1875</v>
      </c>
      <c r="E2560" s="3" t="s">
        <v>1849</v>
      </c>
    </row>
    <row r="2561" spans="1:5" x14ac:dyDescent="0.3">
      <c r="A2561" s="3">
        <v>255.9</v>
      </c>
      <c r="B2561" s="3">
        <v>13334.08887</v>
      </c>
      <c r="C2561" s="3" t="s">
        <v>1849</v>
      </c>
      <c r="D2561" s="3">
        <v>10775.37695</v>
      </c>
      <c r="E2561" s="3" t="s">
        <v>1849</v>
      </c>
    </row>
    <row r="2562" spans="1:5" x14ac:dyDescent="0.3">
      <c r="A2562" s="3">
        <v>256</v>
      </c>
      <c r="B2562" s="3">
        <v>13334.081050000001</v>
      </c>
      <c r="C2562" s="3" t="s">
        <v>1849</v>
      </c>
      <c r="D2562" s="3">
        <v>10795.657230000001</v>
      </c>
      <c r="E2562" s="3" t="s">
        <v>1849</v>
      </c>
    </row>
    <row r="2563" spans="1:5" x14ac:dyDescent="0.3">
      <c r="A2563" s="3">
        <v>256.10000000000002</v>
      </c>
      <c r="B2563" s="3">
        <v>13334.07422</v>
      </c>
      <c r="C2563" s="3" t="s">
        <v>1849</v>
      </c>
      <c r="D2563" s="3">
        <v>10814.191409999999</v>
      </c>
      <c r="E2563" s="3" t="s">
        <v>1849</v>
      </c>
    </row>
    <row r="2564" spans="1:5" x14ac:dyDescent="0.3">
      <c r="A2564" s="3">
        <v>256.20100000000002</v>
      </c>
      <c r="B2564" s="3">
        <v>13334.06738</v>
      </c>
      <c r="C2564" s="3" t="s">
        <v>1849</v>
      </c>
      <c r="D2564" s="3">
        <v>10831.130859999999</v>
      </c>
      <c r="E2564" s="3" t="s">
        <v>1849</v>
      </c>
    </row>
    <row r="2565" spans="1:5" x14ac:dyDescent="0.3">
      <c r="A2565" s="3">
        <v>256.3</v>
      </c>
      <c r="B2565" s="3">
        <v>13334.061519999999</v>
      </c>
      <c r="C2565" s="3" t="s">
        <v>1849</v>
      </c>
      <c r="D2565" s="3">
        <v>10846.612300000001</v>
      </c>
      <c r="E2565" s="3" t="s">
        <v>1849</v>
      </c>
    </row>
    <row r="2566" spans="1:5" x14ac:dyDescent="0.3">
      <c r="A2566" s="3">
        <v>256.40100000000001</v>
      </c>
      <c r="B2566" s="3">
        <v>13334.056640000001</v>
      </c>
      <c r="C2566" s="3" t="s">
        <v>1849</v>
      </c>
      <c r="D2566" s="3">
        <v>10860.76074</v>
      </c>
      <c r="E2566" s="3" t="s">
        <v>1849</v>
      </c>
    </row>
    <row r="2567" spans="1:5" x14ac:dyDescent="0.3">
      <c r="A2567" s="3">
        <v>256.5</v>
      </c>
      <c r="B2567" s="3">
        <v>13334.05176</v>
      </c>
      <c r="C2567" s="3" t="s">
        <v>1849</v>
      </c>
      <c r="D2567" s="3">
        <v>10873.691409999999</v>
      </c>
      <c r="E2567" s="3" t="s">
        <v>1849</v>
      </c>
    </row>
    <row r="2568" spans="1:5" x14ac:dyDescent="0.3">
      <c r="A2568" s="3">
        <v>256.60000000000002</v>
      </c>
      <c r="B2568" s="3">
        <v>13334.04688</v>
      </c>
      <c r="C2568" s="3" t="s">
        <v>1849</v>
      </c>
      <c r="D2568" s="3">
        <v>10885.509770000001</v>
      </c>
      <c r="E2568" s="3" t="s">
        <v>1849</v>
      </c>
    </row>
    <row r="2569" spans="1:5" x14ac:dyDescent="0.3">
      <c r="A2569" s="3">
        <v>256.7</v>
      </c>
      <c r="B2569" s="3">
        <v>13334.04297</v>
      </c>
      <c r="C2569" s="3" t="s">
        <v>1849</v>
      </c>
      <c r="D2569" s="3">
        <v>10896.31055</v>
      </c>
      <c r="E2569" s="3" t="s">
        <v>1849</v>
      </c>
    </row>
    <row r="2570" spans="1:5" x14ac:dyDescent="0.3">
      <c r="A2570" s="3">
        <v>256.8</v>
      </c>
      <c r="B2570" s="3">
        <v>13334.039059999999</v>
      </c>
      <c r="C2570" s="3" t="s">
        <v>1849</v>
      </c>
      <c r="D2570" s="3">
        <v>10906.181640000001</v>
      </c>
      <c r="E2570" s="3" t="s">
        <v>1849</v>
      </c>
    </row>
    <row r="2571" spans="1:5" x14ac:dyDescent="0.3">
      <c r="A2571" s="3">
        <v>256.89999999999998</v>
      </c>
      <c r="B2571" s="3">
        <v>13334.03613</v>
      </c>
      <c r="C2571" s="3" t="s">
        <v>1849</v>
      </c>
      <c r="D2571" s="3">
        <v>10915.20313</v>
      </c>
      <c r="E2571" s="3" t="s">
        <v>1849</v>
      </c>
    </row>
    <row r="2572" spans="1:5" x14ac:dyDescent="0.3">
      <c r="A2572" s="3">
        <v>257</v>
      </c>
      <c r="B2572" s="3">
        <v>13334.0332</v>
      </c>
      <c r="C2572" s="3" t="s">
        <v>1849</v>
      </c>
      <c r="D2572" s="3">
        <v>10923.44824</v>
      </c>
      <c r="E2572" s="3" t="s">
        <v>1849</v>
      </c>
    </row>
    <row r="2573" spans="1:5" x14ac:dyDescent="0.3">
      <c r="A2573" s="3">
        <v>257.10000000000002</v>
      </c>
      <c r="B2573" s="3">
        <v>13334.030269999999</v>
      </c>
      <c r="C2573" s="3" t="s">
        <v>1849</v>
      </c>
      <c r="D2573" s="3">
        <v>10930.983399999999</v>
      </c>
      <c r="E2573" s="3" t="s">
        <v>1849</v>
      </c>
    </row>
    <row r="2574" spans="1:5" x14ac:dyDescent="0.3">
      <c r="A2574" s="3">
        <v>257.2</v>
      </c>
      <c r="B2574" s="3">
        <v>13334.027340000001</v>
      </c>
      <c r="C2574" s="3" t="s">
        <v>1849</v>
      </c>
      <c r="D2574" s="3">
        <v>10937.87012</v>
      </c>
      <c r="E2574" s="3" t="s">
        <v>1849</v>
      </c>
    </row>
    <row r="2575" spans="1:5" x14ac:dyDescent="0.3">
      <c r="A2575" s="3">
        <v>257.3</v>
      </c>
      <c r="B2575" s="3">
        <v>13334.025390000001</v>
      </c>
      <c r="C2575" s="3" t="s">
        <v>1849</v>
      </c>
      <c r="D2575" s="3">
        <v>10944.164059999999</v>
      </c>
      <c r="E2575" s="3" t="s">
        <v>1849</v>
      </c>
    </row>
    <row r="2576" spans="1:5" x14ac:dyDescent="0.3">
      <c r="A2576" s="3">
        <v>257.39999999999998</v>
      </c>
      <c r="B2576" s="3">
        <v>13334.023440000001</v>
      </c>
      <c r="C2576" s="3" t="s">
        <v>1849</v>
      </c>
      <c r="D2576" s="3">
        <v>10949.91699</v>
      </c>
      <c r="E2576" s="3" t="s">
        <v>1849</v>
      </c>
    </row>
    <row r="2577" spans="1:5" x14ac:dyDescent="0.3">
      <c r="A2577" s="3">
        <v>257.5</v>
      </c>
      <c r="B2577" s="3">
        <v>13334.021479999999</v>
      </c>
      <c r="C2577" s="3" t="s">
        <v>1849</v>
      </c>
      <c r="D2577" s="3">
        <v>10955.174800000001</v>
      </c>
      <c r="E2577" s="3" t="s">
        <v>1849</v>
      </c>
    </row>
    <row r="2578" spans="1:5" x14ac:dyDescent="0.3">
      <c r="A2578" s="3">
        <v>257.60000000000002</v>
      </c>
      <c r="B2578" s="3">
        <v>13334.01953</v>
      </c>
      <c r="C2578" s="3" t="s">
        <v>1849</v>
      </c>
      <c r="D2578" s="3">
        <v>10959.97949</v>
      </c>
      <c r="E2578" s="3" t="s">
        <v>1849</v>
      </c>
    </row>
    <row r="2579" spans="1:5" x14ac:dyDescent="0.3">
      <c r="A2579" s="3">
        <v>257.7</v>
      </c>
      <c r="B2579" s="3">
        <v>13334.01758</v>
      </c>
      <c r="C2579" s="3" t="s">
        <v>1849</v>
      </c>
      <c r="D2579" s="3">
        <v>10964.371090000001</v>
      </c>
      <c r="E2579" s="3" t="s">
        <v>1849</v>
      </c>
    </row>
    <row r="2580" spans="1:5" x14ac:dyDescent="0.3">
      <c r="A2580" s="3">
        <v>257.8</v>
      </c>
      <c r="B2580" s="3">
        <v>13334.01563</v>
      </c>
      <c r="C2580" s="3" t="s">
        <v>1849</v>
      </c>
      <c r="D2580" s="3">
        <v>10968.384770000001</v>
      </c>
      <c r="E2580" s="3" t="s">
        <v>1849</v>
      </c>
    </row>
    <row r="2581" spans="1:5" x14ac:dyDescent="0.3">
      <c r="A2581" s="3">
        <v>257.89999999999998</v>
      </c>
      <c r="B2581" s="3">
        <v>13334.014649999999</v>
      </c>
      <c r="C2581" s="3" t="s">
        <v>1849</v>
      </c>
      <c r="D2581" s="3">
        <v>10972.052729999999</v>
      </c>
      <c r="E2581" s="3" t="s">
        <v>1849</v>
      </c>
    </row>
    <row r="2582" spans="1:5" x14ac:dyDescent="0.3">
      <c r="A2582" s="3">
        <v>258</v>
      </c>
      <c r="B2582" s="3">
        <v>13334.01367</v>
      </c>
      <c r="C2582" s="3" t="s">
        <v>1849</v>
      </c>
      <c r="D2582" s="3">
        <v>10975.405269999999</v>
      </c>
      <c r="E2582" s="3" t="s">
        <v>1849</v>
      </c>
    </row>
    <row r="2583" spans="1:5" x14ac:dyDescent="0.3">
      <c r="A2583" s="3">
        <v>258.10000000000002</v>
      </c>
      <c r="B2583" s="3">
        <v>13334.012699999999</v>
      </c>
      <c r="C2583" s="3" t="s">
        <v>1849</v>
      </c>
      <c r="D2583" s="3">
        <v>10978.46875</v>
      </c>
      <c r="E2583" s="3" t="s">
        <v>1849</v>
      </c>
    </row>
    <row r="2584" spans="1:5" x14ac:dyDescent="0.3">
      <c r="A2584" s="3">
        <v>258.2</v>
      </c>
      <c r="B2584" s="3">
        <v>13334.01172</v>
      </c>
      <c r="C2584" s="3" t="s">
        <v>1849</v>
      </c>
      <c r="D2584" s="3">
        <v>10981.268550000001</v>
      </c>
      <c r="E2584" s="3" t="s">
        <v>1849</v>
      </c>
    </row>
    <row r="2585" spans="1:5" x14ac:dyDescent="0.3">
      <c r="A2585" s="3">
        <v>258.3</v>
      </c>
      <c r="B2585" s="3">
        <v>13334.01074</v>
      </c>
      <c r="C2585" s="3" t="s">
        <v>1849</v>
      </c>
      <c r="D2585" s="3">
        <v>10983.827149999999</v>
      </c>
      <c r="E2585" s="3" t="s">
        <v>1849</v>
      </c>
    </row>
    <row r="2586" spans="1:5" x14ac:dyDescent="0.3">
      <c r="A2586" s="3">
        <v>258.39999999999998</v>
      </c>
      <c r="B2586" s="3">
        <v>13334.009770000001</v>
      </c>
      <c r="C2586" s="3" t="s">
        <v>1849</v>
      </c>
      <c r="D2586" s="3">
        <v>10986.166020000001</v>
      </c>
      <c r="E2586" s="3" t="s">
        <v>1849</v>
      </c>
    </row>
    <row r="2587" spans="1:5" x14ac:dyDescent="0.3">
      <c r="A2587" s="3">
        <v>258.5</v>
      </c>
      <c r="B2587" s="3">
        <v>13334.00879</v>
      </c>
      <c r="C2587" s="3" t="s">
        <v>1849</v>
      </c>
      <c r="D2587" s="3">
        <v>10988.30371</v>
      </c>
      <c r="E2587" s="3" t="s">
        <v>1849</v>
      </c>
    </row>
    <row r="2588" spans="1:5" x14ac:dyDescent="0.3">
      <c r="A2588" s="3">
        <v>258.60000000000002</v>
      </c>
      <c r="B2588" s="3">
        <v>13334.007809999999</v>
      </c>
      <c r="C2588" s="3" t="s">
        <v>1849</v>
      </c>
      <c r="D2588" s="3">
        <v>10990.25684</v>
      </c>
      <c r="E2588" s="3" t="s">
        <v>1849</v>
      </c>
    </row>
    <row r="2589" spans="1:5" x14ac:dyDescent="0.3">
      <c r="A2589" s="3">
        <v>258.7</v>
      </c>
      <c r="B2589" s="3">
        <v>13334.00684</v>
      </c>
      <c r="C2589" s="3" t="s">
        <v>1849</v>
      </c>
      <c r="D2589" s="3">
        <v>10992.04199</v>
      </c>
      <c r="E2589" s="3" t="s">
        <v>1849</v>
      </c>
    </row>
    <row r="2590" spans="1:5" x14ac:dyDescent="0.3">
      <c r="A2590" s="3">
        <v>258.8</v>
      </c>
      <c r="B2590" s="3">
        <v>13334.005859999999</v>
      </c>
      <c r="C2590" s="3" t="s">
        <v>1849</v>
      </c>
      <c r="D2590" s="3">
        <v>10993.67383</v>
      </c>
      <c r="E2590" s="3" t="s">
        <v>1849</v>
      </c>
    </row>
    <row r="2591" spans="1:5" x14ac:dyDescent="0.3">
      <c r="A2591" s="3">
        <v>258.89999999999998</v>
      </c>
      <c r="B2591" s="3">
        <v>13334.00488</v>
      </c>
      <c r="C2591" s="3" t="s">
        <v>1849</v>
      </c>
      <c r="D2591" s="3">
        <v>10995.16504</v>
      </c>
      <c r="E2591" s="3" t="s">
        <v>1849</v>
      </c>
    </row>
    <row r="2592" spans="1:5" x14ac:dyDescent="0.3">
      <c r="A2592" s="3">
        <v>259</v>
      </c>
      <c r="B2592" s="3">
        <v>13334.00488</v>
      </c>
      <c r="C2592" s="3" t="s">
        <v>1849</v>
      </c>
      <c r="D2592" s="3">
        <v>10996.528319999999</v>
      </c>
      <c r="E2592" s="3" t="s">
        <v>1849</v>
      </c>
    </row>
    <row r="2593" spans="1:5" x14ac:dyDescent="0.3">
      <c r="A2593" s="3">
        <v>259.10000000000002</v>
      </c>
      <c r="B2593" s="3">
        <v>13334.00488</v>
      </c>
      <c r="C2593" s="3" t="s">
        <v>1849</v>
      </c>
      <c r="D2593" s="3">
        <v>10997.773440000001</v>
      </c>
      <c r="E2593" s="3" t="s">
        <v>1849</v>
      </c>
    </row>
    <row r="2594" spans="1:5" x14ac:dyDescent="0.3">
      <c r="A2594" s="3">
        <v>259.2</v>
      </c>
      <c r="B2594" s="3">
        <v>13334.00488</v>
      </c>
      <c r="C2594" s="3" t="s">
        <v>1849</v>
      </c>
      <c r="D2594" s="3">
        <v>10998.912109999999</v>
      </c>
      <c r="E2594" s="3" t="s">
        <v>1849</v>
      </c>
    </row>
    <row r="2595" spans="1:5" x14ac:dyDescent="0.3">
      <c r="A2595" s="3">
        <v>259.3</v>
      </c>
      <c r="B2595" s="3">
        <v>13334.00488</v>
      </c>
      <c r="C2595" s="3" t="s">
        <v>1849</v>
      </c>
      <c r="D2595" s="3">
        <v>10999.952149999999</v>
      </c>
      <c r="E2595" s="3" t="s">
        <v>1849</v>
      </c>
    </row>
    <row r="2596" spans="1:5" x14ac:dyDescent="0.3">
      <c r="A2596" s="3">
        <v>259.39999999999998</v>
      </c>
      <c r="B2596" s="3">
        <v>13334.00488</v>
      </c>
      <c r="C2596" s="3" t="s">
        <v>1849</v>
      </c>
      <c r="D2596" s="3">
        <v>11000.903319999999</v>
      </c>
      <c r="E2596" s="3" t="s">
        <v>1849</v>
      </c>
    </row>
    <row r="2597" spans="1:5" x14ac:dyDescent="0.3">
      <c r="A2597" s="3">
        <v>259.5</v>
      </c>
      <c r="B2597" s="3">
        <v>13334.00488</v>
      </c>
      <c r="C2597" s="3" t="s">
        <v>1849</v>
      </c>
      <c r="D2597" s="3">
        <v>11001.77246</v>
      </c>
      <c r="E2597" s="3" t="s">
        <v>1849</v>
      </c>
    </row>
    <row r="2598" spans="1:5" x14ac:dyDescent="0.3">
      <c r="A2598" s="3">
        <v>259.60000000000002</v>
      </c>
      <c r="B2598" s="3">
        <v>13334.00488</v>
      </c>
      <c r="C2598" s="3" t="s">
        <v>1849</v>
      </c>
      <c r="D2598" s="3">
        <v>11002.566409999999</v>
      </c>
      <c r="E2598" s="3" t="s">
        <v>1849</v>
      </c>
    </row>
    <row r="2599" spans="1:5" x14ac:dyDescent="0.3">
      <c r="A2599" s="3">
        <v>259.7</v>
      </c>
      <c r="B2599" s="3">
        <v>13334.00488</v>
      </c>
      <c r="C2599" s="3" t="s">
        <v>1849</v>
      </c>
      <c r="D2599" s="3">
        <v>11003.29199</v>
      </c>
      <c r="E2599" s="3" t="s">
        <v>1849</v>
      </c>
    </row>
    <row r="2600" spans="1:5" x14ac:dyDescent="0.3">
      <c r="A2600" s="3">
        <v>259.8</v>
      </c>
      <c r="B2600" s="3">
        <v>13334.00488</v>
      </c>
      <c r="C2600" s="3" t="s">
        <v>1849</v>
      </c>
      <c r="D2600" s="3">
        <v>11003.95508</v>
      </c>
      <c r="E2600" s="3" t="s">
        <v>1849</v>
      </c>
    </row>
    <row r="2601" spans="1:5" x14ac:dyDescent="0.3">
      <c r="A2601" s="3">
        <v>259.89999999999998</v>
      </c>
      <c r="B2601" s="3">
        <v>13334.00488</v>
      </c>
      <c r="C2601" s="3" t="s">
        <v>1849</v>
      </c>
      <c r="D2601" s="3">
        <v>11004.561519999999</v>
      </c>
      <c r="E2601" s="3" t="s">
        <v>1849</v>
      </c>
    </row>
    <row r="2602" spans="1:5" x14ac:dyDescent="0.3">
      <c r="A2602" s="3">
        <v>260</v>
      </c>
      <c r="B2602" s="3">
        <v>13334.00488</v>
      </c>
      <c r="C2602" s="3" t="s">
        <v>1849</v>
      </c>
      <c r="D2602" s="3">
        <v>11005.115229999999</v>
      </c>
      <c r="E2602" s="3" t="s">
        <v>1849</v>
      </c>
    </row>
    <row r="2603" spans="1:5" x14ac:dyDescent="0.3">
      <c r="A2603" s="3">
        <v>260.10000000000002</v>
      </c>
      <c r="B2603" s="3">
        <v>13334.00488</v>
      </c>
      <c r="C2603" s="3" t="s">
        <v>1849</v>
      </c>
      <c r="D2603" s="3">
        <v>11005.622069999999</v>
      </c>
      <c r="E2603" s="3" t="s">
        <v>1849</v>
      </c>
    </row>
    <row r="2604" spans="1:5" x14ac:dyDescent="0.3">
      <c r="A2604" s="3">
        <v>260.2</v>
      </c>
      <c r="B2604" s="3">
        <v>13334.00488</v>
      </c>
      <c r="C2604" s="3" t="s">
        <v>1849</v>
      </c>
      <c r="D2604" s="3">
        <v>11006.08496</v>
      </c>
      <c r="E2604" s="3" t="s">
        <v>1849</v>
      </c>
    </row>
    <row r="2605" spans="1:5" x14ac:dyDescent="0.3">
      <c r="A2605" s="3">
        <v>260.3</v>
      </c>
      <c r="B2605" s="3">
        <v>13334.00488</v>
      </c>
      <c r="C2605" s="3" t="s">
        <v>1849</v>
      </c>
      <c r="D2605" s="3">
        <v>11006.507809999999</v>
      </c>
      <c r="E2605" s="3" t="s">
        <v>1849</v>
      </c>
    </row>
    <row r="2606" spans="1:5" x14ac:dyDescent="0.3">
      <c r="A2606" s="3">
        <v>260.39999999999998</v>
      </c>
      <c r="B2606" s="3">
        <v>13334.00488</v>
      </c>
      <c r="C2606" s="3" t="s">
        <v>1849</v>
      </c>
      <c r="D2606" s="3">
        <v>11006.89453</v>
      </c>
      <c r="E2606" s="3" t="s">
        <v>1849</v>
      </c>
    </row>
    <row r="2607" spans="1:5" x14ac:dyDescent="0.3">
      <c r="A2607" s="3">
        <v>260.5</v>
      </c>
      <c r="B2607" s="3">
        <v>13334.00488</v>
      </c>
      <c r="C2607" s="3" t="s">
        <v>1849</v>
      </c>
      <c r="D2607" s="3">
        <v>11007.24805</v>
      </c>
      <c r="E2607" s="3" t="s">
        <v>1849</v>
      </c>
    </row>
    <row r="2608" spans="1:5" x14ac:dyDescent="0.3">
      <c r="A2608" s="3">
        <v>260.60000000000002</v>
      </c>
      <c r="B2608" s="3">
        <v>13334.00488</v>
      </c>
      <c r="C2608" s="3" t="s">
        <v>1849</v>
      </c>
      <c r="D2608" s="3">
        <v>11007.57129</v>
      </c>
      <c r="E2608" s="3" t="s">
        <v>1849</v>
      </c>
    </row>
    <row r="2609" spans="1:5" x14ac:dyDescent="0.3">
      <c r="A2609" s="3">
        <v>260.7</v>
      </c>
      <c r="B2609" s="3">
        <v>13334.00488</v>
      </c>
      <c r="C2609" s="3" t="s">
        <v>1849</v>
      </c>
      <c r="D2609" s="3">
        <v>11007.86621</v>
      </c>
      <c r="E2609" s="3" t="s">
        <v>1849</v>
      </c>
    </row>
    <row r="2610" spans="1:5" x14ac:dyDescent="0.3">
      <c r="A2610" s="3">
        <v>260.8</v>
      </c>
      <c r="B2610" s="3">
        <v>13334.00488</v>
      </c>
      <c r="C2610" s="3" t="s">
        <v>1849</v>
      </c>
      <c r="D2610" s="3">
        <v>11008.13574</v>
      </c>
      <c r="E2610" s="3" t="s">
        <v>1849</v>
      </c>
    </row>
    <row r="2611" spans="1:5" x14ac:dyDescent="0.3">
      <c r="A2611" s="3">
        <v>260.89999999999998</v>
      </c>
      <c r="B2611" s="3">
        <v>13334.00488</v>
      </c>
      <c r="C2611" s="3" t="s">
        <v>1849</v>
      </c>
      <c r="D2611" s="3">
        <v>11008.38184</v>
      </c>
      <c r="E2611" s="3" t="s">
        <v>1849</v>
      </c>
    </row>
    <row r="2612" spans="1:5" x14ac:dyDescent="0.3">
      <c r="A2612" s="3">
        <v>261</v>
      </c>
      <c r="B2612" s="3">
        <v>13334.00488</v>
      </c>
      <c r="C2612" s="3" t="s">
        <v>1849</v>
      </c>
      <c r="D2612" s="3">
        <v>11008.60742</v>
      </c>
      <c r="E2612" s="3" t="s">
        <v>1849</v>
      </c>
    </row>
    <row r="2613" spans="1:5" x14ac:dyDescent="0.3">
      <c r="A2613" s="3">
        <v>261.10000000000002</v>
      </c>
      <c r="B2613" s="3">
        <v>13334.00488</v>
      </c>
      <c r="C2613" s="3" t="s">
        <v>1849</v>
      </c>
      <c r="D2613" s="3">
        <v>11008.813480000001</v>
      </c>
      <c r="E2613" s="3" t="s">
        <v>1849</v>
      </c>
    </row>
    <row r="2614" spans="1:5" x14ac:dyDescent="0.3">
      <c r="A2614" s="3">
        <v>261.2</v>
      </c>
      <c r="B2614" s="3">
        <v>13334.00488</v>
      </c>
      <c r="C2614" s="3" t="s">
        <v>1849</v>
      </c>
      <c r="D2614" s="3">
        <v>11009.00195</v>
      </c>
      <c r="E2614" s="3" t="s">
        <v>1849</v>
      </c>
    </row>
    <row r="2615" spans="1:5" x14ac:dyDescent="0.3">
      <c r="A2615" s="3">
        <v>261.3</v>
      </c>
      <c r="B2615" s="3">
        <v>13334.00488</v>
      </c>
      <c r="C2615" s="3" t="s">
        <v>1849</v>
      </c>
      <c r="D2615" s="3">
        <v>11009.17383</v>
      </c>
      <c r="E2615" s="3" t="s">
        <v>1849</v>
      </c>
    </row>
    <row r="2616" spans="1:5" x14ac:dyDescent="0.3">
      <c r="A2616" s="3">
        <v>261.39999999999998</v>
      </c>
      <c r="B2616" s="3">
        <v>13334.00488</v>
      </c>
      <c r="C2616" s="3" t="s">
        <v>1849</v>
      </c>
      <c r="D2616" s="3">
        <v>11009.331050000001</v>
      </c>
      <c r="E2616" s="3" t="s">
        <v>1849</v>
      </c>
    </row>
    <row r="2617" spans="1:5" x14ac:dyDescent="0.3">
      <c r="A2617" s="3">
        <v>261.5</v>
      </c>
      <c r="B2617" s="3">
        <v>13334.00488</v>
      </c>
      <c r="C2617" s="3" t="s">
        <v>1849</v>
      </c>
      <c r="D2617" s="3">
        <v>11009.474609999999</v>
      </c>
      <c r="E2617" s="3" t="s">
        <v>1849</v>
      </c>
    </row>
    <row r="2618" spans="1:5" x14ac:dyDescent="0.3">
      <c r="A2618" s="3">
        <v>261.60000000000002</v>
      </c>
      <c r="B2618" s="3">
        <v>13334.00488</v>
      </c>
      <c r="C2618" s="3" t="s">
        <v>1849</v>
      </c>
      <c r="D2618" s="3">
        <v>11009.60547</v>
      </c>
      <c r="E2618" s="3" t="s">
        <v>1849</v>
      </c>
    </row>
    <row r="2619" spans="1:5" x14ac:dyDescent="0.3">
      <c r="A2619" s="3">
        <v>261.7</v>
      </c>
      <c r="B2619" s="3">
        <v>13334.00488</v>
      </c>
      <c r="C2619" s="3" t="s">
        <v>1849</v>
      </c>
      <c r="D2619" s="3">
        <v>11009.72559</v>
      </c>
      <c r="E2619" s="3" t="s">
        <v>1849</v>
      </c>
    </row>
    <row r="2620" spans="1:5" x14ac:dyDescent="0.3">
      <c r="A2620" s="3">
        <v>261.80799999999999</v>
      </c>
      <c r="B2620" s="3">
        <v>13334.00488</v>
      </c>
      <c r="C2620" s="3" t="s">
        <v>1849</v>
      </c>
      <c r="D2620" s="3">
        <v>11009.83496</v>
      </c>
      <c r="E2620" s="3" t="s">
        <v>1849</v>
      </c>
    </row>
    <row r="2621" spans="1:5" x14ac:dyDescent="0.3">
      <c r="A2621" s="3">
        <v>261.91000000000003</v>
      </c>
      <c r="B2621" s="3">
        <v>13334.00488</v>
      </c>
      <c r="C2621" s="3" t="s">
        <v>1849</v>
      </c>
      <c r="D2621" s="3">
        <v>11009.93555</v>
      </c>
      <c r="E2621" s="3" t="s">
        <v>1849</v>
      </c>
    </row>
    <row r="2622" spans="1:5" x14ac:dyDescent="0.3">
      <c r="A2622" s="3">
        <v>262</v>
      </c>
      <c r="B2622" s="3">
        <v>13334.00488</v>
      </c>
      <c r="C2622" s="3" t="s">
        <v>1849</v>
      </c>
      <c r="D2622" s="3">
        <v>11010.027340000001</v>
      </c>
      <c r="E2622" s="3" t="s">
        <v>1849</v>
      </c>
    </row>
    <row r="2623" spans="1:5" x14ac:dyDescent="0.3">
      <c r="A2623" s="3">
        <v>262.10000000000002</v>
      </c>
      <c r="B2623" s="3">
        <v>13334.00488</v>
      </c>
      <c r="C2623" s="3" t="s">
        <v>1849</v>
      </c>
      <c r="D2623" s="3">
        <v>11010.11133</v>
      </c>
      <c r="E2623" s="3" t="s">
        <v>1849</v>
      </c>
    </row>
    <row r="2624" spans="1:5" x14ac:dyDescent="0.3">
      <c r="A2624" s="3">
        <v>262.2</v>
      </c>
      <c r="B2624" s="3">
        <v>13334.00488</v>
      </c>
      <c r="C2624" s="3" t="s">
        <v>1849</v>
      </c>
      <c r="D2624" s="3">
        <v>11010.1875</v>
      </c>
      <c r="E2624" s="3" t="s">
        <v>1849</v>
      </c>
    </row>
    <row r="2625" spans="1:5" x14ac:dyDescent="0.3">
      <c r="A2625" s="3">
        <v>262.3</v>
      </c>
      <c r="B2625" s="3">
        <v>13334.00488</v>
      </c>
      <c r="C2625" s="3" t="s">
        <v>1849</v>
      </c>
      <c r="D2625" s="3">
        <v>11010.257809999999</v>
      </c>
      <c r="E2625" s="3" t="s">
        <v>1849</v>
      </c>
    </row>
    <row r="2626" spans="1:5" x14ac:dyDescent="0.3">
      <c r="A2626" s="3">
        <v>262.39999999999998</v>
      </c>
      <c r="B2626" s="3">
        <v>13334.00488</v>
      </c>
      <c r="C2626" s="3" t="s">
        <v>1849</v>
      </c>
      <c r="D2626" s="3">
        <v>11010.32129</v>
      </c>
      <c r="E2626" s="3" t="s">
        <v>1849</v>
      </c>
    </row>
    <row r="2627" spans="1:5" x14ac:dyDescent="0.3">
      <c r="A2627" s="3">
        <v>262.5</v>
      </c>
      <c r="B2627" s="3">
        <v>13334.00488</v>
      </c>
      <c r="C2627" s="3" t="s">
        <v>1849</v>
      </c>
      <c r="D2627" s="3">
        <v>11010.37988</v>
      </c>
      <c r="E2627" s="3" t="s">
        <v>1849</v>
      </c>
    </row>
    <row r="2628" spans="1:5" x14ac:dyDescent="0.3">
      <c r="A2628" s="3">
        <v>262.60000000000002</v>
      </c>
      <c r="B2628" s="3">
        <v>13334.00488</v>
      </c>
      <c r="C2628" s="3" t="s">
        <v>1849</v>
      </c>
      <c r="D2628" s="3">
        <v>11010.433590000001</v>
      </c>
      <c r="E2628" s="3" t="s">
        <v>1849</v>
      </c>
    </row>
    <row r="2629" spans="1:5" x14ac:dyDescent="0.3">
      <c r="A2629" s="3">
        <v>262.7</v>
      </c>
      <c r="B2629" s="3">
        <v>13334.00488</v>
      </c>
      <c r="C2629" s="3" t="s">
        <v>1849</v>
      </c>
      <c r="D2629" s="3">
        <v>11010.48242</v>
      </c>
      <c r="E2629" s="3" t="s">
        <v>1849</v>
      </c>
    </row>
    <row r="2630" spans="1:5" x14ac:dyDescent="0.3">
      <c r="A2630" s="3">
        <v>262.8</v>
      </c>
      <c r="B2630" s="3">
        <v>13334.00488</v>
      </c>
      <c r="C2630" s="3" t="s">
        <v>1849</v>
      </c>
      <c r="D2630" s="3">
        <v>11010.527340000001</v>
      </c>
      <c r="E2630" s="3" t="s">
        <v>1849</v>
      </c>
    </row>
    <row r="2631" spans="1:5" x14ac:dyDescent="0.3">
      <c r="A2631" s="3">
        <v>262.89999999999998</v>
      </c>
      <c r="B2631" s="3">
        <v>13334.00488</v>
      </c>
      <c r="C2631" s="3" t="s">
        <v>1849</v>
      </c>
      <c r="D2631" s="3">
        <v>11010.568359999999</v>
      </c>
      <c r="E2631" s="3" t="s">
        <v>1849</v>
      </c>
    </row>
    <row r="2632" spans="1:5" x14ac:dyDescent="0.3">
      <c r="A2632" s="3">
        <v>263</v>
      </c>
      <c r="B2632" s="3">
        <v>13334.00488</v>
      </c>
      <c r="C2632" s="3" t="s">
        <v>1849</v>
      </c>
      <c r="D2632" s="3">
        <v>11010.60547</v>
      </c>
      <c r="E2632" s="3" t="s">
        <v>1849</v>
      </c>
    </row>
    <row r="2633" spans="1:5" x14ac:dyDescent="0.3">
      <c r="A2633" s="3">
        <v>263.10000000000002</v>
      </c>
      <c r="B2633" s="3">
        <v>13334.00488</v>
      </c>
      <c r="C2633" s="3" t="s">
        <v>1849</v>
      </c>
      <c r="D2633" s="3">
        <v>11010.639649999999</v>
      </c>
      <c r="E2633" s="3" t="s">
        <v>1849</v>
      </c>
    </row>
    <row r="2634" spans="1:5" x14ac:dyDescent="0.3">
      <c r="A2634" s="3">
        <v>263.2</v>
      </c>
      <c r="B2634" s="3">
        <v>13334.00488</v>
      </c>
      <c r="C2634" s="3" t="s">
        <v>1849</v>
      </c>
      <c r="D2634" s="3">
        <v>11010.670899999999</v>
      </c>
      <c r="E2634" s="3" t="s">
        <v>1849</v>
      </c>
    </row>
    <row r="2635" spans="1:5" x14ac:dyDescent="0.3">
      <c r="A2635" s="3">
        <v>263.3</v>
      </c>
      <c r="B2635" s="3">
        <v>13334.00488</v>
      </c>
      <c r="C2635" s="3" t="s">
        <v>1849</v>
      </c>
      <c r="D2635" s="3">
        <v>11010.69922</v>
      </c>
      <c r="E2635" s="3" t="s">
        <v>1849</v>
      </c>
    </row>
    <row r="2636" spans="1:5" x14ac:dyDescent="0.3">
      <c r="A2636" s="3">
        <v>263.39999999999998</v>
      </c>
      <c r="B2636" s="3">
        <v>13334.00488</v>
      </c>
      <c r="C2636" s="3" t="s">
        <v>1849</v>
      </c>
      <c r="D2636" s="3">
        <v>11010.72559</v>
      </c>
      <c r="E2636" s="3" t="s">
        <v>1849</v>
      </c>
    </row>
    <row r="2637" spans="1:5" x14ac:dyDescent="0.3">
      <c r="A2637" s="3">
        <v>263.5</v>
      </c>
      <c r="B2637" s="3">
        <v>13334.00488</v>
      </c>
      <c r="C2637" s="3" t="s">
        <v>1849</v>
      </c>
      <c r="D2637" s="3">
        <v>11010.749019999999</v>
      </c>
      <c r="E2637" s="3" t="s">
        <v>1849</v>
      </c>
    </row>
    <row r="2638" spans="1:5" x14ac:dyDescent="0.3">
      <c r="A2638" s="3">
        <v>263.60000000000002</v>
      </c>
      <c r="B2638" s="3">
        <v>13334.00488</v>
      </c>
      <c r="C2638" s="3" t="s">
        <v>1849</v>
      </c>
      <c r="D2638" s="3">
        <v>11010.77051</v>
      </c>
      <c r="E2638" s="3" t="s">
        <v>1849</v>
      </c>
    </row>
    <row r="2639" spans="1:5" x14ac:dyDescent="0.3">
      <c r="A2639" s="3">
        <v>263.7</v>
      </c>
      <c r="B2639" s="3">
        <v>13334.00488</v>
      </c>
      <c r="C2639" s="3" t="s">
        <v>1849</v>
      </c>
      <c r="D2639" s="3">
        <v>11010.79004</v>
      </c>
      <c r="E2639" s="3" t="s">
        <v>1849</v>
      </c>
    </row>
    <row r="2640" spans="1:5" x14ac:dyDescent="0.3">
      <c r="A2640" s="3">
        <v>263.8</v>
      </c>
      <c r="B2640" s="3">
        <v>13334.00488</v>
      </c>
      <c r="C2640" s="3" t="s">
        <v>1849</v>
      </c>
      <c r="D2640" s="3">
        <v>11010.808590000001</v>
      </c>
      <c r="E2640" s="3" t="s">
        <v>1849</v>
      </c>
    </row>
    <row r="2641" spans="1:5" x14ac:dyDescent="0.3">
      <c r="A2641" s="3">
        <v>263.89999999999998</v>
      </c>
      <c r="B2641" s="3">
        <v>13334.00488</v>
      </c>
      <c r="C2641" s="3" t="s">
        <v>1849</v>
      </c>
      <c r="D2641" s="3">
        <v>11010.825199999999</v>
      </c>
      <c r="E2641" s="3" t="s">
        <v>1849</v>
      </c>
    </row>
    <row r="2642" spans="1:5" x14ac:dyDescent="0.3">
      <c r="A2642" s="3">
        <v>264</v>
      </c>
      <c r="B2642" s="3">
        <v>13334.00488</v>
      </c>
      <c r="C2642" s="3" t="s">
        <v>1849</v>
      </c>
      <c r="D2642" s="3">
        <v>11010.839840000001</v>
      </c>
      <c r="E2642" s="3" t="s">
        <v>1849</v>
      </c>
    </row>
    <row r="2643" spans="1:5" x14ac:dyDescent="0.3">
      <c r="A2643" s="3">
        <v>264.10000000000002</v>
      </c>
      <c r="B2643" s="3">
        <v>13334.00488</v>
      </c>
      <c r="C2643" s="3" t="s">
        <v>1849</v>
      </c>
      <c r="D2643" s="3">
        <v>11010.853520000001</v>
      </c>
      <c r="E2643" s="3" t="s">
        <v>1849</v>
      </c>
    </row>
    <row r="2644" spans="1:5" x14ac:dyDescent="0.3">
      <c r="A2644" s="3">
        <v>264.202</v>
      </c>
      <c r="B2644" s="3">
        <v>13334.00488</v>
      </c>
      <c r="C2644" s="3" t="s">
        <v>1849</v>
      </c>
      <c r="D2644" s="3">
        <v>11010.86621</v>
      </c>
      <c r="E2644" s="3" t="s">
        <v>1849</v>
      </c>
    </row>
    <row r="2645" spans="1:5" x14ac:dyDescent="0.3">
      <c r="A2645" s="3">
        <v>264.30200000000002</v>
      </c>
      <c r="B2645" s="3">
        <v>13334.00488</v>
      </c>
      <c r="C2645" s="3" t="s">
        <v>1849</v>
      </c>
      <c r="D2645" s="3">
        <v>11010.877930000001</v>
      </c>
      <c r="E2645" s="3" t="s">
        <v>1849</v>
      </c>
    </row>
    <row r="2646" spans="1:5" x14ac:dyDescent="0.3">
      <c r="A2646" s="3">
        <v>264.39999999999998</v>
      </c>
      <c r="B2646" s="3">
        <v>13334.00488</v>
      </c>
      <c r="C2646" s="3" t="s">
        <v>1849</v>
      </c>
      <c r="D2646" s="3">
        <v>11010.88867</v>
      </c>
      <c r="E2646" s="3" t="s">
        <v>1849</v>
      </c>
    </row>
    <row r="2647" spans="1:5" x14ac:dyDescent="0.3">
      <c r="A2647" s="3">
        <v>264.5</v>
      </c>
      <c r="B2647" s="3">
        <v>13334.00488</v>
      </c>
      <c r="C2647" s="3" t="s">
        <v>1849</v>
      </c>
      <c r="D2647" s="3">
        <v>11010.898440000001</v>
      </c>
      <c r="E2647" s="3" t="s">
        <v>1849</v>
      </c>
    </row>
    <row r="2648" spans="1:5" x14ac:dyDescent="0.3">
      <c r="A2648" s="3">
        <v>264.60000000000002</v>
      </c>
      <c r="B2648" s="3">
        <v>13334.00488</v>
      </c>
      <c r="C2648" s="3" t="s">
        <v>1849</v>
      </c>
      <c r="D2648" s="3">
        <v>11010.907230000001</v>
      </c>
      <c r="E2648" s="3" t="s">
        <v>1849</v>
      </c>
    </row>
    <row r="2649" spans="1:5" x14ac:dyDescent="0.3">
      <c r="A2649" s="3">
        <v>264.7</v>
      </c>
      <c r="B2649" s="3">
        <v>13334.00488</v>
      </c>
      <c r="C2649" s="3" t="s">
        <v>1849</v>
      </c>
      <c r="D2649" s="3">
        <v>11010.91504</v>
      </c>
      <c r="E2649" s="3" t="s">
        <v>1849</v>
      </c>
    </row>
    <row r="2650" spans="1:5" x14ac:dyDescent="0.3">
      <c r="A2650" s="3">
        <v>264.84100000000001</v>
      </c>
      <c r="B2650" s="3">
        <v>13334.00488</v>
      </c>
      <c r="C2650" s="3" t="s">
        <v>1849</v>
      </c>
      <c r="D2650" s="3">
        <v>11010.92188</v>
      </c>
      <c r="E2650" s="3" t="s">
        <v>1849</v>
      </c>
    </row>
    <row r="2651" spans="1:5" x14ac:dyDescent="0.3">
      <c r="A2651" s="3">
        <v>264.89999999999998</v>
      </c>
      <c r="B2651" s="3">
        <v>13334.00488</v>
      </c>
      <c r="C2651" s="3" t="s">
        <v>1849</v>
      </c>
      <c r="D2651" s="3">
        <v>11010.92871</v>
      </c>
      <c r="E2651" s="3" t="s">
        <v>1849</v>
      </c>
    </row>
    <row r="2652" spans="1:5" x14ac:dyDescent="0.3">
      <c r="A2652" s="3">
        <v>265</v>
      </c>
      <c r="B2652" s="3">
        <v>13334.00488</v>
      </c>
      <c r="C2652" s="3" t="s">
        <v>1849</v>
      </c>
      <c r="D2652" s="3">
        <v>11010.934569999999</v>
      </c>
      <c r="E2652" s="3" t="s">
        <v>1849</v>
      </c>
    </row>
    <row r="2653" spans="1:5" x14ac:dyDescent="0.3">
      <c r="A2653" s="3">
        <v>265.10000000000002</v>
      </c>
      <c r="B2653" s="3">
        <v>13334.00488</v>
      </c>
      <c r="C2653" s="3" t="s">
        <v>1849</v>
      </c>
      <c r="D2653" s="3">
        <v>11010.940430000001</v>
      </c>
      <c r="E2653" s="3" t="s">
        <v>1849</v>
      </c>
    </row>
    <row r="2654" spans="1:5" x14ac:dyDescent="0.3">
      <c r="A2654" s="3">
        <v>265.2</v>
      </c>
      <c r="B2654" s="3">
        <v>13334.00488</v>
      </c>
      <c r="C2654" s="3" t="s">
        <v>1849</v>
      </c>
      <c r="D2654" s="3">
        <v>11010.945309999999</v>
      </c>
      <c r="E2654" s="3" t="s">
        <v>1849</v>
      </c>
    </row>
    <row r="2655" spans="1:5" x14ac:dyDescent="0.3">
      <c r="A2655" s="3">
        <v>265.3</v>
      </c>
      <c r="B2655" s="3">
        <v>13334.00488</v>
      </c>
      <c r="C2655" s="3" t="s">
        <v>1849</v>
      </c>
      <c r="D2655" s="3">
        <v>11010.950199999999</v>
      </c>
      <c r="E2655" s="3" t="s">
        <v>1849</v>
      </c>
    </row>
    <row r="2656" spans="1:5" x14ac:dyDescent="0.3">
      <c r="A2656" s="3">
        <v>265.39999999999998</v>
      </c>
      <c r="B2656" s="3">
        <v>13334.00488</v>
      </c>
      <c r="C2656" s="3" t="s">
        <v>1849</v>
      </c>
      <c r="D2656" s="3">
        <v>11010.954100000001</v>
      </c>
      <c r="E2656" s="3" t="s">
        <v>1849</v>
      </c>
    </row>
    <row r="2657" spans="1:5" x14ac:dyDescent="0.3">
      <c r="A2657" s="3">
        <v>265.5</v>
      </c>
      <c r="B2657" s="3">
        <v>13334.00488</v>
      </c>
      <c r="C2657" s="3" t="s">
        <v>1849</v>
      </c>
      <c r="D2657" s="3">
        <v>11010.95801</v>
      </c>
      <c r="E2657" s="3" t="s">
        <v>1849</v>
      </c>
    </row>
    <row r="2658" spans="1:5" x14ac:dyDescent="0.3">
      <c r="A2658" s="3">
        <v>265.60000000000002</v>
      </c>
      <c r="B2658" s="3">
        <v>13334.00488</v>
      </c>
      <c r="C2658" s="3" t="s">
        <v>1849</v>
      </c>
      <c r="D2658" s="3">
        <v>11010.96191</v>
      </c>
      <c r="E2658" s="3" t="s">
        <v>1849</v>
      </c>
    </row>
    <row r="2659" spans="1:5" x14ac:dyDescent="0.3">
      <c r="A2659" s="3">
        <v>265.7</v>
      </c>
      <c r="B2659" s="3">
        <v>13334.00488</v>
      </c>
      <c r="C2659" s="3" t="s">
        <v>1849</v>
      </c>
      <c r="D2659" s="3">
        <v>11010.964840000001</v>
      </c>
      <c r="E2659" s="3" t="s">
        <v>1849</v>
      </c>
    </row>
    <row r="2660" spans="1:5" x14ac:dyDescent="0.3">
      <c r="A2660" s="3">
        <v>265.8</v>
      </c>
      <c r="B2660" s="3">
        <v>13334.00488</v>
      </c>
      <c r="C2660" s="3" t="s">
        <v>1849</v>
      </c>
      <c r="D2660" s="3">
        <v>11010.967769999999</v>
      </c>
      <c r="E2660" s="3" t="s">
        <v>1849</v>
      </c>
    </row>
    <row r="2661" spans="1:5" x14ac:dyDescent="0.3">
      <c r="A2661" s="3">
        <v>265.89999999999998</v>
      </c>
      <c r="B2661" s="3">
        <v>13334.00488</v>
      </c>
      <c r="C2661" s="3" t="s">
        <v>1849</v>
      </c>
      <c r="D2661" s="3">
        <v>11010.9707</v>
      </c>
      <c r="E2661" s="3" t="s">
        <v>1849</v>
      </c>
    </row>
    <row r="2662" spans="1:5" x14ac:dyDescent="0.3">
      <c r="A2662" s="3">
        <v>266</v>
      </c>
      <c r="B2662" s="3">
        <v>13334.00488</v>
      </c>
      <c r="C2662" s="3" t="s">
        <v>1849</v>
      </c>
      <c r="D2662" s="3">
        <v>11010.97363</v>
      </c>
      <c r="E2662" s="3" t="s">
        <v>1849</v>
      </c>
    </row>
    <row r="2663" spans="1:5" x14ac:dyDescent="0.3">
      <c r="A2663" s="3">
        <v>266.10000000000002</v>
      </c>
      <c r="B2663" s="3">
        <v>13334.00488</v>
      </c>
      <c r="C2663" s="3" t="s">
        <v>1849</v>
      </c>
      <c r="D2663" s="3">
        <v>11010.97559</v>
      </c>
      <c r="E2663" s="3" t="s">
        <v>1849</v>
      </c>
    </row>
    <row r="2664" spans="1:5" x14ac:dyDescent="0.3">
      <c r="A2664" s="3">
        <v>266.2</v>
      </c>
      <c r="B2664" s="3">
        <v>13334.090819999999</v>
      </c>
      <c r="C2664" s="3" t="s">
        <v>1849</v>
      </c>
      <c r="D2664" s="3">
        <v>11010.97754</v>
      </c>
      <c r="E2664" s="3" t="s">
        <v>1849</v>
      </c>
    </row>
    <row r="2665" spans="1:5" x14ac:dyDescent="0.3">
      <c r="A2665" s="3">
        <v>266.30399999999997</v>
      </c>
      <c r="B2665" s="3">
        <v>13334.168949999999</v>
      </c>
      <c r="C2665" s="3" t="s">
        <v>1849</v>
      </c>
      <c r="D2665" s="3">
        <v>11115.552729999999</v>
      </c>
      <c r="E2665" s="3" t="s">
        <v>1849</v>
      </c>
    </row>
    <row r="2666" spans="1:5" x14ac:dyDescent="0.3">
      <c r="A2666" s="3">
        <v>266.39999999999998</v>
      </c>
      <c r="B2666" s="3">
        <v>13334.240229999999</v>
      </c>
      <c r="C2666" s="3" t="s">
        <v>1849</v>
      </c>
      <c r="D2666" s="3">
        <v>11211.127930000001</v>
      </c>
      <c r="E2666" s="3" t="s">
        <v>1849</v>
      </c>
    </row>
    <row r="2667" spans="1:5" x14ac:dyDescent="0.3">
      <c r="A2667" s="3">
        <v>266.5</v>
      </c>
      <c r="B2667" s="3">
        <v>13334.30566</v>
      </c>
      <c r="C2667" s="3" t="s">
        <v>1849</v>
      </c>
      <c r="D2667" s="3">
        <v>11298.476559999999</v>
      </c>
      <c r="E2667" s="3" t="s">
        <v>1849</v>
      </c>
    </row>
    <row r="2668" spans="1:5" x14ac:dyDescent="0.3">
      <c r="A2668" s="3">
        <v>266.60000000000002</v>
      </c>
      <c r="B2668" s="3">
        <v>13334.365229999999</v>
      </c>
      <c r="C2668" s="3" t="s">
        <v>1849</v>
      </c>
      <c r="D2668" s="3">
        <v>11378.30762</v>
      </c>
      <c r="E2668" s="3" t="s">
        <v>1849</v>
      </c>
    </row>
    <row r="2669" spans="1:5" x14ac:dyDescent="0.3">
      <c r="A2669" s="3">
        <v>266.7</v>
      </c>
      <c r="B2669" s="3">
        <v>13334.41992</v>
      </c>
      <c r="C2669" s="3" t="s">
        <v>1849</v>
      </c>
      <c r="D2669" s="3">
        <v>11451.26758</v>
      </c>
      <c r="E2669" s="3" t="s">
        <v>1849</v>
      </c>
    </row>
    <row r="2670" spans="1:5" x14ac:dyDescent="0.3">
      <c r="A2670" s="3">
        <v>266.8</v>
      </c>
      <c r="B2670" s="3">
        <v>13334.469730000001</v>
      </c>
      <c r="C2670" s="3" t="s">
        <v>1849</v>
      </c>
      <c r="D2670" s="3">
        <v>11517.94824</v>
      </c>
      <c r="E2670" s="3" t="s">
        <v>1849</v>
      </c>
    </row>
    <row r="2671" spans="1:5" x14ac:dyDescent="0.3">
      <c r="A2671" s="3">
        <v>266.89999999999998</v>
      </c>
      <c r="B2671" s="3">
        <v>13334.51563</v>
      </c>
      <c r="C2671" s="3" t="s">
        <v>1849</v>
      </c>
      <c r="D2671" s="3">
        <v>11578.889649999999</v>
      </c>
      <c r="E2671" s="3" t="s">
        <v>1849</v>
      </c>
    </row>
    <row r="2672" spans="1:5" x14ac:dyDescent="0.3">
      <c r="A2672" s="3">
        <v>267</v>
      </c>
      <c r="B2672" s="3">
        <v>13334.55762</v>
      </c>
      <c r="C2672" s="3" t="s">
        <v>1849</v>
      </c>
      <c r="D2672" s="3">
        <v>11634.585940000001</v>
      </c>
      <c r="E2672" s="3" t="s">
        <v>1849</v>
      </c>
    </row>
    <row r="2673" spans="1:5" x14ac:dyDescent="0.3">
      <c r="A2673" s="3">
        <v>267.10000000000002</v>
      </c>
      <c r="B2673" s="3">
        <v>13334.5957</v>
      </c>
      <c r="C2673" s="3" t="s">
        <v>1849</v>
      </c>
      <c r="D2673" s="3">
        <v>11685.48828</v>
      </c>
      <c r="E2673" s="3" t="s">
        <v>1849</v>
      </c>
    </row>
    <row r="2674" spans="1:5" x14ac:dyDescent="0.3">
      <c r="A2674" s="3">
        <v>267.2</v>
      </c>
      <c r="B2674" s="3">
        <v>13334.630859999999</v>
      </c>
      <c r="C2674" s="3" t="s">
        <v>1849</v>
      </c>
      <c r="D2674" s="3">
        <v>11732.009770000001</v>
      </c>
      <c r="E2674" s="3" t="s">
        <v>1849</v>
      </c>
    </row>
    <row r="2675" spans="1:5" x14ac:dyDescent="0.3">
      <c r="A2675" s="3">
        <v>267.3</v>
      </c>
      <c r="B2675" s="3">
        <v>13334.66309</v>
      </c>
      <c r="C2675" s="3" t="s">
        <v>1849</v>
      </c>
      <c r="D2675" s="3">
        <v>11774.527340000001</v>
      </c>
      <c r="E2675" s="3" t="s">
        <v>1849</v>
      </c>
    </row>
    <row r="2676" spans="1:5" x14ac:dyDescent="0.3">
      <c r="A2676" s="3">
        <v>267.39999999999998</v>
      </c>
      <c r="B2676" s="3">
        <v>13334.69238</v>
      </c>
      <c r="C2676" s="3" t="s">
        <v>1849</v>
      </c>
      <c r="D2676" s="3">
        <v>11813.384770000001</v>
      </c>
      <c r="E2676" s="3" t="s">
        <v>1849</v>
      </c>
    </row>
    <row r="2677" spans="1:5" x14ac:dyDescent="0.3">
      <c r="A2677" s="3">
        <v>267.5</v>
      </c>
      <c r="B2677" s="3">
        <v>13334.71875</v>
      </c>
      <c r="C2677" s="3" t="s">
        <v>1849</v>
      </c>
      <c r="D2677" s="3">
        <v>11848.898440000001</v>
      </c>
      <c r="E2677" s="3" t="s">
        <v>1849</v>
      </c>
    </row>
    <row r="2678" spans="1:5" x14ac:dyDescent="0.3">
      <c r="A2678" s="3">
        <v>267.60000000000002</v>
      </c>
      <c r="B2678" s="3">
        <v>13334.74316</v>
      </c>
      <c r="C2678" s="3" t="s">
        <v>1849</v>
      </c>
      <c r="D2678" s="3">
        <v>11881.35547</v>
      </c>
      <c r="E2678" s="3" t="s">
        <v>1849</v>
      </c>
    </row>
    <row r="2679" spans="1:5" x14ac:dyDescent="0.3">
      <c r="A2679" s="3">
        <v>267.7</v>
      </c>
      <c r="B2679" s="3">
        <v>13334.76563</v>
      </c>
      <c r="C2679" s="3" t="s">
        <v>1849</v>
      </c>
      <c r="D2679" s="3">
        <v>11911.018550000001</v>
      </c>
      <c r="E2679" s="3" t="s">
        <v>1849</v>
      </c>
    </row>
    <row r="2680" spans="1:5" x14ac:dyDescent="0.3">
      <c r="A2680" s="3">
        <v>267.8</v>
      </c>
      <c r="B2680" s="3">
        <v>13334.78613</v>
      </c>
      <c r="C2680" s="3" t="s">
        <v>1849</v>
      </c>
      <c r="D2680" s="3">
        <v>11938.128909999999</v>
      </c>
      <c r="E2680" s="3" t="s">
        <v>1849</v>
      </c>
    </row>
    <row r="2681" spans="1:5" x14ac:dyDescent="0.3">
      <c r="A2681" s="3">
        <v>267.89999999999998</v>
      </c>
      <c r="B2681" s="3">
        <v>13334.804690000001</v>
      </c>
      <c r="C2681" s="3" t="s">
        <v>1849</v>
      </c>
      <c r="D2681" s="3">
        <v>11962.905269999999</v>
      </c>
      <c r="E2681" s="3" t="s">
        <v>1849</v>
      </c>
    </row>
    <row r="2682" spans="1:5" x14ac:dyDescent="0.3">
      <c r="A2682" s="3">
        <v>268</v>
      </c>
      <c r="B2682" s="3">
        <v>13334.82129</v>
      </c>
      <c r="C2682" s="3" t="s">
        <v>1849</v>
      </c>
      <c r="D2682" s="3">
        <v>11985.549800000001</v>
      </c>
      <c r="E2682" s="3" t="s">
        <v>1849</v>
      </c>
    </row>
    <row r="2683" spans="1:5" x14ac:dyDescent="0.3">
      <c r="A2683" s="3">
        <v>268.10000000000002</v>
      </c>
      <c r="B2683" s="3">
        <v>13334.83691</v>
      </c>
      <c r="C2683" s="3" t="s">
        <v>1849</v>
      </c>
      <c r="D2683" s="3">
        <v>12006.24512</v>
      </c>
      <c r="E2683" s="3" t="s">
        <v>1849</v>
      </c>
    </row>
    <row r="2684" spans="1:5" x14ac:dyDescent="0.3">
      <c r="A2684" s="3">
        <v>268.2</v>
      </c>
      <c r="B2684" s="3">
        <v>13334.85059</v>
      </c>
      <c r="C2684" s="3" t="s">
        <v>1849</v>
      </c>
      <c r="D2684" s="3">
        <v>12025.159180000001</v>
      </c>
      <c r="E2684" s="3" t="s">
        <v>1849</v>
      </c>
    </row>
    <row r="2685" spans="1:5" x14ac:dyDescent="0.3">
      <c r="A2685" s="3">
        <v>268.3</v>
      </c>
      <c r="B2685" s="3">
        <v>13334.86328</v>
      </c>
      <c r="C2685" s="3" t="s">
        <v>1849</v>
      </c>
      <c r="D2685" s="3">
        <v>12042.445309999999</v>
      </c>
      <c r="E2685" s="3" t="s">
        <v>1849</v>
      </c>
    </row>
    <row r="2686" spans="1:5" x14ac:dyDescent="0.3">
      <c r="A2686" s="3">
        <v>268.39999999999998</v>
      </c>
      <c r="B2686" s="3">
        <v>13334.875</v>
      </c>
      <c r="C2686" s="3" t="s">
        <v>1849</v>
      </c>
      <c r="D2686" s="3">
        <v>12058.24316</v>
      </c>
      <c r="E2686" s="3" t="s">
        <v>1849</v>
      </c>
    </row>
    <row r="2687" spans="1:5" x14ac:dyDescent="0.3">
      <c r="A2687" s="3">
        <v>268.5</v>
      </c>
      <c r="B2687" s="3">
        <v>13334.88574</v>
      </c>
      <c r="C2687" s="3" t="s">
        <v>1849</v>
      </c>
      <c r="D2687" s="3">
        <v>12072.681640000001</v>
      </c>
      <c r="E2687" s="3" t="s">
        <v>1849</v>
      </c>
    </row>
    <row r="2688" spans="1:5" x14ac:dyDescent="0.3">
      <c r="A2688" s="3">
        <v>268.60000000000002</v>
      </c>
      <c r="B2688" s="3">
        <v>13334.89551</v>
      </c>
      <c r="C2688" s="3" t="s">
        <v>1849</v>
      </c>
      <c r="D2688" s="3">
        <v>12085.877930000001</v>
      </c>
      <c r="E2688" s="3" t="s">
        <v>1849</v>
      </c>
    </row>
    <row r="2689" spans="1:5" x14ac:dyDescent="0.3">
      <c r="A2689" s="3">
        <v>268.7</v>
      </c>
      <c r="B2689" s="3">
        <v>13334.9043</v>
      </c>
      <c r="C2689" s="3" t="s">
        <v>1849</v>
      </c>
      <c r="D2689" s="3">
        <v>12097.938480000001</v>
      </c>
      <c r="E2689" s="3" t="s">
        <v>1849</v>
      </c>
    </row>
    <row r="2690" spans="1:5" x14ac:dyDescent="0.3">
      <c r="A2690" s="3">
        <v>268.8</v>
      </c>
      <c r="B2690" s="3">
        <v>13334.912109999999</v>
      </c>
      <c r="C2690" s="3" t="s">
        <v>1849</v>
      </c>
      <c r="D2690" s="3">
        <v>12108.960940000001</v>
      </c>
      <c r="E2690" s="3" t="s">
        <v>1849</v>
      </c>
    </row>
    <row r="2691" spans="1:5" x14ac:dyDescent="0.3">
      <c r="A2691" s="3">
        <v>268.89999999999998</v>
      </c>
      <c r="B2691" s="3">
        <v>13334.91992</v>
      </c>
      <c r="C2691" s="3" t="s">
        <v>1849</v>
      </c>
      <c r="D2691" s="3">
        <v>12119.034180000001</v>
      </c>
      <c r="E2691" s="3" t="s">
        <v>1849</v>
      </c>
    </row>
    <row r="2692" spans="1:5" x14ac:dyDescent="0.3">
      <c r="A2692" s="3">
        <v>269</v>
      </c>
      <c r="B2692" s="3">
        <v>13334.92676</v>
      </c>
      <c r="C2692" s="3" t="s">
        <v>1849</v>
      </c>
      <c r="D2692" s="3">
        <v>12128.240229999999</v>
      </c>
      <c r="E2692" s="3" t="s">
        <v>1849</v>
      </c>
    </row>
    <row r="2693" spans="1:5" x14ac:dyDescent="0.3">
      <c r="A2693" s="3">
        <v>269.10000000000002</v>
      </c>
      <c r="B2693" s="3">
        <v>13334.93262</v>
      </c>
      <c r="C2693" s="3" t="s">
        <v>1849</v>
      </c>
      <c r="D2693" s="3">
        <v>12136.6543</v>
      </c>
      <c r="E2693" s="3" t="s">
        <v>1849</v>
      </c>
    </row>
    <row r="2694" spans="1:5" x14ac:dyDescent="0.3">
      <c r="A2694" s="3">
        <v>269.2</v>
      </c>
      <c r="B2694" s="3">
        <v>13334.938480000001</v>
      </c>
      <c r="C2694" s="3" t="s">
        <v>1849</v>
      </c>
      <c r="D2694" s="3">
        <v>12144.34375</v>
      </c>
      <c r="E2694" s="3" t="s">
        <v>1849</v>
      </c>
    </row>
    <row r="2695" spans="1:5" x14ac:dyDescent="0.3">
      <c r="A2695" s="3">
        <v>269.3</v>
      </c>
      <c r="B2695" s="3">
        <v>13334.943359999999</v>
      </c>
      <c r="C2695" s="3" t="s">
        <v>1849</v>
      </c>
      <c r="D2695" s="3">
        <v>12151.372069999999</v>
      </c>
      <c r="E2695" s="3" t="s">
        <v>1849</v>
      </c>
    </row>
    <row r="2696" spans="1:5" x14ac:dyDescent="0.3">
      <c r="A2696" s="3">
        <v>269.39999999999998</v>
      </c>
      <c r="B2696" s="3">
        <v>13334.94824</v>
      </c>
      <c r="C2696" s="3" t="s">
        <v>1849</v>
      </c>
      <c r="D2696" s="3">
        <v>12157.79492</v>
      </c>
      <c r="E2696" s="3" t="s">
        <v>1849</v>
      </c>
    </row>
    <row r="2697" spans="1:5" x14ac:dyDescent="0.3">
      <c r="A2697" s="3">
        <v>269.5</v>
      </c>
      <c r="B2697" s="3">
        <v>13334.95313</v>
      </c>
      <c r="C2697" s="3" t="s">
        <v>1849</v>
      </c>
      <c r="D2697" s="3">
        <v>12163.66504</v>
      </c>
      <c r="E2697" s="3" t="s">
        <v>1849</v>
      </c>
    </row>
    <row r="2698" spans="1:5" x14ac:dyDescent="0.3">
      <c r="A2698" s="3">
        <v>269.60000000000002</v>
      </c>
      <c r="B2698" s="3">
        <v>13334.95703</v>
      </c>
      <c r="C2698" s="3" t="s">
        <v>1849</v>
      </c>
      <c r="D2698" s="3">
        <v>12169.030269999999</v>
      </c>
      <c r="E2698" s="3" t="s">
        <v>1849</v>
      </c>
    </row>
    <row r="2699" spans="1:5" x14ac:dyDescent="0.3">
      <c r="A2699" s="3">
        <v>269.7</v>
      </c>
      <c r="B2699" s="3">
        <v>13334.960940000001</v>
      </c>
      <c r="C2699" s="3" t="s">
        <v>1849</v>
      </c>
      <c r="D2699" s="3">
        <v>12173.933590000001</v>
      </c>
      <c r="E2699" s="3" t="s">
        <v>1849</v>
      </c>
    </row>
    <row r="2700" spans="1:5" x14ac:dyDescent="0.3">
      <c r="A2700" s="3">
        <v>269.8</v>
      </c>
      <c r="B2700" s="3">
        <v>13334.96387</v>
      </c>
      <c r="C2700" s="3" t="s">
        <v>1849</v>
      </c>
      <c r="D2700" s="3">
        <v>12178.41504</v>
      </c>
      <c r="E2700" s="3" t="s">
        <v>1849</v>
      </c>
    </row>
    <row r="2701" spans="1:5" x14ac:dyDescent="0.3">
      <c r="A2701" s="3">
        <v>269.89999999999998</v>
      </c>
      <c r="B2701" s="3">
        <v>13334.9668</v>
      </c>
      <c r="C2701" s="3" t="s">
        <v>1849</v>
      </c>
      <c r="D2701" s="3">
        <v>12182.51074</v>
      </c>
      <c r="E2701" s="3" t="s">
        <v>1849</v>
      </c>
    </row>
    <row r="2702" spans="1:5" x14ac:dyDescent="0.3">
      <c r="A2702" s="3">
        <v>270</v>
      </c>
      <c r="B2702" s="3">
        <v>13334.969730000001</v>
      </c>
      <c r="C2702" s="3" t="s">
        <v>1849</v>
      </c>
      <c r="D2702" s="3">
        <v>12186.253909999999</v>
      </c>
      <c r="E2702" s="3" t="s">
        <v>1849</v>
      </c>
    </row>
    <row r="2703" spans="1:5" x14ac:dyDescent="0.3">
      <c r="A2703" s="3">
        <v>270.10000000000002</v>
      </c>
      <c r="B2703" s="3">
        <v>13334.972659999999</v>
      </c>
      <c r="C2703" s="3" t="s">
        <v>1849</v>
      </c>
      <c r="D2703" s="3">
        <v>12189.674800000001</v>
      </c>
      <c r="E2703" s="3" t="s">
        <v>1849</v>
      </c>
    </row>
    <row r="2704" spans="1:5" x14ac:dyDescent="0.3">
      <c r="A2704" s="3">
        <v>270.2</v>
      </c>
      <c r="B2704" s="3">
        <v>13334.974609999999</v>
      </c>
      <c r="C2704" s="3" t="s">
        <v>1849</v>
      </c>
      <c r="D2704" s="3">
        <v>12192.80176</v>
      </c>
      <c r="E2704" s="3" t="s">
        <v>1849</v>
      </c>
    </row>
    <row r="2705" spans="1:5" x14ac:dyDescent="0.3">
      <c r="A2705" s="3">
        <v>270.3</v>
      </c>
      <c r="B2705" s="3">
        <v>13334.976559999999</v>
      </c>
      <c r="C2705" s="3" t="s">
        <v>1849</v>
      </c>
      <c r="D2705" s="3">
        <v>12195.659180000001</v>
      </c>
      <c r="E2705" s="3" t="s">
        <v>1849</v>
      </c>
    </row>
    <row r="2706" spans="1:5" x14ac:dyDescent="0.3">
      <c r="A2706" s="3">
        <v>270.39999999999998</v>
      </c>
      <c r="B2706" s="3">
        <v>13334.978520000001</v>
      </c>
      <c r="C2706" s="3" t="s">
        <v>1849</v>
      </c>
      <c r="D2706" s="3">
        <v>12198.27051</v>
      </c>
      <c r="E2706" s="3" t="s">
        <v>1849</v>
      </c>
    </row>
    <row r="2707" spans="1:5" x14ac:dyDescent="0.3">
      <c r="A2707" s="3">
        <v>270.5</v>
      </c>
      <c r="B2707" s="3">
        <v>13334.98047</v>
      </c>
      <c r="C2707" s="3" t="s">
        <v>1849</v>
      </c>
      <c r="D2707" s="3">
        <v>12200.657230000001</v>
      </c>
      <c r="E2707" s="3" t="s">
        <v>1849</v>
      </c>
    </row>
    <row r="2708" spans="1:5" x14ac:dyDescent="0.3">
      <c r="A2708" s="3">
        <v>270.60000000000002</v>
      </c>
      <c r="B2708" s="3">
        <v>13334.98242</v>
      </c>
      <c r="C2708" s="3" t="s">
        <v>1849</v>
      </c>
      <c r="D2708" s="3">
        <v>12202.83887</v>
      </c>
      <c r="E2708" s="3" t="s">
        <v>1849</v>
      </c>
    </row>
    <row r="2709" spans="1:5" x14ac:dyDescent="0.3">
      <c r="A2709" s="3">
        <v>270.7</v>
      </c>
      <c r="B2709" s="3">
        <v>13334.98438</v>
      </c>
      <c r="C2709" s="3" t="s">
        <v>1849</v>
      </c>
      <c r="D2709" s="3">
        <v>12204.83203</v>
      </c>
      <c r="E2709" s="3" t="s">
        <v>1849</v>
      </c>
    </row>
    <row r="2710" spans="1:5" x14ac:dyDescent="0.3">
      <c r="A2710" s="3">
        <v>270.8</v>
      </c>
      <c r="B2710" s="3">
        <v>13334.985350000001</v>
      </c>
      <c r="C2710" s="3" t="s">
        <v>1849</v>
      </c>
      <c r="D2710" s="3">
        <v>12206.6543</v>
      </c>
      <c r="E2710" s="3" t="s">
        <v>1849</v>
      </c>
    </row>
    <row r="2711" spans="1:5" x14ac:dyDescent="0.3">
      <c r="A2711" s="3">
        <v>270.89999999999998</v>
      </c>
      <c r="B2711" s="3">
        <v>13334.98633</v>
      </c>
      <c r="C2711" s="3" t="s">
        <v>1849</v>
      </c>
      <c r="D2711" s="3">
        <v>12208.31934</v>
      </c>
      <c r="E2711" s="3" t="s">
        <v>1849</v>
      </c>
    </row>
    <row r="2712" spans="1:5" x14ac:dyDescent="0.3">
      <c r="A2712" s="3">
        <v>271</v>
      </c>
      <c r="B2712" s="3">
        <v>13334.987300000001</v>
      </c>
      <c r="C2712" s="3" t="s">
        <v>1849</v>
      </c>
      <c r="D2712" s="3">
        <v>12209.840819999999</v>
      </c>
      <c r="E2712" s="3" t="s">
        <v>1849</v>
      </c>
    </row>
    <row r="2713" spans="1:5" x14ac:dyDescent="0.3">
      <c r="A2713" s="3">
        <v>271.10000000000002</v>
      </c>
      <c r="B2713" s="3">
        <v>13334.98828</v>
      </c>
      <c r="C2713" s="3" t="s">
        <v>1849</v>
      </c>
      <c r="D2713" s="3">
        <v>12211.231449999999</v>
      </c>
      <c r="E2713" s="3" t="s">
        <v>1849</v>
      </c>
    </row>
    <row r="2714" spans="1:5" x14ac:dyDescent="0.3">
      <c r="A2714" s="3">
        <v>271.2</v>
      </c>
      <c r="B2714" s="3">
        <v>13334.98926</v>
      </c>
      <c r="C2714" s="3" t="s">
        <v>1849</v>
      </c>
      <c r="D2714" s="3">
        <v>12212.502930000001</v>
      </c>
      <c r="E2714" s="3" t="s">
        <v>1849</v>
      </c>
    </row>
    <row r="2715" spans="1:5" x14ac:dyDescent="0.3">
      <c r="A2715" s="3">
        <v>271.3</v>
      </c>
      <c r="B2715" s="3">
        <v>13334.990229999999</v>
      </c>
      <c r="C2715" s="3" t="s">
        <v>1849</v>
      </c>
      <c r="D2715" s="3">
        <v>12213.66504</v>
      </c>
      <c r="E2715" s="3" t="s">
        <v>1849</v>
      </c>
    </row>
    <row r="2716" spans="1:5" x14ac:dyDescent="0.3">
      <c r="A2716" s="3">
        <v>271.39999999999998</v>
      </c>
      <c r="B2716" s="3">
        <v>13334.99121</v>
      </c>
      <c r="C2716" s="3" t="s">
        <v>1849</v>
      </c>
      <c r="D2716" s="3">
        <v>12214.726559999999</v>
      </c>
      <c r="E2716" s="3" t="s">
        <v>1849</v>
      </c>
    </row>
    <row r="2717" spans="1:5" x14ac:dyDescent="0.3">
      <c r="A2717" s="3">
        <v>271.5</v>
      </c>
      <c r="B2717" s="3">
        <v>13334.992190000001</v>
      </c>
      <c r="C2717" s="3" t="s">
        <v>1849</v>
      </c>
      <c r="D2717" s="3">
        <v>12215.697270000001</v>
      </c>
      <c r="E2717" s="3" t="s">
        <v>1849</v>
      </c>
    </row>
    <row r="2718" spans="1:5" x14ac:dyDescent="0.3">
      <c r="A2718" s="3">
        <v>271.60000000000002</v>
      </c>
      <c r="B2718" s="3">
        <v>13334.99316</v>
      </c>
      <c r="C2718" s="3" t="s">
        <v>1849</v>
      </c>
      <c r="D2718" s="3">
        <v>12216.583979999999</v>
      </c>
      <c r="E2718" s="3" t="s">
        <v>1849</v>
      </c>
    </row>
    <row r="2719" spans="1:5" x14ac:dyDescent="0.3">
      <c r="A2719" s="3">
        <v>271.7</v>
      </c>
      <c r="B2719" s="3">
        <v>13334.994140000001</v>
      </c>
      <c r="C2719" s="3" t="s">
        <v>1849</v>
      </c>
      <c r="D2719" s="3">
        <v>12217.39453</v>
      </c>
      <c r="E2719" s="3" t="s">
        <v>1849</v>
      </c>
    </row>
    <row r="2720" spans="1:5" x14ac:dyDescent="0.3">
      <c r="A2720" s="3">
        <v>271.8</v>
      </c>
      <c r="B2720" s="3">
        <v>13334.99512</v>
      </c>
      <c r="C2720" s="3" t="s">
        <v>1849</v>
      </c>
      <c r="D2720" s="3">
        <v>12218.134770000001</v>
      </c>
      <c r="E2720" s="3" t="s">
        <v>1849</v>
      </c>
    </row>
    <row r="2721" spans="1:5" x14ac:dyDescent="0.3">
      <c r="A2721" s="3">
        <v>271.89999999999998</v>
      </c>
      <c r="B2721" s="3">
        <v>13334.99512</v>
      </c>
      <c r="C2721" s="3" t="s">
        <v>1849</v>
      </c>
      <c r="D2721" s="3">
        <v>12218.811519999999</v>
      </c>
      <c r="E2721" s="3" t="s">
        <v>1849</v>
      </c>
    </row>
    <row r="2722" spans="1:5" x14ac:dyDescent="0.3">
      <c r="A2722" s="3">
        <v>272</v>
      </c>
      <c r="B2722" s="3">
        <v>13334.99512</v>
      </c>
      <c r="C2722" s="3" t="s">
        <v>1849</v>
      </c>
      <c r="D2722" s="3">
        <v>12219.43066</v>
      </c>
      <c r="E2722" s="3" t="s">
        <v>1849</v>
      </c>
    </row>
    <row r="2723" spans="1:5" x14ac:dyDescent="0.3">
      <c r="A2723" s="3">
        <v>272.10000000000002</v>
      </c>
      <c r="B2723" s="3">
        <v>13334.99512</v>
      </c>
      <c r="C2723" s="3" t="s">
        <v>1849</v>
      </c>
      <c r="D2723" s="3">
        <v>12219.996090000001</v>
      </c>
      <c r="E2723" s="3" t="s">
        <v>1849</v>
      </c>
    </row>
    <row r="2724" spans="1:5" x14ac:dyDescent="0.3">
      <c r="A2724" s="3">
        <v>272.2</v>
      </c>
      <c r="B2724" s="3">
        <v>13334.99512</v>
      </c>
      <c r="C2724" s="3" t="s">
        <v>1849</v>
      </c>
      <c r="D2724" s="3">
        <v>12220.512699999999</v>
      </c>
      <c r="E2724" s="3" t="s">
        <v>1849</v>
      </c>
    </row>
    <row r="2725" spans="1:5" x14ac:dyDescent="0.3">
      <c r="A2725" s="3">
        <v>272.3</v>
      </c>
      <c r="B2725" s="3">
        <v>13334.99512</v>
      </c>
      <c r="C2725" s="3" t="s">
        <v>1849</v>
      </c>
      <c r="D2725" s="3">
        <v>12220.985350000001</v>
      </c>
      <c r="E2725" s="3" t="s">
        <v>1849</v>
      </c>
    </row>
    <row r="2726" spans="1:5" x14ac:dyDescent="0.3">
      <c r="A2726" s="3">
        <v>272.39999999999998</v>
      </c>
      <c r="B2726" s="3">
        <v>13334.99512</v>
      </c>
      <c r="C2726" s="3" t="s">
        <v>1849</v>
      </c>
      <c r="D2726" s="3">
        <v>12221.41699</v>
      </c>
      <c r="E2726" s="3" t="s">
        <v>1849</v>
      </c>
    </row>
    <row r="2727" spans="1:5" x14ac:dyDescent="0.3">
      <c r="A2727" s="3">
        <v>272.5</v>
      </c>
      <c r="B2727" s="3">
        <v>13334.99512</v>
      </c>
      <c r="C2727" s="3" t="s">
        <v>1849</v>
      </c>
      <c r="D2727" s="3">
        <v>12221.811519999999</v>
      </c>
      <c r="E2727" s="3" t="s">
        <v>1849</v>
      </c>
    </row>
    <row r="2728" spans="1:5" x14ac:dyDescent="0.3">
      <c r="A2728" s="3">
        <v>272.60000000000002</v>
      </c>
      <c r="B2728" s="3">
        <v>13334.99512</v>
      </c>
      <c r="C2728" s="3" t="s">
        <v>1849</v>
      </c>
      <c r="D2728" s="3">
        <v>12222.17188</v>
      </c>
      <c r="E2728" s="3" t="s">
        <v>1849</v>
      </c>
    </row>
    <row r="2729" spans="1:5" x14ac:dyDescent="0.3">
      <c r="A2729" s="3">
        <v>272.7</v>
      </c>
      <c r="B2729" s="3">
        <v>13334.99512</v>
      </c>
      <c r="C2729" s="3" t="s">
        <v>1849</v>
      </c>
      <c r="D2729" s="3">
        <v>12222.500980000001</v>
      </c>
      <c r="E2729" s="3" t="s">
        <v>1849</v>
      </c>
    </row>
    <row r="2730" spans="1:5" x14ac:dyDescent="0.3">
      <c r="A2730" s="3">
        <v>272.8</v>
      </c>
      <c r="B2730" s="3">
        <v>13334.99512</v>
      </c>
      <c r="C2730" s="3" t="s">
        <v>1849</v>
      </c>
      <c r="D2730" s="3">
        <v>12222.80176</v>
      </c>
      <c r="E2730" s="3" t="s">
        <v>1849</v>
      </c>
    </row>
    <row r="2731" spans="1:5" x14ac:dyDescent="0.3">
      <c r="A2731" s="3">
        <v>272.89999999999998</v>
      </c>
      <c r="B2731" s="3">
        <v>13334.99512</v>
      </c>
      <c r="C2731" s="3" t="s">
        <v>1849</v>
      </c>
      <c r="D2731" s="3">
        <v>12223.077149999999</v>
      </c>
      <c r="E2731" s="3" t="s">
        <v>1849</v>
      </c>
    </row>
    <row r="2732" spans="1:5" x14ac:dyDescent="0.3">
      <c r="A2732" s="3">
        <v>273</v>
      </c>
      <c r="B2732" s="3">
        <v>13334.99512</v>
      </c>
      <c r="C2732" s="3" t="s">
        <v>1849</v>
      </c>
      <c r="D2732" s="3">
        <v>12223.329100000001</v>
      </c>
      <c r="E2732" s="3" t="s">
        <v>1849</v>
      </c>
    </row>
    <row r="2733" spans="1:5" x14ac:dyDescent="0.3">
      <c r="A2733" s="3">
        <v>273.10000000000002</v>
      </c>
      <c r="B2733" s="3">
        <v>13334.99512</v>
      </c>
      <c r="C2733" s="3" t="s">
        <v>1849</v>
      </c>
      <c r="D2733" s="3">
        <v>12223.558590000001</v>
      </c>
      <c r="E2733" s="3" t="s">
        <v>1849</v>
      </c>
    </row>
    <row r="2734" spans="1:5" x14ac:dyDescent="0.3">
      <c r="A2734" s="3">
        <v>273.20100000000002</v>
      </c>
      <c r="B2734" s="3">
        <v>13334.99512</v>
      </c>
      <c r="C2734" s="3" t="s">
        <v>1849</v>
      </c>
      <c r="D2734" s="3">
        <v>12223.768550000001</v>
      </c>
      <c r="E2734" s="3" t="s">
        <v>1849</v>
      </c>
    </row>
    <row r="2735" spans="1:5" x14ac:dyDescent="0.3">
      <c r="A2735" s="3">
        <v>273.3</v>
      </c>
      <c r="B2735" s="3">
        <v>13334.99512</v>
      </c>
      <c r="C2735" s="3" t="s">
        <v>1849</v>
      </c>
      <c r="D2735" s="3">
        <v>12223.960940000001</v>
      </c>
      <c r="E2735" s="3" t="s">
        <v>1849</v>
      </c>
    </row>
    <row r="2736" spans="1:5" x14ac:dyDescent="0.3">
      <c r="A2736" s="3">
        <v>273.39999999999998</v>
      </c>
      <c r="B2736" s="3">
        <v>13334.99512</v>
      </c>
      <c r="C2736" s="3" t="s">
        <v>1849</v>
      </c>
      <c r="D2736" s="3">
        <v>12224.13672</v>
      </c>
      <c r="E2736" s="3" t="s">
        <v>1849</v>
      </c>
    </row>
    <row r="2737" spans="1:5" x14ac:dyDescent="0.3">
      <c r="A2737" s="3">
        <v>273.5</v>
      </c>
      <c r="B2737" s="3">
        <v>13334.99512</v>
      </c>
      <c r="C2737" s="3" t="s">
        <v>1849</v>
      </c>
      <c r="D2737" s="3">
        <v>12224.29688</v>
      </c>
      <c r="E2737" s="3" t="s">
        <v>1849</v>
      </c>
    </row>
    <row r="2738" spans="1:5" x14ac:dyDescent="0.3">
      <c r="A2738" s="3">
        <v>273.60000000000002</v>
      </c>
      <c r="B2738" s="3">
        <v>13334.99512</v>
      </c>
      <c r="C2738" s="3" t="s">
        <v>1849</v>
      </c>
      <c r="D2738" s="3">
        <v>12224.443359999999</v>
      </c>
      <c r="E2738" s="3" t="s">
        <v>1849</v>
      </c>
    </row>
    <row r="2739" spans="1:5" x14ac:dyDescent="0.3">
      <c r="A2739" s="3">
        <v>273.7</v>
      </c>
      <c r="B2739" s="3">
        <v>13334.99512</v>
      </c>
      <c r="C2739" s="3" t="s">
        <v>1849</v>
      </c>
      <c r="D2739" s="3">
        <v>12224.577149999999</v>
      </c>
      <c r="E2739" s="3" t="s">
        <v>1849</v>
      </c>
    </row>
    <row r="2740" spans="1:5" x14ac:dyDescent="0.3">
      <c r="A2740" s="3">
        <v>273.8</v>
      </c>
      <c r="B2740" s="3">
        <v>13334.99512</v>
      </c>
      <c r="C2740" s="3" t="s">
        <v>1849</v>
      </c>
      <c r="D2740" s="3">
        <v>12224.69922</v>
      </c>
      <c r="E2740" s="3" t="s">
        <v>1849</v>
      </c>
    </row>
    <row r="2741" spans="1:5" x14ac:dyDescent="0.3">
      <c r="A2741" s="3">
        <v>273.89999999999998</v>
      </c>
      <c r="B2741" s="3">
        <v>13334.99512</v>
      </c>
      <c r="C2741" s="3" t="s">
        <v>1849</v>
      </c>
      <c r="D2741" s="3">
        <v>12224.811519999999</v>
      </c>
      <c r="E2741" s="3" t="s">
        <v>1849</v>
      </c>
    </row>
    <row r="2742" spans="1:5" x14ac:dyDescent="0.3">
      <c r="A2742" s="3">
        <v>274</v>
      </c>
      <c r="B2742" s="3">
        <v>13334.99512</v>
      </c>
      <c r="C2742" s="3" t="s">
        <v>1849</v>
      </c>
      <c r="D2742" s="3">
        <v>12224.914059999999</v>
      </c>
      <c r="E2742" s="3" t="s">
        <v>1849</v>
      </c>
    </row>
    <row r="2743" spans="1:5" x14ac:dyDescent="0.3">
      <c r="A2743" s="3">
        <v>274.10000000000002</v>
      </c>
      <c r="B2743" s="3">
        <v>13334.99512</v>
      </c>
      <c r="C2743" s="3" t="s">
        <v>1849</v>
      </c>
      <c r="D2743" s="3">
        <v>12225.007809999999</v>
      </c>
      <c r="E2743" s="3" t="s">
        <v>1849</v>
      </c>
    </row>
    <row r="2744" spans="1:5" x14ac:dyDescent="0.3">
      <c r="A2744" s="3">
        <v>274.2</v>
      </c>
      <c r="B2744" s="3">
        <v>13334.99512</v>
      </c>
      <c r="C2744" s="3" t="s">
        <v>1849</v>
      </c>
      <c r="D2744" s="3">
        <v>12225.092769999999</v>
      </c>
      <c r="E2744" s="3" t="s">
        <v>1849</v>
      </c>
    </row>
    <row r="2745" spans="1:5" x14ac:dyDescent="0.3">
      <c r="A2745" s="3">
        <v>274.3</v>
      </c>
      <c r="B2745" s="3">
        <v>13334.99512</v>
      </c>
      <c r="C2745" s="3" t="s">
        <v>1849</v>
      </c>
      <c r="D2745" s="3">
        <v>12225.170899999999</v>
      </c>
      <c r="E2745" s="3" t="s">
        <v>1849</v>
      </c>
    </row>
    <row r="2746" spans="1:5" x14ac:dyDescent="0.3">
      <c r="A2746" s="3">
        <v>274.39999999999998</v>
      </c>
      <c r="B2746" s="3">
        <v>13334.99512</v>
      </c>
      <c r="C2746" s="3" t="s">
        <v>1849</v>
      </c>
      <c r="D2746" s="3">
        <v>12225.242190000001</v>
      </c>
      <c r="E2746" s="3" t="s">
        <v>1849</v>
      </c>
    </row>
    <row r="2747" spans="1:5" x14ac:dyDescent="0.3">
      <c r="A2747" s="3">
        <v>274.5</v>
      </c>
      <c r="B2747" s="3">
        <v>13334.99512</v>
      </c>
      <c r="C2747" s="3" t="s">
        <v>1849</v>
      </c>
      <c r="D2747" s="3">
        <v>12225.30762</v>
      </c>
      <c r="E2747" s="3" t="s">
        <v>1849</v>
      </c>
    </row>
    <row r="2748" spans="1:5" x14ac:dyDescent="0.3">
      <c r="A2748" s="3">
        <v>274.60000000000002</v>
      </c>
      <c r="B2748" s="3">
        <v>13334.99512</v>
      </c>
      <c r="C2748" s="3" t="s">
        <v>1849</v>
      </c>
      <c r="D2748" s="3">
        <v>12225.367190000001</v>
      </c>
      <c r="E2748" s="3" t="s">
        <v>1849</v>
      </c>
    </row>
    <row r="2749" spans="1:5" x14ac:dyDescent="0.3">
      <c r="A2749" s="3">
        <v>274.7</v>
      </c>
      <c r="B2749" s="3">
        <v>13334.99512</v>
      </c>
      <c r="C2749" s="3" t="s">
        <v>1849</v>
      </c>
      <c r="D2749" s="3">
        <v>12225.42188</v>
      </c>
      <c r="E2749" s="3" t="s">
        <v>1849</v>
      </c>
    </row>
    <row r="2750" spans="1:5" x14ac:dyDescent="0.3">
      <c r="A2750" s="3">
        <v>274.851</v>
      </c>
      <c r="B2750" s="3">
        <v>13334.99512</v>
      </c>
      <c r="C2750" s="3" t="s">
        <v>1849</v>
      </c>
      <c r="D2750" s="3">
        <v>12225.471680000001</v>
      </c>
      <c r="E2750" s="3" t="s">
        <v>1849</v>
      </c>
    </row>
    <row r="2751" spans="1:5" x14ac:dyDescent="0.3">
      <c r="A2751" s="3">
        <v>274.91699999999997</v>
      </c>
      <c r="B2751" s="3">
        <v>13334.99512</v>
      </c>
      <c r="C2751" s="3" t="s">
        <v>1849</v>
      </c>
      <c r="D2751" s="3">
        <v>12225.51758</v>
      </c>
      <c r="E2751" s="3" t="s">
        <v>1849</v>
      </c>
    </row>
    <row r="2752" spans="1:5" x14ac:dyDescent="0.3">
      <c r="A2752" s="3">
        <v>275</v>
      </c>
      <c r="B2752" s="3">
        <v>13334.99512</v>
      </c>
      <c r="C2752" s="3" t="s">
        <v>1849</v>
      </c>
      <c r="D2752" s="3">
        <v>12225.559569999999</v>
      </c>
      <c r="E2752" s="3" t="s">
        <v>1849</v>
      </c>
    </row>
    <row r="2753" spans="1:5" x14ac:dyDescent="0.3">
      <c r="A2753" s="3">
        <v>275.10000000000002</v>
      </c>
      <c r="B2753" s="3">
        <v>13334.99512</v>
      </c>
      <c r="C2753" s="3" t="s">
        <v>1849</v>
      </c>
      <c r="D2753" s="3">
        <v>12225.597659999999</v>
      </c>
      <c r="E2753" s="3" t="s">
        <v>1849</v>
      </c>
    </row>
    <row r="2754" spans="1:5" x14ac:dyDescent="0.3">
      <c r="A2754" s="3">
        <v>275.2</v>
      </c>
      <c r="B2754" s="3">
        <v>13334.99512</v>
      </c>
      <c r="C2754" s="3" t="s">
        <v>1849</v>
      </c>
      <c r="D2754" s="3">
        <v>12225.63184</v>
      </c>
      <c r="E2754" s="3" t="s">
        <v>1849</v>
      </c>
    </row>
    <row r="2755" spans="1:5" x14ac:dyDescent="0.3">
      <c r="A2755" s="3">
        <v>275.3</v>
      </c>
      <c r="B2755" s="3">
        <v>13334.99512</v>
      </c>
      <c r="C2755" s="3" t="s">
        <v>1849</v>
      </c>
      <c r="D2755" s="3">
        <v>12225.66309</v>
      </c>
      <c r="E2755" s="3" t="s">
        <v>1849</v>
      </c>
    </row>
    <row r="2756" spans="1:5" x14ac:dyDescent="0.3">
      <c r="A2756" s="3">
        <v>275.39999999999998</v>
      </c>
      <c r="B2756" s="3">
        <v>13334.99512</v>
      </c>
      <c r="C2756" s="3" t="s">
        <v>1849</v>
      </c>
      <c r="D2756" s="3">
        <v>12225.69238</v>
      </c>
      <c r="E2756" s="3" t="s">
        <v>1849</v>
      </c>
    </row>
    <row r="2757" spans="1:5" x14ac:dyDescent="0.3">
      <c r="A2757" s="3">
        <v>275.5</v>
      </c>
      <c r="B2757" s="3">
        <v>13334.99512</v>
      </c>
      <c r="C2757" s="3" t="s">
        <v>1849</v>
      </c>
      <c r="D2757" s="3">
        <v>12225.71875</v>
      </c>
      <c r="E2757" s="3" t="s">
        <v>1849</v>
      </c>
    </row>
    <row r="2758" spans="1:5" x14ac:dyDescent="0.3">
      <c r="A2758" s="3">
        <v>275.60000000000002</v>
      </c>
      <c r="B2758" s="3">
        <v>13334.99512</v>
      </c>
      <c r="C2758" s="3" t="s">
        <v>1849</v>
      </c>
      <c r="D2758" s="3">
        <v>12225.74316</v>
      </c>
      <c r="E2758" s="3" t="s">
        <v>1849</v>
      </c>
    </row>
    <row r="2759" spans="1:5" x14ac:dyDescent="0.3">
      <c r="A2759" s="3">
        <v>275.7</v>
      </c>
      <c r="B2759" s="3">
        <v>13334.99512</v>
      </c>
      <c r="C2759" s="3" t="s">
        <v>1849</v>
      </c>
      <c r="D2759" s="3">
        <v>12225.76563</v>
      </c>
      <c r="E2759" s="3" t="s">
        <v>1849</v>
      </c>
    </row>
    <row r="2760" spans="1:5" x14ac:dyDescent="0.3">
      <c r="A2760" s="3">
        <v>275.8</v>
      </c>
      <c r="B2760" s="3">
        <v>13334.99512</v>
      </c>
      <c r="C2760" s="3" t="s">
        <v>1849</v>
      </c>
      <c r="D2760" s="3">
        <v>12225.78613</v>
      </c>
      <c r="E2760" s="3" t="s">
        <v>1849</v>
      </c>
    </row>
    <row r="2761" spans="1:5" x14ac:dyDescent="0.3">
      <c r="A2761" s="3">
        <v>275.89999999999998</v>
      </c>
      <c r="B2761" s="3">
        <v>13334.99512</v>
      </c>
      <c r="C2761" s="3" t="s">
        <v>1849</v>
      </c>
      <c r="D2761" s="3">
        <v>12225.804690000001</v>
      </c>
      <c r="E2761" s="3" t="s">
        <v>1849</v>
      </c>
    </row>
    <row r="2762" spans="1:5" x14ac:dyDescent="0.3">
      <c r="A2762" s="3">
        <v>276.017</v>
      </c>
      <c r="B2762" s="3">
        <v>13334.99512</v>
      </c>
      <c r="C2762" s="3" t="s">
        <v>1849</v>
      </c>
      <c r="D2762" s="3">
        <v>12225.82129</v>
      </c>
      <c r="E2762" s="3" t="s">
        <v>1849</v>
      </c>
    </row>
    <row r="2763" spans="1:5" x14ac:dyDescent="0.3">
      <c r="A2763" s="3">
        <v>276.16000000000003</v>
      </c>
      <c r="B2763" s="3">
        <v>13334.99512</v>
      </c>
      <c r="C2763" s="3" t="s">
        <v>1849</v>
      </c>
      <c r="D2763" s="3">
        <v>12225.83691</v>
      </c>
      <c r="E2763" s="3" t="s">
        <v>1849</v>
      </c>
    </row>
    <row r="2764" spans="1:5" x14ac:dyDescent="0.3">
      <c r="A2764" s="3">
        <v>276.25700000000001</v>
      </c>
      <c r="B2764" s="3">
        <v>13334.99512</v>
      </c>
      <c r="C2764" s="3" t="s">
        <v>1849</v>
      </c>
      <c r="D2764" s="3">
        <v>12225.85059</v>
      </c>
      <c r="E2764" s="3" t="s">
        <v>1849</v>
      </c>
    </row>
    <row r="2765" spans="1:5" x14ac:dyDescent="0.3">
      <c r="A2765" s="3">
        <v>276.3</v>
      </c>
      <c r="B2765" s="3">
        <v>13334.99512</v>
      </c>
      <c r="C2765" s="3" t="s">
        <v>1849</v>
      </c>
      <c r="D2765" s="3">
        <v>12225.86328</v>
      </c>
      <c r="E2765" s="3" t="s">
        <v>1849</v>
      </c>
    </row>
    <row r="2766" spans="1:5" x14ac:dyDescent="0.3">
      <c r="A2766" s="3">
        <v>276.39999999999998</v>
      </c>
      <c r="B2766" s="3">
        <v>13334.99512</v>
      </c>
      <c r="C2766" s="3" t="s">
        <v>1849</v>
      </c>
      <c r="D2766" s="3">
        <v>12225.875</v>
      </c>
      <c r="E2766" s="3" t="s">
        <v>1849</v>
      </c>
    </row>
    <row r="2767" spans="1:5" x14ac:dyDescent="0.3">
      <c r="A2767" s="3">
        <v>276.5</v>
      </c>
      <c r="B2767" s="3">
        <v>13334.99512</v>
      </c>
      <c r="C2767" s="3" t="s">
        <v>1849</v>
      </c>
      <c r="D2767" s="3">
        <v>12225.88574</v>
      </c>
      <c r="E2767" s="3" t="s">
        <v>1849</v>
      </c>
    </row>
    <row r="2768" spans="1:5" x14ac:dyDescent="0.3">
      <c r="A2768" s="3">
        <v>276.60000000000002</v>
      </c>
      <c r="B2768" s="3">
        <v>13334.99512</v>
      </c>
      <c r="C2768" s="3" t="s">
        <v>1849</v>
      </c>
      <c r="D2768" s="3">
        <v>12225.89551</v>
      </c>
      <c r="E2768" s="3" t="s">
        <v>1849</v>
      </c>
    </row>
    <row r="2769" spans="1:5" x14ac:dyDescent="0.3">
      <c r="A2769" s="3">
        <v>276.7</v>
      </c>
      <c r="B2769" s="3">
        <v>13334.99512</v>
      </c>
      <c r="C2769" s="3" t="s">
        <v>1849</v>
      </c>
      <c r="D2769" s="3">
        <v>12225.9043</v>
      </c>
      <c r="E2769" s="3" t="s">
        <v>1849</v>
      </c>
    </row>
    <row r="2770" spans="1:5" x14ac:dyDescent="0.3">
      <c r="A2770" s="3">
        <v>276.803</v>
      </c>
      <c r="B2770" s="3">
        <v>13334.99512</v>
      </c>
      <c r="C2770" s="3" t="s">
        <v>1849</v>
      </c>
      <c r="D2770" s="3">
        <v>12225.912109999999</v>
      </c>
      <c r="E2770" s="3" t="s">
        <v>1849</v>
      </c>
    </row>
    <row r="2771" spans="1:5" x14ac:dyDescent="0.3">
      <c r="A2771" s="3">
        <v>276.91399999999999</v>
      </c>
      <c r="B2771" s="3">
        <v>13334.99512</v>
      </c>
      <c r="C2771" s="3" t="s">
        <v>1849</v>
      </c>
      <c r="D2771" s="3">
        <v>12225.91992</v>
      </c>
      <c r="E2771" s="3" t="s">
        <v>1849</v>
      </c>
    </row>
    <row r="2772" spans="1:5" x14ac:dyDescent="0.3">
      <c r="A2772" s="3">
        <v>277</v>
      </c>
      <c r="B2772" s="3">
        <v>13334.99512</v>
      </c>
      <c r="C2772" s="3" t="s">
        <v>1849</v>
      </c>
      <c r="D2772" s="3">
        <v>12225.92676</v>
      </c>
      <c r="E2772" s="3" t="s">
        <v>1849</v>
      </c>
    </row>
    <row r="2773" spans="1:5" x14ac:dyDescent="0.3">
      <c r="A2773" s="3">
        <v>277.10000000000002</v>
      </c>
      <c r="B2773" s="3">
        <v>13334.99512</v>
      </c>
      <c r="C2773" s="3" t="s">
        <v>1849</v>
      </c>
      <c r="D2773" s="3">
        <v>12225.93262</v>
      </c>
      <c r="E2773" s="3" t="s">
        <v>1849</v>
      </c>
    </row>
    <row r="2774" spans="1:5" x14ac:dyDescent="0.3">
      <c r="A2774" s="3">
        <v>277.2</v>
      </c>
      <c r="B2774" s="3">
        <v>13334.99512</v>
      </c>
      <c r="C2774" s="3" t="s">
        <v>1849</v>
      </c>
      <c r="D2774" s="3">
        <v>12225.938480000001</v>
      </c>
      <c r="E2774" s="3" t="s">
        <v>1849</v>
      </c>
    </row>
    <row r="2775" spans="1:5" x14ac:dyDescent="0.3">
      <c r="A2775" s="3">
        <v>277.3</v>
      </c>
      <c r="B2775" s="3">
        <v>13334.99512</v>
      </c>
      <c r="C2775" s="3" t="s">
        <v>1849</v>
      </c>
      <c r="D2775" s="3">
        <v>12225.943359999999</v>
      </c>
      <c r="E2775" s="3" t="s">
        <v>1849</v>
      </c>
    </row>
    <row r="2776" spans="1:5" x14ac:dyDescent="0.3">
      <c r="A2776" s="3">
        <v>277.39999999999998</v>
      </c>
      <c r="B2776" s="3">
        <v>13334.99512</v>
      </c>
      <c r="C2776" s="3" t="s">
        <v>1849</v>
      </c>
      <c r="D2776" s="3">
        <v>12225.94824</v>
      </c>
      <c r="E2776" s="3" t="s">
        <v>1849</v>
      </c>
    </row>
    <row r="2777" spans="1:5" x14ac:dyDescent="0.3">
      <c r="A2777" s="3">
        <v>277.5</v>
      </c>
      <c r="B2777" s="3">
        <v>13334.99512</v>
      </c>
      <c r="C2777" s="3" t="s">
        <v>1849</v>
      </c>
      <c r="D2777" s="3">
        <v>12225.95313</v>
      </c>
      <c r="E2777" s="3" t="s">
        <v>1849</v>
      </c>
    </row>
    <row r="2778" spans="1:5" x14ac:dyDescent="0.3">
      <c r="A2778" s="3">
        <v>277.60000000000002</v>
      </c>
      <c r="B2778" s="3">
        <v>13334.99512</v>
      </c>
      <c r="C2778" s="3" t="s">
        <v>1849</v>
      </c>
      <c r="D2778" s="3">
        <v>12225.95703</v>
      </c>
      <c r="E2778" s="3" t="s">
        <v>1849</v>
      </c>
    </row>
    <row r="2779" spans="1:5" x14ac:dyDescent="0.3">
      <c r="A2779" s="3">
        <v>277.7</v>
      </c>
      <c r="B2779" s="3">
        <v>13334.99512</v>
      </c>
      <c r="C2779" s="3" t="s">
        <v>1849</v>
      </c>
      <c r="D2779" s="3">
        <v>12225.960940000001</v>
      </c>
      <c r="E2779" s="3" t="s">
        <v>1849</v>
      </c>
    </row>
    <row r="2780" spans="1:5" x14ac:dyDescent="0.3">
      <c r="A2780" s="3">
        <v>277.80799999999999</v>
      </c>
      <c r="B2780" s="3">
        <v>13334.99512</v>
      </c>
      <c r="C2780" s="3" t="s">
        <v>1849</v>
      </c>
      <c r="D2780" s="3">
        <v>12225.96387</v>
      </c>
      <c r="E2780" s="3" t="s">
        <v>1849</v>
      </c>
    </row>
    <row r="2781" spans="1:5" x14ac:dyDescent="0.3">
      <c r="A2781" s="3">
        <v>277.90300000000002</v>
      </c>
      <c r="B2781" s="3">
        <v>13334.909180000001</v>
      </c>
      <c r="C2781" s="3" t="s">
        <v>1849</v>
      </c>
      <c r="D2781" s="3">
        <v>12225.9668</v>
      </c>
      <c r="E2781" s="3" t="s">
        <v>1849</v>
      </c>
    </row>
    <row r="2782" spans="1:5" x14ac:dyDescent="0.3">
      <c r="A2782" s="3">
        <v>278</v>
      </c>
      <c r="B2782" s="3">
        <v>13334.831050000001</v>
      </c>
      <c r="C2782" s="3" t="s">
        <v>1849</v>
      </c>
      <c r="D2782" s="3">
        <v>12279.160159999999</v>
      </c>
      <c r="E2782" s="3" t="s">
        <v>1849</v>
      </c>
    </row>
    <row r="2783" spans="1:5" x14ac:dyDescent="0.3">
      <c r="A2783" s="3">
        <v>278.10000000000002</v>
      </c>
      <c r="B2783" s="3">
        <v>13334.759770000001</v>
      </c>
      <c r="C2783" s="3" t="s">
        <v>1849</v>
      </c>
      <c r="D2783" s="3">
        <v>12327.775390000001</v>
      </c>
      <c r="E2783" s="3" t="s">
        <v>1849</v>
      </c>
    </row>
    <row r="2784" spans="1:5" x14ac:dyDescent="0.3">
      <c r="A2784" s="3">
        <v>278.2</v>
      </c>
      <c r="B2784" s="3">
        <v>13334.69434</v>
      </c>
      <c r="C2784" s="3" t="s">
        <v>1849</v>
      </c>
      <c r="D2784" s="3">
        <v>12372.206050000001</v>
      </c>
      <c r="E2784" s="3" t="s">
        <v>1849</v>
      </c>
    </row>
    <row r="2785" spans="1:5" x14ac:dyDescent="0.3">
      <c r="A2785" s="3">
        <v>278.3</v>
      </c>
      <c r="B2785" s="3">
        <v>13334.634770000001</v>
      </c>
      <c r="C2785" s="3" t="s">
        <v>1849</v>
      </c>
      <c r="D2785" s="3">
        <v>12412.8125</v>
      </c>
      <c r="E2785" s="3" t="s">
        <v>1849</v>
      </c>
    </row>
    <row r="2786" spans="1:5" x14ac:dyDescent="0.3">
      <c r="A2786" s="3">
        <v>278.39999999999998</v>
      </c>
      <c r="B2786" s="3">
        <v>13334.58008</v>
      </c>
      <c r="C2786" s="3" t="s">
        <v>1849</v>
      </c>
      <c r="D2786" s="3">
        <v>12449.92383</v>
      </c>
      <c r="E2786" s="3" t="s">
        <v>1849</v>
      </c>
    </row>
    <row r="2787" spans="1:5" x14ac:dyDescent="0.3">
      <c r="A2787" s="3">
        <v>278.5</v>
      </c>
      <c r="B2787" s="3">
        <v>13334.530269999999</v>
      </c>
      <c r="C2787" s="3" t="s">
        <v>1849</v>
      </c>
      <c r="D2787" s="3">
        <v>12483.8418</v>
      </c>
      <c r="E2787" s="3" t="s">
        <v>1849</v>
      </c>
    </row>
    <row r="2788" spans="1:5" x14ac:dyDescent="0.3">
      <c r="A2788" s="3">
        <v>278.60000000000002</v>
      </c>
      <c r="B2788" s="3">
        <v>13334.48438</v>
      </c>
      <c r="C2788" s="3" t="s">
        <v>1849</v>
      </c>
      <c r="D2788" s="3">
        <v>12514.839840000001</v>
      </c>
      <c r="E2788" s="3" t="s">
        <v>1849</v>
      </c>
    </row>
    <row r="2789" spans="1:5" x14ac:dyDescent="0.3">
      <c r="A2789" s="3">
        <v>278.7</v>
      </c>
      <c r="B2789" s="3">
        <v>13334.44238</v>
      </c>
      <c r="C2789" s="3" t="s">
        <v>1849</v>
      </c>
      <c r="D2789" s="3">
        <v>12543.16992</v>
      </c>
      <c r="E2789" s="3" t="s">
        <v>1849</v>
      </c>
    </row>
    <row r="2790" spans="1:5" x14ac:dyDescent="0.3">
      <c r="A2790" s="3">
        <v>278.8</v>
      </c>
      <c r="B2790" s="3">
        <v>13334.4043</v>
      </c>
      <c r="C2790" s="3" t="s">
        <v>1849</v>
      </c>
      <c r="D2790" s="3">
        <v>12569.061519999999</v>
      </c>
      <c r="E2790" s="3" t="s">
        <v>1849</v>
      </c>
    </row>
    <row r="2791" spans="1:5" x14ac:dyDescent="0.3">
      <c r="A2791" s="3">
        <v>278.89999999999998</v>
      </c>
      <c r="B2791" s="3">
        <v>13334.369140000001</v>
      </c>
      <c r="C2791" s="3" t="s">
        <v>1849</v>
      </c>
      <c r="D2791" s="3">
        <v>12592.72559</v>
      </c>
      <c r="E2791" s="3" t="s">
        <v>1849</v>
      </c>
    </row>
    <row r="2792" spans="1:5" x14ac:dyDescent="0.3">
      <c r="A2792" s="3">
        <v>279</v>
      </c>
      <c r="B2792" s="3">
        <v>13334.33691</v>
      </c>
      <c r="C2792" s="3" t="s">
        <v>1849</v>
      </c>
      <c r="D2792" s="3">
        <v>12614.35254</v>
      </c>
      <c r="E2792" s="3" t="s">
        <v>1849</v>
      </c>
    </row>
    <row r="2793" spans="1:5" x14ac:dyDescent="0.3">
      <c r="A2793" s="3">
        <v>279.10000000000002</v>
      </c>
      <c r="B2793" s="3">
        <v>13334.30762</v>
      </c>
      <c r="C2793" s="3" t="s">
        <v>1849</v>
      </c>
      <c r="D2793" s="3">
        <v>12634.11816</v>
      </c>
      <c r="E2793" s="3" t="s">
        <v>1849</v>
      </c>
    </row>
    <row r="2794" spans="1:5" x14ac:dyDescent="0.3">
      <c r="A2794" s="3">
        <v>279.2</v>
      </c>
      <c r="B2794" s="3">
        <v>13334.28125</v>
      </c>
      <c r="C2794" s="3" t="s">
        <v>1849</v>
      </c>
      <c r="D2794" s="3">
        <v>12652.18262</v>
      </c>
      <c r="E2794" s="3" t="s">
        <v>1849</v>
      </c>
    </row>
    <row r="2795" spans="1:5" x14ac:dyDescent="0.3">
      <c r="A2795" s="3">
        <v>279.3</v>
      </c>
      <c r="B2795" s="3">
        <v>13334.25684</v>
      </c>
      <c r="C2795" s="3" t="s">
        <v>1849</v>
      </c>
      <c r="D2795" s="3">
        <v>12668.69238</v>
      </c>
      <c r="E2795" s="3" t="s">
        <v>1849</v>
      </c>
    </row>
    <row r="2796" spans="1:5" x14ac:dyDescent="0.3">
      <c r="A2796" s="3">
        <v>279.39999999999998</v>
      </c>
      <c r="B2796" s="3">
        <v>13334.23438</v>
      </c>
      <c r="C2796" s="3" t="s">
        <v>1849</v>
      </c>
      <c r="D2796" s="3">
        <v>12683.78125</v>
      </c>
      <c r="E2796" s="3" t="s">
        <v>1849</v>
      </c>
    </row>
    <row r="2797" spans="1:5" x14ac:dyDescent="0.3">
      <c r="A2797" s="3">
        <v>279.5</v>
      </c>
      <c r="B2797" s="3">
        <v>13334.21387</v>
      </c>
      <c r="C2797" s="3" t="s">
        <v>1849</v>
      </c>
      <c r="D2797" s="3">
        <v>12697.57129</v>
      </c>
      <c r="E2797" s="3" t="s">
        <v>1849</v>
      </c>
    </row>
    <row r="2798" spans="1:5" x14ac:dyDescent="0.3">
      <c r="A2798" s="3">
        <v>279.60000000000002</v>
      </c>
      <c r="B2798" s="3">
        <v>13334.195309999999</v>
      </c>
      <c r="C2798" s="3" t="s">
        <v>1849</v>
      </c>
      <c r="D2798" s="3">
        <v>12710.17383</v>
      </c>
      <c r="E2798" s="3" t="s">
        <v>1849</v>
      </c>
    </row>
    <row r="2799" spans="1:5" x14ac:dyDescent="0.3">
      <c r="A2799" s="3">
        <v>279.7</v>
      </c>
      <c r="B2799" s="3">
        <v>13334.17871</v>
      </c>
      <c r="C2799" s="3" t="s">
        <v>1849</v>
      </c>
      <c r="D2799" s="3">
        <v>12721.69238</v>
      </c>
      <c r="E2799" s="3" t="s">
        <v>1849</v>
      </c>
    </row>
    <row r="2800" spans="1:5" x14ac:dyDescent="0.3">
      <c r="A2800" s="3">
        <v>279.8</v>
      </c>
      <c r="B2800" s="3">
        <v>13334.16309</v>
      </c>
      <c r="C2800" s="3" t="s">
        <v>1849</v>
      </c>
      <c r="D2800" s="3">
        <v>12732.219730000001</v>
      </c>
      <c r="E2800" s="3" t="s">
        <v>1849</v>
      </c>
    </row>
    <row r="2801" spans="1:5" x14ac:dyDescent="0.3">
      <c r="A2801" s="3">
        <v>279.89999999999998</v>
      </c>
      <c r="B2801" s="3">
        <v>13334.14941</v>
      </c>
      <c r="C2801" s="3" t="s">
        <v>1849</v>
      </c>
      <c r="D2801" s="3">
        <v>12741.840819999999</v>
      </c>
      <c r="E2801" s="3" t="s">
        <v>1849</v>
      </c>
    </row>
    <row r="2802" spans="1:5" x14ac:dyDescent="0.3">
      <c r="A2802" s="3">
        <v>280</v>
      </c>
      <c r="B2802" s="3">
        <v>13334.13672</v>
      </c>
      <c r="C2802" s="3" t="s">
        <v>1849</v>
      </c>
      <c r="D2802" s="3">
        <v>12750.63379</v>
      </c>
      <c r="E2802" s="3" t="s">
        <v>1849</v>
      </c>
    </row>
    <row r="2803" spans="1:5" x14ac:dyDescent="0.3">
      <c r="A2803" s="3">
        <v>280.10000000000002</v>
      </c>
      <c r="B2803" s="3">
        <v>13334.125</v>
      </c>
      <c r="C2803" s="3" t="s">
        <v>1849</v>
      </c>
      <c r="D2803" s="3">
        <v>12758.66992</v>
      </c>
      <c r="E2803" s="3" t="s">
        <v>1849</v>
      </c>
    </row>
    <row r="2804" spans="1:5" x14ac:dyDescent="0.3">
      <c r="A2804" s="3">
        <v>280.2</v>
      </c>
      <c r="B2804" s="3">
        <v>13334.11426</v>
      </c>
      <c r="C2804" s="3" t="s">
        <v>1849</v>
      </c>
      <c r="D2804" s="3">
        <v>12766.014649999999</v>
      </c>
      <c r="E2804" s="3" t="s">
        <v>1849</v>
      </c>
    </row>
    <row r="2805" spans="1:5" x14ac:dyDescent="0.3">
      <c r="A2805" s="3">
        <v>280.3</v>
      </c>
      <c r="B2805" s="3">
        <v>13334.10449</v>
      </c>
      <c r="C2805" s="3" t="s">
        <v>1849</v>
      </c>
      <c r="D2805" s="3">
        <v>12772.726559999999</v>
      </c>
      <c r="E2805" s="3" t="s">
        <v>1849</v>
      </c>
    </row>
    <row r="2806" spans="1:5" x14ac:dyDescent="0.3">
      <c r="A2806" s="3">
        <v>280.39999999999998</v>
      </c>
      <c r="B2806" s="3">
        <v>13334.0957</v>
      </c>
      <c r="C2806" s="3" t="s">
        <v>1849</v>
      </c>
      <c r="D2806" s="3">
        <v>12778.86133</v>
      </c>
      <c r="E2806" s="3" t="s">
        <v>1849</v>
      </c>
    </row>
    <row r="2807" spans="1:5" x14ac:dyDescent="0.3">
      <c r="A2807" s="3">
        <v>280.5</v>
      </c>
      <c r="B2807" s="3">
        <v>13334.087890000001</v>
      </c>
      <c r="C2807" s="3" t="s">
        <v>1849</v>
      </c>
      <c r="D2807" s="3">
        <v>12784.467769999999</v>
      </c>
      <c r="E2807" s="3" t="s">
        <v>1849</v>
      </c>
    </row>
    <row r="2808" spans="1:5" x14ac:dyDescent="0.3">
      <c r="A2808" s="3">
        <v>280.60000000000002</v>
      </c>
      <c r="B2808" s="3">
        <v>13334.08008</v>
      </c>
      <c r="C2808" s="3" t="s">
        <v>1849</v>
      </c>
      <c r="D2808" s="3">
        <v>12789.5918</v>
      </c>
      <c r="E2808" s="3" t="s">
        <v>1849</v>
      </c>
    </row>
    <row r="2809" spans="1:5" x14ac:dyDescent="0.3">
      <c r="A2809" s="3">
        <v>280.7</v>
      </c>
      <c r="B2809" s="3">
        <v>13334.07324</v>
      </c>
      <c r="C2809" s="3" t="s">
        <v>1849</v>
      </c>
      <c r="D2809" s="3">
        <v>12794.27441</v>
      </c>
      <c r="E2809" s="3" t="s">
        <v>1849</v>
      </c>
    </row>
    <row r="2810" spans="1:5" x14ac:dyDescent="0.3">
      <c r="A2810" s="3">
        <v>280.8</v>
      </c>
      <c r="B2810" s="3">
        <v>13334.06738</v>
      </c>
      <c r="C2810" s="3" t="s">
        <v>1849</v>
      </c>
      <c r="D2810" s="3">
        <v>12798.554690000001</v>
      </c>
      <c r="E2810" s="3" t="s">
        <v>1849</v>
      </c>
    </row>
    <row r="2811" spans="1:5" x14ac:dyDescent="0.3">
      <c r="A2811" s="3">
        <v>280.89999999999998</v>
      </c>
      <c r="B2811" s="3">
        <v>13334.061519999999</v>
      </c>
      <c r="C2811" s="3" t="s">
        <v>1849</v>
      </c>
      <c r="D2811" s="3">
        <v>12802.465819999999</v>
      </c>
      <c r="E2811" s="3" t="s">
        <v>1849</v>
      </c>
    </row>
    <row r="2812" spans="1:5" x14ac:dyDescent="0.3">
      <c r="A2812" s="3">
        <v>281</v>
      </c>
      <c r="B2812" s="3">
        <v>13334.056640000001</v>
      </c>
      <c r="C2812" s="3" t="s">
        <v>1849</v>
      </c>
      <c r="D2812" s="3">
        <v>12806.041020000001</v>
      </c>
      <c r="E2812" s="3" t="s">
        <v>1849</v>
      </c>
    </row>
    <row r="2813" spans="1:5" x14ac:dyDescent="0.3">
      <c r="A2813" s="3">
        <v>281.10000000000002</v>
      </c>
      <c r="B2813" s="3">
        <v>13334.05176</v>
      </c>
      <c r="C2813" s="3" t="s">
        <v>1849</v>
      </c>
      <c r="D2813" s="3">
        <v>12809.30762</v>
      </c>
      <c r="E2813" s="3" t="s">
        <v>1849</v>
      </c>
    </row>
    <row r="2814" spans="1:5" x14ac:dyDescent="0.3">
      <c r="A2814" s="3">
        <v>281.2</v>
      </c>
      <c r="B2814" s="3">
        <v>13334.04688</v>
      </c>
      <c r="C2814" s="3" t="s">
        <v>1849</v>
      </c>
      <c r="D2814" s="3">
        <v>12812.293949999999</v>
      </c>
      <c r="E2814" s="3" t="s">
        <v>1849</v>
      </c>
    </row>
    <row r="2815" spans="1:5" x14ac:dyDescent="0.3">
      <c r="A2815" s="3">
        <v>281.3</v>
      </c>
      <c r="B2815" s="3">
        <v>13334.04297</v>
      </c>
      <c r="C2815" s="3" t="s">
        <v>1849</v>
      </c>
      <c r="D2815" s="3">
        <v>12815.02246</v>
      </c>
      <c r="E2815" s="3" t="s">
        <v>1849</v>
      </c>
    </row>
    <row r="2816" spans="1:5" x14ac:dyDescent="0.3">
      <c r="A2816" s="3">
        <v>281.39999999999998</v>
      </c>
      <c r="B2816" s="3">
        <v>13334.039059999999</v>
      </c>
      <c r="C2816" s="3" t="s">
        <v>1849</v>
      </c>
      <c r="D2816" s="3">
        <v>12817.516600000001</v>
      </c>
      <c r="E2816" s="3" t="s">
        <v>1849</v>
      </c>
    </row>
    <row r="2817" spans="1:5" x14ac:dyDescent="0.3">
      <c r="A2817" s="3">
        <v>281.5</v>
      </c>
      <c r="B2817" s="3">
        <v>13334.03613</v>
      </c>
      <c r="C2817" s="3" t="s">
        <v>1849</v>
      </c>
      <c r="D2817" s="3">
        <v>12819.795899999999</v>
      </c>
      <c r="E2817" s="3" t="s">
        <v>1849</v>
      </c>
    </row>
    <row r="2818" spans="1:5" x14ac:dyDescent="0.3">
      <c r="A2818" s="3">
        <v>281.60000000000002</v>
      </c>
      <c r="B2818" s="3">
        <v>13334.0332</v>
      </c>
      <c r="C2818" s="3" t="s">
        <v>1849</v>
      </c>
      <c r="D2818" s="3">
        <v>12821.878909999999</v>
      </c>
      <c r="E2818" s="3" t="s">
        <v>1849</v>
      </c>
    </row>
    <row r="2819" spans="1:5" x14ac:dyDescent="0.3">
      <c r="A2819" s="3">
        <v>281.7</v>
      </c>
      <c r="B2819" s="3">
        <v>13334.030269999999</v>
      </c>
      <c r="C2819" s="3" t="s">
        <v>1849</v>
      </c>
      <c r="D2819" s="3">
        <v>12823.7832</v>
      </c>
      <c r="E2819" s="3" t="s">
        <v>1849</v>
      </c>
    </row>
    <row r="2820" spans="1:5" x14ac:dyDescent="0.3">
      <c r="A2820" s="3">
        <v>281.8</v>
      </c>
      <c r="B2820" s="3">
        <v>13334.027340000001</v>
      </c>
      <c r="C2820" s="3" t="s">
        <v>1849</v>
      </c>
      <c r="D2820" s="3">
        <v>12825.523440000001</v>
      </c>
      <c r="E2820" s="3" t="s">
        <v>1849</v>
      </c>
    </row>
    <row r="2821" spans="1:5" x14ac:dyDescent="0.3">
      <c r="A2821" s="3">
        <v>281.89999999999998</v>
      </c>
      <c r="B2821" s="3">
        <v>13334.025390000001</v>
      </c>
      <c r="C2821" s="3" t="s">
        <v>1849</v>
      </c>
      <c r="D2821" s="3">
        <v>12827.11328</v>
      </c>
      <c r="E2821" s="3" t="s">
        <v>1849</v>
      </c>
    </row>
    <row r="2822" spans="1:5" x14ac:dyDescent="0.3">
      <c r="A2822" s="3">
        <v>282</v>
      </c>
      <c r="B2822" s="3">
        <v>13334.023440000001</v>
      </c>
      <c r="C2822" s="3" t="s">
        <v>1849</v>
      </c>
      <c r="D2822" s="3">
        <v>12828.566409999999</v>
      </c>
      <c r="E2822" s="3" t="s">
        <v>1849</v>
      </c>
    </row>
    <row r="2823" spans="1:5" x14ac:dyDescent="0.3">
      <c r="A2823" s="3">
        <v>282.10000000000002</v>
      </c>
      <c r="B2823" s="3">
        <v>13334.021479999999</v>
      </c>
      <c r="C2823" s="3" t="s">
        <v>1849</v>
      </c>
      <c r="D2823" s="3">
        <v>12829.89453</v>
      </c>
      <c r="E2823" s="3" t="s">
        <v>1849</v>
      </c>
    </row>
    <row r="2824" spans="1:5" x14ac:dyDescent="0.3">
      <c r="A2824" s="3">
        <v>282.2</v>
      </c>
      <c r="B2824" s="3">
        <v>13334.01953</v>
      </c>
      <c r="C2824" s="3" t="s">
        <v>1849</v>
      </c>
      <c r="D2824" s="3">
        <v>12831.108399999999</v>
      </c>
      <c r="E2824" s="3" t="s">
        <v>1849</v>
      </c>
    </row>
    <row r="2825" spans="1:5" x14ac:dyDescent="0.3">
      <c r="A2825" s="3">
        <v>282.3</v>
      </c>
      <c r="B2825" s="3">
        <v>13334.01758</v>
      </c>
      <c r="C2825" s="3" t="s">
        <v>1849</v>
      </c>
      <c r="D2825" s="3">
        <v>12832.217769999999</v>
      </c>
      <c r="E2825" s="3" t="s">
        <v>1849</v>
      </c>
    </row>
    <row r="2826" spans="1:5" x14ac:dyDescent="0.3">
      <c r="A2826" s="3">
        <v>282.40199999999999</v>
      </c>
      <c r="B2826" s="3">
        <v>13334.01563</v>
      </c>
      <c r="C2826" s="3" t="s">
        <v>1849</v>
      </c>
      <c r="D2826" s="3">
        <v>12833.231449999999</v>
      </c>
      <c r="E2826" s="3" t="s">
        <v>1849</v>
      </c>
    </row>
    <row r="2827" spans="1:5" x14ac:dyDescent="0.3">
      <c r="A2827" s="3">
        <v>282.5</v>
      </c>
      <c r="B2827" s="3">
        <v>13334.014649999999</v>
      </c>
      <c r="C2827" s="3" t="s">
        <v>1849</v>
      </c>
      <c r="D2827" s="3">
        <v>12834.1582</v>
      </c>
      <c r="E2827" s="3" t="s">
        <v>1849</v>
      </c>
    </row>
    <row r="2828" spans="1:5" x14ac:dyDescent="0.3">
      <c r="A2828" s="3">
        <v>282.60000000000002</v>
      </c>
      <c r="B2828" s="3">
        <v>13334.01367</v>
      </c>
      <c r="C2828" s="3" t="s">
        <v>1849</v>
      </c>
      <c r="D2828" s="3">
        <v>12835.00488</v>
      </c>
      <c r="E2828" s="3" t="s">
        <v>1849</v>
      </c>
    </row>
    <row r="2829" spans="1:5" x14ac:dyDescent="0.3">
      <c r="A2829" s="3">
        <v>282.7</v>
      </c>
      <c r="B2829" s="3">
        <v>13334.012699999999</v>
      </c>
      <c r="C2829" s="3" t="s">
        <v>1849</v>
      </c>
      <c r="D2829" s="3">
        <v>12835.7793</v>
      </c>
      <c r="E2829" s="3" t="s">
        <v>1849</v>
      </c>
    </row>
    <row r="2830" spans="1:5" x14ac:dyDescent="0.3">
      <c r="A2830" s="3">
        <v>282.8</v>
      </c>
      <c r="B2830" s="3">
        <v>13334.01172</v>
      </c>
      <c r="C2830" s="3" t="s">
        <v>1849</v>
      </c>
      <c r="D2830" s="3">
        <v>12836.487300000001</v>
      </c>
      <c r="E2830" s="3" t="s">
        <v>1849</v>
      </c>
    </row>
    <row r="2831" spans="1:5" x14ac:dyDescent="0.3">
      <c r="A2831" s="3">
        <v>282.89999999999998</v>
      </c>
      <c r="B2831" s="3">
        <v>13334.01074</v>
      </c>
      <c r="C2831" s="3" t="s">
        <v>1849</v>
      </c>
      <c r="D2831" s="3">
        <v>12837.13379</v>
      </c>
      <c r="E2831" s="3" t="s">
        <v>1849</v>
      </c>
    </row>
    <row r="2832" spans="1:5" x14ac:dyDescent="0.3">
      <c r="A2832" s="3">
        <v>283</v>
      </c>
      <c r="B2832" s="3">
        <v>13334.009770000001</v>
      </c>
      <c r="C2832" s="3" t="s">
        <v>1849</v>
      </c>
      <c r="D2832" s="3">
        <v>12837.724609999999</v>
      </c>
      <c r="E2832" s="3" t="s">
        <v>1849</v>
      </c>
    </row>
    <row r="2833" spans="1:5" x14ac:dyDescent="0.3">
      <c r="A2833" s="3">
        <v>283.10000000000002</v>
      </c>
      <c r="B2833" s="3">
        <v>13334.00879</v>
      </c>
      <c r="C2833" s="3" t="s">
        <v>1849</v>
      </c>
      <c r="D2833" s="3">
        <v>12838.264649999999</v>
      </c>
      <c r="E2833" s="3" t="s">
        <v>1849</v>
      </c>
    </row>
    <row r="2834" spans="1:5" x14ac:dyDescent="0.3">
      <c r="A2834" s="3">
        <v>283.2</v>
      </c>
      <c r="B2834" s="3">
        <v>13334.007809999999</v>
      </c>
      <c r="C2834" s="3" t="s">
        <v>1849</v>
      </c>
      <c r="D2834" s="3">
        <v>12838.757809999999</v>
      </c>
      <c r="E2834" s="3" t="s">
        <v>1849</v>
      </c>
    </row>
    <row r="2835" spans="1:5" x14ac:dyDescent="0.3">
      <c r="A2835" s="3">
        <v>283.3</v>
      </c>
      <c r="B2835" s="3">
        <v>13334.00684</v>
      </c>
      <c r="C2835" s="3" t="s">
        <v>1849</v>
      </c>
      <c r="D2835" s="3">
        <v>12839.208979999999</v>
      </c>
      <c r="E2835" s="3" t="s">
        <v>1849</v>
      </c>
    </row>
    <row r="2836" spans="1:5" x14ac:dyDescent="0.3">
      <c r="A2836" s="3">
        <v>283.39999999999998</v>
      </c>
      <c r="B2836" s="3">
        <v>13334.005859999999</v>
      </c>
      <c r="C2836" s="3" t="s">
        <v>1849</v>
      </c>
      <c r="D2836" s="3">
        <v>12839.621090000001</v>
      </c>
      <c r="E2836" s="3" t="s">
        <v>1849</v>
      </c>
    </row>
    <row r="2837" spans="1:5" x14ac:dyDescent="0.3">
      <c r="A2837" s="3">
        <v>283.5</v>
      </c>
      <c r="B2837" s="3">
        <v>13334.00488</v>
      </c>
      <c r="C2837" s="3" t="s">
        <v>1849</v>
      </c>
      <c r="D2837" s="3">
        <v>12839.99805</v>
      </c>
      <c r="E2837" s="3" t="s">
        <v>1849</v>
      </c>
    </row>
    <row r="2838" spans="1:5" x14ac:dyDescent="0.3">
      <c r="A2838" s="3">
        <v>283.60000000000002</v>
      </c>
      <c r="B2838" s="3">
        <v>13334.00488</v>
      </c>
      <c r="C2838" s="3" t="s">
        <v>1849</v>
      </c>
      <c r="D2838" s="3">
        <v>12840.342769999999</v>
      </c>
      <c r="E2838" s="3" t="s">
        <v>1849</v>
      </c>
    </row>
    <row r="2839" spans="1:5" x14ac:dyDescent="0.3">
      <c r="A2839" s="3">
        <v>283.7</v>
      </c>
      <c r="B2839" s="3">
        <v>13334.00488</v>
      </c>
      <c r="C2839" s="3" t="s">
        <v>1849</v>
      </c>
      <c r="D2839" s="3">
        <v>12840.657230000001</v>
      </c>
      <c r="E2839" s="3" t="s">
        <v>1849</v>
      </c>
    </row>
    <row r="2840" spans="1:5" x14ac:dyDescent="0.3">
      <c r="A2840" s="3">
        <v>283.8</v>
      </c>
      <c r="B2840" s="3">
        <v>13334.00488</v>
      </c>
      <c r="C2840" s="3" t="s">
        <v>1849</v>
      </c>
      <c r="D2840" s="3">
        <v>12840.945309999999</v>
      </c>
      <c r="E2840" s="3" t="s">
        <v>1849</v>
      </c>
    </row>
    <row r="2841" spans="1:5" x14ac:dyDescent="0.3">
      <c r="A2841" s="3">
        <v>283.89999999999998</v>
      </c>
      <c r="B2841" s="3">
        <v>13334.00488</v>
      </c>
      <c r="C2841" s="3" t="s">
        <v>1849</v>
      </c>
      <c r="D2841" s="3">
        <v>12841.20801</v>
      </c>
      <c r="E2841" s="3" t="s">
        <v>1849</v>
      </c>
    </row>
    <row r="2842" spans="1:5" x14ac:dyDescent="0.3">
      <c r="A2842" s="3">
        <v>284</v>
      </c>
      <c r="B2842" s="3">
        <v>13334.00488</v>
      </c>
      <c r="C2842" s="3" t="s">
        <v>1849</v>
      </c>
      <c r="D2842" s="3">
        <v>12841.44824</v>
      </c>
      <c r="E2842" s="3" t="s">
        <v>1849</v>
      </c>
    </row>
    <row r="2843" spans="1:5" x14ac:dyDescent="0.3">
      <c r="A2843" s="3">
        <v>284.10000000000002</v>
      </c>
      <c r="B2843" s="3">
        <v>13334.00488</v>
      </c>
      <c r="C2843" s="3" t="s">
        <v>1849</v>
      </c>
      <c r="D2843" s="3">
        <v>12841.66797</v>
      </c>
      <c r="E2843" s="3" t="s">
        <v>1849</v>
      </c>
    </row>
    <row r="2844" spans="1:5" x14ac:dyDescent="0.3">
      <c r="A2844" s="3">
        <v>284.2</v>
      </c>
      <c r="B2844" s="3">
        <v>13334.00488</v>
      </c>
      <c r="C2844" s="3" t="s">
        <v>1849</v>
      </c>
      <c r="D2844" s="3">
        <v>12841.869140000001</v>
      </c>
      <c r="E2844" s="3" t="s">
        <v>1849</v>
      </c>
    </row>
    <row r="2845" spans="1:5" x14ac:dyDescent="0.3">
      <c r="A2845" s="3">
        <v>284.3</v>
      </c>
      <c r="B2845" s="3">
        <v>13334.00488</v>
      </c>
      <c r="C2845" s="3" t="s">
        <v>1849</v>
      </c>
      <c r="D2845" s="3">
        <v>12842.052729999999</v>
      </c>
      <c r="E2845" s="3" t="s">
        <v>1849</v>
      </c>
    </row>
    <row r="2846" spans="1:5" x14ac:dyDescent="0.3">
      <c r="A2846" s="3">
        <v>284.39999999999998</v>
      </c>
      <c r="B2846" s="3">
        <v>13334.00488</v>
      </c>
      <c r="C2846" s="3" t="s">
        <v>1849</v>
      </c>
      <c r="D2846" s="3">
        <v>12842.2207</v>
      </c>
      <c r="E2846" s="3" t="s">
        <v>1849</v>
      </c>
    </row>
    <row r="2847" spans="1:5" x14ac:dyDescent="0.3">
      <c r="A2847" s="3">
        <v>284.50099999999998</v>
      </c>
      <c r="B2847" s="3">
        <v>13334.00488</v>
      </c>
      <c r="C2847" s="3" t="s">
        <v>1849</v>
      </c>
      <c r="D2847" s="3">
        <v>12842.374019999999</v>
      </c>
      <c r="E2847" s="3" t="s">
        <v>1849</v>
      </c>
    </row>
    <row r="2848" spans="1:5" x14ac:dyDescent="0.3">
      <c r="A2848" s="3">
        <v>284.60000000000002</v>
      </c>
      <c r="B2848" s="3">
        <v>13334.00488</v>
      </c>
      <c r="C2848" s="3" t="s">
        <v>1849</v>
      </c>
      <c r="D2848" s="3">
        <v>12842.51367</v>
      </c>
      <c r="E2848" s="3" t="s">
        <v>1849</v>
      </c>
    </row>
    <row r="2849" spans="1:5" x14ac:dyDescent="0.3">
      <c r="A2849" s="3">
        <v>284.7</v>
      </c>
      <c r="B2849" s="3">
        <v>13334.00488</v>
      </c>
      <c r="C2849" s="3" t="s">
        <v>1849</v>
      </c>
      <c r="D2849" s="3">
        <v>12842.641600000001</v>
      </c>
      <c r="E2849" s="3" t="s">
        <v>1849</v>
      </c>
    </row>
    <row r="2850" spans="1:5" x14ac:dyDescent="0.3">
      <c r="A2850" s="3">
        <v>284.8</v>
      </c>
      <c r="B2850" s="3">
        <v>13334.00488</v>
      </c>
      <c r="C2850" s="3" t="s">
        <v>1849</v>
      </c>
      <c r="D2850" s="3">
        <v>12842.75879</v>
      </c>
      <c r="E2850" s="3" t="s">
        <v>1849</v>
      </c>
    </row>
    <row r="2851" spans="1:5" x14ac:dyDescent="0.3">
      <c r="A2851" s="3">
        <v>284.89999999999998</v>
      </c>
      <c r="B2851" s="3">
        <v>13334.00488</v>
      </c>
      <c r="C2851" s="3" t="s">
        <v>1849</v>
      </c>
      <c r="D2851" s="3">
        <v>12842.865229999999</v>
      </c>
      <c r="E2851" s="3" t="s">
        <v>1849</v>
      </c>
    </row>
    <row r="2852" spans="1:5" x14ac:dyDescent="0.3">
      <c r="A2852" s="3">
        <v>285</v>
      </c>
      <c r="B2852" s="3">
        <v>13334.00488</v>
      </c>
      <c r="C2852" s="3" t="s">
        <v>1849</v>
      </c>
      <c r="D2852" s="3">
        <v>12842.962890000001</v>
      </c>
      <c r="E2852" s="3" t="s">
        <v>1849</v>
      </c>
    </row>
    <row r="2853" spans="1:5" x14ac:dyDescent="0.3">
      <c r="A2853" s="3">
        <v>285.10000000000002</v>
      </c>
      <c r="B2853" s="3">
        <v>13334.00488</v>
      </c>
      <c r="C2853" s="3" t="s">
        <v>1849</v>
      </c>
      <c r="D2853" s="3">
        <v>12843.05176</v>
      </c>
      <c r="E2853" s="3" t="s">
        <v>1849</v>
      </c>
    </row>
    <row r="2854" spans="1:5" x14ac:dyDescent="0.3">
      <c r="A2854" s="3">
        <v>285.2</v>
      </c>
      <c r="B2854" s="3">
        <v>13334.00488</v>
      </c>
      <c r="C2854" s="3" t="s">
        <v>1849</v>
      </c>
      <c r="D2854" s="3">
        <v>12843.13379</v>
      </c>
      <c r="E2854" s="3" t="s">
        <v>1849</v>
      </c>
    </row>
    <row r="2855" spans="1:5" x14ac:dyDescent="0.3">
      <c r="A2855" s="3">
        <v>285.3</v>
      </c>
      <c r="B2855" s="3">
        <v>13334.00488</v>
      </c>
      <c r="C2855" s="3" t="s">
        <v>1849</v>
      </c>
      <c r="D2855" s="3">
        <v>12843.20801</v>
      </c>
      <c r="E2855" s="3" t="s">
        <v>1849</v>
      </c>
    </row>
    <row r="2856" spans="1:5" x14ac:dyDescent="0.3">
      <c r="A2856" s="3">
        <v>285.39999999999998</v>
      </c>
      <c r="B2856" s="3">
        <v>13334.00488</v>
      </c>
      <c r="C2856" s="3" t="s">
        <v>1849</v>
      </c>
      <c r="D2856" s="3">
        <v>12843.27637</v>
      </c>
      <c r="E2856" s="3" t="s">
        <v>1849</v>
      </c>
    </row>
    <row r="2857" spans="1:5" x14ac:dyDescent="0.3">
      <c r="A2857" s="3">
        <v>285.5</v>
      </c>
      <c r="B2857" s="3">
        <v>13334.00488</v>
      </c>
      <c r="C2857" s="3" t="s">
        <v>1849</v>
      </c>
      <c r="D2857" s="3">
        <v>12843.33887</v>
      </c>
      <c r="E2857" s="3" t="s">
        <v>1849</v>
      </c>
    </row>
    <row r="2858" spans="1:5" x14ac:dyDescent="0.3">
      <c r="A2858" s="3">
        <v>285.60000000000002</v>
      </c>
      <c r="B2858" s="3">
        <v>13334.00488</v>
      </c>
      <c r="C2858" s="3" t="s">
        <v>1849</v>
      </c>
      <c r="D2858" s="3">
        <v>12843.39551</v>
      </c>
      <c r="E2858" s="3" t="s">
        <v>1849</v>
      </c>
    </row>
    <row r="2859" spans="1:5" x14ac:dyDescent="0.3">
      <c r="A2859" s="3">
        <v>285.7</v>
      </c>
      <c r="B2859" s="3">
        <v>13334.00488</v>
      </c>
      <c r="C2859" s="3" t="s">
        <v>1849</v>
      </c>
      <c r="D2859" s="3">
        <v>12843.447270000001</v>
      </c>
      <c r="E2859" s="3" t="s">
        <v>1849</v>
      </c>
    </row>
    <row r="2860" spans="1:5" x14ac:dyDescent="0.3">
      <c r="A2860" s="3">
        <v>285.8</v>
      </c>
      <c r="B2860" s="3">
        <v>13334.00488</v>
      </c>
      <c r="C2860" s="3" t="s">
        <v>1849</v>
      </c>
      <c r="D2860" s="3">
        <v>12843.49512</v>
      </c>
      <c r="E2860" s="3" t="s">
        <v>1849</v>
      </c>
    </row>
    <row r="2861" spans="1:5" x14ac:dyDescent="0.3">
      <c r="A2861" s="3">
        <v>285.89999999999998</v>
      </c>
      <c r="B2861" s="3">
        <v>13334.00488</v>
      </c>
      <c r="C2861" s="3" t="s">
        <v>1849</v>
      </c>
      <c r="D2861" s="3">
        <v>12843.53809</v>
      </c>
      <c r="E2861" s="3" t="s">
        <v>1849</v>
      </c>
    </row>
    <row r="2862" spans="1:5" x14ac:dyDescent="0.3">
      <c r="A2862" s="3">
        <v>286</v>
      </c>
      <c r="B2862" s="3">
        <v>13334.00488</v>
      </c>
      <c r="C2862" s="3" t="s">
        <v>1849</v>
      </c>
      <c r="D2862" s="3">
        <v>12843.57813</v>
      </c>
      <c r="E2862" s="3" t="s">
        <v>1849</v>
      </c>
    </row>
    <row r="2863" spans="1:5" x14ac:dyDescent="0.3">
      <c r="A2863" s="3">
        <v>286.10000000000002</v>
      </c>
      <c r="B2863" s="3">
        <v>13334.00488</v>
      </c>
      <c r="C2863" s="3" t="s">
        <v>1849</v>
      </c>
      <c r="D2863" s="3">
        <v>12843.61426</v>
      </c>
      <c r="E2863" s="3" t="s">
        <v>1849</v>
      </c>
    </row>
    <row r="2864" spans="1:5" x14ac:dyDescent="0.3">
      <c r="A2864" s="3">
        <v>286.2</v>
      </c>
      <c r="B2864" s="3">
        <v>13334.00488</v>
      </c>
      <c r="C2864" s="3" t="s">
        <v>1849</v>
      </c>
      <c r="D2864" s="3">
        <v>12843.64746</v>
      </c>
      <c r="E2864" s="3" t="s">
        <v>1849</v>
      </c>
    </row>
    <row r="2865" spans="1:5" x14ac:dyDescent="0.3">
      <c r="A2865" s="3">
        <v>286.3</v>
      </c>
      <c r="B2865" s="3">
        <v>13334.00488</v>
      </c>
      <c r="C2865" s="3" t="s">
        <v>1849</v>
      </c>
      <c r="D2865" s="3">
        <v>12843.677729999999</v>
      </c>
      <c r="E2865" s="3" t="s">
        <v>1849</v>
      </c>
    </row>
    <row r="2866" spans="1:5" x14ac:dyDescent="0.3">
      <c r="A2866" s="3">
        <v>286.39999999999998</v>
      </c>
      <c r="B2866" s="3">
        <v>13334.00488</v>
      </c>
      <c r="C2866" s="3" t="s">
        <v>1849</v>
      </c>
      <c r="D2866" s="3">
        <v>12843.70508</v>
      </c>
      <c r="E2866" s="3" t="s">
        <v>1849</v>
      </c>
    </row>
    <row r="2867" spans="1:5" x14ac:dyDescent="0.3">
      <c r="A2867" s="3">
        <v>286.5</v>
      </c>
      <c r="B2867" s="3">
        <v>13334.00488</v>
      </c>
      <c r="C2867" s="3" t="s">
        <v>1849</v>
      </c>
      <c r="D2867" s="3">
        <v>12843.73047</v>
      </c>
      <c r="E2867" s="3" t="s">
        <v>1849</v>
      </c>
    </row>
    <row r="2868" spans="1:5" x14ac:dyDescent="0.3">
      <c r="A2868" s="3">
        <v>286.60000000000002</v>
      </c>
      <c r="B2868" s="3">
        <v>13334.00488</v>
      </c>
      <c r="C2868" s="3" t="s">
        <v>1849</v>
      </c>
      <c r="D2868" s="3">
        <v>12843.753909999999</v>
      </c>
      <c r="E2868" s="3" t="s">
        <v>1849</v>
      </c>
    </row>
    <row r="2869" spans="1:5" x14ac:dyDescent="0.3">
      <c r="A2869" s="3">
        <v>286.7</v>
      </c>
      <c r="B2869" s="3">
        <v>13334.00488</v>
      </c>
      <c r="C2869" s="3" t="s">
        <v>1849</v>
      </c>
      <c r="D2869" s="3">
        <v>12843.775390000001</v>
      </c>
      <c r="E2869" s="3" t="s">
        <v>1849</v>
      </c>
    </row>
    <row r="2870" spans="1:5" x14ac:dyDescent="0.3">
      <c r="A2870" s="3">
        <v>286.8</v>
      </c>
      <c r="B2870" s="3">
        <v>13334.00488</v>
      </c>
      <c r="C2870" s="3" t="s">
        <v>1849</v>
      </c>
      <c r="D2870" s="3">
        <v>12843.79492</v>
      </c>
      <c r="E2870" s="3" t="s">
        <v>1849</v>
      </c>
    </row>
    <row r="2871" spans="1:5" x14ac:dyDescent="0.3">
      <c r="A2871" s="3">
        <v>286.89999999999998</v>
      </c>
      <c r="B2871" s="3">
        <v>13334.00488</v>
      </c>
      <c r="C2871" s="3" t="s">
        <v>1849</v>
      </c>
      <c r="D2871" s="3">
        <v>12843.8125</v>
      </c>
      <c r="E2871" s="3" t="s">
        <v>1849</v>
      </c>
    </row>
    <row r="2872" spans="1:5" x14ac:dyDescent="0.3">
      <c r="A2872" s="3">
        <v>287</v>
      </c>
      <c r="B2872" s="3">
        <v>13334.00488</v>
      </c>
      <c r="C2872" s="3" t="s">
        <v>1849</v>
      </c>
      <c r="D2872" s="3">
        <v>12843.829100000001</v>
      </c>
      <c r="E2872" s="3" t="s">
        <v>1849</v>
      </c>
    </row>
    <row r="2873" spans="1:5" x14ac:dyDescent="0.3">
      <c r="A2873" s="3">
        <v>287.10000000000002</v>
      </c>
      <c r="B2873" s="3">
        <v>13334.00488</v>
      </c>
      <c r="C2873" s="3" t="s">
        <v>1849</v>
      </c>
      <c r="D2873" s="3">
        <v>12843.84375</v>
      </c>
      <c r="E2873" s="3" t="s">
        <v>1849</v>
      </c>
    </row>
    <row r="2874" spans="1:5" x14ac:dyDescent="0.3">
      <c r="A2874" s="3">
        <v>287.2</v>
      </c>
      <c r="B2874" s="3">
        <v>13334.00488</v>
      </c>
      <c r="C2874" s="3" t="s">
        <v>1849</v>
      </c>
      <c r="D2874" s="3">
        <v>12843.85742</v>
      </c>
      <c r="E2874" s="3" t="s">
        <v>1849</v>
      </c>
    </row>
    <row r="2875" spans="1:5" x14ac:dyDescent="0.3">
      <c r="A2875" s="3">
        <v>287.3</v>
      </c>
      <c r="B2875" s="3">
        <v>13334.00488</v>
      </c>
      <c r="C2875" s="3" t="s">
        <v>1849</v>
      </c>
      <c r="D2875" s="3">
        <v>12843.87012</v>
      </c>
      <c r="E2875" s="3" t="s">
        <v>1849</v>
      </c>
    </row>
    <row r="2876" spans="1:5" x14ac:dyDescent="0.3">
      <c r="A2876" s="3">
        <v>287.39999999999998</v>
      </c>
      <c r="B2876" s="3">
        <v>13334.00488</v>
      </c>
      <c r="C2876" s="3" t="s">
        <v>1849</v>
      </c>
      <c r="D2876" s="3">
        <v>12843.880859999999</v>
      </c>
      <c r="E2876" s="3" t="s">
        <v>1849</v>
      </c>
    </row>
    <row r="2877" spans="1:5" x14ac:dyDescent="0.3">
      <c r="A2877" s="3">
        <v>287.5</v>
      </c>
      <c r="B2877" s="3">
        <v>13334.00488</v>
      </c>
      <c r="C2877" s="3" t="s">
        <v>1849</v>
      </c>
      <c r="D2877" s="3">
        <v>12843.891600000001</v>
      </c>
      <c r="E2877" s="3" t="s">
        <v>1849</v>
      </c>
    </row>
    <row r="2878" spans="1:5" x14ac:dyDescent="0.3">
      <c r="A2878" s="3">
        <v>287.60000000000002</v>
      </c>
      <c r="B2878" s="3">
        <v>13334.00488</v>
      </c>
      <c r="C2878" s="3" t="s">
        <v>1849</v>
      </c>
      <c r="D2878" s="3">
        <v>12843.90137</v>
      </c>
      <c r="E2878" s="3" t="s">
        <v>1849</v>
      </c>
    </row>
    <row r="2879" spans="1:5" x14ac:dyDescent="0.3">
      <c r="A2879" s="3">
        <v>287.7</v>
      </c>
      <c r="B2879" s="3">
        <v>13334.00488</v>
      </c>
      <c r="C2879" s="3" t="s">
        <v>1849</v>
      </c>
      <c r="D2879" s="3">
        <v>12843.910159999999</v>
      </c>
      <c r="E2879" s="3" t="s">
        <v>1849</v>
      </c>
    </row>
    <row r="2880" spans="1:5" x14ac:dyDescent="0.3">
      <c r="A2880" s="3">
        <v>287.8</v>
      </c>
      <c r="B2880" s="3">
        <v>13334.00488</v>
      </c>
      <c r="C2880" s="3" t="s">
        <v>1849</v>
      </c>
      <c r="D2880" s="3">
        <v>12843.91797</v>
      </c>
      <c r="E2880" s="3" t="s">
        <v>1849</v>
      </c>
    </row>
    <row r="2881" spans="1:5" x14ac:dyDescent="0.3">
      <c r="A2881" s="3">
        <v>287.89999999999998</v>
      </c>
      <c r="B2881" s="3">
        <v>13334.00488</v>
      </c>
      <c r="C2881" s="3" t="s">
        <v>1849</v>
      </c>
      <c r="D2881" s="3">
        <v>12843.924800000001</v>
      </c>
      <c r="E2881" s="3" t="s">
        <v>1849</v>
      </c>
    </row>
    <row r="2882" spans="1:5" x14ac:dyDescent="0.3">
      <c r="A2882" s="3">
        <v>288.00900000000001</v>
      </c>
      <c r="B2882" s="3">
        <v>13334.00488</v>
      </c>
      <c r="C2882" s="3" t="s">
        <v>1849</v>
      </c>
      <c r="D2882" s="3">
        <v>12843.931640000001</v>
      </c>
      <c r="E2882" s="3" t="s">
        <v>1849</v>
      </c>
    </row>
    <row r="2883" spans="1:5" x14ac:dyDescent="0.3">
      <c r="A2883" s="3">
        <v>288.101</v>
      </c>
      <c r="B2883" s="3">
        <v>13334.00488</v>
      </c>
      <c r="C2883" s="3" t="s">
        <v>1849</v>
      </c>
      <c r="D2883" s="3">
        <v>12843.9375</v>
      </c>
      <c r="E2883" s="3" t="s">
        <v>1849</v>
      </c>
    </row>
    <row r="2884" spans="1:5" x14ac:dyDescent="0.3">
      <c r="A2884" s="3">
        <v>288.2</v>
      </c>
      <c r="B2884" s="3">
        <v>13334.00488</v>
      </c>
      <c r="C2884" s="3" t="s">
        <v>1849</v>
      </c>
      <c r="D2884" s="3">
        <v>12843.943359999999</v>
      </c>
      <c r="E2884" s="3" t="s">
        <v>1849</v>
      </c>
    </row>
    <row r="2885" spans="1:5" x14ac:dyDescent="0.3">
      <c r="A2885" s="3">
        <v>288.3</v>
      </c>
      <c r="B2885" s="3">
        <v>13334.00488</v>
      </c>
      <c r="C2885" s="3" t="s">
        <v>1849</v>
      </c>
      <c r="D2885" s="3">
        <v>12843.94824</v>
      </c>
      <c r="E2885" s="3" t="s">
        <v>1849</v>
      </c>
    </row>
    <row r="2886" spans="1:5" x14ac:dyDescent="0.3">
      <c r="A2886" s="3">
        <v>288.40100000000001</v>
      </c>
      <c r="B2886" s="3">
        <v>13334.00488</v>
      </c>
      <c r="C2886" s="3" t="s">
        <v>1849</v>
      </c>
      <c r="D2886" s="3">
        <v>12843.95313</v>
      </c>
      <c r="E2886" s="3" t="s">
        <v>1849</v>
      </c>
    </row>
    <row r="2887" spans="1:5" x14ac:dyDescent="0.3">
      <c r="A2887" s="3">
        <v>288.50099999999998</v>
      </c>
      <c r="B2887" s="3">
        <v>13334.00488</v>
      </c>
      <c r="C2887" s="3" t="s">
        <v>1849</v>
      </c>
      <c r="D2887" s="3">
        <v>12843.95703</v>
      </c>
      <c r="E2887" s="3" t="s">
        <v>1849</v>
      </c>
    </row>
    <row r="2888" spans="1:5" x14ac:dyDescent="0.3">
      <c r="A2888" s="3">
        <v>288.60000000000002</v>
      </c>
      <c r="B2888" s="3">
        <v>13334.00488</v>
      </c>
      <c r="C2888" s="3" t="s">
        <v>1849</v>
      </c>
      <c r="D2888" s="3">
        <v>12843.960940000001</v>
      </c>
      <c r="E2888" s="3" t="s">
        <v>1849</v>
      </c>
    </row>
    <row r="2889" spans="1:5" x14ac:dyDescent="0.3">
      <c r="A2889" s="3">
        <v>288.70100000000002</v>
      </c>
      <c r="B2889" s="3">
        <v>13334.00488</v>
      </c>
      <c r="C2889" s="3" t="s">
        <v>1849</v>
      </c>
      <c r="D2889" s="3">
        <v>12843.96387</v>
      </c>
      <c r="E2889" s="3" t="s">
        <v>1849</v>
      </c>
    </row>
    <row r="2890" spans="1:5" x14ac:dyDescent="0.3">
      <c r="A2890" s="3">
        <v>288.8</v>
      </c>
      <c r="B2890" s="3">
        <v>13334.00488</v>
      </c>
      <c r="C2890" s="3" t="s">
        <v>1849</v>
      </c>
      <c r="D2890" s="3">
        <v>12843.9668</v>
      </c>
      <c r="E2890" s="3" t="s">
        <v>1849</v>
      </c>
    </row>
    <row r="2891" spans="1:5" x14ac:dyDescent="0.3">
      <c r="A2891" s="3">
        <v>288.89999999999998</v>
      </c>
      <c r="B2891" s="3">
        <v>13334.00488</v>
      </c>
      <c r="C2891" s="3" t="s">
        <v>1849</v>
      </c>
      <c r="D2891" s="3">
        <v>12843.969730000001</v>
      </c>
      <c r="E2891" s="3" t="s">
        <v>1849</v>
      </c>
    </row>
    <row r="2892" spans="1:5" x14ac:dyDescent="0.3">
      <c r="A2892" s="3">
        <v>289</v>
      </c>
      <c r="B2892" s="3">
        <v>13334.00488</v>
      </c>
      <c r="C2892" s="3" t="s">
        <v>1849</v>
      </c>
      <c r="D2892" s="3">
        <v>12843.972659999999</v>
      </c>
      <c r="E2892" s="3" t="s">
        <v>1849</v>
      </c>
    </row>
    <row r="2893" spans="1:5" x14ac:dyDescent="0.3">
      <c r="A2893" s="3">
        <v>289.10000000000002</v>
      </c>
      <c r="B2893" s="3">
        <v>13334.00488</v>
      </c>
      <c r="C2893" s="3" t="s">
        <v>1849</v>
      </c>
      <c r="D2893" s="3">
        <v>12843.974609999999</v>
      </c>
      <c r="E2893" s="3" t="s">
        <v>1849</v>
      </c>
    </row>
    <row r="2894" spans="1:5" x14ac:dyDescent="0.3">
      <c r="A2894" s="3">
        <v>289.2</v>
      </c>
      <c r="B2894" s="3">
        <v>13334.00488</v>
      </c>
      <c r="C2894" s="3" t="s">
        <v>1849</v>
      </c>
      <c r="D2894" s="3">
        <v>12843.976559999999</v>
      </c>
      <c r="E2894" s="3" t="s">
        <v>1849</v>
      </c>
    </row>
    <row r="2895" spans="1:5" x14ac:dyDescent="0.3">
      <c r="A2895" s="3">
        <v>289.3</v>
      </c>
      <c r="B2895" s="3">
        <v>13334.00488</v>
      </c>
      <c r="C2895" s="3" t="s">
        <v>1849</v>
      </c>
      <c r="D2895" s="3">
        <v>12843.978520000001</v>
      </c>
      <c r="E2895" s="3" t="s">
        <v>1849</v>
      </c>
    </row>
    <row r="2896" spans="1:5" x14ac:dyDescent="0.3">
      <c r="A2896" s="3">
        <v>289.39999999999998</v>
      </c>
      <c r="B2896" s="3">
        <v>13334.00488</v>
      </c>
      <c r="C2896" s="3" t="s">
        <v>1849</v>
      </c>
      <c r="D2896" s="3">
        <v>12843.98047</v>
      </c>
      <c r="E2896" s="3" t="s">
        <v>1849</v>
      </c>
    </row>
    <row r="2897" spans="1:5" x14ac:dyDescent="0.3">
      <c r="A2897" s="3">
        <v>289.5</v>
      </c>
      <c r="B2897" s="3">
        <v>13334.00488</v>
      </c>
      <c r="C2897" s="3" t="s">
        <v>1849</v>
      </c>
      <c r="D2897" s="3">
        <v>12843.98242</v>
      </c>
      <c r="E2897" s="3" t="s">
        <v>1849</v>
      </c>
    </row>
    <row r="2898" spans="1:5" x14ac:dyDescent="0.3">
      <c r="A2898" s="3">
        <v>289.60000000000002</v>
      </c>
      <c r="B2898" s="3">
        <v>13334.00488</v>
      </c>
      <c r="C2898" s="3" t="s">
        <v>1849</v>
      </c>
      <c r="D2898" s="3">
        <v>12843.98438</v>
      </c>
      <c r="E2898" s="3" t="s">
        <v>1849</v>
      </c>
    </row>
    <row r="2899" spans="1:5" x14ac:dyDescent="0.3">
      <c r="A2899" s="3">
        <v>289.7</v>
      </c>
      <c r="B2899" s="3">
        <v>13334.00488</v>
      </c>
      <c r="C2899" s="3" t="s">
        <v>1849</v>
      </c>
      <c r="D2899" s="3">
        <v>12843.985350000001</v>
      </c>
      <c r="E2899" s="3" t="s">
        <v>1849</v>
      </c>
    </row>
    <row r="2900" spans="1:5" x14ac:dyDescent="0.3">
      <c r="A2900" s="3">
        <v>289.8</v>
      </c>
      <c r="B2900" s="3">
        <v>13334.00488</v>
      </c>
      <c r="C2900" s="3" t="s">
        <v>1849</v>
      </c>
      <c r="D2900" s="3">
        <v>12843.98633</v>
      </c>
      <c r="E2900" s="3" t="s">
        <v>1849</v>
      </c>
    </row>
    <row r="2901" spans="1:5" x14ac:dyDescent="0.3">
      <c r="A2901" s="3">
        <v>289.89999999999998</v>
      </c>
      <c r="B2901" s="3">
        <v>13334.00488</v>
      </c>
      <c r="C2901" s="3" t="s">
        <v>1849</v>
      </c>
      <c r="D2901" s="3">
        <v>12843.987300000001</v>
      </c>
      <c r="E2901" s="3" t="s">
        <v>1849</v>
      </c>
    </row>
    <row r="2902" spans="1:5" x14ac:dyDescent="0.3">
      <c r="A2902" s="3">
        <v>290</v>
      </c>
      <c r="B2902" s="3">
        <v>13334.00488</v>
      </c>
      <c r="C2902" s="3" t="s">
        <v>1849</v>
      </c>
      <c r="D2902" s="3">
        <v>12843.98828</v>
      </c>
      <c r="E2902" s="3" t="s">
        <v>1849</v>
      </c>
    </row>
    <row r="2903" spans="1:5" x14ac:dyDescent="0.3">
      <c r="A2903" s="3">
        <v>290.10000000000002</v>
      </c>
      <c r="B2903" s="3">
        <v>13133.12012</v>
      </c>
      <c r="C2903" s="3" t="s">
        <v>1849</v>
      </c>
      <c r="D2903" s="3">
        <v>12843.98926</v>
      </c>
      <c r="E2903" s="3" t="s">
        <v>1849</v>
      </c>
    </row>
    <row r="2904" spans="1:5" x14ac:dyDescent="0.3">
      <c r="A2904" s="3">
        <v>290.2</v>
      </c>
      <c r="B2904" s="3">
        <v>12949.525390000001</v>
      </c>
      <c r="C2904" s="3" t="s">
        <v>1849</v>
      </c>
      <c r="D2904" s="3">
        <v>12211.900390000001</v>
      </c>
      <c r="E2904" s="3" t="s">
        <v>1849</v>
      </c>
    </row>
    <row r="2905" spans="1:5" x14ac:dyDescent="0.3">
      <c r="A2905" s="3">
        <v>290.3</v>
      </c>
      <c r="B2905" s="3">
        <v>12781.73242</v>
      </c>
      <c r="C2905" s="3" t="s">
        <v>1849</v>
      </c>
      <c r="D2905" s="3">
        <v>11634.214840000001</v>
      </c>
      <c r="E2905" s="3" t="s">
        <v>1849</v>
      </c>
    </row>
    <row r="2906" spans="1:5" x14ac:dyDescent="0.3">
      <c r="A2906" s="3">
        <v>290.39999999999998</v>
      </c>
      <c r="B2906" s="3">
        <v>12628.380859999999</v>
      </c>
      <c r="C2906" s="3" t="s">
        <v>1849</v>
      </c>
      <c r="D2906" s="3">
        <v>11106.25</v>
      </c>
      <c r="E2906" s="3" t="s">
        <v>1849</v>
      </c>
    </row>
    <row r="2907" spans="1:5" x14ac:dyDescent="0.3">
      <c r="A2907" s="3">
        <v>290.5</v>
      </c>
      <c r="B2907" s="3">
        <v>12488.228520000001</v>
      </c>
      <c r="C2907" s="3" t="s">
        <v>1849</v>
      </c>
      <c r="D2907" s="3">
        <v>10623.726559999999</v>
      </c>
      <c r="E2907" s="3" t="s">
        <v>1849</v>
      </c>
    </row>
    <row r="2908" spans="1:5" x14ac:dyDescent="0.3">
      <c r="A2908" s="3">
        <v>290.60000000000002</v>
      </c>
      <c r="B2908" s="3">
        <v>12360.13867</v>
      </c>
      <c r="C2908" s="3" t="s">
        <v>1849</v>
      </c>
      <c r="D2908" s="3">
        <v>10182.733399999999</v>
      </c>
      <c r="E2908" s="3" t="s">
        <v>1849</v>
      </c>
    </row>
    <row r="2909" spans="1:5" x14ac:dyDescent="0.3">
      <c r="A2909" s="3">
        <v>290.70100000000002</v>
      </c>
      <c r="B2909" s="3">
        <v>12243.07324</v>
      </c>
      <c r="C2909" s="3" t="s">
        <v>1849</v>
      </c>
      <c r="D2909" s="3">
        <v>9779.6962899999999</v>
      </c>
      <c r="E2909" s="3" t="s">
        <v>1849</v>
      </c>
    </row>
    <row r="2910" spans="1:5" x14ac:dyDescent="0.3">
      <c r="A2910" s="3">
        <v>290.8</v>
      </c>
      <c r="B2910" s="3">
        <v>12136.08301</v>
      </c>
      <c r="C2910" s="3" t="s">
        <v>1849</v>
      </c>
      <c r="D2910" s="3">
        <v>9411.3476599999995</v>
      </c>
      <c r="E2910" s="3" t="s">
        <v>1849</v>
      </c>
    </row>
    <row r="2911" spans="1:5" x14ac:dyDescent="0.3">
      <c r="A2911" s="3">
        <v>290.89999999999998</v>
      </c>
      <c r="B2911" s="3">
        <v>12038.30176</v>
      </c>
      <c r="C2911" s="3" t="s">
        <v>1849</v>
      </c>
      <c r="D2911" s="3">
        <v>9074.7021499999992</v>
      </c>
      <c r="E2911" s="3" t="s">
        <v>1849</v>
      </c>
    </row>
    <row r="2912" spans="1:5" x14ac:dyDescent="0.3">
      <c r="A2912" s="3">
        <v>291</v>
      </c>
      <c r="B2912" s="3">
        <v>11948.936519999999</v>
      </c>
      <c r="C2912" s="3" t="s">
        <v>1849</v>
      </c>
      <c r="D2912" s="3">
        <v>8767.0322300000007</v>
      </c>
      <c r="E2912" s="3" t="s">
        <v>1849</v>
      </c>
    </row>
    <row r="2913" spans="1:5" x14ac:dyDescent="0.3">
      <c r="A2913" s="3">
        <v>291.10000000000002</v>
      </c>
      <c r="B2913" s="3">
        <v>11867.262699999999</v>
      </c>
      <c r="C2913" s="3" t="s">
        <v>1849</v>
      </c>
      <c r="D2913" s="3">
        <v>8485.8427699999993</v>
      </c>
      <c r="E2913" s="3" t="s">
        <v>1849</v>
      </c>
    </row>
    <row r="2914" spans="1:5" x14ac:dyDescent="0.3">
      <c r="A2914" s="3">
        <v>291.2</v>
      </c>
      <c r="B2914" s="3">
        <v>11792.61816</v>
      </c>
      <c r="C2914" s="3" t="s">
        <v>1849</v>
      </c>
      <c r="D2914" s="3">
        <v>8228.8544899999997</v>
      </c>
      <c r="E2914" s="3" t="s">
        <v>1849</v>
      </c>
    </row>
    <row r="2915" spans="1:5" x14ac:dyDescent="0.3">
      <c r="A2915" s="3">
        <v>291.3</v>
      </c>
      <c r="B2915" s="3">
        <v>11724.398440000001</v>
      </c>
      <c r="C2915" s="3" t="s">
        <v>1849</v>
      </c>
      <c r="D2915" s="3">
        <v>7993.9853499999999</v>
      </c>
      <c r="E2915" s="3" t="s">
        <v>1849</v>
      </c>
    </row>
    <row r="2916" spans="1:5" x14ac:dyDescent="0.3">
      <c r="A2916" s="3">
        <v>291.40100000000001</v>
      </c>
      <c r="B2916" s="3">
        <v>11662.05078</v>
      </c>
      <c r="C2916" s="3" t="s">
        <v>1849</v>
      </c>
      <c r="D2916" s="3">
        <v>7779.3310499999998</v>
      </c>
      <c r="E2916" s="3" t="s">
        <v>1849</v>
      </c>
    </row>
    <row r="2917" spans="1:5" x14ac:dyDescent="0.3">
      <c r="A2917" s="3">
        <v>291.52600000000001</v>
      </c>
      <c r="B2917" s="3">
        <v>11605.06934</v>
      </c>
      <c r="C2917" s="3" t="s">
        <v>1849</v>
      </c>
      <c r="D2917" s="3">
        <v>7583.1518599999999</v>
      </c>
      <c r="E2917" s="3" t="s">
        <v>1849</v>
      </c>
    </row>
    <row r="2918" spans="1:5" x14ac:dyDescent="0.3">
      <c r="A2918" s="3">
        <v>291.71100000000001</v>
      </c>
      <c r="B2918" s="3">
        <v>11552.992190000001</v>
      </c>
      <c r="C2918" s="3" t="s">
        <v>1849</v>
      </c>
      <c r="D2918" s="3">
        <v>7403.8574200000003</v>
      </c>
      <c r="E2918" s="3" t="s">
        <v>1849</v>
      </c>
    </row>
    <row r="2919" spans="1:5" x14ac:dyDescent="0.3">
      <c r="A2919" s="3">
        <v>291.71100000000001</v>
      </c>
      <c r="B2919" s="3">
        <v>11505.396479999999</v>
      </c>
      <c r="C2919" s="3" t="s">
        <v>1849</v>
      </c>
      <c r="D2919" s="3">
        <v>7239.9946300000001</v>
      </c>
      <c r="E2919" s="3" t="s">
        <v>1849</v>
      </c>
    </row>
    <row r="2920" spans="1:5" x14ac:dyDescent="0.3">
      <c r="A2920" s="3">
        <v>291.8</v>
      </c>
      <c r="B2920" s="3">
        <v>11461.89746</v>
      </c>
      <c r="C2920" s="3" t="s">
        <v>1849</v>
      </c>
      <c r="D2920" s="3">
        <v>7090.2353499999999</v>
      </c>
      <c r="E2920" s="3" t="s">
        <v>1849</v>
      </c>
    </row>
    <row r="2921" spans="1:5" x14ac:dyDescent="0.3">
      <c r="A2921" s="3">
        <v>291.89999999999998</v>
      </c>
      <c r="B2921" s="3">
        <v>11422.14258</v>
      </c>
      <c r="C2921" s="3" t="s">
        <v>1849</v>
      </c>
      <c r="D2921" s="3">
        <v>6953.3657199999998</v>
      </c>
      <c r="E2921" s="3" t="s">
        <v>1849</v>
      </c>
    </row>
    <row r="2922" spans="1:5" x14ac:dyDescent="0.3">
      <c r="A2922" s="3">
        <v>292</v>
      </c>
      <c r="B2922" s="3">
        <v>11385.809569999999</v>
      </c>
      <c r="C2922" s="3" t="s">
        <v>1849</v>
      </c>
      <c r="D2922" s="3">
        <v>6828.2763699999996</v>
      </c>
      <c r="E2922" s="3" t="s">
        <v>1849</v>
      </c>
    </row>
    <row r="2923" spans="1:5" x14ac:dyDescent="0.3">
      <c r="A2923" s="3">
        <v>292.10000000000002</v>
      </c>
      <c r="B2923" s="3">
        <v>11352.603520000001</v>
      </c>
      <c r="C2923" s="3" t="s">
        <v>1849</v>
      </c>
      <c r="D2923" s="3">
        <v>6713.9531299999999</v>
      </c>
      <c r="E2923" s="3" t="s">
        <v>1849</v>
      </c>
    </row>
    <row r="2924" spans="1:5" x14ac:dyDescent="0.3">
      <c r="A2924" s="3">
        <v>292.209</v>
      </c>
      <c r="B2924" s="3">
        <v>11322.25488</v>
      </c>
      <c r="C2924" s="3" t="s">
        <v>1849</v>
      </c>
      <c r="D2924" s="3">
        <v>6609.4697299999998</v>
      </c>
      <c r="E2924" s="3" t="s">
        <v>1849</v>
      </c>
    </row>
    <row r="2925" spans="1:5" x14ac:dyDescent="0.3">
      <c r="A2925" s="3">
        <v>292.3</v>
      </c>
      <c r="B2925" s="3">
        <v>11294.518550000001</v>
      </c>
      <c r="C2925" s="3" t="s">
        <v>1849</v>
      </c>
      <c r="D2925" s="3">
        <v>6513.9790000000003</v>
      </c>
      <c r="E2925" s="3" t="s">
        <v>1849</v>
      </c>
    </row>
    <row r="2926" spans="1:5" x14ac:dyDescent="0.3">
      <c r="A2926" s="3">
        <v>292.40100000000001</v>
      </c>
      <c r="B2926" s="3">
        <v>11269.16992</v>
      </c>
      <c r="C2926" s="3" t="s">
        <v>1849</v>
      </c>
      <c r="D2926" s="3">
        <v>6426.7070299999996</v>
      </c>
      <c r="E2926" s="3" t="s">
        <v>1849</v>
      </c>
    </row>
    <row r="2927" spans="1:5" x14ac:dyDescent="0.3">
      <c r="A2927" s="3">
        <v>292.51900000000001</v>
      </c>
      <c r="B2927" s="3">
        <v>11246.002930000001</v>
      </c>
      <c r="C2927" s="3" t="s">
        <v>1849</v>
      </c>
      <c r="D2927" s="3">
        <v>6346.9462899999999</v>
      </c>
      <c r="E2927" s="3" t="s">
        <v>1849</v>
      </c>
    </row>
    <row r="2928" spans="1:5" x14ac:dyDescent="0.3">
      <c r="A2928" s="3">
        <v>292.60000000000002</v>
      </c>
      <c r="B2928" s="3">
        <v>11224.83008</v>
      </c>
      <c r="C2928" s="3" t="s">
        <v>1849</v>
      </c>
      <c r="D2928" s="3">
        <v>6274.0507799999996</v>
      </c>
      <c r="E2928" s="3" t="s">
        <v>1849</v>
      </c>
    </row>
    <row r="2929" spans="1:5" x14ac:dyDescent="0.3">
      <c r="A2929" s="3">
        <v>292.7</v>
      </c>
      <c r="B2929" s="3">
        <v>11205.47949</v>
      </c>
      <c r="C2929" s="3" t="s">
        <v>1849</v>
      </c>
      <c r="D2929" s="3">
        <v>6207.4291999999996</v>
      </c>
      <c r="E2929" s="3" t="s">
        <v>1849</v>
      </c>
    </row>
    <row r="2930" spans="1:5" x14ac:dyDescent="0.3">
      <c r="A2930" s="3">
        <v>292.8</v>
      </c>
      <c r="B2930" s="3">
        <v>11187.793949999999</v>
      </c>
      <c r="C2930" s="3" t="s">
        <v>1849</v>
      </c>
      <c r="D2930" s="3">
        <v>6146.5415000000003</v>
      </c>
      <c r="E2930" s="3" t="s">
        <v>1849</v>
      </c>
    </row>
    <row r="2931" spans="1:5" x14ac:dyDescent="0.3">
      <c r="A2931" s="3">
        <v>292.89999999999998</v>
      </c>
      <c r="B2931" s="3">
        <v>11171.630859999999</v>
      </c>
      <c r="C2931" s="3" t="s">
        <v>1849</v>
      </c>
      <c r="D2931" s="3">
        <v>6090.8945299999996</v>
      </c>
      <c r="E2931" s="3" t="s">
        <v>1849</v>
      </c>
    </row>
    <row r="2932" spans="1:5" x14ac:dyDescent="0.3">
      <c r="A2932" s="3">
        <v>293</v>
      </c>
      <c r="B2932" s="3">
        <v>11156.858399999999</v>
      </c>
      <c r="C2932" s="3" t="s">
        <v>1849</v>
      </c>
      <c r="D2932" s="3">
        <v>6040.0371100000002</v>
      </c>
      <c r="E2932" s="3" t="s">
        <v>1849</v>
      </c>
    </row>
    <row r="2933" spans="1:5" x14ac:dyDescent="0.3">
      <c r="A2933" s="3">
        <v>293.10000000000002</v>
      </c>
      <c r="B2933" s="3">
        <v>11143.35742</v>
      </c>
      <c r="C2933" s="3" t="s">
        <v>1849</v>
      </c>
      <c r="D2933" s="3">
        <v>5993.5566399999998</v>
      </c>
      <c r="E2933" s="3" t="s">
        <v>1849</v>
      </c>
    </row>
    <row r="2934" spans="1:5" x14ac:dyDescent="0.3">
      <c r="A2934" s="3">
        <v>293.2</v>
      </c>
      <c r="B2934" s="3">
        <v>11131.018550000001</v>
      </c>
      <c r="C2934" s="3" t="s">
        <v>1849</v>
      </c>
      <c r="D2934" s="3">
        <v>5951.0766599999997</v>
      </c>
      <c r="E2934" s="3" t="s">
        <v>1849</v>
      </c>
    </row>
    <row r="2935" spans="1:5" x14ac:dyDescent="0.3">
      <c r="A2935" s="3">
        <v>293.3</v>
      </c>
      <c r="B2935" s="3">
        <v>11119.742190000001</v>
      </c>
      <c r="C2935" s="3" t="s">
        <v>1849</v>
      </c>
      <c r="D2935" s="3">
        <v>5912.2529299999997</v>
      </c>
      <c r="E2935" s="3" t="s">
        <v>1849</v>
      </c>
    </row>
    <row r="2936" spans="1:5" x14ac:dyDescent="0.3">
      <c r="A2936" s="3">
        <v>293.39999999999998</v>
      </c>
      <c r="B2936" s="3">
        <v>11109.436519999999</v>
      </c>
      <c r="C2936" s="3" t="s">
        <v>1849</v>
      </c>
      <c r="D2936" s="3">
        <v>5876.7709999999997</v>
      </c>
      <c r="E2936" s="3" t="s">
        <v>1849</v>
      </c>
    </row>
    <row r="2937" spans="1:5" x14ac:dyDescent="0.3">
      <c r="A2937" s="3">
        <v>293.5</v>
      </c>
      <c r="B2937" s="3">
        <v>11100.01758</v>
      </c>
      <c r="C2937" s="3" t="s">
        <v>1849</v>
      </c>
      <c r="D2937" s="3">
        <v>5844.3427700000002</v>
      </c>
      <c r="E2937" s="3" t="s">
        <v>1849</v>
      </c>
    </row>
    <row r="2938" spans="1:5" x14ac:dyDescent="0.3">
      <c r="A2938" s="3">
        <v>293.60000000000002</v>
      </c>
      <c r="B2938" s="3">
        <v>11091.409180000001</v>
      </c>
      <c r="C2938" s="3" t="s">
        <v>1849</v>
      </c>
      <c r="D2938" s="3">
        <v>5814.7055700000001</v>
      </c>
      <c r="E2938" s="3" t="s">
        <v>1849</v>
      </c>
    </row>
    <row r="2939" spans="1:5" x14ac:dyDescent="0.3">
      <c r="A2939" s="3">
        <v>293.72699999999998</v>
      </c>
      <c r="B2939" s="3">
        <v>11083.54199</v>
      </c>
      <c r="C2939" s="3" t="s">
        <v>1849</v>
      </c>
      <c r="D2939" s="3">
        <v>5787.6191399999998</v>
      </c>
      <c r="E2939" s="3" t="s">
        <v>1849</v>
      </c>
    </row>
    <row r="2940" spans="1:5" x14ac:dyDescent="0.3">
      <c r="A2940" s="3">
        <v>293.8</v>
      </c>
      <c r="B2940" s="3">
        <v>11076.351559999999</v>
      </c>
      <c r="C2940" s="3" t="s">
        <v>1849</v>
      </c>
      <c r="D2940" s="3">
        <v>5762.8642600000003</v>
      </c>
      <c r="E2940" s="3" t="s">
        <v>1849</v>
      </c>
    </row>
    <row r="2941" spans="1:5" x14ac:dyDescent="0.3">
      <c r="A2941" s="3">
        <v>293.89999999999998</v>
      </c>
      <c r="B2941" s="3">
        <v>11069.780269999999</v>
      </c>
      <c r="C2941" s="3" t="s">
        <v>1849</v>
      </c>
      <c r="D2941" s="3">
        <v>5740.2397499999997</v>
      </c>
      <c r="E2941" s="3" t="s">
        <v>1849</v>
      </c>
    </row>
    <row r="2942" spans="1:5" x14ac:dyDescent="0.3">
      <c r="A2942" s="3">
        <v>294</v>
      </c>
      <c r="B2942" s="3">
        <v>11063.77441</v>
      </c>
      <c r="C2942" s="3" t="s">
        <v>1849</v>
      </c>
      <c r="D2942" s="3">
        <v>5719.5625</v>
      </c>
      <c r="E2942" s="3" t="s">
        <v>1849</v>
      </c>
    </row>
    <row r="2943" spans="1:5" x14ac:dyDescent="0.3">
      <c r="A2943" s="3">
        <v>294.10000000000002</v>
      </c>
      <c r="B2943" s="3">
        <v>11058.285159999999</v>
      </c>
      <c r="C2943" s="3" t="s">
        <v>1849</v>
      </c>
      <c r="D2943" s="3">
        <v>5700.6650399999999</v>
      </c>
      <c r="E2943" s="3" t="s">
        <v>1849</v>
      </c>
    </row>
    <row r="2944" spans="1:5" x14ac:dyDescent="0.3">
      <c r="A2944" s="3">
        <v>294.24900000000002</v>
      </c>
      <c r="B2944" s="3">
        <v>11053.268550000001</v>
      </c>
      <c r="C2944" s="3" t="s">
        <v>1849</v>
      </c>
      <c r="D2944" s="3">
        <v>5683.3940400000001</v>
      </c>
      <c r="E2944" s="3" t="s">
        <v>1849</v>
      </c>
    </row>
    <row r="2945" spans="1:5" x14ac:dyDescent="0.3">
      <c r="A2945" s="3">
        <v>294.3</v>
      </c>
      <c r="B2945" s="3">
        <v>11048.683590000001</v>
      </c>
      <c r="C2945" s="3" t="s">
        <v>1849</v>
      </c>
      <c r="D2945" s="3">
        <v>5667.6093799999999</v>
      </c>
      <c r="E2945" s="3" t="s">
        <v>1849</v>
      </c>
    </row>
    <row r="2946" spans="1:5" x14ac:dyDescent="0.3">
      <c r="A2946" s="3">
        <v>294.39999999999998</v>
      </c>
      <c r="B2946" s="3">
        <v>11044.49316</v>
      </c>
      <c r="C2946" s="3" t="s">
        <v>1849</v>
      </c>
      <c r="D2946" s="3">
        <v>5653.1835899999996</v>
      </c>
      <c r="E2946" s="3" t="s">
        <v>1849</v>
      </c>
    </row>
    <row r="2947" spans="1:5" x14ac:dyDescent="0.3">
      <c r="A2947" s="3">
        <v>294.5</v>
      </c>
      <c r="B2947" s="3">
        <v>11040.664059999999</v>
      </c>
      <c r="C2947" s="3" t="s">
        <v>1849</v>
      </c>
      <c r="D2947" s="3">
        <v>5639.9990200000002</v>
      </c>
      <c r="E2947" s="3" t="s">
        <v>1849</v>
      </c>
    </row>
    <row r="2948" spans="1:5" x14ac:dyDescent="0.3">
      <c r="A2948" s="3">
        <v>294.60000000000002</v>
      </c>
      <c r="B2948" s="3">
        <v>11037.164059999999</v>
      </c>
      <c r="C2948" s="3" t="s">
        <v>1849</v>
      </c>
      <c r="D2948" s="3">
        <v>5627.9497099999999</v>
      </c>
      <c r="E2948" s="3" t="s">
        <v>1849</v>
      </c>
    </row>
    <row r="2949" spans="1:5" x14ac:dyDescent="0.3">
      <c r="A2949" s="3">
        <v>294.7</v>
      </c>
      <c r="B2949" s="3">
        <v>11033.965819999999</v>
      </c>
      <c r="C2949" s="3" t="s">
        <v>1849</v>
      </c>
      <c r="D2949" s="3">
        <v>5616.9370099999996</v>
      </c>
      <c r="E2949" s="3" t="s">
        <v>1849</v>
      </c>
    </row>
    <row r="2950" spans="1:5" x14ac:dyDescent="0.3">
      <c r="A2950" s="3">
        <v>294.81</v>
      </c>
      <c r="B2950" s="3">
        <v>11031.04199</v>
      </c>
      <c r="C2950" s="3" t="s">
        <v>1849</v>
      </c>
      <c r="D2950" s="3">
        <v>5606.8725599999998</v>
      </c>
      <c r="E2950" s="3" t="s">
        <v>1849</v>
      </c>
    </row>
    <row r="2951" spans="1:5" x14ac:dyDescent="0.3">
      <c r="A2951" s="3">
        <v>294.92700000000002</v>
      </c>
      <c r="B2951" s="3">
        <v>11028.37012</v>
      </c>
      <c r="C2951" s="3" t="s">
        <v>1849</v>
      </c>
      <c r="D2951" s="3">
        <v>5597.6743200000001</v>
      </c>
      <c r="E2951" s="3" t="s">
        <v>1849</v>
      </c>
    </row>
    <row r="2952" spans="1:5" x14ac:dyDescent="0.3">
      <c r="A2952" s="3">
        <v>295.05200000000002</v>
      </c>
      <c r="B2952" s="3">
        <v>11025.92871</v>
      </c>
      <c r="C2952" s="3" t="s">
        <v>1849</v>
      </c>
      <c r="D2952" s="3">
        <v>5589.2675799999997</v>
      </c>
      <c r="E2952" s="3" t="s">
        <v>1849</v>
      </c>
    </row>
    <row r="2953" spans="1:5" x14ac:dyDescent="0.3">
      <c r="A2953" s="3">
        <v>295.10000000000002</v>
      </c>
      <c r="B2953" s="3">
        <v>11023.697270000001</v>
      </c>
      <c r="C2953" s="3" t="s">
        <v>1849</v>
      </c>
      <c r="D2953" s="3">
        <v>5581.5844699999998</v>
      </c>
      <c r="E2953" s="3" t="s">
        <v>1849</v>
      </c>
    </row>
    <row r="2954" spans="1:5" x14ac:dyDescent="0.3">
      <c r="A2954" s="3">
        <v>295.2</v>
      </c>
      <c r="B2954" s="3">
        <v>11021.657230000001</v>
      </c>
      <c r="C2954" s="3" t="s">
        <v>1849</v>
      </c>
      <c r="D2954" s="3">
        <v>5574.5625</v>
      </c>
      <c r="E2954" s="3" t="s">
        <v>1849</v>
      </c>
    </row>
    <row r="2955" spans="1:5" x14ac:dyDescent="0.3">
      <c r="A2955" s="3">
        <v>295.3</v>
      </c>
      <c r="B2955" s="3">
        <v>11019.79297</v>
      </c>
      <c r="C2955" s="3" t="s">
        <v>1849</v>
      </c>
      <c r="D2955" s="3">
        <v>5568.1450199999999</v>
      </c>
      <c r="E2955" s="3" t="s">
        <v>1849</v>
      </c>
    </row>
    <row r="2956" spans="1:5" x14ac:dyDescent="0.3">
      <c r="A2956" s="3">
        <v>295.39999999999998</v>
      </c>
      <c r="B2956" s="3">
        <v>11018.089840000001</v>
      </c>
      <c r="C2956" s="3" t="s">
        <v>1849</v>
      </c>
      <c r="D2956" s="3">
        <v>5562.2797899999996</v>
      </c>
      <c r="E2956" s="3" t="s">
        <v>1849</v>
      </c>
    </row>
    <row r="2957" spans="1:5" x14ac:dyDescent="0.3">
      <c r="A2957" s="3">
        <v>295.5</v>
      </c>
      <c r="B2957" s="3">
        <v>11016.5332</v>
      </c>
      <c r="C2957" s="3" t="s">
        <v>1849</v>
      </c>
      <c r="D2957" s="3">
        <v>5556.9194299999999</v>
      </c>
      <c r="E2957" s="3" t="s">
        <v>1849</v>
      </c>
    </row>
    <row r="2958" spans="1:5" x14ac:dyDescent="0.3">
      <c r="A2958" s="3">
        <v>295.61599999999999</v>
      </c>
      <c r="B2958" s="3">
        <v>11015.110350000001</v>
      </c>
      <c r="C2958" s="3" t="s">
        <v>1849</v>
      </c>
      <c r="D2958" s="3">
        <v>5552.0205100000003</v>
      </c>
      <c r="E2958" s="3" t="s">
        <v>1849</v>
      </c>
    </row>
    <row r="2959" spans="1:5" x14ac:dyDescent="0.3">
      <c r="A2959" s="3">
        <v>295.71699999999998</v>
      </c>
      <c r="B2959" s="3">
        <v>11013.809569999999</v>
      </c>
      <c r="C2959" s="3" t="s">
        <v>1849</v>
      </c>
      <c r="D2959" s="3">
        <v>5547.5429700000004</v>
      </c>
      <c r="E2959" s="3" t="s">
        <v>1849</v>
      </c>
    </row>
    <row r="2960" spans="1:5" x14ac:dyDescent="0.3">
      <c r="A2960" s="3">
        <v>295.8</v>
      </c>
      <c r="B2960" s="3">
        <v>11012.621090000001</v>
      </c>
      <c r="C2960" s="3" t="s">
        <v>1849</v>
      </c>
      <c r="D2960" s="3">
        <v>5543.4511700000003</v>
      </c>
      <c r="E2960" s="3" t="s">
        <v>1849</v>
      </c>
    </row>
    <row r="2961" spans="1:5" x14ac:dyDescent="0.3">
      <c r="A2961" s="3">
        <v>295.89999999999998</v>
      </c>
      <c r="B2961" s="3">
        <v>11011.535159999999</v>
      </c>
      <c r="C2961" s="3" t="s">
        <v>1849</v>
      </c>
      <c r="D2961" s="3">
        <v>5539.7114300000003</v>
      </c>
      <c r="E2961" s="3" t="s">
        <v>1849</v>
      </c>
    </row>
    <row r="2962" spans="1:5" x14ac:dyDescent="0.3">
      <c r="A2962" s="3">
        <v>296</v>
      </c>
      <c r="B2962" s="3">
        <v>11010.54199</v>
      </c>
      <c r="C2962" s="3" t="s">
        <v>1849</v>
      </c>
      <c r="D2962" s="3">
        <v>5536.2934599999999</v>
      </c>
      <c r="E2962" s="3" t="s">
        <v>1849</v>
      </c>
    </row>
    <row r="2963" spans="1:5" x14ac:dyDescent="0.3">
      <c r="A2963" s="3">
        <v>296.10000000000002</v>
      </c>
      <c r="B2963" s="3">
        <v>11009.634770000001</v>
      </c>
      <c r="C2963" s="3" t="s">
        <v>1849</v>
      </c>
      <c r="D2963" s="3">
        <v>5533.1699200000003</v>
      </c>
      <c r="E2963" s="3" t="s">
        <v>1849</v>
      </c>
    </row>
    <row r="2964" spans="1:5" x14ac:dyDescent="0.3">
      <c r="A2964" s="3">
        <v>296.2</v>
      </c>
      <c r="B2964" s="3">
        <v>11008.80566</v>
      </c>
      <c r="C2964" s="3" t="s">
        <v>1849</v>
      </c>
      <c r="D2964" s="3">
        <v>5530.3149400000002</v>
      </c>
      <c r="E2964" s="3" t="s">
        <v>1849</v>
      </c>
    </row>
    <row r="2965" spans="1:5" x14ac:dyDescent="0.3">
      <c r="A2965" s="3">
        <v>296.30099999999999</v>
      </c>
      <c r="B2965" s="3">
        <v>11008.047850000001</v>
      </c>
      <c r="C2965" s="3" t="s">
        <v>1849</v>
      </c>
      <c r="D2965" s="3">
        <v>5527.7055700000001</v>
      </c>
      <c r="E2965" s="3" t="s">
        <v>1849</v>
      </c>
    </row>
    <row r="2966" spans="1:5" x14ac:dyDescent="0.3">
      <c r="A2966" s="3">
        <v>296.39999999999998</v>
      </c>
      <c r="B2966" s="3">
        <v>11007.35547</v>
      </c>
      <c r="C2966" s="3" t="s">
        <v>1849</v>
      </c>
      <c r="D2966" s="3">
        <v>5525.3208000000004</v>
      </c>
      <c r="E2966" s="3" t="s">
        <v>1849</v>
      </c>
    </row>
    <row r="2967" spans="1:5" x14ac:dyDescent="0.3">
      <c r="A2967" s="3">
        <v>296.5</v>
      </c>
      <c r="B2967" s="3">
        <v>11006.722659999999</v>
      </c>
      <c r="C2967" s="3" t="s">
        <v>1849</v>
      </c>
      <c r="D2967" s="3">
        <v>5523.1415999999999</v>
      </c>
      <c r="E2967" s="3" t="s">
        <v>1849</v>
      </c>
    </row>
    <row r="2968" spans="1:5" x14ac:dyDescent="0.3">
      <c r="A2968" s="3">
        <v>296.60000000000002</v>
      </c>
      <c r="B2968" s="3">
        <v>11006.14453</v>
      </c>
      <c r="C2968" s="3" t="s">
        <v>1849</v>
      </c>
      <c r="D2968" s="3">
        <v>5521.1499000000003</v>
      </c>
      <c r="E2968" s="3" t="s">
        <v>1849</v>
      </c>
    </row>
    <row r="2969" spans="1:5" x14ac:dyDescent="0.3">
      <c r="A2969" s="3">
        <v>296.7</v>
      </c>
      <c r="B2969" s="3">
        <v>11005.615229999999</v>
      </c>
      <c r="C2969" s="3" t="s">
        <v>1849</v>
      </c>
      <c r="D2969" s="3">
        <v>5519.3295900000003</v>
      </c>
      <c r="E2969" s="3" t="s">
        <v>1849</v>
      </c>
    </row>
    <row r="2970" spans="1:5" x14ac:dyDescent="0.3">
      <c r="A2970" s="3">
        <v>296.8</v>
      </c>
      <c r="B2970" s="3">
        <v>11005.13184</v>
      </c>
      <c r="C2970" s="3" t="s">
        <v>1849</v>
      </c>
      <c r="D2970" s="3">
        <v>5517.6660199999997</v>
      </c>
      <c r="E2970" s="3" t="s">
        <v>1849</v>
      </c>
    </row>
    <row r="2971" spans="1:5" x14ac:dyDescent="0.3">
      <c r="A2971" s="3">
        <v>296.89999999999998</v>
      </c>
      <c r="B2971" s="3">
        <v>11004.690430000001</v>
      </c>
      <c r="C2971" s="3" t="s">
        <v>1849</v>
      </c>
      <c r="D2971" s="3">
        <v>5516.1455100000003</v>
      </c>
      <c r="E2971" s="3" t="s">
        <v>1849</v>
      </c>
    </row>
    <row r="2972" spans="1:5" x14ac:dyDescent="0.3">
      <c r="A2972" s="3">
        <v>297.00099999999998</v>
      </c>
      <c r="B2972" s="3">
        <v>11004.287109999999</v>
      </c>
      <c r="C2972" s="3" t="s">
        <v>1849</v>
      </c>
      <c r="D2972" s="3">
        <v>5514.7558600000002</v>
      </c>
      <c r="E2972" s="3" t="s">
        <v>1849</v>
      </c>
    </row>
    <row r="2973" spans="1:5" x14ac:dyDescent="0.3">
      <c r="A2973" s="3">
        <v>297.10000000000002</v>
      </c>
      <c r="B2973" s="3">
        <v>11003.91797</v>
      </c>
      <c r="C2973" s="3" t="s">
        <v>1849</v>
      </c>
      <c r="D2973" s="3">
        <v>5513.4858400000003</v>
      </c>
      <c r="E2973" s="3" t="s">
        <v>1849</v>
      </c>
    </row>
    <row r="2974" spans="1:5" x14ac:dyDescent="0.3">
      <c r="A2974" s="3">
        <v>297.2</v>
      </c>
      <c r="B2974" s="3">
        <v>11003.581050000001</v>
      </c>
      <c r="C2974" s="3" t="s">
        <v>1849</v>
      </c>
      <c r="D2974" s="3">
        <v>5512.3252000000002</v>
      </c>
      <c r="E2974" s="3" t="s">
        <v>1849</v>
      </c>
    </row>
    <row r="2975" spans="1:5" x14ac:dyDescent="0.3">
      <c r="A2975" s="3">
        <v>297.3</v>
      </c>
      <c r="B2975" s="3">
        <v>11003.27246</v>
      </c>
      <c r="C2975" s="3" t="s">
        <v>1849</v>
      </c>
      <c r="D2975" s="3">
        <v>5511.2641599999997</v>
      </c>
      <c r="E2975" s="3" t="s">
        <v>1849</v>
      </c>
    </row>
    <row r="2976" spans="1:5" x14ac:dyDescent="0.3">
      <c r="A2976" s="3">
        <v>297.39999999999998</v>
      </c>
      <c r="B2976" s="3">
        <v>11002.99121</v>
      </c>
      <c r="C2976" s="3" t="s">
        <v>1849</v>
      </c>
      <c r="D2976" s="3">
        <v>5510.2944299999999</v>
      </c>
      <c r="E2976" s="3" t="s">
        <v>1849</v>
      </c>
    </row>
    <row r="2977" spans="1:5" x14ac:dyDescent="0.3">
      <c r="A2977" s="3">
        <v>297.5</v>
      </c>
      <c r="B2977" s="3">
        <v>11002.733399999999</v>
      </c>
      <c r="C2977" s="3" t="s">
        <v>1849</v>
      </c>
      <c r="D2977" s="3">
        <v>5509.4081999999999</v>
      </c>
      <c r="E2977" s="3" t="s">
        <v>1849</v>
      </c>
    </row>
    <row r="2978" spans="1:5" x14ac:dyDescent="0.3">
      <c r="A2978" s="3">
        <v>297.60000000000002</v>
      </c>
      <c r="B2978" s="3">
        <v>11002.49805</v>
      </c>
      <c r="C2978" s="3" t="s">
        <v>1849</v>
      </c>
      <c r="D2978" s="3">
        <v>5508.5986300000004</v>
      </c>
      <c r="E2978" s="3" t="s">
        <v>1849</v>
      </c>
    </row>
    <row r="2979" spans="1:5" x14ac:dyDescent="0.3">
      <c r="A2979" s="3">
        <v>297.7</v>
      </c>
      <c r="B2979" s="3">
        <v>11002.2832</v>
      </c>
      <c r="C2979" s="3" t="s">
        <v>1849</v>
      </c>
      <c r="D2979" s="3">
        <v>5507.8584000000001</v>
      </c>
      <c r="E2979" s="3" t="s">
        <v>1849</v>
      </c>
    </row>
    <row r="2980" spans="1:5" x14ac:dyDescent="0.3">
      <c r="A2980" s="3">
        <v>297.8</v>
      </c>
      <c r="B2980" s="3">
        <v>11002.08691</v>
      </c>
      <c r="C2980" s="3" t="s">
        <v>1849</v>
      </c>
      <c r="D2980" s="3">
        <v>5507.1821300000001</v>
      </c>
      <c r="E2980" s="3" t="s">
        <v>1849</v>
      </c>
    </row>
    <row r="2981" spans="1:5" x14ac:dyDescent="0.3">
      <c r="A2981" s="3">
        <v>297.89999999999998</v>
      </c>
      <c r="B2981" s="3">
        <v>11001.907230000001</v>
      </c>
      <c r="C2981" s="3" t="s">
        <v>1849</v>
      </c>
      <c r="D2981" s="3">
        <v>5506.5639600000004</v>
      </c>
      <c r="E2981" s="3" t="s">
        <v>1849</v>
      </c>
    </row>
    <row r="2982" spans="1:5" x14ac:dyDescent="0.3">
      <c r="A2982" s="3">
        <v>298</v>
      </c>
      <c r="B2982" s="3">
        <v>11001.74316</v>
      </c>
      <c r="C2982" s="3" t="s">
        <v>1849</v>
      </c>
      <c r="D2982" s="3">
        <v>5505.9990200000002</v>
      </c>
      <c r="E2982" s="3" t="s">
        <v>1849</v>
      </c>
    </row>
    <row r="2983" spans="1:5" x14ac:dyDescent="0.3">
      <c r="A2983" s="3">
        <v>298.10000000000002</v>
      </c>
      <c r="B2983" s="3">
        <v>11001.592769999999</v>
      </c>
      <c r="C2983" s="3" t="s">
        <v>1849</v>
      </c>
      <c r="D2983" s="3">
        <v>5505.4829099999997</v>
      </c>
      <c r="E2983" s="3" t="s">
        <v>1849</v>
      </c>
    </row>
    <row r="2984" spans="1:5" x14ac:dyDescent="0.3">
      <c r="A2984" s="3">
        <v>298.2</v>
      </c>
      <c r="B2984" s="3">
        <v>11001.456050000001</v>
      </c>
      <c r="C2984" s="3" t="s">
        <v>1849</v>
      </c>
      <c r="D2984" s="3">
        <v>5505.0112300000001</v>
      </c>
      <c r="E2984" s="3" t="s">
        <v>1849</v>
      </c>
    </row>
    <row r="2985" spans="1:5" x14ac:dyDescent="0.3">
      <c r="A2985" s="3">
        <v>298.3</v>
      </c>
      <c r="B2985" s="3">
        <v>11001.331050000001</v>
      </c>
      <c r="C2985" s="3" t="s">
        <v>1849</v>
      </c>
      <c r="D2985" s="3">
        <v>5504.5800799999997</v>
      </c>
      <c r="E2985" s="3" t="s">
        <v>1849</v>
      </c>
    </row>
    <row r="2986" spans="1:5" x14ac:dyDescent="0.3">
      <c r="A2986" s="3">
        <v>298.39999999999998</v>
      </c>
      <c r="B2986" s="3">
        <v>11001.2168</v>
      </c>
      <c r="C2986" s="3" t="s">
        <v>1849</v>
      </c>
      <c r="D2986" s="3">
        <v>5504.1860399999996</v>
      </c>
      <c r="E2986" s="3" t="s">
        <v>1849</v>
      </c>
    </row>
    <row r="2987" spans="1:5" x14ac:dyDescent="0.3">
      <c r="A2987" s="3">
        <v>298.5</v>
      </c>
      <c r="B2987" s="3">
        <v>11001.112300000001</v>
      </c>
      <c r="C2987" s="3" t="s">
        <v>1849</v>
      </c>
      <c r="D2987" s="3">
        <v>5503.8256799999999</v>
      </c>
      <c r="E2987" s="3" t="s">
        <v>1849</v>
      </c>
    </row>
    <row r="2988" spans="1:5" x14ac:dyDescent="0.3">
      <c r="A2988" s="3">
        <v>298.601</v>
      </c>
      <c r="B2988" s="3">
        <v>11001.016600000001</v>
      </c>
      <c r="C2988" s="3" t="s">
        <v>1849</v>
      </c>
      <c r="D2988" s="3">
        <v>5503.49658</v>
      </c>
      <c r="E2988" s="3" t="s">
        <v>1849</v>
      </c>
    </row>
    <row r="2989" spans="1:5" x14ac:dyDescent="0.3">
      <c r="A2989" s="3">
        <v>298.7</v>
      </c>
      <c r="B2989" s="3">
        <v>11000.92871</v>
      </c>
      <c r="C2989" s="3" t="s">
        <v>1849</v>
      </c>
      <c r="D2989" s="3">
        <v>5503.1958000000004</v>
      </c>
      <c r="E2989" s="3" t="s">
        <v>1849</v>
      </c>
    </row>
    <row r="2990" spans="1:5" x14ac:dyDescent="0.3">
      <c r="A2990" s="3">
        <v>298.8</v>
      </c>
      <c r="B2990" s="3">
        <v>11000.84863</v>
      </c>
      <c r="C2990" s="3" t="s">
        <v>1849</v>
      </c>
      <c r="D2990" s="3">
        <v>5502.9209000000001</v>
      </c>
      <c r="E2990" s="3" t="s">
        <v>1849</v>
      </c>
    </row>
    <row r="2991" spans="1:5" x14ac:dyDescent="0.3">
      <c r="A2991" s="3">
        <v>298.89999999999998</v>
      </c>
      <c r="B2991" s="3">
        <v>11000.775390000001</v>
      </c>
      <c r="C2991" s="3" t="s">
        <v>1849</v>
      </c>
      <c r="D2991" s="3">
        <v>5502.6694299999999</v>
      </c>
      <c r="E2991" s="3" t="s">
        <v>1849</v>
      </c>
    </row>
    <row r="2992" spans="1:5" x14ac:dyDescent="0.3">
      <c r="A2992" s="3">
        <v>299</v>
      </c>
      <c r="B2992" s="3">
        <v>11000.708979999999</v>
      </c>
      <c r="C2992" s="3" t="s">
        <v>1849</v>
      </c>
      <c r="D2992" s="3">
        <v>5502.4394499999999</v>
      </c>
      <c r="E2992" s="3" t="s">
        <v>1849</v>
      </c>
    </row>
    <row r="2993" spans="1:5" x14ac:dyDescent="0.3">
      <c r="A2993" s="3">
        <v>299.10000000000002</v>
      </c>
      <c r="B2993" s="3">
        <v>11000.648440000001</v>
      </c>
      <c r="C2993" s="3" t="s">
        <v>1849</v>
      </c>
      <c r="D2993" s="3">
        <v>5502.2294899999997</v>
      </c>
      <c r="E2993" s="3" t="s">
        <v>1849</v>
      </c>
    </row>
    <row r="2994" spans="1:5" x14ac:dyDescent="0.3">
      <c r="A2994" s="3">
        <v>299.2</v>
      </c>
      <c r="B2994" s="3">
        <v>11000.592769999999</v>
      </c>
      <c r="C2994" s="3" t="s">
        <v>1849</v>
      </c>
      <c r="D2994" s="3">
        <v>5502.0375999999997</v>
      </c>
      <c r="E2994" s="3" t="s">
        <v>1849</v>
      </c>
    </row>
    <row r="2995" spans="1:5" x14ac:dyDescent="0.3">
      <c r="A2995" s="3">
        <v>299.3</v>
      </c>
      <c r="B2995" s="3">
        <v>11000.54199</v>
      </c>
      <c r="C2995" s="3" t="s">
        <v>1849</v>
      </c>
      <c r="D2995" s="3">
        <v>5501.8622999999998</v>
      </c>
      <c r="E2995" s="3" t="s">
        <v>1849</v>
      </c>
    </row>
    <row r="2996" spans="1:5" x14ac:dyDescent="0.3">
      <c r="A2996" s="3">
        <v>299.416</v>
      </c>
      <c r="B2996" s="3">
        <v>11000.49512</v>
      </c>
      <c r="C2996" s="3" t="s">
        <v>1849</v>
      </c>
      <c r="D2996" s="3">
        <v>5501.7021500000001</v>
      </c>
      <c r="E2996" s="3" t="s">
        <v>1849</v>
      </c>
    </row>
    <row r="2997" spans="1:5" x14ac:dyDescent="0.3">
      <c r="A2997" s="3">
        <v>299.5</v>
      </c>
      <c r="B2997" s="3">
        <v>11000.452149999999</v>
      </c>
      <c r="C2997" s="3" t="s">
        <v>1849</v>
      </c>
      <c r="D2997" s="3">
        <v>5501.55566</v>
      </c>
      <c r="E2997" s="3" t="s">
        <v>1849</v>
      </c>
    </row>
    <row r="2998" spans="1:5" x14ac:dyDescent="0.3">
      <c r="A2998" s="3">
        <v>299.60000000000002</v>
      </c>
      <c r="B2998" s="3">
        <v>11000.41309</v>
      </c>
      <c r="C2998" s="3" t="s">
        <v>1849</v>
      </c>
      <c r="D2998" s="3">
        <v>5501.4218799999999</v>
      </c>
      <c r="E2998" s="3" t="s">
        <v>1849</v>
      </c>
    </row>
    <row r="2999" spans="1:5" x14ac:dyDescent="0.3">
      <c r="A2999" s="3">
        <v>299.7</v>
      </c>
      <c r="B2999" s="3">
        <v>11000.377930000001</v>
      </c>
      <c r="C2999" s="3" t="s">
        <v>1849</v>
      </c>
      <c r="D2999" s="3">
        <v>5501.2993200000001</v>
      </c>
      <c r="E2999" s="3" t="s">
        <v>1849</v>
      </c>
    </row>
    <row r="3000" spans="1:5" x14ac:dyDescent="0.3">
      <c r="A3000" s="3">
        <v>299.8</v>
      </c>
      <c r="B3000" s="3">
        <v>11000.3457</v>
      </c>
      <c r="C3000" s="3" t="s">
        <v>1849</v>
      </c>
      <c r="D3000" s="3">
        <v>5501.1875</v>
      </c>
      <c r="E3000" s="3" t="s">
        <v>1849</v>
      </c>
    </row>
    <row r="3001" spans="1:5" x14ac:dyDescent="0.3">
      <c r="A3001" s="3">
        <v>299.89999999999998</v>
      </c>
      <c r="B3001" s="3">
        <v>11000.316409999999</v>
      </c>
      <c r="C3001" s="3" t="s">
        <v>1849</v>
      </c>
      <c r="D3001" s="3">
        <v>5501.0854499999996</v>
      </c>
      <c r="E3001" s="3" t="s">
        <v>1849</v>
      </c>
    </row>
    <row r="3002" spans="1:5" x14ac:dyDescent="0.3">
      <c r="A3002" s="3">
        <v>300</v>
      </c>
      <c r="B3002" s="3">
        <v>11000.289059999999</v>
      </c>
      <c r="C3002" s="3" t="s">
        <v>1849</v>
      </c>
      <c r="D3002" s="3">
        <v>5500.9921899999999</v>
      </c>
      <c r="E3002" s="3" t="s">
        <v>1849</v>
      </c>
    </row>
    <row r="3003" spans="1:5" x14ac:dyDescent="0.3">
      <c r="A3003" s="3">
        <v>300.10000000000002</v>
      </c>
      <c r="B3003" s="3">
        <v>11000.264649999999</v>
      </c>
      <c r="C3003" s="3" t="s">
        <v>1849</v>
      </c>
      <c r="D3003" s="3">
        <v>5500.9067400000004</v>
      </c>
      <c r="E3003" s="3" t="s">
        <v>1849</v>
      </c>
    </row>
    <row r="3004" spans="1:5" x14ac:dyDescent="0.3">
      <c r="A3004" s="3">
        <v>300.24299999999999</v>
      </c>
      <c r="B3004" s="3">
        <v>11000.242190000001</v>
      </c>
      <c r="C3004" s="3" t="s">
        <v>1849</v>
      </c>
      <c r="D3004" s="3">
        <v>5500.8286099999996</v>
      </c>
      <c r="E3004" s="3" t="s">
        <v>1849</v>
      </c>
    </row>
    <row r="3005" spans="1:5" x14ac:dyDescent="0.3">
      <c r="A3005" s="3">
        <v>300.33100000000002</v>
      </c>
      <c r="B3005" s="3">
        <v>11000.221680000001</v>
      </c>
      <c r="C3005" s="3" t="s">
        <v>1849</v>
      </c>
      <c r="D3005" s="3">
        <v>5500.7573199999997</v>
      </c>
      <c r="E3005" s="3" t="s">
        <v>1849</v>
      </c>
    </row>
    <row r="3006" spans="1:5" x14ac:dyDescent="0.3">
      <c r="A3006" s="3">
        <v>300.39999999999998</v>
      </c>
      <c r="B3006" s="3">
        <v>11000.202149999999</v>
      </c>
      <c r="C3006" s="3" t="s">
        <v>1849</v>
      </c>
      <c r="D3006" s="3">
        <v>5500.6923800000004</v>
      </c>
      <c r="E3006" s="3" t="s">
        <v>1849</v>
      </c>
    </row>
    <row r="3007" spans="1:5" x14ac:dyDescent="0.3">
      <c r="A3007" s="3">
        <v>300.5</v>
      </c>
      <c r="B3007" s="3">
        <v>11000.184569999999</v>
      </c>
      <c r="C3007" s="3" t="s">
        <v>1849</v>
      </c>
      <c r="D3007" s="3">
        <v>5500.6328100000001</v>
      </c>
      <c r="E3007" s="3" t="s">
        <v>1849</v>
      </c>
    </row>
    <row r="3008" spans="1:5" x14ac:dyDescent="0.3">
      <c r="A3008" s="3">
        <v>300.60000000000002</v>
      </c>
      <c r="B3008" s="3">
        <v>11000.168949999999</v>
      </c>
      <c r="C3008" s="3" t="s">
        <v>1849</v>
      </c>
      <c r="D3008" s="3">
        <v>5500.5781299999999</v>
      </c>
      <c r="E3008" s="3" t="s">
        <v>1849</v>
      </c>
    </row>
    <row r="3009" spans="1:5" x14ac:dyDescent="0.3">
      <c r="A3009" s="3">
        <v>300.7</v>
      </c>
      <c r="B3009" s="3">
        <v>11000.1543</v>
      </c>
      <c r="C3009" s="3" t="s">
        <v>1849</v>
      </c>
      <c r="D3009" s="3">
        <v>5500.5283200000003</v>
      </c>
      <c r="E3009" s="3" t="s">
        <v>1849</v>
      </c>
    </row>
    <row r="3010" spans="1:5" x14ac:dyDescent="0.3">
      <c r="A3010" s="3">
        <v>300.8</v>
      </c>
      <c r="B3010" s="3">
        <v>11000.14063</v>
      </c>
      <c r="C3010" s="3" t="s">
        <v>1849</v>
      </c>
      <c r="D3010" s="3">
        <v>5500.4829099999997</v>
      </c>
      <c r="E3010" s="3" t="s">
        <v>1849</v>
      </c>
    </row>
    <row r="3011" spans="1:5" x14ac:dyDescent="0.3">
      <c r="A3011" s="3">
        <v>300.90100000000001</v>
      </c>
      <c r="B3011" s="3">
        <v>11000.128909999999</v>
      </c>
      <c r="C3011" s="3" t="s">
        <v>1849</v>
      </c>
      <c r="D3011" s="3">
        <v>5500.4414100000004</v>
      </c>
      <c r="E3011" s="3" t="s">
        <v>1849</v>
      </c>
    </row>
    <row r="3012" spans="1:5" x14ac:dyDescent="0.3">
      <c r="A3012" s="3">
        <v>301</v>
      </c>
      <c r="B3012" s="3">
        <v>11000.11816</v>
      </c>
      <c r="C3012" s="3" t="s">
        <v>1849</v>
      </c>
      <c r="D3012" s="3">
        <v>5500.4033200000003</v>
      </c>
      <c r="E3012" s="3" t="s">
        <v>1849</v>
      </c>
    </row>
    <row r="3013" spans="1:5" x14ac:dyDescent="0.3">
      <c r="A3013" s="3">
        <v>301.10000000000002</v>
      </c>
      <c r="B3013" s="3">
        <v>11000.108399999999</v>
      </c>
      <c r="C3013" s="3" t="s">
        <v>1849</v>
      </c>
      <c r="D3013" s="3">
        <v>5500.3686500000003</v>
      </c>
      <c r="E3013" s="3" t="s">
        <v>1849</v>
      </c>
    </row>
    <row r="3014" spans="1:5" x14ac:dyDescent="0.3">
      <c r="A3014" s="3">
        <v>301.2</v>
      </c>
      <c r="B3014" s="3">
        <v>11000.09863</v>
      </c>
      <c r="C3014" s="3" t="s">
        <v>1849</v>
      </c>
      <c r="D3014" s="3">
        <v>5500.33691</v>
      </c>
      <c r="E3014" s="3" t="s">
        <v>1849</v>
      </c>
    </row>
    <row r="3015" spans="1:5" x14ac:dyDescent="0.3">
      <c r="A3015" s="3">
        <v>301.3</v>
      </c>
      <c r="B3015" s="3">
        <v>11000.089840000001</v>
      </c>
      <c r="C3015" s="3" t="s">
        <v>1849</v>
      </c>
      <c r="D3015" s="3">
        <v>5500.3081099999999</v>
      </c>
      <c r="E3015" s="3" t="s">
        <v>1849</v>
      </c>
    </row>
    <row r="3016" spans="1:5" x14ac:dyDescent="0.3">
      <c r="A3016" s="3">
        <v>301.39999999999998</v>
      </c>
      <c r="B3016" s="3">
        <v>11000.08203</v>
      </c>
      <c r="C3016" s="3" t="s">
        <v>1849</v>
      </c>
      <c r="D3016" s="3">
        <v>5500.2817400000004</v>
      </c>
      <c r="E3016" s="3" t="s">
        <v>1849</v>
      </c>
    </row>
    <row r="3017" spans="1:5" x14ac:dyDescent="0.3">
      <c r="A3017" s="3">
        <v>301.5</v>
      </c>
      <c r="B3017" s="3">
        <v>11000.075199999999</v>
      </c>
      <c r="C3017" s="3" t="s">
        <v>1849</v>
      </c>
      <c r="D3017" s="3">
        <v>5500.2573199999997</v>
      </c>
      <c r="E3017" s="3" t="s">
        <v>1849</v>
      </c>
    </row>
    <row r="3018" spans="1:5" x14ac:dyDescent="0.3">
      <c r="A3018" s="3">
        <v>301.60700000000003</v>
      </c>
      <c r="B3018" s="3">
        <v>11000.068359999999</v>
      </c>
      <c r="C3018" s="3" t="s">
        <v>1849</v>
      </c>
      <c r="D3018" s="3">
        <v>5500.2353499999999</v>
      </c>
      <c r="E3018" s="3" t="s">
        <v>1849</v>
      </c>
    </row>
    <row r="3019" spans="1:5" x14ac:dyDescent="0.3">
      <c r="A3019" s="3">
        <v>301.7</v>
      </c>
      <c r="B3019" s="3">
        <v>11000.0625</v>
      </c>
      <c r="C3019" s="3" t="s">
        <v>1849</v>
      </c>
      <c r="D3019" s="3">
        <v>5500.21533</v>
      </c>
      <c r="E3019" s="3" t="s">
        <v>1849</v>
      </c>
    </row>
    <row r="3020" spans="1:5" x14ac:dyDescent="0.3">
      <c r="A3020" s="3">
        <v>301.81400000000002</v>
      </c>
      <c r="B3020" s="3">
        <v>11000.056640000001</v>
      </c>
      <c r="C3020" s="3" t="s">
        <v>1849</v>
      </c>
      <c r="D3020" s="3">
        <v>5500.1967800000002</v>
      </c>
      <c r="E3020" s="3" t="s">
        <v>1849</v>
      </c>
    </row>
    <row r="3021" spans="1:5" x14ac:dyDescent="0.3">
      <c r="A3021" s="3">
        <v>301.93200000000002</v>
      </c>
      <c r="B3021" s="3">
        <v>11000.05176</v>
      </c>
      <c r="C3021" s="3" t="s">
        <v>1849</v>
      </c>
      <c r="D3021" s="3">
        <v>5500.1796899999999</v>
      </c>
      <c r="E3021" s="3" t="s">
        <v>1849</v>
      </c>
    </row>
    <row r="3022" spans="1:5" x14ac:dyDescent="0.3">
      <c r="A3022" s="3">
        <v>302</v>
      </c>
      <c r="B3022" s="3">
        <v>11000.04688</v>
      </c>
      <c r="C3022" s="3" t="s">
        <v>1849</v>
      </c>
      <c r="D3022" s="3">
        <v>5500.1640600000001</v>
      </c>
      <c r="E3022" s="3" t="s">
        <v>1849</v>
      </c>
    </row>
    <row r="3023" spans="1:5" x14ac:dyDescent="0.3">
      <c r="A3023" s="3">
        <v>302.10000000000002</v>
      </c>
      <c r="B3023" s="3">
        <v>11000.04297</v>
      </c>
      <c r="C3023" s="3" t="s">
        <v>1849</v>
      </c>
      <c r="D3023" s="3">
        <v>5500.1499000000003</v>
      </c>
      <c r="E3023" s="3" t="s">
        <v>1849</v>
      </c>
    </row>
    <row r="3024" spans="1:5" x14ac:dyDescent="0.3">
      <c r="A3024" s="3">
        <v>302.2</v>
      </c>
      <c r="B3024" s="3">
        <v>11000.039059999999</v>
      </c>
      <c r="C3024" s="3" t="s">
        <v>1849</v>
      </c>
      <c r="D3024" s="3">
        <v>5500.1372099999999</v>
      </c>
      <c r="E3024" s="3" t="s">
        <v>1849</v>
      </c>
    </row>
    <row r="3025" spans="1:5" x14ac:dyDescent="0.3">
      <c r="A3025" s="3">
        <v>302.3</v>
      </c>
      <c r="B3025" s="3">
        <v>11000.03613</v>
      </c>
      <c r="C3025" s="3" t="s">
        <v>1849</v>
      </c>
      <c r="D3025" s="3">
        <v>5500.1254900000004</v>
      </c>
      <c r="E3025" s="3" t="s">
        <v>1849</v>
      </c>
    </row>
    <row r="3026" spans="1:5" x14ac:dyDescent="0.3">
      <c r="A3026" s="3">
        <v>302.39999999999998</v>
      </c>
      <c r="B3026" s="3">
        <v>11000.0332</v>
      </c>
      <c r="C3026" s="3" t="s">
        <v>1849</v>
      </c>
      <c r="D3026" s="3">
        <v>5500.1147499999997</v>
      </c>
      <c r="E3026" s="3" t="s">
        <v>1849</v>
      </c>
    </row>
    <row r="3027" spans="1:5" x14ac:dyDescent="0.3">
      <c r="A3027" s="3">
        <v>302.5</v>
      </c>
      <c r="B3027" s="3">
        <v>11000.030269999999</v>
      </c>
      <c r="C3027" s="3" t="s">
        <v>1849</v>
      </c>
      <c r="D3027" s="3">
        <v>5500.1049800000001</v>
      </c>
      <c r="E3027" s="3" t="s">
        <v>1849</v>
      </c>
    </row>
    <row r="3028" spans="1:5" x14ac:dyDescent="0.3">
      <c r="A3028" s="3">
        <v>302.62799999999999</v>
      </c>
      <c r="B3028" s="3">
        <v>11000.027340000001</v>
      </c>
      <c r="C3028" s="3" t="s">
        <v>1849</v>
      </c>
      <c r="D3028" s="3">
        <v>5500.0956999999999</v>
      </c>
      <c r="E3028" s="3" t="s">
        <v>1849</v>
      </c>
    </row>
    <row r="3029" spans="1:5" x14ac:dyDescent="0.3">
      <c r="A3029" s="3">
        <v>302.70499999999998</v>
      </c>
      <c r="B3029" s="3">
        <v>11000.025390000001</v>
      </c>
      <c r="C3029" s="3" t="s">
        <v>1849</v>
      </c>
      <c r="D3029" s="3">
        <v>5500.0874000000003</v>
      </c>
      <c r="E3029" s="3" t="s">
        <v>1849</v>
      </c>
    </row>
    <row r="3030" spans="1:5" x14ac:dyDescent="0.3">
      <c r="A3030" s="3">
        <v>302.8</v>
      </c>
      <c r="B3030" s="3">
        <v>11000.023440000001</v>
      </c>
      <c r="C3030" s="3" t="s">
        <v>1849</v>
      </c>
      <c r="D3030" s="3">
        <v>5500.0800799999997</v>
      </c>
      <c r="E3030" s="3" t="s">
        <v>1849</v>
      </c>
    </row>
    <row r="3031" spans="1:5" x14ac:dyDescent="0.3">
      <c r="A3031" s="3">
        <v>302.89999999999998</v>
      </c>
      <c r="B3031" s="3">
        <v>11000.021479999999</v>
      </c>
      <c r="C3031" s="3" t="s">
        <v>1849</v>
      </c>
      <c r="D3031" s="3">
        <v>5500.0732399999997</v>
      </c>
      <c r="E3031" s="3" t="s">
        <v>1849</v>
      </c>
    </row>
    <row r="3032" spans="1:5" x14ac:dyDescent="0.3">
      <c r="A3032" s="3">
        <v>303</v>
      </c>
      <c r="B3032" s="3">
        <v>11000.01953</v>
      </c>
      <c r="C3032" s="3" t="s">
        <v>1849</v>
      </c>
      <c r="D3032" s="3">
        <v>5500.0668900000001</v>
      </c>
      <c r="E3032" s="3" t="s">
        <v>1849</v>
      </c>
    </row>
    <row r="3033" spans="1:5" x14ac:dyDescent="0.3">
      <c r="A3033" s="3">
        <v>303.10000000000002</v>
      </c>
      <c r="B3033" s="3">
        <v>11000.01758</v>
      </c>
      <c r="C3033" s="3" t="s">
        <v>1849</v>
      </c>
      <c r="D3033" s="3">
        <v>5500.0610399999996</v>
      </c>
      <c r="E3033" s="3" t="s">
        <v>1849</v>
      </c>
    </row>
    <row r="3034" spans="1:5" x14ac:dyDescent="0.3">
      <c r="A3034" s="3">
        <v>303.2</v>
      </c>
      <c r="B3034" s="3">
        <v>11000.01563</v>
      </c>
      <c r="C3034" s="3" t="s">
        <v>1849</v>
      </c>
      <c r="D3034" s="3">
        <v>5500.05566</v>
      </c>
      <c r="E3034" s="3" t="s">
        <v>1849</v>
      </c>
    </row>
    <row r="3035" spans="1:5" x14ac:dyDescent="0.3">
      <c r="A3035" s="3">
        <v>303.334</v>
      </c>
      <c r="B3035" s="3">
        <v>11000.014649999999</v>
      </c>
      <c r="C3035" s="3" t="s">
        <v>1849</v>
      </c>
      <c r="D3035" s="3">
        <v>5500.0507799999996</v>
      </c>
      <c r="E3035" s="3" t="s">
        <v>1849</v>
      </c>
    </row>
    <row r="3036" spans="1:5" x14ac:dyDescent="0.3">
      <c r="A3036" s="3">
        <v>303.39999999999998</v>
      </c>
      <c r="B3036" s="3">
        <v>11000.01367</v>
      </c>
      <c r="C3036" s="3" t="s">
        <v>1849</v>
      </c>
      <c r="D3036" s="3">
        <v>5500.0463900000004</v>
      </c>
      <c r="E3036" s="3" t="s">
        <v>1849</v>
      </c>
    </row>
    <row r="3037" spans="1:5" x14ac:dyDescent="0.3">
      <c r="A3037" s="3">
        <v>303.5</v>
      </c>
      <c r="B3037" s="3">
        <v>11000.012699999999</v>
      </c>
      <c r="C3037" s="3" t="s">
        <v>1849</v>
      </c>
      <c r="D3037" s="3">
        <v>5500.0424800000001</v>
      </c>
      <c r="E3037" s="3" t="s">
        <v>1849</v>
      </c>
    </row>
    <row r="3038" spans="1:5" x14ac:dyDescent="0.3">
      <c r="A3038" s="3">
        <v>303.60000000000002</v>
      </c>
      <c r="B3038" s="3">
        <v>11000.01172</v>
      </c>
      <c r="C3038" s="3" t="s">
        <v>1849</v>
      </c>
      <c r="D3038" s="3">
        <v>5500.0390600000001</v>
      </c>
      <c r="E3038" s="3" t="s">
        <v>1849</v>
      </c>
    </row>
    <row r="3039" spans="1:5" x14ac:dyDescent="0.3">
      <c r="A3039" s="3">
        <v>303.7</v>
      </c>
      <c r="B3039" s="3">
        <v>11000.01074</v>
      </c>
      <c r="C3039" s="3" t="s">
        <v>1849</v>
      </c>
      <c r="D3039" s="3">
        <v>5500.0356400000001</v>
      </c>
      <c r="E3039" s="3" t="s">
        <v>1849</v>
      </c>
    </row>
    <row r="3040" spans="1:5" x14ac:dyDescent="0.3">
      <c r="A3040" s="3">
        <v>303.81900000000002</v>
      </c>
      <c r="B3040" s="3">
        <v>11000.009770000001</v>
      </c>
      <c r="C3040" s="3" t="s">
        <v>1849</v>
      </c>
      <c r="D3040" s="3">
        <v>5500.0327100000004</v>
      </c>
      <c r="E3040" s="3" t="s">
        <v>1849</v>
      </c>
    </row>
    <row r="3041" spans="1:5" x14ac:dyDescent="0.3">
      <c r="A3041" s="3">
        <v>303.89999999999998</v>
      </c>
      <c r="B3041" s="3">
        <v>11000.00879</v>
      </c>
      <c r="C3041" s="3" t="s">
        <v>1849</v>
      </c>
      <c r="D3041" s="3">
        <v>5500.0297899999996</v>
      </c>
      <c r="E3041" s="3" t="s">
        <v>1849</v>
      </c>
    </row>
    <row r="3042" spans="1:5" x14ac:dyDescent="0.3">
      <c r="A3042" s="3">
        <v>304</v>
      </c>
      <c r="B3042" s="3">
        <v>11000.007809999999</v>
      </c>
      <c r="C3042" s="3" t="s">
        <v>1849</v>
      </c>
      <c r="D3042" s="3">
        <v>5500.0273399999996</v>
      </c>
      <c r="E3042" s="3" t="s">
        <v>1849</v>
      </c>
    </row>
    <row r="3043" spans="1:5" x14ac:dyDescent="0.3">
      <c r="A3043" s="3">
        <v>304.13799999999998</v>
      </c>
      <c r="B3043" s="3">
        <v>11000.00684</v>
      </c>
      <c r="C3043" s="3" t="s">
        <v>1849</v>
      </c>
      <c r="D3043" s="3">
        <v>5500.0249000000003</v>
      </c>
      <c r="E3043" s="3" t="s">
        <v>1849</v>
      </c>
    </row>
    <row r="3044" spans="1:5" x14ac:dyDescent="0.3">
      <c r="A3044" s="3">
        <v>304.20800000000003</v>
      </c>
      <c r="B3044" s="3">
        <v>11000.005859999999</v>
      </c>
      <c r="C3044" s="3" t="s">
        <v>1849</v>
      </c>
      <c r="D3044" s="3">
        <v>5500.0229499999996</v>
      </c>
      <c r="E3044" s="3" t="s">
        <v>1849</v>
      </c>
    </row>
    <row r="3045" spans="1:5" x14ac:dyDescent="0.3">
      <c r="A3045" s="3">
        <v>304.3</v>
      </c>
      <c r="B3045" s="3">
        <v>11000.00488</v>
      </c>
      <c r="C3045" s="3" t="s">
        <v>1849</v>
      </c>
      <c r="D3045" s="3">
        <v>5500.0209999999997</v>
      </c>
      <c r="E3045" s="3" t="s">
        <v>1849</v>
      </c>
    </row>
    <row r="3046" spans="1:5" x14ac:dyDescent="0.3">
      <c r="A3046" s="3">
        <v>304.39999999999998</v>
      </c>
      <c r="B3046" s="3">
        <v>11000.00488</v>
      </c>
      <c r="C3046" s="3" t="s">
        <v>1849</v>
      </c>
      <c r="D3046" s="3">
        <v>5500.0190400000001</v>
      </c>
      <c r="E3046" s="3" t="s">
        <v>1849</v>
      </c>
    </row>
    <row r="3047" spans="1:5" x14ac:dyDescent="0.3">
      <c r="A3047" s="3">
        <v>304.5</v>
      </c>
      <c r="B3047" s="3">
        <v>11000.00488</v>
      </c>
      <c r="C3047" s="3" t="s">
        <v>1849</v>
      </c>
      <c r="D3047" s="3">
        <v>5500.0175799999997</v>
      </c>
      <c r="E3047" s="3" t="s">
        <v>1849</v>
      </c>
    </row>
    <row r="3048" spans="1:5" x14ac:dyDescent="0.3">
      <c r="A3048" s="3">
        <v>304.60000000000002</v>
      </c>
      <c r="B3048" s="3">
        <v>11000.00488</v>
      </c>
      <c r="C3048" s="3" t="s">
        <v>1849</v>
      </c>
      <c r="D3048" s="3">
        <v>5500.0161099999996</v>
      </c>
      <c r="E3048" s="3" t="s">
        <v>1849</v>
      </c>
    </row>
    <row r="3049" spans="1:5" x14ac:dyDescent="0.3">
      <c r="A3049" s="3">
        <v>304.7</v>
      </c>
      <c r="B3049" s="3">
        <v>11000.00488</v>
      </c>
      <c r="C3049" s="3" t="s">
        <v>1849</v>
      </c>
      <c r="D3049" s="3">
        <v>5500.0146500000001</v>
      </c>
      <c r="E3049" s="3" t="s">
        <v>1849</v>
      </c>
    </row>
    <row r="3050" spans="1:5" x14ac:dyDescent="0.3">
      <c r="A3050" s="3">
        <v>304.80099999999999</v>
      </c>
      <c r="B3050" s="3">
        <v>11000.00488</v>
      </c>
      <c r="C3050" s="3" t="s">
        <v>1849</v>
      </c>
      <c r="D3050" s="3">
        <v>5500.0131799999999</v>
      </c>
      <c r="E3050" s="3" t="s">
        <v>1849</v>
      </c>
    </row>
    <row r="3051" spans="1:5" x14ac:dyDescent="0.3">
      <c r="A3051" s="3">
        <v>304.89999999999998</v>
      </c>
      <c r="B3051" s="3">
        <v>11000.00488</v>
      </c>
      <c r="C3051" s="3" t="s">
        <v>1849</v>
      </c>
      <c r="D3051" s="3">
        <v>5500.0122099999999</v>
      </c>
      <c r="E3051" s="3" t="s">
        <v>1849</v>
      </c>
    </row>
    <row r="3052" spans="1:5" x14ac:dyDescent="0.3">
      <c r="A3052" s="3">
        <v>305</v>
      </c>
      <c r="B3052" s="3">
        <v>11000.00488</v>
      </c>
      <c r="C3052" s="3" t="s">
        <v>1849</v>
      </c>
      <c r="D3052" s="3">
        <v>5500.0112300000001</v>
      </c>
      <c r="E3052" s="3" t="s">
        <v>1849</v>
      </c>
    </row>
    <row r="3053" spans="1:5" x14ac:dyDescent="0.3">
      <c r="A3053" s="3">
        <v>305.10000000000002</v>
      </c>
      <c r="B3053" s="3">
        <v>11000.00488</v>
      </c>
      <c r="C3053" s="3" t="s">
        <v>1849</v>
      </c>
      <c r="D3053" s="3">
        <v>5500.0102500000003</v>
      </c>
      <c r="E3053" s="3" t="s">
        <v>1849</v>
      </c>
    </row>
    <row r="3054" spans="1:5" x14ac:dyDescent="0.3">
      <c r="A3054" s="3">
        <v>305.2</v>
      </c>
      <c r="B3054" s="3">
        <v>11000.00488</v>
      </c>
      <c r="C3054" s="3" t="s">
        <v>1849</v>
      </c>
      <c r="D3054" s="3">
        <v>5500.0092800000002</v>
      </c>
      <c r="E3054" s="3" t="s">
        <v>1849</v>
      </c>
    </row>
    <row r="3055" spans="1:5" x14ac:dyDescent="0.3">
      <c r="A3055" s="3">
        <v>305.3</v>
      </c>
      <c r="B3055" s="3">
        <v>11000.00488</v>
      </c>
      <c r="C3055" s="3" t="s">
        <v>1849</v>
      </c>
      <c r="D3055" s="3">
        <v>5500.0083000000004</v>
      </c>
      <c r="E3055" s="3" t="s">
        <v>1849</v>
      </c>
    </row>
    <row r="3056" spans="1:5" x14ac:dyDescent="0.3">
      <c r="A3056" s="3">
        <v>305.39999999999998</v>
      </c>
      <c r="B3056" s="3">
        <v>11000.00488</v>
      </c>
      <c r="C3056" s="3" t="s">
        <v>1849</v>
      </c>
      <c r="D3056" s="3">
        <v>5500.0078100000001</v>
      </c>
      <c r="E3056" s="3" t="s">
        <v>1849</v>
      </c>
    </row>
    <row r="3057" spans="1:5" x14ac:dyDescent="0.3">
      <c r="A3057" s="3">
        <v>305.51299999999998</v>
      </c>
      <c r="B3057" s="3">
        <v>11000.00488</v>
      </c>
      <c r="C3057" s="3" t="s">
        <v>1849</v>
      </c>
      <c r="D3057" s="3">
        <v>5500.0073199999997</v>
      </c>
      <c r="E3057" s="3" t="s">
        <v>1849</v>
      </c>
    </row>
    <row r="3058" spans="1:5" x14ac:dyDescent="0.3">
      <c r="A3058" s="3">
        <v>305.60000000000002</v>
      </c>
      <c r="B3058" s="3">
        <v>11000.00488</v>
      </c>
      <c r="C3058" s="3" t="s">
        <v>1849</v>
      </c>
      <c r="D3058" s="3">
        <v>5500.00684</v>
      </c>
      <c r="E3058" s="3" t="s">
        <v>1849</v>
      </c>
    </row>
    <row r="3059" spans="1:5" x14ac:dyDescent="0.3">
      <c r="A3059" s="3">
        <v>305.70100000000002</v>
      </c>
      <c r="B3059" s="3">
        <v>11000.00488</v>
      </c>
      <c r="C3059" s="3" t="s">
        <v>1849</v>
      </c>
      <c r="D3059" s="3">
        <v>5500.0063499999997</v>
      </c>
      <c r="E3059" s="3" t="s">
        <v>1849</v>
      </c>
    </row>
    <row r="3060" spans="1:5" x14ac:dyDescent="0.3">
      <c r="A3060" s="3">
        <v>305.8</v>
      </c>
      <c r="B3060" s="3">
        <v>11000.00488</v>
      </c>
      <c r="C3060" s="3" t="s">
        <v>1849</v>
      </c>
      <c r="D3060" s="3">
        <v>5500.0058600000002</v>
      </c>
      <c r="E3060" s="3" t="s">
        <v>1849</v>
      </c>
    </row>
    <row r="3061" spans="1:5" x14ac:dyDescent="0.3">
      <c r="A3061" s="3">
        <v>305.89999999999998</v>
      </c>
      <c r="B3061" s="3">
        <v>11000.00488</v>
      </c>
      <c r="C3061" s="3" t="s">
        <v>1849</v>
      </c>
      <c r="D3061" s="3">
        <v>5500.0053699999999</v>
      </c>
      <c r="E3061" s="3" t="s">
        <v>1849</v>
      </c>
    </row>
    <row r="3062" spans="1:5" x14ac:dyDescent="0.3">
      <c r="A3062" s="3">
        <v>306</v>
      </c>
      <c r="B3062" s="3">
        <v>11000.00488</v>
      </c>
      <c r="C3062" s="3" t="s">
        <v>1849</v>
      </c>
      <c r="D3062" s="3">
        <v>5500.0048800000004</v>
      </c>
      <c r="E3062" s="3" t="s">
        <v>1849</v>
      </c>
    </row>
    <row r="3063" spans="1:5" x14ac:dyDescent="0.3">
      <c r="A3063" s="3">
        <v>306.10000000000002</v>
      </c>
      <c r="B3063" s="3">
        <v>11000.00488</v>
      </c>
      <c r="C3063" s="3" t="s">
        <v>1849</v>
      </c>
      <c r="D3063" s="3">
        <v>5500.0043900000001</v>
      </c>
      <c r="E3063" s="3" t="s">
        <v>1849</v>
      </c>
    </row>
    <row r="3064" spans="1:5" x14ac:dyDescent="0.3">
      <c r="A3064" s="3">
        <v>306.2</v>
      </c>
      <c r="B3064" s="3">
        <v>11000.00488</v>
      </c>
      <c r="C3064" s="3" t="s">
        <v>1849</v>
      </c>
      <c r="D3064" s="3">
        <v>5500.0039100000004</v>
      </c>
      <c r="E3064" s="3" t="s">
        <v>1849</v>
      </c>
    </row>
    <row r="3065" spans="1:5" x14ac:dyDescent="0.3">
      <c r="A3065" s="3">
        <v>306.3</v>
      </c>
      <c r="B3065" s="3">
        <v>11000.00488</v>
      </c>
      <c r="C3065" s="3" t="s">
        <v>1849</v>
      </c>
      <c r="D3065" s="3">
        <v>5500.00342</v>
      </c>
      <c r="E3065" s="3" t="s">
        <v>1849</v>
      </c>
    </row>
    <row r="3066" spans="1:5" x14ac:dyDescent="0.3">
      <c r="A3066" s="3">
        <v>306.39999999999998</v>
      </c>
      <c r="B3066" s="3">
        <v>11000.00488</v>
      </c>
      <c r="C3066" s="3" t="s">
        <v>1849</v>
      </c>
      <c r="D3066" s="3">
        <v>5500.0029299999997</v>
      </c>
      <c r="E3066" s="3" t="s">
        <v>1849</v>
      </c>
    </row>
    <row r="3067" spans="1:5" x14ac:dyDescent="0.3">
      <c r="A3067" s="3">
        <v>306.5</v>
      </c>
      <c r="B3067" s="3">
        <v>11000.00488</v>
      </c>
      <c r="C3067" s="3" t="s">
        <v>1849</v>
      </c>
      <c r="D3067" s="3">
        <v>5500.0024400000002</v>
      </c>
      <c r="E3067" s="3" t="s">
        <v>1849</v>
      </c>
    </row>
    <row r="3068" spans="1:5" x14ac:dyDescent="0.3">
      <c r="A3068" s="3">
        <v>306.60000000000002</v>
      </c>
      <c r="B3068" s="3">
        <v>11000.00488</v>
      </c>
      <c r="C3068" s="3" t="s">
        <v>1849</v>
      </c>
      <c r="D3068" s="3">
        <v>5500.0024400000002</v>
      </c>
      <c r="E3068" s="3" t="s">
        <v>1849</v>
      </c>
    </row>
    <row r="3069" spans="1:5" x14ac:dyDescent="0.3">
      <c r="A3069" s="3">
        <v>306.7</v>
      </c>
      <c r="B3069" s="3">
        <v>11000.00488</v>
      </c>
      <c r="C3069" s="3" t="s">
        <v>1849</v>
      </c>
      <c r="D3069" s="3">
        <v>5500.0024400000002</v>
      </c>
      <c r="E3069" s="3" t="s">
        <v>1849</v>
      </c>
    </row>
    <row r="3070" spans="1:5" x14ac:dyDescent="0.3">
      <c r="A3070" s="3">
        <v>306.8</v>
      </c>
      <c r="B3070" s="3">
        <v>11000.00488</v>
      </c>
      <c r="C3070" s="3" t="s">
        <v>1849</v>
      </c>
      <c r="D3070" s="3">
        <v>5500.0024400000002</v>
      </c>
      <c r="E3070" s="3" t="s">
        <v>1849</v>
      </c>
    </row>
    <row r="3071" spans="1:5" x14ac:dyDescent="0.3">
      <c r="A3071" s="3">
        <v>306.89999999999998</v>
      </c>
      <c r="B3071" s="3">
        <v>11000.00488</v>
      </c>
      <c r="C3071" s="3" t="s">
        <v>1849</v>
      </c>
      <c r="D3071" s="3">
        <v>5500.0024400000002</v>
      </c>
      <c r="E3071" s="3" t="s">
        <v>1849</v>
      </c>
    </row>
    <row r="3072" spans="1:5" x14ac:dyDescent="0.3">
      <c r="A3072" s="3">
        <v>307</v>
      </c>
      <c r="B3072" s="3">
        <v>11000.00488</v>
      </c>
      <c r="C3072" s="3" t="s">
        <v>1849</v>
      </c>
      <c r="D3072" s="3">
        <v>5500.0024400000002</v>
      </c>
      <c r="E3072" s="3" t="s">
        <v>1849</v>
      </c>
    </row>
    <row r="3073" spans="1:5" x14ac:dyDescent="0.3">
      <c r="A3073" s="3">
        <v>307.10000000000002</v>
      </c>
      <c r="B3073" s="3">
        <v>11000.00488</v>
      </c>
      <c r="C3073" s="3" t="s">
        <v>1849</v>
      </c>
      <c r="D3073" s="3">
        <v>5500.0024400000002</v>
      </c>
      <c r="E3073" s="3" t="s">
        <v>1849</v>
      </c>
    </row>
    <row r="3074" spans="1:5" x14ac:dyDescent="0.3">
      <c r="A3074" s="3">
        <v>307.2</v>
      </c>
      <c r="B3074" s="3">
        <v>11000.00488</v>
      </c>
      <c r="C3074" s="3" t="s">
        <v>1849</v>
      </c>
      <c r="D3074" s="3">
        <v>5500.0024400000002</v>
      </c>
      <c r="E3074" s="3" t="s">
        <v>1849</v>
      </c>
    </row>
    <row r="3075" spans="1:5" x14ac:dyDescent="0.3">
      <c r="A3075" s="3">
        <v>307.3</v>
      </c>
      <c r="B3075" s="3">
        <v>11000.00488</v>
      </c>
      <c r="C3075" s="3" t="s">
        <v>1849</v>
      </c>
      <c r="D3075" s="3">
        <v>5500.0024400000002</v>
      </c>
      <c r="E3075" s="3" t="s">
        <v>1849</v>
      </c>
    </row>
    <row r="3076" spans="1:5" x14ac:dyDescent="0.3">
      <c r="A3076" s="3">
        <v>307.39999999999998</v>
      </c>
      <c r="B3076" s="3">
        <v>11000.00488</v>
      </c>
      <c r="C3076" s="3" t="s">
        <v>1849</v>
      </c>
      <c r="D3076" s="3">
        <v>5500.0024400000002</v>
      </c>
      <c r="E3076" s="3" t="s">
        <v>1849</v>
      </c>
    </row>
    <row r="3077" spans="1:5" x14ac:dyDescent="0.3">
      <c r="A3077" s="3">
        <v>307.5</v>
      </c>
      <c r="B3077" s="3">
        <v>11000.00488</v>
      </c>
      <c r="C3077" s="3" t="s">
        <v>1849</v>
      </c>
      <c r="D3077" s="3">
        <v>5500.0024400000002</v>
      </c>
      <c r="E3077" s="3" t="s">
        <v>1849</v>
      </c>
    </row>
    <row r="3078" spans="1:5" x14ac:dyDescent="0.3">
      <c r="A3078" s="3">
        <v>307.60000000000002</v>
      </c>
      <c r="B3078" s="3">
        <v>11000.00488</v>
      </c>
      <c r="C3078" s="3" t="s">
        <v>1849</v>
      </c>
      <c r="D3078" s="3">
        <v>5500.0024400000002</v>
      </c>
      <c r="E3078" s="3" t="s">
        <v>1849</v>
      </c>
    </row>
    <row r="3079" spans="1:5" x14ac:dyDescent="0.3">
      <c r="A3079" s="3">
        <v>307.7</v>
      </c>
      <c r="B3079" s="3">
        <v>11000.00488</v>
      </c>
      <c r="C3079" s="3" t="s">
        <v>1849</v>
      </c>
      <c r="D3079" s="3">
        <v>5500.0024400000002</v>
      </c>
      <c r="E3079" s="3" t="s">
        <v>1849</v>
      </c>
    </row>
    <row r="3080" spans="1:5" x14ac:dyDescent="0.3">
      <c r="A3080" s="3">
        <v>307.8</v>
      </c>
      <c r="B3080" s="3">
        <v>11000.00488</v>
      </c>
      <c r="C3080" s="3" t="s">
        <v>1849</v>
      </c>
      <c r="D3080" s="3">
        <v>5500.0024400000002</v>
      </c>
      <c r="E3080" s="3" t="s">
        <v>1849</v>
      </c>
    </row>
    <row r="3081" spans="1:5" x14ac:dyDescent="0.3">
      <c r="A3081" s="3">
        <v>307.90100000000001</v>
      </c>
      <c r="B3081" s="3">
        <v>11000.00488</v>
      </c>
      <c r="C3081" s="3" t="s">
        <v>1849</v>
      </c>
      <c r="D3081" s="3">
        <v>5500.0024400000002</v>
      </c>
      <c r="E3081" s="3" t="s">
        <v>1849</v>
      </c>
    </row>
    <row r="3082" spans="1:5" x14ac:dyDescent="0.3">
      <c r="A3082" s="3">
        <v>308</v>
      </c>
      <c r="B3082" s="3">
        <v>11000.00488</v>
      </c>
      <c r="C3082" s="3" t="s">
        <v>1849</v>
      </c>
      <c r="D3082" s="3">
        <v>5500.0024400000002</v>
      </c>
      <c r="E3082" s="3" t="s">
        <v>1849</v>
      </c>
    </row>
    <row r="3083" spans="1:5" x14ac:dyDescent="0.3">
      <c r="A3083" s="3">
        <v>308.10000000000002</v>
      </c>
      <c r="B3083" s="3">
        <v>11000.00488</v>
      </c>
      <c r="C3083" s="3" t="s">
        <v>1849</v>
      </c>
      <c r="D3083" s="3">
        <v>5500.0024400000002</v>
      </c>
      <c r="E3083" s="3" t="s">
        <v>1849</v>
      </c>
    </row>
    <row r="3084" spans="1:5" x14ac:dyDescent="0.3">
      <c r="A3084" s="3">
        <v>308.2</v>
      </c>
      <c r="B3084" s="3">
        <v>11000.00488</v>
      </c>
      <c r="C3084" s="3" t="s">
        <v>1849</v>
      </c>
      <c r="D3084" s="3">
        <v>5500.0024400000002</v>
      </c>
      <c r="E3084" s="3" t="s">
        <v>1849</v>
      </c>
    </row>
    <row r="3085" spans="1:5" x14ac:dyDescent="0.3">
      <c r="A3085" s="3">
        <v>308.3</v>
      </c>
      <c r="B3085" s="3">
        <v>11000.00488</v>
      </c>
      <c r="C3085" s="3" t="s">
        <v>1849</v>
      </c>
      <c r="D3085" s="3">
        <v>5500.0024400000002</v>
      </c>
      <c r="E3085" s="3" t="s">
        <v>1849</v>
      </c>
    </row>
    <row r="3086" spans="1:5" x14ac:dyDescent="0.3">
      <c r="A3086" s="3">
        <v>308.39999999999998</v>
      </c>
      <c r="B3086" s="3">
        <v>11000.00488</v>
      </c>
      <c r="C3086" s="3" t="s">
        <v>1849</v>
      </c>
      <c r="D3086" s="3">
        <v>5500.0024400000002</v>
      </c>
      <c r="E3086" s="3" t="s">
        <v>1849</v>
      </c>
    </row>
    <row r="3087" spans="1:5" x14ac:dyDescent="0.3">
      <c r="A3087" s="3">
        <v>308.5</v>
      </c>
      <c r="B3087" s="3">
        <v>11000.00488</v>
      </c>
      <c r="C3087" s="3" t="s">
        <v>1849</v>
      </c>
      <c r="D3087" s="3">
        <v>5500.0024400000002</v>
      </c>
      <c r="E3087" s="3" t="s">
        <v>1849</v>
      </c>
    </row>
    <row r="3088" spans="1:5" x14ac:dyDescent="0.3">
      <c r="A3088" s="3">
        <v>308.60000000000002</v>
      </c>
      <c r="B3088" s="3">
        <v>11000.00488</v>
      </c>
      <c r="C3088" s="3" t="s">
        <v>1849</v>
      </c>
      <c r="D3088" s="3">
        <v>5500.0024400000002</v>
      </c>
      <c r="E3088" s="3" t="s">
        <v>1849</v>
      </c>
    </row>
    <row r="3089" spans="1:5" x14ac:dyDescent="0.3">
      <c r="A3089" s="3">
        <v>308.7</v>
      </c>
      <c r="B3089" s="3">
        <v>11000.00488</v>
      </c>
      <c r="C3089" s="3" t="s">
        <v>1849</v>
      </c>
      <c r="D3089" s="3">
        <v>5500.0024400000002</v>
      </c>
      <c r="E3089" s="3" t="s">
        <v>1849</v>
      </c>
    </row>
    <row r="3090" spans="1:5" x14ac:dyDescent="0.3">
      <c r="A3090" s="3">
        <v>308.8</v>
      </c>
      <c r="B3090" s="3">
        <v>11000.00488</v>
      </c>
      <c r="C3090" s="3" t="s">
        <v>1849</v>
      </c>
      <c r="D3090" s="3">
        <v>5500.0024400000002</v>
      </c>
      <c r="E3090" s="3" t="s">
        <v>1849</v>
      </c>
    </row>
    <row r="3091" spans="1:5" x14ac:dyDescent="0.3">
      <c r="A3091" s="3">
        <v>308.89999999999998</v>
      </c>
      <c r="B3091" s="3">
        <v>11000.00488</v>
      </c>
      <c r="C3091" s="3" t="s">
        <v>1849</v>
      </c>
      <c r="D3091" s="3">
        <v>5500.0024400000002</v>
      </c>
      <c r="E3091" s="3" t="s">
        <v>1849</v>
      </c>
    </row>
    <row r="3092" spans="1:5" x14ac:dyDescent="0.3">
      <c r="A3092" s="3">
        <v>309</v>
      </c>
      <c r="B3092" s="3">
        <v>11000.00488</v>
      </c>
      <c r="C3092" s="3" t="s">
        <v>1849</v>
      </c>
      <c r="D3092" s="3">
        <v>5500.0024400000002</v>
      </c>
      <c r="E3092" s="3" t="s">
        <v>1849</v>
      </c>
    </row>
    <row r="3093" spans="1:5" x14ac:dyDescent="0.3">
      <c r="A3093" s="3">
        <v>309.10000000000002</v>
      </c>
      <c r="B3093" s="3">
        <v>11000.00488</v>
      </c>
      <c r="C3093" s="3" t="s">
        <v>1849</v>
      </c>
      <c r="D3093" s="3">
        <v>5500.0024400000002</v>
      </c>
      <c r="E3093" s="3" t="s">
        <v>1849</v>
      </c>
    </row>
    <row r="3094" spans="1:5" x14ac:dyDescent="0.3">
      <c r="A3094" s="3">
        <v>309.2</v>
      </c>
      <c r="B3094" s="3">
        <v>11000.00488</v>
      </c>
      <c r="C3094" s="3" t="s">
        <v>1849</v>
      </c>
      <c r="D3094" s="3">
        <v>5500.0024400000002</v>
      </c>
      <c r="E3094" s="3" t="s">
        <v>1849</v>
      </c>
    </row>
    <row r="3095" spans="1:5" x14ac:dyDescent="0.3">
      <c r="A3095" s="3">
        <v>309.3</v>
      </c>
      <c r="B3095" s="3">
        <v>11000.00488</v>
      </c>
      <c r="C3095" s="3" t="s">
        <v>1849</v>
      </c>
      <c r="D3095" s="3">
        <v>5500.0024400000002</v>
      </c>
      <c r="E3095" s="3" t="s">
        <v>1849</v>
      </c>
    </row>
    <row r="3096" spans="1:5" x14ac:dyDescent="0.3">
      <c r="A3096" s="3">
        <v>309.39999999999998</v>
      </c>
      <c r="B3096" s="3">
        <v>11000.00488</v>
      </c>
      <c r="C3096" s="3" t="s">
        <v>1849</v>
      </c>
      <c r="D3096" s="3">
        <v>5500.0024400000002</v>
      </c>
      <c r="E3096" s="3" t="s">
        <v>1849</v>
      </c>
    </row>
    <row r="3097" spans="1:5" x14ac:dyDescent="0.3">
      <c r="A3097" s="3">
        <v>309.5</v>
      </c>
      <c r="B3097" s="3">
        <v>11000.00488</v>
      </c>
      <c r="C3097" s="3" t="s">
        <v>1849</v>
      </c>
      <c r="D3097" s="3">
        <v>5500.0024400000002</v>
      </c>
      <c r="E3097" s="3" t="s">
        <v>1849</v>
      </c>
    </row>
    <row r="3098" spans="1:5" x14ac:dyDescent="0.3">
      <c r="A3098" s="3">
        <v>309.60000000000002</v>
      </c>
      <c r="B3098" s="3">
        <v>11000.00488</v>
      </c>
      <c r="C3098" s="3" t="s">
        <v>1849</v>
      </c>
      <c r="D3098" s="3">
        <v>5500.0024400000002</v>
      </c>
      <c r="E3098" s="3" t="s">
        <v>1849</v>
      </c>
    </row>
    <row r="3099" spans="1:5" x14ac:dyDescent="0.3">
      <c r="A3099" s="3">
        <v>309.7</v>
      </c>
      <c r="B3099" s="3">
        <v>11000.00488</v>
      </c>
      <c r="C3099" s="3" t="s">
        <v>1849</v>
      </c>
      <c r="D3099" s="3">
        <v>5500.0024400000002</v>
      </c>
      <c r="E3099" s="3" t="s">
        <v>1849</v>
      </c>
    </row>
    <row r="3100" spans="1:5" x14ac:dyDescent="0.3">
      <c r="A3100" s="3">
        <v>309.8</v>
      </c>
      <c r="B3100" s="3">
        <v>11000.00488</v>
      </c>
      <c r="C3100" s="3" t="s">
        <v>1849</v>
      </c>
      <c r="D3100" s="3">
        <v>5500.0024400000002</v>
      </c>
      <c r="E3100" s="3" t="s">
        <v>1849</v>
      </c>
    </row>
    <row r="3101" spans="1:5" x14ac:dyDescent="0.3">
      <c r="A3101" s="3">
        <v>309.89999999999998</v>
      </c>
      <c r="B3101" s="3">
        <v>11000.00488</v>
      </c>
      <c r="C3101" s="3" t="s">
        <v>1849</v>
      </c>
      <c r="D3101" s="3">
        <v>5500.0024400000002</v>
      </c>
      <c r="E3101" s="3" t="s">
        <v>1849</v>
      </c>
    </row>
    <row r="3102" spans="1:5" x14ac:dyDescent="0.3">
      <c r="A3102" s="3">
        <v>310</v>
      </c>
      <c r="B3102" s="3">
        <v>11000.00488</v>
      </c>
      <c r="C3102" s="3" t="s">
        <v>1849</v>
      </c>
      <c r="D3102" s="3">
        <v>5500.0024400000002</v>
      </c>
      <c r="E3102" s="3" t="s">
        <v>1849</v>
      </c>
    </row>
    <row r="3103" spans="1:5" x14ac:dyDescent="0.3">
      <c r="A3103" s="3">
        <v>310.10000000000002</v>
      </c>
      <c r="B3103" s="3">
        <v>11000.00488</v>
      </c>
      <c r="C3103" s="3" t="s">
        <v>1849</v>
      </c>
      <c r="D3103" s="3">
        <v>5500.0024400000002</v>
      </c>
      <c r="E3103" s="3" t="s">
        <v>1849</v>
      </c>
    </row>
    <row r="3104" spans="1:5" x14ac:dyDescent="0.3">
      <c r="A3104" s="3">
        <v>310.2</v>
      </c>
      <c r="B3104" s="3">
        <v>11000.00488</v>
      </c>
      <c r="C3104" s="3" t="s">
        <v>1849</v>
      </c>
      <c r="D3104" s="3">
        <v>5500.0024400000002</v>
      </c>
      <c r="E3104" s="3" t="s">
        <v>1849</v>
      </c>
    </row>
    <row r="3105" spans="1:5" x14ac:dyDescent="0.3">
      <c r="A3105" s="3">
        <v>310.3</v>
      </c>
      <c r="B3105" s="3">
        <v>11000.00488</v>
      </c>
      <c r="C3105" s="3" t="s">
        <v>1849</v>
      </c>
      <c r="D3105" s="3">
        <v>5500.0024400000002</v>
      </c>
      <c r="E3105" s="3" t="s">
        <v>1849</v>
      </c>
    </row>
    <row r="3106" spans="1:5" x14ac:dyDescent="0.3">
      <c r="A3106" s="3">
        <v>310.39999999999998</v>
      </c>
      <c r="B3106" s="3">
        <v>11000.00488</v>
      </c>
      <c r="C3106" s="3" t="s">
        <v>1849</v>
      </c>
      <c r="D3106" s="3">
        <v>5500.0024400000002</v>
      </c>
      <c r="E3106" s="3" t="s">
        <v>1849</v>
      </c>
    </row>
    <row r="3107" spans="1:5" x14ac:dyDescent="0.3">
      <c r="A3107" s="3">
        <v>310.5</v>
      </c>
      <c r="B3107" s="3">
        <v>11000.00488</v>
      </c>
      <c r="C3107" s="3" t="s">
        <v>1849</v>
      </c>
      <c r="D3107" s="3">
        <v>5500.0024400000002</v>
      </c>
      <c r="E3107" s="3" t="s">
        <v>1849</v>
      </c>
    </row>
    <row r="3108" spans="1:5" x14ac:dyDescent="0.3">
      <c r="A3108" s="3">
        <v>310.60000000000002</v>
      </c>
      <c r="B3108" s="3">
        <v>11000.00488</v>
      </c>
      <c r="C3108" s="3" t="s">
        <v>1849</v>
      </c>
      <c r="D3108" s="3">
        <v>5500.0024400000002</v>
      </c>
      <c r="E3108" s="3" t="s">
        <v>1849</v>
      </c>
    </row>
    <row r="3109" spans="1:5" x14ac:dyDescent="0.3">
      <c r="A3109" s="3">
        <v>310.7</v>
      </c>
      <c r="B3109" s="3">
        <v>11000.00488</v>
      </c>
      <c r="C3109" s="3" t="s">
        <v>1849</v>
      </c>
      <c r="D3109" s="3">
        <v>5500.0024400000002</v>
      </c>
      <c r="E3109" s="3" t="s">
        <v>1849</v>
      </c>
    </row>
    <row r="3110" spans="1:5" x14ac:dyDescent="0.3">
      <c r="A3110" s="3">
        <v>310.8</v>
      </c>
      <c r="B3110" s="3">
        <v>11000.00488</v>
      </c>
      <c r="C3110" s="3" t="s">
        <v>1849</v>
      </c>
      <c r="D3110" s="3">
        <v>5500.0024400000002</v>
      </c>
      <c r="E3110" s="3" t="s">
        <v>1849</v>
      </c>
    </row>
    <row r="3111" spans="1:5" x14ac:dyDescent="0.3">
      <c r="A3111" s="3">
        <v>310.89999999999998</v>
      </c>
      <c r="B3111" s="3">
        <v>11000.00488</v>
      </c>
      <c r="C3111" s="3" t="s">
        <v>1849</v>
      </c>
      <c r="D3111" s="3">
        <v>5500.0024400000002</v>
      </c>
      <c r="E3111" s="3" t="s">
        <v>1849</v>
      </c>
    </row>
    <row r="3112" spans="1:5" x14ac:dyDescent="0.3">
      <c r="A3112" s="3">
        <v>311</v>
      </c>
      <c r="B3112" s="3">
        <v>11000.00488</v>
      </c>
      <c r="C3112" s="3" t="s">
        <v>1849</v>
      </c>
      <c r="D3112" s="3">
        <v>5500.0024400000002</v>
      </c>
      <c r="E3112" s="3" t="s">
        <v>1849</v>
      </c>
    </row>
    <row r="3113" spans="1:5" x14ac:dyDescent="0.3">
      <c r="A3113" s="3">
        <v>311.10000000000002</v>
      </c>
      <c r="B3113" s="3">
        <v>11000.00488</v>
      </c>
      <c r="C3113" s="3" t="s">
        <v>1849</v>
      </c>
      <c r="D3113" s="3">
        <v>5500.0024400000002</v>
      </c>
      <c r="E3113" s="3" t="s">
        <v>1849</v>
      </c>
    </row>
    <row r="3114" spans="1:5" x14ac:dyDescent="0.3">
      <c r="A3114" s="3">
        <v>311.2</v>
      </c>
      <c r="B3114" s="3">
        <v>11000.00488</v>
      </c>
      <c r="C3114" s="3" t="s">
        <v>1849</v>
      </c>
      <c r="D3114" s="3">
        <v>5500.0024400000002</v>
      </c>
      <c r="E3114" s="3" t="s">
        <v>1849</v>
      </c>
    </row>
    <row r="3115" spans="1:5" x14ac:dyDescent="0.3">
      <c r="A3115" s="3">
        <v>311.3</v>
      </c>
      <c r="B3115" s="3">
        <v>11000.00488</v>
      </c>
      <c r="C3115" s="3" t="s">
        <v>1849</v>
      </c>
      <c r="D3115" s="3">
        <v>5500.0024400000002</v>
      </c>
      <c r="E3115" s="3" t="s">
        <v>1849</v>
      </c>
    </row>
    <row r="3116" spans="1:5" x14ac:dyDescent="0.3">
      <c r="A3116" s="3">
        <v>311.39999999999998</v>
      </c>
      <c r="B3116" s="3">
        <v>11000.00488</v>
      </c>
      <c r="C3116" s="3" t="s">
        <v>1849</v>
      </c>
      <c r="D3116" s="3">
        <v>5500.0024400000002</v>
      </c>
      <c r="E3116" s="3" t="s">
        <v>1849</v>
      </c>
    </row>
    <row r="3117" spans="1:5" x14ac:dyDescent="0.3">
      <c r="A3117" s="3">
        <v>311.5</v>
      </c>
      <c r="B3117" s="3">
        <v>11000.00488</v>
      </c>
      <c r="C3117" s="3" t="s">
        <v>1849</v>
      </c>
      <c r="D3117" s="3">
        <v>5500.0024400000002</v>
      </c>
      <c r="E3117" s="3" t="s">
        <v>1849</v>
      </c>
    </row>
    <row r="3118" spans="1:5" x14ac:dyDescent="0.3">
      <c r="A3118" s="3">
        <v>311.601</v>
      </c>
      <c r="B3118" s="3">
        <v>11000.00488</v>
      </c>
      <c r="C3118" s="3" t="s">
        <v>1849</v>
      </c>
      <c r="D3118" s="3">
        <v>5500.0024400000002</v>
      </c>
      <c r="E3118" s="3" t="s">
        <v>1849</v>
      </c>
    </row>
    <row r="3119" spans="1:5" x14ac:dyDescent="0.3">
      <c r="A3119" s="3">
        <v>311.7</v>
      </c>
      <c r="B3119" s="3">
        <v>11000.00488</v>
      </c>
      <c r="C3119" s="3" t="s">
        <v>1849</v>
      </c>
      <c r="D3119" s="3">
        <v>5500.0024400000002</v>
      </c>
      <c r="E3119" s="3" t="s">
        <v>1849</v>
      </c>
    </row>
    <row r="3120" spans="1:5" x14ac:dyDescent="0.3">
      <c r="A3120" s="3">
        <v>311.80099999999999</v>
      </c>
      <c r="B3120" s="3">
        <v>11000.00488</v>
      </c>
      <c r="C3120" s="3" t="s">
        <v>1849</v>
      </c>
      <c r="D3120" s="3">
        <v>5500.0024400000002</v>
      </c>
      <c r="E3120" s="3" t="s">
        <v>1849</v>
      </c>
    </row>
    <row r="3121" spans="1:5" x14ac:dyDescent="0.3">
      <c r="A3121" s="3">
        <v>311.89999999999998</v>
      </c>
      <c r="B3121" s="3">
        <v>11000.00488</v>
      </c>
      <c r="C3121" s="3" t="s">
        <v>1849</v>
      </c>
      <c r="D3121" s="3">
        <v>5500.0024400000002</v>
      </c>
      <c r="E3121" s="3" t="s">
        <v>1849</v>
      </c>
    </row>
    <row r="3122" spans="1:5" x14ac:dyDescent="0.3">
      <c r="A3122" s="3">
        <v>312</v>
      </c>
      <c r="B3122" s="3">
        <v>11000.00488</v>
      </c>
      <c r="C3122" s="3" t="s">
        <v>1849</v>
      </c>
      <c r="D3122" s="3">
        <v>5500.0024400000002</v>
      </c>
      <c r="E3122" s="3" t="s">
        <v>1849</v>
      </c>
    </row>
    <row r="3123" spans="1:5" x14ac:dyDescent="0.3">
      <c r="A3123" s="3">
        <v>312.10000000000002</v>
      </c>
      <c r="B3123" s="3">
        <v>11000.00488</v>
      </c>
      <c r="C3123" s="3" t="s">
        <v>1849</v>
      </c>
      <c r="D3123" s="3">
        <v>5500.0024400000002</v>
      </c>
      <c r="E3123" s="3" t="s">
        <v>1849</v>
      </c>
    </row>
    <row r="3124" spans="1:5" x14ac:dyDescent="0.3">
      <c r="A3124" s="3">
        <v>312.2</v>
      </c>
      <c r="B3124" s="3">
        <v>11000.00488</v>
      </c>
      <c r="C3124" s="3" t="s">
        <v>1849</v>
      </c>
      <c r="D3124" s="3">
        <v>5500.0024400000002</v>
      </c>
      <c r="E3124" s="3" t="s">
        <v>1849</v>
      </c>
    </row>
    <row r="3125" spans="1:5" x14ac:dyDescent="0.3">
      <c r="A3125" s="3">
        <v>312.3</v>
      </c>
      <c r="B3125" s="3">
        <v>11000.00488</v>
      </c>
      <c r="C3125" s="3" t="s">
        <v>1849</v>
      </c>
      <c r="D3125" s="3">
        <v>5500.0024400000002</v>
      </c>
      <c r="E3125" s="3" t="s">
        <v>1849</v>
      </c>
    </row>
    <row r="3126" spans="1:5" x14ac:dyDescent="0.3">
      <c r="A3126" s="3">
        <v>312.40100000000001</v>
      </c>
      <c r="B3126" s="3">
        <v>11000.00488</v>
      </c>
      <c r="C3126" s="3" t="s">
        <v>1849</v>
      </c>
      <c r="D3126" s="3">
        <v>5500.0024400000002</v>
      </c>
      <c r="E3126" s="3" t="s">
        <v>1849</v>
      </c>
    </row>
    <row r="3127" spans="1:5" x14ac:dyDescent="0.3">
      <c r="A3127" s="3">
        <v>312.5</v>
      </c>
      <c r="B3127" s="3">
        <v>11000.00488</v>
      </c>
      <c r="C3127" s="3" t="s">
        <v>1849</v>
      </c>
      <c r="D3127" s="3">
        <v>5500.0024400000002</v>
      </c>
      <c r="E3127" s="3" t="s">
        <v>1849</v>
      </c>
    </row>
    <row r="3128" spans="1:5" x14ac:dyDescent="0.3">
      <c r="A3128" s="3">
        <v>312.601</v>
      </c>
      <c r="B3128" s="3">
        <v>11000.00488</v>
      </c>
      <c r="C3128" s="3" t="s">
        <v>1849</v>
      </c>
      <c r="D3128" s="3">
        <v>5500.0024400000002</v>
      </c>
      <c r="E3128" s="3" t="s">
        <v>1849</v>
      </c>
    </row>
    <row r="3129" spans="1:5" x14ac:dyDescent="0.3">
      <c r="A3129" s="3">
        <v>312.7</v>
      </c>
      <c r="B3129" s="3">
        <v>11000.00488</v>
      </c>
      <c r="C3129" s="3" t="s">
        <v>1849</v>
      </c>
      <c r="D3129" s="3">
        <v>5500.0024400000002</v>
      </c>
      <c r="E3129" s="3" t="s">
        <v>1849</v>
      </c>
    </row>
    <row r="3130" spans="1:5" x14ac:dyDescent="0.3">
      <c r="A3130" s="3">
        <v>312.8</v>
      </c>
      <c r="B3130" s="3">
        <v>11000.00488</v>
      </c>
      <c r="C3130" s="3" t="s">
        <v>1849</v>
      </c>
      <c r="D3130" s="3">
        <v>5500.0024400000002</v>
      </c>
      <c r="E3130" s="3" t="s">
        <v>1849</v>
      </c>
    </row>
    <row r="3131" spans="1:5" x14ac:dyDescent="0.3">
      <c r="A3131" s="3">
        <v>312.89999999999998</v>
      </c>
      <c r="B3131" s="3">
        <v>11000.00488</v>
      </c>
      <c r="C3131" s="3" t="s">
        <v>1849</v>
      </c>
      <c r="D3131" s="3">
        <v>5500.0024400000002</v>
      </c>
      <c r="E3131" s="3" t="s">
        <v>1849</v>
      </c>
    </row>
    <row r="3132" spans="1:5" x14ac:dyDescent="0.3">
      <c r="A3132" s="3">
        <v>313</v>
      </c>
      <c r="B3132" s="3">
        <v>11000.00488</v>
      </c>
      <c r="C3132" s="3" t="s">
        <v>1849</v>
      </c>
      <c r="D3132" s="3">
        <v>5500.0024400000002</v>
      </c>
      <c r="E3132" s="3" t="s">
        <v>1849</v>
      </c>
    </row>
    <row r="3133" spans="1:5" x14ac:dyDescent="0.3">
      <c r="A3133" s="3">
        <v>313.10000000000002</v>
      </c>
      <c r="B3133" s="3">
        <v>11000.00488</v>
      </c>
      <c r="C3133" s="3" t="s">
        <v>1849</v>
      </c>
      <c r="D3133" s="3">
        <v>5500.0024400000002</v>
      </c>
      <c r="E3133" s="3" t="s">
        <v>1849</v>
      </c>
    </row>
    <row r="3134" spans="1:5" x14ac:dyDescent="0.3">
      <c r="A3134" s="3">
        <v>313.2</v>
      </c>
      <c r="B3134" s="3">
        <v>11000.00488</v>
      </c>
      <c r="C3134" s="3" t="s">
        <v>1849</v>
      </c>
      <c r="D3134" s="3">
        <v>5500.0024400000002</v>
      </c>
      <c r="E3134" s="3" t="s">
        <v>1849</v>
      </c>
    </row>
    <row r="3135" spans="1:5" x14ac:dyDescent="0.3">
      <c r="A3135" s="3">
        <v>313.30099999999999</v>
      </c>
      <c r="B3135" s="3">
        <v>11000.00488</v>
      </c>
      <c r="C3135" s="3" t="s">
        <v>1849</v>
      </c>
      <c r="D3135" s="3">
        <v>5500.0024400000002</v>
      </c>
      <c r="E3135" s="3" t="s">
        <v>1849</v>
      </c>
    </row>
    <row r="3136" spans="1:5" x14ac:dyDescent="0.3">
      <c r="A3136" s="3">
        <v>313.39999999999998</v>
      </c>
      <c r="B3136" s="3">
        <v>11000.00488</v>
      </c>
      <c r="C3136" s="3" t="s">
        <v>1849</v>
      </c>
      <c r="D3136" s="3">
        <v>5500.0024400000002</v>
      </c>
      <c r="E3136" s="3" t="s">
        <v>1849</v>
      </c>
    </row>
    <row r="3137" spans="1:5" x14ac:dyDescent="0.3">
      <c r="A3137" s="3">
        <v>313.5</v>
      </c>
      <c r="B3137" s="3">
        <v>11000.00488</v>
      </c>
      <c r="C3137" s="3" t="s">
        <v>1849</v>
      </c>
      <c r="D3137" s="3">
        <v>5500.0024400000002</v>
      </c>
      <c r="E3137" s="3" t="s">
        <v>1849</v>
      </c>
    </row>
    <row r="3138" spans="1:5" x14ac:dyDescent="0.3">
      <c r="A3138" s="3">
        <v>313.60000000000002</v>
      </c>
      <c r="B3138" s="3">
        <v>11000.00488</v>
      </c>
      <c r="C3138" s="3" t="s">
        <v>1849</v>
      </c>
      <c r="D3138" s="3">
        <v>5500.0024400000002</v>
      </c>
      <c r="E3138" s="3" t="s">
        <v>1849</v>
      </c>
    </row>
    <row r="3139" spans="1:5" x14ac:dyDescent="0.3">
      <c r="A3139" s="3">
        <v>313.7</v>
      </c>
      <c r="B3139" s="3">
        <v>11000.00488</v>
      </c>
      <c r="C3139" s="3" t="s">
        <v>1849</v>
      </c>
      <c r="D3139" s="3">
        <v>5500.0024400000002</v>
      </c>
      <c r="E3139" s="3" t="s">
        <v>1849</v>
      </c>
    </row>
    <row r="3140" spans="1:5" x14ac:dyDescent="0.3">
      <c r="A3140" s="3">
        <v>313.8</v>
      </c>
      <c r="B3140" s="3">
        <v>11000.00488</v>
      </c>
      <c r="C3140" s="3" t="s">
        <v>1849</v>
      </c>
      <c r="D3140" s="3">
        <v>5500.0024400000002</v>
      </c>
      <c r="E3140" s="3" t="s">
        <v>1849</v>
      </c>
    </row>
    <row r="3141" spans="1:5" x14ac:dyDescent="0.3">
      <c r="A3141" s="3">
        <v>313.89999999999998</v>
      </c>
      <c r="B3141" s="3">
        <v>11000.00488</v>
      </c>
      <c r="C3141" s="3" t="s">
        <v>1849</v>
      </c>
      <c r="D3141" s="3">
        <v>5500.0024400000002</v>
      </c>
      <c r="E3141" s="3" t="s">
        <v>1849</v>
      </c>
    </row>
    <row r="3142" spans="1:5" x14ac:dyDescent="0.3">
      <c r="A3142" s="3">
        <v>314</v>
      </c>
      <c r="B3142" s="3">
        <v>11000.00488</v>
      </c>
      <c r="C3142" s="3" t="s">
        <v>1849</v>
      </c>
      <c r="D3142" s="3">
        <v>5500.0024400000002</v>
      </c>
      <c r="E3142" s="3" t="s">
        <v>1849</v>
      </c>
    </row>
    <row r="3143" spans="1:5" x14ac:dyDescent="0.3">
      <c r="A3143" s="3">
        <v>314.10000000000002</v>
      </c>
      <c r="B3143" s="3">
        <v>11000.00488</v>
      </c>
      <c r="C3143" s="3" t="s">
        <v>1849</v>
      </c>
      <c r="D3143" s="3">
        <v>5500.0024400000002</v>
      </c>
      <c r="E3143" s="3" t="s">
        <v>1849</v>
      </c>
    </row>
    <row r="3144" spans="1:5" x14ac:dyDescent="0.3">
      <c r="A3144" s="3">
        <v>314.2</v>
      </c>
      <c r="B3144" s="3">
        <v>11000.00488</v>
      </c>
      <c r="C3144" s="3" t="s">
        <v>1849</v>
      </c>
      <c r="D3144" s="3">
        <v>5500.0024400000002</v>
      </c>
      <c r="E3144" s="3" t="s">
        <v>1849</v>
      </c>
    </row>
    <row r="3145" spans="1:5" x14ac:dyDescent="0.3">
      <c r="A3145" s="3">
        <v>314.3</v>
      </c>
      <c r="B3145" s="3">
        <v>11000.00488</v>
      </c>
      <c r="C3145" s="3" t="s">
        <v>1849</v>
      </c>
      <c r="D3145" s="3">
        <v>5500.0024400000002</v>
      </c>
      <c r="E3145" s="3" t="s">
        <v>1849</v>
      </c>
    </row>
    <row r="3146" spans="1:5" x14ac:dyDescent="0.3">
      <c r="A3146" s="3">
        <v>314.39999999999998</v>
      </c>
      <c r="B3146" s="3">
        <v>11000.00488</v>
      </c>
      <c r="C3146" s="3" t="s">
        <v>1849</v>
      </c>
      <c r="D3146" s="3">
        <v>5500.0024400000002</v>
      </c>
      <c r="E3146" s="3" t="s">
        <v>1849</v>
      </c>
    </row>
    <row r="3147" spans="1:5" x14ac:dyDescent="0.3">
      <c r="A3147" s="3">
        <v>314.5</v>
      </c>
      <c r="B3147" s="3">
        <v>11000.00488</v>
      </c>
      <c r="C3147" s="3" t="s">
        <v>1849</v>
      </c>
      <c r="D3147" s="3">
        <v>5500.0024400000002</v>
      </c>
      <c r="E3147" s="3" t="s">
        <v>1849</v>
      </c>
    </row>
    <row r="3148" spans="1:5" x14ac:dyDescent="0.3">
      <c r="A3148" s="3">
        <v>314.60000000000002</v>
      </c>
      <c r="B3148" s="3">
        <v>11000.00488</v>
      </c>
      <c r="C3148" s="3" t="s">
        <v>1849</v>
      </c>
      <c r="D3148" s="3">
        <v>5500.0024400000002</v>
      </c>
      <c r="E3148" s="3" t="s">
        <v>1849</v>
      </c>
    </row>
    <row r="3149" spans="1:5" x14ac:dyDescent="0.3">
      <c r="A3149" s="3">
        <v>314.7</v>
      </c>
      <c r="B3149" s="3">
        <v>11000.00488</v>
      </c>
      <c r="C3149" s="3" t="s">
        <v>1849</v>
      </c>
      <c r="D3149" s="3">
        <v>5500.0024400000002</v>
      </c>
      <c r="E3149" s="3" t="s">
        <v>1849</v>
      </c>
    </row>
    <row r="3150" spans="1:5" x14ac:dyDescent="0.3">
      <c r="A3150" s="3">
        <v>314.8</v>
      </c>
      <c r="B3150" s="3">
        <v>11000.00488</v>
      </c>
      <c r="C3150" s="3" t="s">
        <v>1849</v>
      </c>
      <c r="D3150" s="3">
        <v>5500.0024400000002</v>
      </c>
      <c r="E3150" s="3" t="s">
        <v>1849</v>
      </c>
    </row>
    <row r="3151" spans="1:5" x14ac:dyDescent="0.3">
      <c r="A3151" s="3">
        <v>314.89999999999998</v>
      </c>
      <c r="B3151" s="3">
        <v>11000.00488</v>
      </c>
      <c r="C3151" s="3" t="s">
        <v>1849</v>
      </c>
      <c r="D3151" s="3">
        <v>5500.0024400000002</v>
      </c>
      <c r="E3151" s="3" t="s">
        <v>1849</v>
      </c>
    </row>
    <row r="3152" spans="1:5" x14ac:dyDescent="0.3">
      <c r="A3152" s="3">
        <v>315</v>
      </c>
      <c r="B3152" s="3">
        <v>11000.00488</v>
      </c>
      <c r="C3152" s="3" t="s">
        <v>1849</v>
      </c>
      <c r="D3152" s="3">
        <v>5500.0024400000002</v>
      </c>
      <c r="E3152" s="3" t="s">
        <v>1849</v>
      </c>
    </row>
    <row r="3153" spans="1:5" x14ac:dyDescent="0.3">
      <c r="A3153" s="3">
        <v>315.10000000000002</v>
      </c>
      <c r="B3153" s="3">
        <v>11000.00488</v>
      </c>
      <c r="C3153" s="3" t="s">
        <v>1849</v>
      </c>
      <c r="D3153" s="3">
        <v>5500.0024400000002</v>
      </c>
      <c r="E3153" s="3" t="s">
        <v>1849</v>
      </c>
    </row>
    <row r="3154" spans="1:5" x14ac:dyDescent="0.3">
      <c r="A3154" s="3">
        <v>315.2</v>
      </c>
      <c r="B3154" s="3">
        <v>11000.00488</v>
      </c>
      <c r="C3154" s="3" t="s">
        <v>1849</v>
      </c>
      <c r="D3154" s="3">
        <v>5500.0024400000002</v>
      </c>
      <c r="E3154" s="3" t="s">
        <v>1849</v>
      </c>
    </row>
    <row r="3155" spans="1:5" x14ac:dyDescent="0.3">
      <c r="A3155" s="3">
        <v>315.3</v>
      </c>
      <c r="B3155" s="3">
        <v>11000.00488</v>
      </c>
      <c r="C3155" s="3" t="s">
        <v>1849</v>
      </c>
      <c r="D3155" s="3">
        <v>5500.0024400000002</v>
      </c>
      <c r="E3155" s="3" t="s">
        <v>1849</v>
      </c>
    </row>
    <row r="3156" spans="1:5" x14ac:dyDescent="0.3">
      <c r="A3156" s="3">
        <v>315.39999999999998</v>
      </c>
      <c r="B3156" s="3">
        <v>11000.00488</v>
      </c>
      <c r="C3156" s="3" t="s">
        <v>1849</v>
      </c>
      <c r="D3156" s="3">
        <v>5500.0024400000002</v>
      </c>
      <c r="E3156" s="3" t="s">
        <v>1849</v>
      </c>
    </row>
    <row r="3157" spans="1:5" x14ac:dyDescent="0.3">
      <c r="A3157" s="3">
        <v>315.50099999999998</v>
      </c>
      <c r="B3157" s="3">
        <v>11000.00488</v>
      </c>
      <c r="C3157" s="3" t="s">
        <v>1849</v>
      </c>
      <c r="D3157" s="3">
        <v>5500.0024400000002</v>
      </c>
      <c r="E3157" s="3" t="s">
        <v>1849</v>
      </c>
    </row>
    <row r="3158" spans="1:5" x14ac:dyDescent="0.3">
      <c r="A3158" s="3">
        <v>315.60000000000002</v>
      </c>
      <c r="B3158" s="3">
        <v>11000.00488</v>
      </c>
      <c r="C3158" s="3" t="s">
        <v>1849</v>
      </c>
      <c r="D3158" s="3">
        <v>5500.0024400000002</v>
      </c>
      <c r="E3158" s="3" t="s">
        <v>1849</v>
      </c>
    </row>
    <row r="3159" spans="1:5" x14ac:dyDescent="0.3">
      <c r="A3159" s="3">
        <v>315.7</v>
      </c>
      <c r="B3159" s="3">
        <v>11000.00488</v>
      </c>
      <c r="C3159" s="3" t="s">
        <v>1849</v>
      </c>
      <c r="D3159" s="3">
        <v>5500.0024400000002</v>
      </c>
      <c r="E3159" s="3" t="s">
        <v>1849</v>
      </c>
    </row>
    <row r="3160" spans="1:5" x14ac:dyDescent="0.3">
      <c r="A3160" s="3">
        <v>315.8</v>
      </c>
      <c r="B3160" s="3">
        <v>11000.00488</v>
      </c>
      <c r="C3160" s="3" t="s">
        <v>1849</v>
      </c>
      <c r="D3160" s="3">
        <v>5500.0024400000002</v>
      </c>
      <c r="E3160" s="3" t="s">
        <v>1849</v>
      </c>
    </row>
    <row r="3161" spans="1:5" x14ac:dyDescent="0.3">
      <c r="A3161" s="3">
        <v>315.89999999999998</v>
      </c>
      <c r="B3161" s="3">
        <v>11000.00488</v>
      </c>
      <c r="C3161" s="3" t="s">
        <v>1849</v>
      </c>
      <c r="D3161" s="3">
        <v>5500.0024400000002</v>
      </c>
      <c r="E3161" s="3" t="s">
        <v>1849</v>
      </c>
    </row>
    <row r="3162" spans="1:5" x14ac:dyDescent="0.3">
      <c r="A3162" s="3">
        <v>316</v>
      </c>
      <c r="B3162" s="3">
        <v>11000.00488</v>
      </c>
      <c r="C3162" s="3" t="s">
        <v>1849</v>
      </c>
      <c r="D3162" s="3">
        <v>5500.0024400000002</v>
      </c>
      <c r="E3162" s="3" t="s">
        <v>1849</v>
      </c>
    </row>
    <row r="3163" spans="1:5" x14ac:dyDescent="0.3">
      <c r="A3163" s="3">
        <v>316.10000000000002</v>
      </c>
      <c r="B3163" s="3">
        <v>11000.00488</v>
      </c>
      <c r="C3163" s="3" t="s">
        <v>1849</v>
      </c>
      <c r="D3163" s="3">
        <v>5500.0024400000002</v>
      </c>
      <c r="E3163" s="3" t="s">
        <v>1849</v>
      </c>
    </row>
    <row r="3164" spans="1:5" x14ac:dyDescent="0.3">
      <c r="A3164" s="3">
        <v>316.2</v>
      </c>
      <c r="B3164" s="3">
        <v>11000.00488</v>
      </c>
      <c r="C3164" s="3" t="s">
        <v>1849</v>
      </c>
      <c r="D3164" s="3">
        <v>5500.0024400000002</v>
      </c>
      <c r="E3164" s="3" t="s">
        <v>1849</v>
      </c>
    </row>
    <row r="3165" spans="1:5" x14ac:dyDescent="0.3">
      <c r="A3165" s="3">
        <v>316.3</v>
      </c>
      <c r="B3165" s="3">
        <v>11000.00488</v>
      </c>
      <c r="C3165" s="3" t="s">
        <v>1849</v>
      </c>
      <c r="D3165" s="3">
        <v>5500.0024400000002</v>
      </c>
      <c r="E3165" s="3" t="s">
        <v>1849</v>
      </c>
    </row>
    <row r="3166" spans="1:5" x14ac:dyDescent="0.3">
      <c r="A3166" s="3">
        <v>316.39999999999998</v>
      </c>
      <c r="B3166" s="3">
        <v>11000.00488</v>
      </c>
      <c r="C3166" s="3" t="s">
        <v>1849</v>
      </c>
      <c r="D3166" s="3">
        <v>5500.0024400000002</v>
      </c>
      <c r="E3166" s="3" t="s">
        <v>1849</v>
      </c>
    </row>
    <row r="3167" spans="1:5" x14ac:dyDescent="0.3">
      <c r="A3167" s="3">
        <v>316.5</v>
      </c>
      <c r="B3167" s="3">
        <v>11000.00488</v>
      </c>
      <c r="C3167" s="3" t="s">
        <v>1849</v>
      </c>
      <c r="D3167" s="3">
        <v>5500.0024400000002</v>
      </c>
      <c r="E3167" s="3" t="s">
        <v>1849</v>
      </c>
    </row>
    <row r="3168" spans="1:5" x14ac:dyDescent="0.3">
      <c r="A3168" s="3">
        <v>316.60000000000002</v>
      </c>
      <c r="B3168" s="3">
        <v>11000.00488</v>
      </c>
      <c r="C3168" s="3" t="s">
        <v>1849</v>
      </c>
      <c r="D3168" s="3">
        <v>5500.0024400000002</v>
      </c>
      <c r="E3168" s="3" t="s">
        <v>1849</v>
      </c>
    </row>
    <row r="3169" spans="1:5" x14ac:dyDescent="0.3">
      <c r="A3169" s="3">
        <v>316.7</v>
      </c>
      <c r="B3169" s="3">
        <v>11000.00488</v>
      </c>
      <c r="C3169" s="3" t="s">
        <v>1849</v>
      </c>
      <c r="D3169" s="3">
        <v>5500.0024400000002</v>
      </c>
      <c r="E3169" s="3" t="s">
        <v>1849</v>
      </c>
    </row>
    <row r="3170" spans="1:5" x14ac:dyDescent="0.3">
      <c r="A3170" s="3">
        <v>316.8</v>
      </c>
      <c r="B3170" s="3">
        <v>11000.00488</v>
      </c>
      <c r="C3170" s="3" t="s">
        <v>1849</v>
      </c>
      <c r="D3170" s="3">
        <v>5500.0024400000002</v>
      </c>
      <c r="E3170" s="3" t="s">
        <v>1849</v>
      </c>
    </row>
    <row r="3171" spans="1:5" x14ac:dyDescent="0.3">
      <c r="A3171" s="3">
        <v>316.90100000000001</v>
      </c>
      <c r="B3171" s="3">
        <v>11000.00488</v>
      </c>
      <c r="C3171" s="3" t="s">
        <v>1849</v>
      </c>
      <c r="D3171" s="3">
        <v>5500.0024400000002</v>
      </c>
      <c r="E3171" s="3" t="s">
        <v>1849</v>
      </c>
    </row>
    <row r="3172" spans="1:5" x14ac:dyDescent="0.3">
      <c r="A3172" s="3">
        <v>317</v>
      </c>
      <c r="B3172" s="3">
        <v>11000.00488</v>
      </c>
      <c r="C3172" s="3" t="s">
        <v>1849</v>
      </c>
      <c r="D3172" s="3">
        <v>5500.0024400000002</v>
      </c>
      <c r="E3172" s="3" t="s">
        <v>1849</v>
      </c>
    </row>
    <row r="3173" spans="1:5" x14ac:dyDescent="0.3">
      <c r="A3173" s="3">
        <v>317.10000000000002</v>
      </c>
      <c r="B3173" s="3">
        <v>11000.00488</v>
      </c>
      <c r="C3173" s="3" t="s">
        <v>1849</v>
      </c>
      <c r="D3173" s="3">
        <v>5500.0024400000002</v>
      </c>
      <c r="E3173" s="3" t="s">
        <v>1849</v>
      </c>
    </row>
    <row r="3174" spans="1:5" x14ac:dyDescent="0.3">
      <c r="A3174" s="3">
        <v>317.2</v>
      </c>
      <c r="B3174" s="3">
        <v>11000.00488</v>
      </c>
      <c r="C3174" s="3" t="s">
        <v>1849</v>
      </c>
      <c r="D3174" s="3">
        <v>5500.0024400000002</v>
      </c>
      <c r="E3174" s="3" t="s">
        <v>1849</v>
      </c>
    </row>
    <row r="3175" spans="1:5" x14ac:dyDescent="0.3">
      <c r="A3175" s="3">
        <v>317.3</v>
      </c>
      <c r="B3175" s="3">
        <v>11000.00488</v>
      </c>
      <c r="C3175" s="3" t="s">
        <v>1849</v>
      </c>
      <c r="D3175" s="3">
        <v>5500.0024400000002</v>
      </c>
      <c r="E3175" s="3" t="s">
        <v>1849</v>
      </c>
    </row>
    <row r="3176" spans="1:5" x14ac:dyDescent="0.3">
      <c r="A3176" s="3">
        <v>317.39999999999998</v>
      </c>
      <c r="B3176" s="3">
        <v>11000.00488</v>
      </c>
      <c r="C3176" s="3" t="s">
        <v>1849</v>
      </c>
      <c r="D3176" s="3">
        <v>5500.0024400000002</v>
      </c>
      <c r="E3176" s="3" t="s">
        <v>1849</v>
      </c>
    </row>
    <row r="3177" spans="1:5" x14ac:dyDescent="0.3">
      <c r="A3177" s="3">
        <v>317.5</v>
      </c>
      <c r="B3177" s="3">
        <v>11000.00488</v>
      </c>
      <c r="C3177" s="3" t="s">
        <v>1849</v>
      </c>
      <c r="D3177" s="3">
        <v>5500.0024400000002</v>
      </c>
      <c r="E3177" s="3" t="s">
        <v>1849</v>
      </c>
    </row>
    <row r="3178" spans="1:5" x14ac:dyDescent="0.3">
      <c r="A3178" s="3">
        <v>317.65499999999997</v>
      </c>
      <c r="B3178" s="3">
        <v>11000.00488</v>
      </c>
      <c r="C3178" s="3" t="s">
        <v>1849</v>
      </c>
      <c r="D3178" s="3">
        <v>5500.0024400000002</v>
      </c>
      <c r="E3178" s="3" t="s">
        <v>1849</v>
      </c>
    </row>
    <row r="3179" spans="1:5" x14ac:dyDescent="0.3">
      <c r="A3179" s="3">
        <v>317.72899999999998</v>
      </c>
      <c r="B3179" s="3">
        <v>11000.00488</v>
      </c>
      <c r="C3179" s="3" t="s">
        <v>1849</v>
      </c>
      <c r="D3179" s="3">
        <v>5500.0024400000002</v>
      </c>
      <c r="E3179" s="3" t="s">
        <v>1849</v>
      </c>
    </row>
    <row r="3180" spans="1:5" x14ac:dyDescent="0.3">
      <c r="A3180" s="3">
        <v>317.8</v>
      </c>
      <c r="B3180" s="3">
        <v>11000.00488</v>
      </c>
      <c r="C3180" s="3" t="s">
        <v>1849</v>
      </c>
      <c r="D3180" s="3">
        <v>5500.0024400000002</v>
      </c>
      <c r="E3180" s="3" t="s">
        <v>1849</v>
      </c>
    </row>
    <row r="3181" spans="1:5" x14ac:dyDescent="0.3">
      <c r="A3181" s="3">
        <v>317.89999999999998</v>
      </c>
      <c r="B3181" s="3">
        <v>11000.00488</v>
      </c>
      <c r="C3181" s="3" t="s">
        <v>1849</v>
      </c>
      <c r="D3181" s="3">
        <v>5500.0024400000002</v>
      </c>
      <c r="E3181" s="3" t="s">
        <v>1849</v>
      </c>
    </row>
    <row r="3182" spans="1:5" x14ac:dyDescent="0.3">
      <c r="A3182" s="3">
        <v>318</v>
      </c>
      <c r="B3182" s="3">
        <v>11000.00488</v>
      </c>
      <c r="C3182" s="3" t="s">
        <v>1849</v>
      </c>
      <c r="D3182" s="3">
        <v>5500.0024400000002</v>
      </c>
      <c r="E3182" s="3" t="s">
        <v>1849</v>
      </c>
    </row>
    <row r="3183" spans="1:5" x14ac:dyDescent="0.3">
      <c r="A3183" s="3">
        <v>318.10000000000002</v>
      </c>
      <c r="B3183" s="3">
        <v>11000.00488</v>
      </c>
      <c r="C3183" s="3" t="s">
        <v>1849</v>
      </c>
      <c r="D3183" s="3">
        <v>5500.0024400000002</v>
      </c>
      <c r="E3183" s="3" t="s">
        <v>1849</v>
      </c>
    </row>
    <row r="3184" spans="1:5" x14ac:dyDescent="0.3">
      <c r="A3184" s="3">
        <v>318.2</v>
      </c>
      <c r="B3184" s="3">
        <v>11000.00488</v>
      </c>
      <c r="C3184" s="3" t="s">
        <v>1849</v>
      </c>
      <c r="D3184" s="3">
        <v>5500.0024400000002</v>
      </c>
      <c r="E3184" s="3" t="s">
        <v>1849</v>
      </c>
    </row>
    <row r="3185" spans="1:5" x14ac:dyDescent="0.3">
      <c r="A3185" s="3">
        <v>318.3</v>
      </c>
      <c r="B3185" s="3">
        <v>11000.00488</v>
      </c>
      <c r="C3185" s="3" t="s">
        <v>1849</v>
      </c>
      <c r="D3185" s="3">
        <v>5500.0024400000002</v>
      </c>
      <c r="E3185" s="3" t="s">
        <v>1849</v>
      </c>
    </row>
    <row r="3186" spans="1:5" x14ac:dyDescent="0.3">
      <c r="A3186" s="3">
        <v>318.39999999999998</v>
      </c>
      <c r="B3186" s="3">
        <v>11000.00488</v>
      </c>
      <c r="C3186" s="3" t="s">
        <v>1849</v>
      </c>
      <c r="D3186" s="3">
        <v>5500.0024400000002</v>
      </c>
      <c r="E3186" s="3" t="s">
        <v>1849</v>
      </c>
    </row>
    <row r="3187" spans="1:5" x14ac:dyDescent="0.3">
      <c r="A3187" s="3">
        <v>318.5</v>
      </c>
      <c r="B3187" s="3">
        <v>11000.00488</v>
      </c>
      <c r="C3187" s="3" t="s">
        <v>1849</v>
      </c>
      <c r="D3187" s="3">
        <v>5500.0024400000002</v>
      </c>
      <c r="E3187" s="3" t="s">
        <v>1849</v>
      </c>
    </row>
    <row r="3188" spans="1:5" x14ac:dyDescent="0.3">
      <c r="A3188" s="3">
        <v>318.60000000000002</v>
      </c>
      <c r="B3188" s="3">
        <v>11000.00488</v>
      </c>
      <c r="C3188" s="3" t="s">
        <v>1849</v>
      </c>
      <c r="D3188" s="3">
        <v>5500.0024400000002</v>
      </c>
      <c r="E3188" s="3" t="s">
        <v>1849</v>
      </c>
    </row>
    <row r="3189" spans="1:5" x14ac:dyDescent="0.3">
      <c r="A3189" s="3">
        <v>318.7</v>
      </c>
      <c r="B3189" s="3">
        <v>11000.00488</v>
      </c>
      <c r="C3189" s="3" t="s">
        <v>1849</v>
      </c>
      <c r="D3189" s="3">
        <v>5500.0024400000002</v>
      </c>
      <c r="E3189" s="3" t="s">
        <v>1849</v>
      </c>
    </row>
    <row r="3190" spans="1:5" x14ac:dyDescent="0.3">
      <c r="A3190" s="3">
        <v>318.8</v>
      </c>
      <c r="B3190" s="3">
        <v>11000.00488</v>
      </c>
      <c r="C3190" s="3" t="s">
        <v>1849</v>
      </c>
      <c r="D3190" s="3">
        <v>5500.0024400000002</v>
      </c>
      <c r="E3190" s="3" t="s">
        <v>1849</v>
      </c>
    </row>
    <row r="3191" spans="1:5" x14ac:dyDescent="0.3">
      <c r="A3191" s="3">
        <v>318.89999999999998</v>
      </c>
      <c r="B3191" s="3">
        <v>11000.00488</v>
      </c>
      <c r="C3191" s="3" t="s">
        <v>1849</v>
      </c>
      <c r="D3191" s="3">
        <v>5500.0024400000002</v>
      </c>
      <c r="E3191" s="3" t="s">
        <v>1849</v>
      </c>
    </row>
    <row r="3192" spans="1:5" x14ac:dyDescent="0.3">
      <c r="A3192" s="3">
        <v>319.04599999999999</v>
      </c>
      <c r="B3192" s="3">
        <v>11000.00488</v>
      </c>
      <c r="C3192" s="3" t="s">
        <v>1849</v>
      </c>
      <c r="D3192" s="3">
        <v>5500.0024400000002</v>
      </c>
      <c r="E3192" s="3" t="s">
        <v>1849</v>
      </c>
    </row>
    <row r="3193" spans="1:5" x14ac:dyDescent="0.3">
      <c r="A3193" s="3">
        <v>319.12200000000001</v>
      </c>
      <c r="B3193" s="3">
        <v>11000.00488</v>
      </c>
      <c r="C3193" s="3" t="s">
        <v>1849</v>
      </c>
      <c r="D3193" s="3">
        <v>5500.0024400000002</v>
      </c>
      <c r="E3193" s="3" t="s">
        <v>1849</v>
      </c>
    </row>
    <row r="3194" spans="1:5" x14ac:dyDescent="0.3">
      <c r="A3194" s="3">
        <v>319.2</v>
      </c>
      <c r="B3194" s="3">
        <v>11000.00488</v>
      </c>
      <c r="C3194" s="3" t="s">
        <v>1849</v>
      </c>
      <c r="D3194" s="3">
        <v>5500.0024400000002</v>
      </c>
      <c r="E3194" s="3" t="s">
        <v>1849</v>
      </c>
    </row>
    <row r="3195" spans="1:5" x14ac:dyDescent="0.3">
      <c r="A3195" s="3">
        <v>319.3</v>
      </c>
      <c r="B3195" s="3">
        <v>11000.00488</v>
      </c>
      <c r="C3195" s="3" t="s">
        <v>1849</v>
      </c>
      <c r="D3195" s="3">
        <v>5500.0024400000002</v>
      </c>
      <c r="E3195" s="3" t="s">
        <v>1849</v>
      </c>
    </row>
    <row r="3196" spans="1:5" x14ac:dyDescent="0.3">
      <c r="A3196" s="3">
        <v>319.39999999999998</v>
      </c>
      <c r="B3196" s="3">
        <v>11000.00488</v>
      </c>
      <c r="C3196" s="3" t="s">
        <v>1849</v>
      </c>
      <c r="D3196" s="3">
        <v>5500.0024400000002</v>
      </c>
      <c r="E3196" s="3" t="s">
        <v>1849</v>
      </c>
    </row>
    <row r="3197" spans="1:5" x14ac:dyDescent="0.3">
      <c r="A3197" s="3">
        <v>319.5</v>
      </c>
      <c r="B3197" s="3">
        <v>11000.00488</v>
      </c>
      <c r="C3197" s="3" t="s">
        <v>1849</v>
      </c>
      <c r="D3197" s="3">
        <v>5500.0024400000002</v>
      </c>
      <c r="E3197" s="3" t="s">
        <v>1849</v>
      </c>
    </row>
    <row r="3198" spans="1:5" x14ac:dyDescent="0.3">
      <c r="A3198" s="3">
        <v>319.60000000000002</v>
      </c>
      <c r="B3198" s="3">
        <v>11000.00488</v>
      </c>
      <c r="C3198" s="3" t="s">
        <v>1849</v>
      </c>
      <c r="D3198" s="3">
        <v>5500.0024400000002</v>
      </c>
      <c r="E3198" s="3" t="s">
        <v>1849</v>
      </c>
    </row>
    <row r="3199" spans="1:5" x14ac:dyDescent="0.3">
      <c r="A3199" s="3">
        <v>319.71600000000001</v>
      </c>
      <c r="B3199" s="3">
        <v>11000.00488</v>
      </c>
      <c r="C3199" s="3" t="s">
        <v>1849</v>
      </c>
      <c r="D3199" s="3">
        <v>5500.0024400000002</v>
      </c>
      <c r="E3199" s="3" t="s">
        <v>1849</v>
      </c>
    </row>
    <row r="3200" spans="1:5" x14ac:dyDescent="0.3">
      <c r="A3200" s="3">
        <v>319.8</v>
      </c>
      <c r="B3200" s="3">
        <v>11000.00488</v>
      </c>
      <c r="C3200" s="3" t="s">
        <v>1849</v>
      </c>
      <c r="D3200" s="3">
        <v>5500.0024400000002</v>
      </c>
      <c r="E3200" s="3" t="s">
        <v>1849</v>
      </c>
    </row>
    <row r="3201" spans="1:5" x14ac:dyDescent="0.3">
      <c r="A3201" s="3">
        <v>319.89999999999998</v>
      </c>
      <c r="B3201" s="3">
        <v>11000.00488</v>
      </c>
      <c r="C3201" s="3" t="s">
        <v>1849</v>
      </c>
      <c r="D3201" s="3">
        <v>5500.0024400000002</v>
      </c>
      <c r="E3201" s="3" t="s">
        <v>1849</v>
      </c>
    </row>
    <row r="3202" spans="1:5" x14ac:dyDescent="0.3">
      <c r="A3202" s="3">
        <v>320</v>
      </c>
      <c r="B3202" s="3">
        <v>11000.00488</v>
      </c>
      <c r="C3202" s="3" t="s">
        <v>1849</v>
      </c>
      <c r="D3202" s="3">
        <v>5500.0024400000002</v>
      </c>
      <c r="E3202" s="3" t="s">
        <v>1849</v>
      </c>
    </row>
    <row r="3203" spans="1:5" x14ac:dyDescent="0.3">
      <c r="A3203" s="3">
        <v>320.113</v>
      </c>
      <c r="B3203" s="3">
        <v>11000.00488</v>
      </c>
      <c r="C3203" s="3" t="s">
        <v>1849</v>
      </c>
      <c r="D3203" s="3">
        <v>5500.0024400000002</v>
      </c>
      <c r="E3203" s="3" t="s">
        <v>1849</v>
      </c>
    </row>
    <row r="3204" spans="1:5" x14ac:dyDescent="0.3">
      <c r="A3204" s="3">
        <v>320.2</v>
      </c>
      <c r="B3204" s="3">
        <v>11000.00488</v>
      </c>
      <c r="C3204" s="3" t="s">
        <v>1849</v>
      </c>
      <c r="D3204" s="3">
        <v>5500.0024400000002</v>
      </c>
      <c r="E3204" s="3" t="s">
        <v>1849</v>
      </c>
    </row>
    <row r="3205" spans="1:5" x14ac:dyDescent="0.3">
      <c r="A3205" s="3">
        <v>320.3</v>
      </c>
      <c r="B3205" s="3">
        <v>11000.00488</v>
      </c>
      <c r="C3205" s="3" t="s">
        <v>1849</v>
      </c>
      <c r="D3205" s="3">
        <v>5500.0024400000002</v>
      </c>
      <c r="E3205" s="3" t="s">
        <v>1849</v>
      </c>
    </row>
    <row r="3206" spans="1:5" x14ac:dyDescent="0.3">
      <c r="A3206" s="3">
        <v>320.39999999999998</v>
      </c>
      <c r="B3206" s="3">
        <v>11000.00488</v>
      </c>
      <c r="C3206" s="3" t="s">
        <v>1849</v>
      </c>
      <c r="D3206" s="3">
        <v>5500.0024400000002</v>
      </c>
      <c r="E3206" s="3" t="s">
        <v>1849</v>
      </c>
    </row>
    <row r="3207" spans="1:5" x14ac:dyDescent="0.3">
      <c r="A3207" s="3">
        <v>320.5</v>
      </c>
      <c r="B3207" s="3">
        <v>11000.00488</v>
      </c>
      <c r="C3207" s="3" t="s">
        <v>1849</v>
      </c>
      <c r="D3207" s="3">
        <v>5500.0024400000002</v>
      </c>
      <c r="E3207" s="3" t="s">
        <v>1849</v>
      </c>
    </row>
    <row r="3208" spans="1:5" x14ac:dyDescent="0.3">
      <c r="A3208" s="3">
        <v>320.62299999999999</v>
      </c>
      <c r="B3208" s="3">
        <v>11000.00488</v>
      </c>
      <c r="C3208" s="3" t="s">
        <v>1849</v>
      </c>
      <c r="D3208" s="3">
        <v>5500.0024400000002</v>
      </c>
      <c r="E3208" s="3" t="s">
        <v>1849</v>
      </c>
    </row>
    <row r="3209" spans="1:5" x14ac:dyDescent="0.3">
      <c r="A3209" s="3">
        <v>320.74099999999999</v>
      </c>
      <c r="B3209" s="3">
        <v>11000.00488</v>
      </c>
      <c r="C3209" s="3" t="s">
        <v>1849</v>
      </c>
      <c r="D3209" s="3">
        <v>5500.0024400000002</v>
      </c>
      <c r="E3209" s="3" t="s">
        <v>1849</v>
      </c>
    </row>
    <row r="3210" spans="1:5" x14ac:dyDescent="0.3">
      <c r="A3210" s="3">
        <v>320.8</v>
      </c>
      <c r="B3210" s="3">
        <v>11000.00488</v>
      </c>
      <c r="C3210" s="3" t="s">
        <v>1849</v>
      </c>
      <c r="D3210" s="3">
        <v>5500.0024400000002</v>
      </c>
      <c r="E3210" s="3" t="s">
        <v>1849</v>
      </c>
    </row>
    <row r="3211" spans="1:5" x14ac:dyDescent="0.3">
      <c r="A3211" s="3">
        <v>320.89999999999998</v>
      </c>
      <c r="B3211" s="3">
        <v>11000.00488</v>
      </c>
      <c r="C3211" s="3" t="s">
        <v>1849</v>
      </c>
      <c r="D3211" s="3">
        <v>5500.0024400000002</v>
      </c>
      <c r="E3211" s="3" t="s">
        <v>1849</v>
      </c>
    </row>
    <row r="3212" spans="1:5" x14ac:dyDescent="0.3">
      <c r="A3212" s="3">
        <v>321</v>
      </c>
      <c r="B3212" s="3">
        <v>11000.00488</v>
      </c>
      <c r="C3212" s="3" t="s">
        <v>1849</v>
      </c>
      <c r="D3212" s="3">
        <v>5500.0024400000002</v>
      </c>
      <c r="E3212" s="3" t="s">
        <v>1849</v>
      </c>
    </row>
    <row r="3213" spans="1:5" x14ac:dyDescent="0.3">
      <c r="A3213" s="3">
        <v>321.10000000000002</v>
      </c>
      <c r="B3213" s="3">
        <v>11000.00488</v>
      </c>
      <c r="C3213" s="3" t="s">
        <v>1849</v>
      </c>
      <c r="D3213" s="3">
        <v>5500.0024400000002</v>
      </c>
      <c r="E3213" s="3" t="s">
        <v>1849</v>
      </c>
    </row>
    <row r="3214" spans="1:5" x14ac:dyDescent="0.3">
      <c r="A3214" s="3">
        <v>321.2</v>
      </c>
      <c r="B3214" s="3">
        <v>11000.00488</v>
      </c>
      <c r="C3214" s="3" t="s">
        <v>1849</v>
      </c>
      <c r="D3214" s="3">
        <v>5500.0024400000002</v>
      </c>
      <c r="E3214" s="3" t="s">
        <v>1849</v>
      </c>
    </row>
    <row r="3215" spans="1:5" x14ac:dyDescent="0.3">
      <c r="A3215" s="3">
        <v>321.3</v>
      </c>
      <c r="B3215" s="3">
        <v>11000.00488</v>
      </c>
      <c r="C3215" s="3" t="s">
        <v>1849</v>
      </c>
      <c r="D3215" s="3">
        <v>5500.0024400000002</v>
      </c>
      <c r="E3215" s="3" t="s">
        <v>1849</v>
      </c>
    </row>
    <row r="3216" spans="1:5" x14ac:dyDescent="0.3">
      <c r="A3216" s="3">
        <v>321.39999999999998</v>
      </c>
      <c r="B3216" s="3">
        <v>11000.00488</v>
      </c>
      <c r="C3216" s="3" t="s">
        <v>1849</v>
      </c>
      <c r="D3216" s="3">
        <v>5500.0024400000002</v>
      </c>
      <c r="E3216" s="3" t="s">
        <v>1849</v>
      </c>
    </row>
    <row r="3217" spans="1:5" x14ac:dyDescent="0.3">
      <c r="A3217" s="3">
        <v>321.5</v>
      </c>
      <c r="B3217" s="3">
        <v>11000.00488</v>
      </c>
      <c r="C3217" s="3" t="s">
        <v>1849</v>
      </c>
      <c r="D3217" s="3">
        <v>5500.0024400000002</v>
      </c>
      <c r="E3217" s="3" t="s">
        <v>1849</v>
      </c>
    </row>
    <row r="3218" spans="1:5" x14ac:dyDescent="0.3">
      <c r="A3218" s="3">
        <v>321.60000000000002</v>
      </c>
      <c r="B3218" s="3">
        <v>11000.00488</v>
      </c>
      <c r="C3218" s="3" t="s">
        <v>1849</v>
      </c>
      <c r="D3218" s="3">
        <v>5500.0024400000002</v>
      </c>
      <c r="E3218" s="3" t="s">
        <v>1849</v>
      </c>
    </row>
    <row r="3219" spans="1:5" x14ac:dyDescent="0.3">
      <c r="A3219" s="3">
        <v>321.7</v>
      </c>
      <c r="B3219" s="3">
        <v>11000.00488</v>
      </c>
      <c r="C3219" s="3" t="s">
        <v>1849</v>
      </c>
      <c r="D3219" s="3">
        <v>5500.0024400000002</v>
      </c>
      <c r="E3219" s="3" t="s">
        <v>1849</v>
      </c>
    </row>
    <row r="3220" spans="1:5" x14ac:dyDescent="0.3">
      <c r="A3220" s="3">
        <v>321.8</v>
      </c>
      <c r="B3220" s="3">
        <v>11000.00488</v>
      </c>
      <c r="C3220" s="3" t="s">
        <v>1849</v>
      </c>
      <c r="D3220" s="3">
        <v>5500.0024400000002</v>
      </c>
      <c r="E3220" s="3" t="s">
        <v>1849</v>
      </c>
    </row>
    <row r="3221" spans="1:5" x14ac:dyDescent="0.3">
      <c r="A3221" s="3">
        <v>321.89999999999998</v>
      </c>
      <c r="B3221" s="3">
        <v>11000.00488</v>
      </c>
      <c r="C3221" s="3" t="s">
        <v>1849</v>
      </c>
      <c r="D3221" s="3">
        <v>5500.0024400000002</v>
      </c>
      <c r="E3221" s="3" t="s">
        <v>1849</v>
      </c>
    </row>
    <row r="3222" spans="1:5" x14ac:dyDescent="0.3">
      <c r="A3222" s="3">
        <v>322</v>
      </c>
      <c r="B3222" s="3">
        <v>11000.00488</v>
      </c>
      <c r="C3222" s="3" t="s">
        <v>1849</v>
      </c>
      <c r="D3222" s="3">
        <v>5500.0024400000002</v>
      </c>
      <c r="E3222" s="3" t="s">
        <v>1849</v>
      </c>
    </row>
    <row r="3223" spans="1:5" x14ac:dyDescent="0.3">
      <c r="A3223" s="3">
        <v>322.10000000000002</v>
      </c>
      <c r="B3223" s="3">
        <v>11000.00488</v>
      </c>
      <c r="C3223" s="3" t="s">
        <v>1849</v>
      </c>
      <c r="D3223" s="3">
        <v>5500.0024400000002</v>
      </c>
      <c r="E3223" s="3" t="s">
        <v>1849</v>
      </c>
    </row>
    <row r="3224" spans="1:5" x14ac:dyDescent="0.3">
      <c r="A3224" s="3">
        <v>322.2</v>
      </c>
      <c r="B3224" s="3">
        <v>11000.00488</v>
      </c>
      <c r="C3224" s="3" t="s">
        <v>1849</v>
      </c>
      <c r="D3224" s="3">
        <v>5500.0024400000002</v>
      </c>
      <c r="E3224" s="3" t="s">
        <v>1849</v>
      </c>
    </row>
    <row r="3225" spans="1:5" x14ac:dyDescent="0.3">
      <c r="A3225" s="3">
        <v>322.3</v>
      </c>
      <c r="B3225" s="3">
        <v>11000.00488</v>
      </c>
      <c r="C3225" s="3" t="s">
        <v>1849</v>
      </c>
      <c r="D3225" s="3">
        <v>5500.0024400000002</v>
      </c>
      <c r="E3225" s="3" t="s">
        <v>1849</v>
      </c>
    </row>
    <row r="3226" spans="1:5" x14ac:dyDescent="0.3">
      <c r="A3226" s="3">
        <v>322.39999999999998</v>
      </c>
      <c r="B3226" s="3">
        <v>11000.00488</v>
      </c>
      <c r="C3226" s="3" t="s">
        <v>1849</v>
      </c>
      <c r="D3226" s="3">
        <v>5500.0024400000002</v>
      </c>
      <c r="E3226" s="3" t="s">
        <v>1849</v>
      </c>
    </row>
    <row r="3227" spans="1:5" x14ac:dyDescent="0.3">
      <c r="A3227" s="3">
        <v>322.5</v>
      </c>
      <c r="B3227" s="3">
        <v>11000.00488</v>
      </c>
      <c r="C3227" s="3" t="s">
        <v>1849</v>
      </c>
      <c r="D3227" s="3">
        <v>5500.0024400000002</v>
      </c>
      <c r="E3227" s="3" t="s">
        <v>1849</v>
      </c>
    </row>
    <row r="3228" spans="1:5" x14ac:dyDescent="0.3">
      <c r="A3228" s="3">
        <v>322.60000000000002</v>
      </c>
      <c r="B3228" s="3">
        <v>11000.00488</v>
      </c>
      <c r="C3228" s="3" t="s">
        <v>1849</v>
      </c>
      <c r="D3228" s="3">
        <v>5500.0024400000002</v>
      </c>
      <c r="E3228" s="3" t="s">
        <v>1849</v>
      </c>
    </row>
    <row r="3229" spans="1:5" x14ac:dyDescent="0.3">
      <c r="A3229" s="3">
        <v>322.7</v>
      </c>
      <c r="B3229" s="3">
        <v>11000.00488</v>
      </c>
      <c r="C3229" s="3" t="s">
        <v>1849</v>
      </c>
      <c r="D3229" s="3">
        <v>5500.0024400000002</v>
      </c>
      <c r="E3229" s="3" t="s">
        <v>1849</v>
      </c>
    </row>
    <row r="3230" spans="1:5" x14ac:dyDescent="0.3">
      <c r="A3230" s="3">
        <v>322.8</v>
      </c>
      <c r="B3230" s="3">
        <v>11000.00488</v>
      </c>
      <c r="C3230" s="3" t="s">
        <v>1849</v>
      </c>
      <c r="D3230" s="3">
        <v>5500.0024400000002</v>
      </c>
      <c r="E3230" s="3" t="s">
        <v>1849</v>
      </c>
    </row>
    <row r="3231" spans="1:5" x14ac:dyDescent="0.3">
      <c r="A3231" s="3">
        <v>322.90100000000001</v>
      </c>
      <c r="B3231" s="3">
        <v>11000.00488</v>
      </c>
      <c r="C3231" s="3" t="s">
        <v>1849</v>
      </c>
      <c r="D3231" s="3">
        <v>5500.0024400000002</v>
      </c>
      <c r="E3231" s="3" t="s">
        <v>1849</v>
      </c>
    </row>
    <row r="3232" spans="1:5" x14ac:dyDescent="0.3">
      <c r="A3232" s="3">
        <v>323</v>
      </c>
      <c r="B3232" s="3">
        <v>11000.00488</v>
      </c>
      <c r="C3232" s="3" t="s">
        <v>1849</v>
      </c>
      <c r="D3232" s="3">
        <v>5500.0024400000002</v>
      </c>
      <c r="E3232" s="3" t="s">
        <v>1849</v>
      </c>
    </row>
    <row r="3233" spans="1:5" x14ac:dyDescent="0.3">
      <c r="A3233" s="3">
        <v>323.10000000000002</v>
      </c>
      <c r="B3233" s="3">
        <v>11000.00488</v>
      </c>
      <c r="C3233" s="3" t="s">
        <v>1849</v>
      </c>
      <c r="D3233" s="3">
        <v>5500.0024400000002</v>
      </c>
      <c r="E3233" s="3" t="s">
        <v>1849</v>
      </c>
    </row>
    <row r="3234" spans="1:5" x14ac:dyDescent="0.3">
      <c r="A3234" s="3">
        <v>323.2</v>
      </c>
      <c r="B3234" s="3">
        <v>11000.00488</v>
      </c>
      <c r="C3234" s="3" t="s">
        <v>1849</v>
      </c>
      <c r="D3234" s="3">
        <v>5500.0024400000002</v>
      </c>
      <c r="E3234" s="3" t="s">
        <v>1849</v>
      </c>
    </row>
    <row r="3235" spans="1:5" x14ac:dyDescent="0.3">
      <c r="A3235" s="3">
        <v>323.3</v>
      </c>
      <c r="B3235" s="3">
        <v>11000.00488</v>
      </c>
      <c r="C3235" s="3" t="s">
        <v>1849</v>
      </c>
      <c r="D3235" s="3">
        <v>5500.0024400000002</v>
      </c>
      <c r="E3235" s="3" t="s">
        <v>1849</v>
      </c>
    </row>
    <row r="3236" spans="1:5" x14ac:dyDescent="0.3">
      <c r="A3236" s="3">
        <v>323.39999999999998</v>
      </c>
      <c r="B3236" s="3">
        <v>11000.00488</v>
      </c>
      <c r="C3236" s="3" t="s">
        <v>1849</v>
      </c>
      <c r="D3236" s="3">
        <v>5500.0024400000002</v>
      </c>
      <c r="E3236" s="3" t="s">
        <v>1849</v>
      </c>
    </row>
    <row r="3237" spans="1:5" x14ac:dyDescent="0.3">
      <c r="A3237" s="3">
        <v>323.5</v>
      </c>
      <c r="B3237" s="3">
        <v>11000.00488</v>
      </c>
      <c r="C3237" s="3" t="s">
        <v>1849</v>
      </c>
      <c r="D3237" s="3">
        <v>5500.0024400000002</v>
      </c>
      <c r="E3237" s="3" t="s">
        <v>1849</v>
      </c>
    </row>
    <row r="3238" spans="1:5" x14ac:dyDescent="0.3">
      <c r="A3238" s="3">
        <v>323.60000000000002</v>
      </c>
      <c r="B3238" s="3">
        <v>11000.00488</v>
      </c>
      <c r="C3238" s="3" t="s">
        <v>1849</v>
      </c>
      <c r="D3238" s="3">
        <v>5500.0024400000002</v>
      </c>
      <c r="E3238" s="3" t="s">
        <v>1849</v>
      </c>
    </row>
    <row r="3239" spans="1:5" x14ac:dyDescent="0.3">
      <c r="A3239" s="3">
        <v>323.7</v>
      </c>
      <c r="B3239" s="3">
        <v>11000.00488</v>
      </c>
      <c r="C3239" s="3" t="s">
        <v>1849</v>
      </c>
      <c r="D3239" s="3">
        <v>5500.0024400000002</v>
      </c>
      <c r="E3239" s="3" t="s">
        <v>1849</v>
      </c>
    </row>
    <row r="3240" spans="1:5" x14ac:dyDescent="0.3">
      <c r="A3240" s="3">
        <v>323.8</v>
      </c>
      <c r="B3240" s="3">
        <v>11000.00488</v>
      </c>
      <c r="C3240" s="3" t="s">
        <v>1849</v>
      </c>
      <c r="D3240" s="3">
        <v>5500.0024400000002</v>
      </c>
      <c r="E3240" s="3" t="s">
        <v>1849</v>
      </c>
    </row>
    <row r="3241" spans="1:5" x14ac:dyDescent="0.3">
      <c r="A3241" s="3">
        <v>323.89999999999998</v>
      </c>
      <c r="B3241" s="3">
        <v>11000.00488</v>
      </c>
      <c r="C3241" s="3" t="s">
        <v>1849</v>
      </c>
      <c r="D3241" s="3">
        <v>5500.0024400000002</v>
      </c>
      <c r="E3241" s="3" t="s">
        <v>1849</v>
      </c>
    </row>
    <row r="3242" spans="1:5" x14ac:dyDescent="0.3">
      <c r="A3242" s="3">
        <v>324</v>
      </c>
      <c r="B3242" s="3">
        <v>11000.00488</v>
      </c>
      <c r="C3242" s="3" t="s">
        <v>1849</v>
      </c>
      <c r="D3242" s="3">
        <v>5500.0024400000002</v>
      </c>
      <c r="E3242" s="3" t="s">
        <v>1849</v>
      </c>
    </row>
    <row r="3243" spans="1:5" x14ac:dyDescent="0.3">
      <c r="A3243" s="3">
        <v>324.10000000000002</v>
      </c>
      <c r="B3243" s="3">
        <v>11000.00488</v>
      </c>
      <c r="C3243" s="3" t="s">
        <v>1849</v>
      </c>
      <c r="D3243" s="3">
        <v>5500.0024400000002</v>
      </c>
      <c r="E3243" s="3" t="s">
        <v>1849</v>
      </c>
    </row>
    <row r="3244" spans="1:5" x14ac:dyDescent="0.3">
      <c r="A3244" s="3">
        <v>324.2</v>
      </c>
      <c r="B3244" s="3">
        <v>11000.00488</v>
      </c>
      <c r="C3244" s="3" t="s">
        <v>1849</v>
      </c>
      <c r="D3244" s="3">
        <v>5500.0024400000002</v>
      </c>
      <c r="E3244" s="3" t="s">
        <v>1849</v>
      </c>
    </row>
    <row r="3245" spans="1:5" x14ac:dyDescent="0.3">
      <c r="A3245" s="3">
        <v>324.3</v>
      </c>
      <c r="B3245" s="3">
        <v>11000.00488</v>
      </c>
      <c r="C3245" s="3" t="s">
        <v>1849</v>
      </c>
      <c r="D3245" s="3">
        <v>5500.0024400000002</v>
      </c>
      <c r="E3245" s="3" t="s">
        <v>1849</v>
      </c>
    </row>
    <row r="3246" spans="1:5" x14ac:dyDescent="0.3">
      <c r="A3246" s="3">
        <v>324.39999999999998</v>
      </c>
      <c r="B3246" s="3">
        <v>11000.00488</v>
      </c>
      <c r="C3246" s="3" t="s">
        <v>1849</v>
      </c>
      <c r="D3246" s="3">
        <v>5500.0024400000002</v>
      </c>
      <c r="E3246" s="3" t="s">
        <v>1849</v>
      </c>
    </row>
    <row r="3247" spans="1:5" x14ac:dyDescent="0.3">
      <c r="A3247" s="3">
        <v>324.5</v>
      </c>
      <c r="B3247" s="3">
        <v>11000.00488</v>
      </c>
      <c r="C3247" s="3" t="s">
        <v>1849</v>
      </c>
      <c r="D3247" s="3">
        <v>5500.0024400000002</v>
      </c>
      <c r="E3247" s="3" t="s">
        <v>1849</v>
      </c>
    </row>
    <row r="3248" spans="1:5" x14ac:dyDescent="0.3">
      <c r="A3248" s="3">
        <v>324.60000000000002</v>
      </c>
      <c r="B3248" s="3">
        <v>11000.00488</v>
      </c>
      <c r="C3248" s="3" t="s">
        <v>1849</v>
      </c>
      <c r="D3248" s="3">
        <v>5500.0024400000002</v>
      </c>
      <c r="E3248" s="3" t="s">
        <v>1849</v>
      </c>
    </row>
    <row r="3249" spans="1:5" x14ac:dyDescent="0.3">
      <c r="A3249" s="3">
        <v>324.7</v>
      </c>
      <c r="B3249" s="3">
        <v>11000.00488</v>
      </c>
      <c r="C3249" s="3" t="s">
        <v>1849</v>
      </c>
      <c r="D3249" s="3">
        <v>5500.0024400000002</v>
      </c>
      <c r="E3249" s="3" t="s">
        <v>1849</v>
      </c>
    </row>
    <row r="3250" spans="1:5" x14ac:dyDescent="0.3">
      <c r="A3250" s="3">
        <v>324.8</v>
      </c>
      <c r="B3250" s="3">
        <v>11000.00488</v>
      </c>
      <c r="C3250" s="3" t="s">
        <v>1849</v>
      </c>
      <c r="D3250" s="3">
        <v>5500.0024400000002</v>
      </c>
      <c r="E3250" s="3" t="s">
        <v>1849</v>
      </c>
    </row>
    <row r="3251" spans="1:5" x14ac:dyDescent="0.3">
      <c r="A3251" s="3">
        <v>324.89999999999998</v>
      </c>
      <c r="B3251" s="3">
        <v>11000.00488</v>
      </c>
      <c r="C3251" s="3" t="s">
        <v>1849</v>
      </c>
      <c r="D3251" s="3">
        <v>5500.0024400000002</v>
      </c>
      <c r="E3251" s="3" t="s">
        <v>1849</v>
      </c>
    </row>
    <row r="3252" spans="1:5" x14ac:dyDescent="0.3">
      <c r="A3252" s="3">
        <v>325</v>
      </c>
      <c r="B3252" s="3">
        <v>11000.00488</v>
      </c>
      <c r="C3252" s="3" t="s">
        <v>1849</v>
      </c>
      <c r="D3252" s="3">
        <v>5500.0024400000002</v>
      </c>
      <c r="E3252" s="3" t="s">
        <v>1849</v>
      </c>
    </row>
    <row r="3253" spans="1:5" x14ac:dyDescent="0.3">
      <c r="A3253" s="3">
        <v>325.10000000000002</v>
      </c>
      <c r="B3253" s="3">
        <v>11000.00488</v>
      </c>
      <c r="C3253" s="3" t="s">
        <v>1849</v>
      </c>
      <c r="D3253" s="3">
        <v>5500.0024400000002</v>
      </c>
      <c r="E3253" s="3" t="s">
        <v>1849</v>
      </c>
    </row>
    <row r="3254" spans="1:5" x14ac:dyDescent="0.3">
      <c r="A3254" s="3">
        <v>325.2</v>
      </c>
      <c r="B3254" s="3">
        <v>11000.00488</v>
      </c>
      <c r="C3254" s="3" t="s">
        <v>1849</v>
      </c>
      <c r="D3254" s="3">
        <v>5500.0024400000002</v>
      </c>
      <c r="E3254" s="3" t="s">
        <v>1849</v>
      </c>
    </row>
    <row r="3255" spans="1:5" x14ac:dyDescent="0.3">
      <c r="A3255" s="3">
        <v>325.3</v>
      </c>
      <c r="B3255" s="3">
        <v>11000.00488</v>
      </c>
      <c r="C3255" s="3" t="s">
        <v>1849</v>
      </c>
      <c r="D3255" s="3">
        <v>5500.0024400000002</v>
      </c>
      <c r="E3255" s="3" t="s">
        <v>1849</v>
      </c>
    </row>
    <row r="3256" spans="1:5" x14ac:dyDescent="0.3">
      <c r="A3256" s="3">
        <v>325.39999999999998</v>
      </c>
      <c r="B3256" s="3">
        <v>11000.00488</v>
      </c>
      <c r="C3256" s="3" t="s">
        <v>1849</v>
      </c>
      <c r="D3256" s="3">
        <v>5500.0024400000002</v>
      </c>
      <c r="E3256" s="3" t="s">
        <v>1849</v>
      </c>
    </row>
    <row r="3257" spans="1:5" x14ac:dyDescent="0.3">
      <c r="A3257" s="3">
        <v>325.5</v>
      </c>
      <c r="B3257" s="3">
        <v>11000.00488</v>
      </c>
      <c r="C3257" s="3" t="s">
        <v>1849</v>
      </c>
      <c r="D3257" s="3">
        <v>5500.0024400000002</v>
      </c>
      <c r="E3257" s="3" t="s">
        <v>1849</v>
      </c>
    </row>
    <row r="3258" spans="1:5" x14ac:dyDescent="0.3">
      <c r="A3258" s="3">
        <v>325.60000000000002</v>
      </c>
      <c r="B3258" s="3">
        <v>11000.00488</v>
      </c>
      <c r="C3258" s="3" t="s">
        <v>1849</v>
      </c>
      <c r="D3258" s="3">
        <v>5500.0024400000002</v>
      </c>
      <c r="E3258" s="3" t="s">
        <v>1849</v>
      </c>
    </row>
    <row r="3259" spans="1:5" x14ac:dyDescent="0.3">
      <c r="A3259" s="3">
        <v>325.7</v>
      </c>
      <c r="B3259" s="3">
        <v>11000.00488</v>
      </c>
      <c r="C3259" s="3" t="s">
        <v>1849</v>
      </c>
      <c r="D3259" s="3">
        <v>5500.0024400000002</v>
      </c>
      <c r="E3259" s="3" t="s">
        <v>1849</v>
      </c>
    </row>
    <row r="3260" spans="1:5" x14ac:dyDescent="0.3">
      <c r="A3260" s="3">
        <v>325.8</v>
      </c>
      <c r="B3260" s="3">
        <v>11000.00488</v>
      </c>
      <c r="C3260" s="3" t="s">
        <v>1849</v>
      </c>
      <c r="D3260" s="3">
        <v>5500.0024400000002</v>
      </c>
      <c r="E3260" s="3" t="s">
        <v>1849</v>
      </c>
    </row>
    <row r="3261" spans="1:5" x14ac:dyDescent="0.3">
      <c r="A3261" s="3">
        <v>325.89999999999998</v>
      </c>
      <c r="B3261" s="3">
        <v>11000.00488</v>
      </c>
      <c r="C3261" s="3" t="s">
        <v>1849</v>
      </c>
      <c r="D3261" s="3">
        <v>5500.0024400000002</v>
      </c>
      <c r="E3261" s="3" t="s">
        <v>1849</v>
      </c>
    </row>
    <row r="3262" spans="1:5" x14ac:dyDescent="0.3">
      <c r="A3262" s="3">
        <v>326</v>
      </c>
      <c r="B3262" s="3">
        <v>11000.00488</v>
      </c>
      <c r="C3262" s="3" t="s">
        <v>1849</v>
      </c>
      <c r="D3262" s="3">
        <v>5500.0024400000002</v>
      </c>
      <c r="E3262" s="3" t="s">
        <v>1849</v>
      </c>
    </row>
    <row r="3263" spans="1:5" x14ac:dyDescent="0.3">
      <c r="A3263" s="3">
        <v>326.10000000000002</v>
      </c>
      <c r="B3263" s="3">
        <v>11000.00488</v>
      </c>
      <c r="C3263" s="3" t="s">
        <v>1849</v>
      </c>
      <c r="D3263" s="3">
        <v>5500.0024400000002</v>
      </c>
      <c r="E3263" s="3" t="s">
        <v>1849</v>
      </c>
    </row>
    <row r="3264" spans="1:5" x14ac:dyDescent="0.3">
      <c r="A3264" s="3">
        <v>326.2</v>
      </c>
      <c r="B3264" s="3">
        <v>11000.00488</v>
      </c>
      <c r="C3264" s="3" t="s">
        <v>1849</v>
      </c>
      <c r="D3264" s="3">
        <v>5500.0024400000002</v>
      </c>
      <c r="E3264" s="3" t="s">
        <v>1849</v>
      </c>
    </row>
    <row r="3265" spans="1:5" x14ac:dyDescent="0.3">
      <c r="A3265" s="3">
        <v>326.3</v>
      </c>
      <c r="B3265" s="3">
        <v>11000.00488</v>
      </c>
      <c r="C3265" s="3" t="s">
        <v>1849</v>
      </c>
      <c r="D3265" s="3">
        <v>5500.0024400000002</v>
      </c>
      <c r="E3265" s="3" t="s">
        <v>1849</v>
      </c>
    </row>
    <row r="3266" spans="1:5" x14ac:dyDescent="0.3">
      <c r="A3266" s="3">
        <v>326.40100000000001</v>
      </c>
      <c r="B3266" s="3">
        <v>11000.00488</v>
      </c>
      <c r="C3266" s="3" t="s">
        <v>1849</v>
      </c>
      <c r="D3266" s="3">
        <v>5500.0024400000002</v>
      </c>
      <c r="E3266" s="3" t="s">
        <v>1849</v>
      </c>
    </row>
    <row r="3267" spans="1:5" x14ac:dyDescent="0.3">
      <c r="A3267" s="3">
        <v>326.5</v>
      </c>
      <c r="B3267" s="3">
        <v>11000.00488</v>
      </c>
      <c r="C3267" s="3" t="s">
        <v>1849</v>
      </c>
      <c r="D3267" s="3">
        <v>5500.0024400000002</v>
      </c>
      <c r="E3267" s="3" t="s">
        <v>1849</v>
      </c>
    </row>
    <row r="3268" spans="1:5" x14ac:dyDescent="0.3">
      <c r="A3268" s="3">
        <v>326.60000000000002</v>
      </c>
      <c r="B3268" s="3">
        <v>11000.00488</v>
      </c>
      <c r="C3268" s="3" t="s">
        <v>1849</v>
      </c>
      <c r="D3268" s="3">
        <v>5500.0024400000002</v>
      </c>
      <c r="E3268" s="3" t="s">
        <v>1849</v>
      </c>
    </row>
    <row r="3269" spans="1:5" x14ac:dyDescent="0.3">
      <c r="A3269" s="3">
        <v>326.7</v>
      </c>
      <c r="B3269" s="3">
        <v>11000.00488</v>
      </c>
      <c r="C3269" s="3" t="s">
        <v>1849</v>
      </c>
      <c r="D3269" s="3">
        <v>5500.0024400000002</v>
      </c>
      <c r="E3269" s="3" t="s">
        <v>1849</v>
      </c>
    </row>
    <row r="3270" spans="1:5" x14ac:dyDescent="0.3">
      <c r="A3270" s="3">
        <v>326.916</v>
      </c>
      <c r="B3270" s="3">
        <v>11000.00488</v>
      </c>
      <c r="C3270" s="3" t="s">
        <v>1849</v>
      </c>
      <c r="D3270" s="3">
        <v>5500.0024400000002</v>
      </c>
      <c r="E3270" s="3" t="s">
        <v>1849</v>
      </c>
    </row>
    <row r="3271" spans="1:5" x14ac:dyDescent="0.3">
      <c r="A3271" s="3">
        <v>326.91699999999997</v>
      </c>
      <c r="B3271" s="3">
        <v>11000.00488</v>
      </c>
      <c r="C3271" s="3" t="s">
        <v>1849</v>
      </c>
      <c r="D3271" s="3">
        <v>5500.0024400000002</v>
      </c>
      <c r="E3271" s="3" t="s">
        <v>1849</v>
      </c>
    </row>
    <row r="3272" spans="1:5" x14ac:dyDescent="0.3">
      <c r="A3272" s="3">
        <v>327</v>
      </c>
      <c r="B3272" s="3">
        <v>11000.00488</v>
      </c>
      <c r="C3272" s="3" t="s">
        <v>1849</v>
      </c>
      <c r="D3272" s="3">
        <v>5500.0024400000002</v>
      </c>
      <c r="E3272" s="3" t="s">
        <v>1849</v>
      </c>
    </row>
    <row r="3273" spans="1:5" x14ac:dyDescent="0.3">
      <c r="A3273" s="3">
        <v>327.10000000000002</v>
      </c>
      <c r="B3273" s="3">
        <v>11000.00488</v>
      </c>
      <c r="C3273" s="3" t="s">
        <v>1849</v>
      </c>
      <c r="D3273" s="3">
        <v>5500.0024400000002</v>
      </c>
      <c r="E3273" s="3" t="s">
        <v>1849</v>
      </c>
    </row>
    <row r="3274" spans="1:5" x14ac:dyDescent="0.3">
      <c r="A3274" s="3">
        <v>327.2</v>
      </c>
      <c r="B3274" s="3">
        <v>11000.00488</v>
      </c>
      <c r="C3274" s="3" t="s">
        <v>1849</v>
      </c>
      <c r="D3274" s="3">
        <v>5500.0024400000002</v>
      </c>
      <c r="E3274" s="3" t="s">
        <v>1849</v>
      </c>
    </row>
    <row r="3275" spans="1:5" x14ac:dyDescent="0.3">
      <c r="A3275" s="3">
        <v>327.3</v>
      </c>
      <c r="B3275" s="3">
        <v>11000.00488</v>
      </c>
      <c r="C3275" s="3" t="s">
        <v>1849</v>
      </c>
      <c r="D3275" s="3">
        <v>5500.0024400000002</v>
      </c>
      <c r="E3275" s="3" t="s">
        <v>1849</v>
      </c>
    </row>
    <row r="3276" spans="1:5" x14ac:dyDescent="0.3">
      <c r="A3276" s="3">
        <v>327.41699999999997</v>
      </c>
      <c r="B3276" s="3">
        <v>11000.00488</v>
      </c>
      <c r="C3276" s="3" t="s">
        <v>1849</v>
      </c>
      <c r="D3276" s="3">
        <v>5500.0024400000002</v>
      </c>
      <c r="E3276" s="3" t="s">
        <v>1849</v>
      </c>
    </row>
    <row r="3277" spans="1:5" x14ac:dyDescent="0.3">
      <c r="A3277" s="3">
        <v>327.55</v>
      </c>
      <c r="B3277" s="3">
        <v>11000.00488</v>
      </c>
      <c r="C3277" s="3" t="s">
        <v>1849</v>
      </c>
      <c r="D3277" s="3">
        <v>5500.0024400000002</v>
      </c>
      <c r="E3277" s="3" t="s">
        <v>1849</v>
      </c>
    </row>
    <row r="3278" spans="1:5" x14ac:dyDescent="0.3">
      <c r="A3278" s="3">
        <v>327.61200000000002</v>
      </c>
      <c r="B3278" s="3">
        <v>11000.00488</v>
      </c>
      <c r="C3278" s="3" t="s">
        <v>1849</v>
      </c>
      <c r="D3278" s="3">
        <v>5500.0024400000002</v>
      </c>
      <c r="E3278" s="3" t="s">
        <v>1849</v>
      </c>
    </row>
    <row r="3279" spans="1:5" x14ac:dyDescent="0.3">
      <c r="A3279" s="3">
        <v>327.70600000000002</v>
      </c>
      <c r="B3279" s="3">
        <v>11000.00488</v>
      </c>
      <c r="C3279" s="3" t="s">
        <v>1849</v>
      </c>
      <c r="D3279" s="3">
        <v>5500.0024400000002</v>
      </c>
      <c r="E3279" s="3" t="s">
        <v>1849</v>
      </c>
    </row>
    <row r="3280" spans="1:5" x14ac:dyDescent="0.3">
      <c r="A3280" s="3">
        <v>327.815</v>
      </c>
      <c r="B3280" s="3">
        <v>11000.00488</v>
      </c>
      <c r="C3280" s="3" t="s">
        <v>1849</v>
      </c>
      <c r="D3280" s="3">
        <v>5500.0024400000002</v>
      </c>
      <c r="E3280" s="3" t="s">
        <v>1849</v>
      </c>
    </row>
    <row r="3281" spans="1:5" x14ac:dyDescent="0.3">
      <c r="A3281" s="3">
        <v>327.90899999999999</v>
      </c>
      <c r="B3281" s="3">
        <v>11000.00488</v>
      </c>
      <c r="C3281" s="3" t="s">
        <v>1849</v>
      </c>
      <c r="D3281" s="3">
        <v>5500.0024400000002</v>
      </c>
      <c r="E3281" s="3" t="s">
        <v>1849</v>
      </c>
    </row>
    <row r="3282" spans="1:5" x14ac:dyDescent="0.3">
      <c r="A3282" s="3">
        <v>328.00299999999999</v>
      </c>
      <c r="B3282" s="3">
        <v>11000.00488</v>
      </c>
      <c r="C3282" s="3" t="s">
        <v>1849</v>
      </c>
      <c r="D3282" s="3">
        <v>5500.0024400000002</v>
      </c>
      <c r="E3282" s="3" t="s">
        <v>1849</v>
      </c>
    </row>
    <row r="3283" spans="1:5" x14ac:dyDescent="0.3">
      <c r="A3283" s="3">
        <v>328.11200000000002</v>
      </c>
      <c r="B3283" s="3">
        <v>11000.00488</v>
      </c>
      <c r="C3283" s="3" t="s">
        <v>1849</v>
      </c>
      <c r="D3283" s="3">
        <v>5500.0024400000002</v>
      </c>
      <c r="E3283" s="3" t="s">
        <v>1849</v>
      </c>
    </row>
    <row r="3284" spans="1:5" x14ac:dyDescent="0.3">
      <c r="A3284" s="3">
        <v>328.20699999999999</v>
      </c>
      <c r="B3284" s="3">
        <v>11000.00488</v>
      </c>
      <c r="C3284" s="3" t="s">
        <v>1849</v>
      </c>
      <c r="D3284" s="3">
        <v>5500.0024400000002</v>
      </c>
      <c r="E3284" s="3" t="s">
        <v>1849</v>
      </c>
    </row>
    <row r="3285" spans="1:5" x14ac:dyDescent="0.3">
      <c r="A3285" s="3">
        <v>328.392</v>
      </c>
      <c r="B3285" s="3">
        <v>11000.00488</v>
      </c>
      <c r="C3285" s="3" t="s">
        <v>1849</v>
      </c>
      <c r="D3285" s="3">
        <v>5500.0024400000002</v>
      </c>
      <c r="E3285" s="3" t="s">
        <v>1849</v>
      </c>
    </row>
    <row r="3286" spans="1:5" x14ac:dyDescent="0.3">
      <c r="A3286" s="3">
        <v>328.40899999999999</v>
      </c>
      <c r="B3286" s="3">
        <v>11000.00488</v>
      </c>
      <c r="C3286" s="3" t="s">
        <v>1849</v>
      </c>
      <c r="D3286" s="3">
        <v>5500.0024400000002</v>
      </c>
      <c r="E3286" s="3" t="s">
        <v>1849</v>
      </c>
    </row>
    <row r="3287" spans="1:5" x14ac:dyDescent="0.3">
      <c r="A3287" s="3">
        <v>328.54700000000003</v>
      </c>
      <c r="B3287" s="3">
        <v>11000.00488</v>
      </c>
      <c r="C3287" s="3" t="s">
        <v>1849</v>
      </c>
      <c r="D3287" s="3">
        <v>5500.0024400000002</v>
      </c>
      <c r="E3287" s="3" t="s">
        <v>1849</v>
      </c>
    </row>
    <row r="3288" spans="1:5" x14ac:dyDescent="0.3">
      <c r="A3288" s="3">
        <v>328.61099999999999</v>
      </c>
      <c r="B3288" s="3">
        <v>11000.00488</v>
      </c>
      <c r="C3288" s="3" t="s">
        <v>1849</v>
      </c>
      <c r="D3288" s="3">
        <v>5500.0024400000002</v>
      </c>
      <c r="E3288" s="3" t="s">
        <v>1849</v>
      </c>
    </row>
    <row r="3289" spans="1:5" x14ac:dyDescent="0.3">
      <c r="A3289" s="3">
        <v>328.70499999999998</v>
      </c>
      <c r="B3289" s="3">
        <v>11000.00488</v>
      </c>
      <c r="C3289" s="3" t="s">
        <v>1849</v>
      </c>
      <c r="D3289" s="3">
        <v>5500.0024400000002</v>
      </c>
      <c r="E3289" s="3" t="s">
        <v>1849</v>
      </c>
    </row>
    <row r="3290" spans="1:5" x14ac:dyDescent="0.3">
      <c r="A3290" s="3">
        <v>328.815</v>
      </c>
      <c r="B3290" s="3">
        <v>11000.00488</v>
      </c>
      <c r="C3290" s="3" t="s">
        <v>1849</v>
      </c>
      <c r="D3290" s="3">
        <v>5500.0024400000002</v>
      </c>
      <c r="E3290" s="3" t="s">
        <v>1849</v>
      </c>
    </row>
    <row r="3291" spans="1:5" x14ac:dyDescent="0.3">
      <c r="A3291" s="3">
        <v>328.90800000000002</v>
      </c>
      <c r="B3291" s="3">
        <v>11000.00488</v>
      </c>
      <c r="C3291" s="3" t="s">
        <v>1849</v>
      </c>
      <c r="D3291" s="3">
        <v>5500.0024400000002</v>
      </c>
      <c r="E3291" s="3" t="s">
        <v>1849</v>
      </c>
    </row>
    <row r="3292" spans="1:5" x14ac:dyDescent="0.3">
      <c r="A3292" s="3">
        <v>329.00200000000001</v>
      </c>
      <c r="B3292" s="3">
        <v>11000.00488</v>
      </c>
      <c r="C3292" s="3" t="s">
        <v>1849</v>
      </c>
      <c r="D3292" s="3">
        <v>5500.0024400000002</v>
      </c>
      <c r="E3292" s="3" t="s">
        <v>1849</v>
      </c>
    </row>
    <row r="3293" spans="1:5" x14ac:dyDescent="0.3">
      <c r="A3293" s="3">
        <v>329.11099999999999</v>
      </c>
      <c r="B3293" s="3">
        <v>11000.00488</v>
      </c>
      <c r="C3293" s="3" t="s">
        <v>1849</v>
      </c>
      <c r="D3293" s="3">
        <v>5500.0024400000002</v>
      </c>
      <c r="E3293" s="3" t="s">
        <v>1849</v>
      </c>
    </row>
    <row r="3294" spans="1:5" x14ac:dyDescent="0.3">
      <c r="A3294" s="3">
        <v>329.31200000000001</v>
      </c>
      <c r="B3294" s="3">
        <v>11000.00488</v>
      </c>
      <c r="C3294" s="3" t="s">
        <v>1849</v>
      </c>
      <c r="D3294" s="3">
        <v>5500.0024400000002</v>
      </c>
      <c r="E3294" s="3" t="s">
        <v>1849</v>
      </c>
    </row>
    <row r="3295" spans="1:5" x14ac:dyDescent="0.3">
      <c r="A3295" s="3">
        <v>329.31299999999999</v>
      </c>
      <c r="B3295" s="3">
        <v>11000.00488</v>
      </c>
      <c r="C3295" s="3" t="s">
        <v>1849</v>
      </c>
      <c r="D3295" s="3">
        <v>5500.0024400000002</v>
      </c>
      <c r="E3295" s="3" t="s">
        <v>1849</v>
      </c>
    </row>
    <row r="3296" spans="1:5" x14ac:dyDescent="0.3">
      <c r="A3296" s="3">
        <v>329.40199999999999</v>
      </c>
      <c r="B3296" s="3">
        <v>11000.00488</v>
      </c>
      <c r="C3296" s="3" t="s">
        <v>1849</v>
      </c>
      <c r="D3296" s="3">
        <v>5500.0024400000002</v>
      </c>
      <c r="E3296" s="3" t="s">
        <v>1849</v>
      </c>
    </row>
    <row r="3297" spans="1:5" x14ac:dyDescent="0.3">
      <c r="A3297" s="3">
        <v>329.50200000000001</v>
      </c>
      <c r="B3297" s="3">
        <v>11000.00488</v>
      </c>
      <c r="C3297" s="3" t="s">
        <v>1849</v>
      </c>
      <c r="D3297" s="3">
        <v>5500.0024400000002</v>
      </c>
      <c r="E3297" s="3" t="s">
        <v>1849</v>
      </c>
    </row>
    <row r="3298" spans="1:5" x14ac:dyDescent="0.3">
      <c r="A3298" s="3">
        <v>329.60199999999998</v>
      </c>
      <c r="B3298" s="3">
        <v>11000.00488</v>
      </c>
      <c r="C3298" s="3" t="s">
        <v>1849</v>
      </c>
      <c r="D3298" s="3">
        <v>5500.0024400000002</v>
      </c>
      <c r="E3298" s="3" t="s">
        <v>1849</v>
      </c>
    </row>
    <row r="3299" spans="1:5" x14ac:dyDescent="0.3">
      <c r="A3299" s="3">
        <v>329.702</v>
      </c>
      <c r="B3299" s="3">
        <v>11000.00488</v>
      </c>
      <c r="C3299" s="3" t="s">
        <v>1849</v>
      </c>
      <c r="D3299" s="3">
        <v>5500.0024400000002</v>
      </c>
      <c r="E3299" s="3" t="s">
        <v>1849</v>
      </c>
    </row>
    <row r="3300" spans="1:5" x14ac:dyDescent="0.3">
      <c r="A3300" s="3">
        <v>329.8</v>
      </c>
      <c r="B3300" s="3">
        <v>11000.00488</v>
      </c>
      <c r="C3300" s="3" t="s">
        <v>1849</v>
      </c>
      <c r="D3300" s="3">
        <v>5500.0024400000002</v>
      </c>
      <c r="E3300" s="3" t="s">
        <v>1849</v>
      </c>
    </row>
    <row r="3301" spans="1:5" x14ac:dyDescent="0.3">
      <c r="A3301" s="3">
        <v>329.90499999999997</v>
      </c>
      <c r="B3301" s="3">
        <v>11000.00488</v>
      </c>
      <c r="C3301" s="3" t="s">
        <v>1849</v>
      </c>
      <c r="D3301" s="3">
        <v>5500.0024400000002</v>
      </c>
      <c r="E3301" s="3" t="s">
        <v>1849</v>
      </c>
    </row>
    <row r="3302" spans="1:5" x14ac:dyDescent="0.3">
      <c r="A3302" s="3">
        <v>330.01799999999997</v>
      </c>
      <c r="B3302" s="3">
        <v>11000.00488</v>
      </c>
      <c r="C3302" s="3" t="s">
        <v>1849</v>
      </c>
      <c r="D3302" s="3">
        <v>5500.0024400000002</v>
      </c>
      <c r="E3302" s="3" t="s">
        <v>1849</v>
      </c>
    </row>
    <row r="3303" spans="1:5" x14ac:dyDescent="0.3">
      <c r="A3303" s="3">
        <v>330.149</v>
      </c>
      <c r="B3303" s="3">
        <v>11000.00488</v>
      </c>
      <c r="C3303" s="3" t="s">
        <v>1849</v>
      </c>
      <c r="D3303" s="3">
        <v>5500.0024400000002</v>
      </c>
      <c r="E3303" s="3" t="s">
        <v>1849</v>
      </c>
    </row>
    <row r="3304" spans="1:5" x14ac:dyDescent="0.3">
      <c r="A3304" s="3">
        <v>330.2</v>
      </c>
      <c r="B3304" s="3">
        <v>11000.00488</v>
      </c>
      <c r="C3304" s="3" t="s">
        <v>1849</v>
      </c>
      <c r="D3304" s="3">
        <v>5500.0024400000002</v>
      </c>
      <c r="E3304" s="3" t="s">
        <v>1849</v>
      </c>
    </row>
    <row r="3305" spans="1:5" x14ac:dyDescent="0.3">
      <c r="A3305" s="3">
        <v>330.30200000000002</v>
      </c>
      <c r="B3305" s="3">
        <v>11000.00488</v>
      </c>
      <c r="C3305" s="3" t="s">
        <v>1849</v>
      </c>
      <c r="D3305" s="3">
        <v>5500.0024400000002</v>
      </c>
      <c r="E3305" s="3" t="s">
        <v>1849</v>
      </c>
    </row>
    <row r="3306" spans="1:5" x14ac:dyDescent="0.3">
      <c r="A3306" s="3">
        <v>330.4</v>
      </c>
      <c r="B3306" s="3">
        <v>11000.00488</v>
      </c>
      <c r="C3306" s="3" t="s">
        <v>1849</v>
      </c>
      <c r="D3306" s="3">
        <v>5500.0024400000002</v>
      </c>
      <c r="E3306" s="3" t="s">
        <v>1849</v>
      </c>
    </row>
    <row r="3307" spans="1:5" x14ac:dyDescent="0.3">
      <c r="A3307" s="3">
        <v>330.5</v>
      </c>
      <c r="B3307" s="3">
        <v>11000.00488</v>
      </c>
      <c r="C3307" s="3" t="s">
        <v>1849</v>
      </c>
      <c r="D3307" s="3">
        <v>5500.0024400000002</v>
      </c>
      <c r="E3307" s="3" t="s">
        <v>1849</v>
      </c>
    </row>
    <row r="3308" spans="1:5" x14ac:dyDescent="0.3">
      <c r="A3308" s="3">
        <v>330.601</v>
      </c>
      <c r="B3308" s="3">
        <v>11000.00488</v>
      </c>
      <c r="C3308" s="3" t="s">
        <v>1849</v>
      </c>
      <c r="D3308" s="3">
        <v>5500.0024400000002</v>
      </c>
      <c r="E3308" s="3" t="s">
        <v>1849</v>
      </c>
    </row>
    <row r="3309" spans="1:5" x14ac:dyDescent="0.3">
      <c r="A3309" s="3">
        <v>330.7</v>
      </c>
      <c r="B3309" s="3">
        <v>11000.00488</v>
      </c>
      <c r="C3309" s="3" t="s">
        <v>1849</v>
      </c>
      <c r="D3309" s="3">
        <v>5500.0024400000002</v>
      </c>
      <c r="E3309" s="3" t="s">
        <v>1849</v>
      </c>
    </row>
    <row r="3310" spans="1:5" x14ac:dyDescent="0.3">
      <c r="A3310" s="3">
        <v>330.80099999999999</v>
      </c>
      <c r="B3310" s="3">
        <v>11000.00488</v>
      </c>
      <c r="C3310" s="3" t="s">
        <v>1849</v>
      </c>
      <c r="D3310" s="3">
        <v>5500.0024400000002</v>
      </c>
      <c r="E3310" s="3" t="s">
        <v>1849</v>
      </c>
    </row>
    <row r="3311" spans="1:5" x14ac:dyDescent="0.3">
      <c r="A3311" s="3">
        <v>330.90100000000001</v>
      </c>
      <c r="B3311" s="3">
        <v>11000.00488</v>
      </c>
      <c r="C3311" s="3" t="s">
        <v>1849</v>
      </c>
      <c r="D3311" s="3">
        <v>5500.0024400000002</v>
      </c>
      <c r="E3311" s="3" t="s">
        <v>1849</v>
      </c>
    </row>
    <row r="3312" spans="1:5" x14ac:dyDescent="0.3">
      <c r="A3312" s="3">
        <v>331.00099999999998</v>
      </c>
      <c r="B3312" s="3">
        <v>11000.00488</v>
      </c>
      <c r="C3312" s="3" t="s">
        <v>1849</v>
      </c>
      <c r="D3312" s="3">
        <v>5500.0024400000002</v>
      </c>
      <c r="E3312" s="3" t="s">
        <v>1849</v>
      </c>
    </row>
    <row r="3313" spans="1:5" x14ac:dyDescent="0.3">
      <c r="A3313" s="3">
        <v>331.142</v>
      </c>
      <c r="B3313" s="3">
        <v>11000.00488</v>
      </c>
      <c r="C3313" s="3" t="s">
        <v>1849</v>
      </c>
      <c r="D3313" s="3">
        <v>5500.0024400000002</v>
      </c>
      <c r="E3313" s="3" t="s">
        <v>1849</v>
      </c>
    </row>
    <row r="3314" spans="1:5" x14ac:dyDescent="0.3">
      <c r="A3314" s="3">
        <v>331.20100000000002</v>
      </c>
      <c r="B3314" s="3">
        <v>11000.00488</v>
      </c>
      <c r="C3314" s="3" t="s">
        <v>1849</v>
      </c>
      <c r="D3314" s="3">
        <v>5500.0024400000002</v>
      </c>
      <c r="E3314" s="3" t="s">
        <v>1849</v>
      </c>
    </row>
    <row r="3315" spans="1:5" x14ac:dyDescent="0.3">
      <c r="A3315" s="3">
        <v>331.303</v>
      </c>
      <c r="B3315" s="3">
        <v>11000.00488</v>
      </c>
      <c r="C3315" s="3" t="s">
        <v>1849</v>
      </c>
      <c r="D3315" s="3">
        <v>5500.0024400000002</v>
      </c>
      <c r="E3315" s="3" t="s">
        <v>1849</v>
      </c>
    </row>
    <row r="3316" spans="1:5" x14ac:dyDescent="0.3">
      <c r="A3316" s="3">
        <v>331.4</v>
      </c>
      <c r="B3316" s="3">
        <v>11000.00488</v>
      </c>
      <c r="C3316" s="3" t="s">
        <v>1849</v>
      </c>
      <c r="D3316" s="3">
        <v>5500.0024400000002</v>
      </c>
      <c r="E3316" s="3" t="s">
        <v>1849</v>
      </c>
    </row>
    <row r="3317" spans="1:5" x14ac:dyDescent="0.3">
      <c r="A3317" s="3">
        <v>331.50099999999998</v>
      </c>
      <c r="B3317" s="3">
        <v>11000.00488</v>
      </c>
      <c r="C3317" s="3" t="s">
        <v>1849</v>
      </c>
      <c r="D3317" s="3">
        <v>5500.0024400000002</v>
      </c>
      <c r="E3317" s="3" t="s">
        <v>1849</v>
      </c>
    </row>
    <row r="3318" spans="1:5" x14ac:dyDescent="0.3">
      <c r="A3318" s="3">
        <v>331.601</v>
      </c>
      <c r="B3318" s="3">
        <v>11000.00488</v>
      </c>
      <c r="C3318" s="3" t="s">
        <v>1849</v>
      </c>
      <c r="D3318" s="3">
        <v>5500.0024400000002</v>
      </c>
      <c r="E3318" s="3" t="s">
        <v>1849</v>
      </c>
    </row>
    <row r="3319" spans="1:5" x14ac:dyDescent="0.3">
      <c r="A3319" s="3">
        <v>331.70100000000002</v>
      </c>
      <c r="B3319" s="3">
        <v>11000.00488</v>
      </c>
      <c r="C3319" s="3" t="s">
        <v>1849</v>
      </c>
      <c r="D3319" s="3">
        <v>5500.0024400000002</v>
      </c>
      <c r="E3319" s="3" t="s">
        <v>1849</v>
      </c>
    </row>
    <row r="3320" spans="1:5" x14ac:dyDescent="0.3">
      <c r="A3320" s="3">
        <v>331.80099999999999</v>
      </c>
      <c r="B3320" s="3">
        <v>11000.00488</v>
      </c>
      <c r="C3320" s="3" t="s">
        <v>1849</v>
      </c>
      <c r="D3320" s="3">
        <v>5500.0024400000002</v>
      </c>
      <c r="E3320" s="3" t="s">
        <v>1849</v>
      </c>
    </row>
    <row r="3321" spans="1:5" x14ac:dyDescent="0.3">
      <c r="A3321" s="3">
        <v>331.90100000000001</v>
      </c>
      <c r="B3321" s="3">
        <v>11000.00488</v>
      </c>
      <c r="C3321" s="3" t="s">
        <v>1849</v>
      </c>
      <c r="D3321" s="3">
        <v>5500.0024400000002</v>
      </c>
      <c r="E3321" s="3" t="s">
        <v>1849</v>
      </c>
    </row>
    <row r="3322" spans="1:5" x14ac:dyDescent="0.3">
      <c r="A3322" s="3">
        <v>332.00099999999998</v>
      </c>
      <c r="B3322" s="3">
        <v>11000.00488</v>
      </c>
      <c r="C3322" s="3" t="s">
        <v>1849</v>
      </c>
      <c r="D3322" s="3">
        <v>5500.0024400000002</v>
      </c>
      <c r="E3322" s="3" t="s">
        <v>1849</v>
      </c>
    </row>
    <row r="3323" spans="1:5" x14ac:dyDescent="0.3">
      <c r="A3323" s="3">
        <v>332.101</v>
      </c>
      <c r="B3323" s="3">
        <v>11000.00488</v>
      </c>
      <c r="C3323" s="3" t="s">
        <v>1849</v>
      </c>
      <c r="D3323" s="3">
        <v>5500.0024400000002</v>
      </c>
      <c r="E3323" s="3" t="s">
        <v>1849</v>
      </c>
    </row>
    <row r="3324" spans="1:5" x14ac:dyDescent="0.3">
      <c r="A3324" s="3">
        <v>332.20100000000002</v>
      </c>
      <c r="B3324" s="3">
        <v>11000.00488</v>
      </c>
      <c r="C3324" s="3" t="s">
        <v>1849</v>
      </c>
      <c r="D3324" s="3">
        <v>5500.0024400000002</v>
      </c>
      <c r="E3324" s="3" t="s">
        <v>1849</v>
      </c>
    </row>
    <row r="3325" spans="1:5" x14ac:dyDescent="0.3">
      <c r="A3325" s="3">
        <v>332.3</v>
      </c>
      <c r="B3325" s="3">
        <v>11000.00488</v>
      </c>
      <c r="C3325" s="3" t="s">
        <v>1849</v>
      </c>
      <c r="D3325" s="3">
        <v>5500.0024400000002</v>
      </c>
      <c r="E3325" s="3" t="s">
        <v>1849</v>
      </c>
    </row>
    <row r="3326" spans="1:5" x14ac:dyDescent="0.3">
      <c r="A3326" s="3">
        <v>332.40100000000001</v>
      </c>
      <c r="B3326" s="3">
        <v>11000.00488</v>
      </c>
      <c r="C3326" s="3" t="s">
        <v>1849</v>
      </c>
      <c r="D3326" s="3">
        <v>5500.0024400000002</v>
      </c>
      <c r="E3326" s="3" t="s">
        <v>1849</v>
      </c>
    </row>
    <row r="3327" spans="1:5" x14ac:dyDescent="0.3">
      <c r="A3327" s="3">
        <v>332.5</v>
      </c>
      <c r="B3327" s="3">
        <v>11000.00488</v>
      </c>
      <c r="C3327" s="3" t="s">
        <v>1849</v>
      </c>
      <c r="D3327" s="3">
        <v>5500.0024400000002</v>
      </c>
      <c r="E3327" s="3" t="s">
        <v>1849</v>
      </c>
    </row>
    <row r="3328" spans="1:5" x14ac:dyDescent="0.3">
      <c r="A3328" s="3">
        <v>332.6</v>
      </c>
      <c r="B3328" s="3">
        <v>11000.00488</v>
      </c>
      <c r="C3328" s="3" t="s">
        <v>1849</v>
      </c>
      <c r="D3328" s="3">
        <v>5500.0024400000002</v>
      </c>
      <c r="E3328" s="3" t="s">
        <v>1849</v>
      </c>
    </row>
    <row r="3329" spans="1:5" x14ac:dyDescent="0.3">
      <c r="A3329" s="3">
        <v>332.7</v>
      </c>
      <c r="B3329" s="3">
        <v>11000.00488</v>
      </c>
      <c r="C3329" s="3" t="s">
        <v>1849</v>
      </c>
      <c r="D3329" s="3">
        <v>5500.0024400000002</v>
      </c>
      <c r="E3329" s="3" t="s">
        <v>1849</v>
      </c>
    </row>
    <row r="3330" spans="1:5" x14ac:dyDescent="0.3">
      <c r="A3330" s="3">
        <v>332.8</v>
      </c>
      <c r="B3330" s="3">
        <v>11000.00488</v>
      </c>
      <c r="C3330" s="3" t="s">
        <v>1849</v>
      </c>
      <c r="D3330" s="3">
        <v>5500.0024400000002</v>
      </c>
      <c r="E3330" s="3" t="s">
        <v>1849</v>
      </c>
    </row>
    <row r="3331" spans="1:5" x14ac:dyDescent="0.3">
      <c r="A3331" s="3">
        <v>332.9</v>
      </c>
      <c r="B3331" s="3">
        <v>11000.00488</v>
      </c>
      <c r="C3331" s="3" t="s">
        <v>1849</v>
      </c>
      <c r="D3331" s="3">
        <v>5500.0024400000002</v>
      </c>
      <c r="E3331" s="3" t="s">
        <v>1849</v>
      </c>
    </row>
    <row r="3332" spans="1:5" x14ac:dyDescent="0.3">
      <c r="A3332" s="3">
        <v>333.00099999999998</v>
      </c>
      <c r="B3332" s="3">
        <v>11000.00488</v>
      </c>
      <c r="C3332" s="3" t="s">
        <v>1849</v>
      </c>
      <c r="D3332" s="3">
        <v>5500.0024400000002</v>
      </c>
      <c r="E3332" s="3" t="s">
        <v>1849</v>
      </c>
    </row>
    <row r="3333" spans="1:5" x14ac:dyDescent="0.3">
      <c r="A3333" s="3">
        <v>333.101</v>
      </c>
      <c r="B3333" s="3">
        <v>11000.00488</v>
      </c>
      <c r="C3333" s="3" t="s">
        <v>1849</v>
      </c>
      <c r="D3333" s="3">
        <v>5500.0024400000002</v>
      </c>
      <c r="E3333" s="3" t="s">
        <v>1849</v>
      </c>
    </row>
    <row r="3334" spans="1:5" x14ac:dyDescent="0.3">
      <c r="A3334" s="3">
        <v>333.28</v>
      </c>
      <c r="B3334" s="3">
        <v>11000.00488</v>
      </c>
      <c r="C3334" s="3" t="s">
        <v>1849</v>
      </c>
      <c r="D3334" s="3">
        <v>5500.0024400000002</v>
      </c>
      <c r="E3334" s="3" t="s">
        <v>1849</v>
      </c>
    </row>
    <row r="3335" spans="1:5" x14ac:dyDescent="0.3">
      <c r="A3335" s="3">
        <v>333.35</v>
      </c>
      <c r="B3335" s="3">
        <v>11000.00488</v>
      </c>
      <c r="C3335" s="3" t="s">
        <v>1849</v>
      </c>
      <c r="D3335" s="3">
        <v>5500.0024400000002</v>
      </c>
      <c r="E3335" s="3" t="s">
        <v>1849</v>
      </c>
    </row>
    <row r="3336" spans="1:5" x14ac:dyDescent="0.3">
      <c r="A3336" s="3">
        <v>333.4</v>
      </c>
      <c r="B3336" s="3">
        <v>11000.00488</v>
      </c>
      <c r="C3336" s="3" t="s">
        <v>1849</v>
      </c>
      <c r="D3336" s="3">
        <v>5500.0024400000002</v>
      </c>
      <c r="E3336" s="3" t="s">
        <v>1849</v>
      </c>
    </row>
    <row r="3337" spans="1:5" x14ac:dyDescent="0.3">
      <c r="A3337" s="3">
        <v>333.5</v>
      </c>
      <c r="B3337" s="3">
        <v>11000.00488</v>
      </c>
      <c r="C3337" s="3" t="s">
        <v>1849</v>
      </c>
      <c r="D3337" s="3">
        <v>5500.0024400000002</v>
      </c>
      <c r="E3337" s="3" t="s">
        <v>1849</v>
      </c>
    </row>
    <row r="3338" spans="1:5" x14ac:dyDescent="0.3">
      <c r="A3338" s="3">
        <v>333.6</v>
      </c>
      <c r="B3338" s="3">
        <v>11000.00488</v>
      </c>
      <c r="C3338" s="3" t="s">
        <v>1849</v>
      </c>
      <c r="D3338" s="3">
        <v>5500.0024400000002</v>
      </c>
      <c r="E3338" s="3" t="s">
        <v>1849</v>
      </c>
    </row>
    <row r="3339" spans="1:5" x14ac:dyDescent="0.3">
      <c r="A3339" s="3">
        <v>333.7</v>
      </c>
      <c r="B3339" s="3">
        <v>11000.00488</v>
      </c>
      <c r="C3339" s="3" t="s">
        <v>1849</v>
      </c>
      <c r="D3339" s="3">
        <v>5500.0024400000002</v>
      </c>
      <c r="E3339" s="3" t="s">
        <v>1849</v>
      </c>
    </row>
    <row r="3340" spans="1:5" x14ac:dyDescent="0.3">
      <c r="A3340" s="3">
        <v>333.80099999999999</v>
      </c>
      <c r="B3340" s="3">
        <v>11000.00488</v>
      </c>
      <c r="C3340" s="3" t="s">
        <v>1849</v>
      </c>
      <c r="D3340" s="3">
        <v>5500.0024400000002</v>
      </c>
      <c r="E3340" s="3" t="s">
        <v>1849</v>
      </c>
    </row>
    <row r="3341" spans="1:5" x14ac:dyDescent="0.3">
      <c r="A3341" s="3">
        <v>333.90100000000001</v>
      </c>
      <c r="B3341" s="3">
        <v>11000.00488</v>
      </c>
      <c r="C3341" s="3" t="s">
        <v>1849</v>
      </c>
      <c r="D3341" s="3">
        <v>5500.0024400000002</v>
      </c>
      <c r="E3341" s="3" t="s">
        <v>1849</v>
      </c>
    </row>
    <row r="3342" spans="1:5" x14ac:dyDescent="0.3">
      <c r="A3342" s="3">
        <v>334.00099999999998</v>
      </c>
      <c r="B3342" s="3">
        <v>11000.00488</v>
      </c>
      <c r="C3342" s="3" t="s">
        <v>1849</v>
      </c>
      <c r="D3342" s="3">
        <v>5500.0024400000002</v>
      </c>
      <c r="E3342" s="3" t="s">
        <v>1849</v>
      </c>
    </row>
    <row r="3343" spans="1:5" x14ac:dyDescent="0.3">
      <c r="A3343" s="3">
        <v>334.101</v>
      </c>
      <c r="B3343" s="3">
        <v>11000.00488</v>
      </c>
      <c r="C3343" s="3" t="s">
        <v>1849</v>
      </c>
      <c r="D3343" s="3">
        <v>5500.0024400000002</v>
      </c>
      <c r="E3343" s="3" t="s">
        <v>1849</v>
      </c>
    </row>
    <row r="3344" spans="1:5" x14ac:dyDescent="0.3">
      <c r="A3344" s="3">
        <v>334.20100000000002</v>
      </c>
      <c r="B3344" s="3">
        <v>11000.00488</v>
      </c>
      <c r="C3344" s="3" t="s">
        <v>1849</v>
      </c>
      <c r="D3344" s="3">
        <v>5500.0024400000002</v>
      </c>
      <c r="E3344" s="3" t="s">
        <v>1849</v>
      </c>
    </row>
    <row r="3345" spans="1:5" x14ac:dyDescent="0.3">
      <c r="A3345" s="3">
        <v>334.32100000000003</v>
      </c>
      <c r="B3345" s="3">
        <v>11000.00488</v>
      </c>
      <c r="C3345" s="3" t="s">
        <v>1849</v>
      </c>
      <c r="D3345" s="3">
        <v>5500.0024400000002</v>
      </c>
      <c r="E3345" s="3" t="s">
        <v>1849</v>
      </c>
    </row>
    <row r="3346" spans="1:5" x14ac:dyDescent="0.3">
      <c r="A3346" s="3">
        <v>334.46499999999997</v>
      </c>
      <c r="B3346" s="3">
        <v>11000.00488</v>
      </c>
      <c r="C3346" s="3" t="s">
        <v>1849</v>
      </c>
      <c r="D3346" s="3">
        <v>5500.0024400000002</v>
      </c>
      <c r="E3346" s="3" t="s">
        <v>1849</v>
      </c>
    </row>
    <row r="3347" spans="1:5" x14ac:dyDescent="0.3">
      <c r="A3347" s="3">
        <v>334.50099999999998</v>
      </c>
      <c r="B3347" s="3">
        <v>11000.00488</v>
      </c>
      <c r="C3347" s="3" t="s">
        <v>1849</v>
      </c>
      <c r="D3347" s="3">
        <v>5500.0024400000002</v>
      </c>
      <c r="E3347" s="3" t="s">
        <v>1849</v>
      </c>
    </row>
    <row r="3348" spans="1:5" x14ac:dyDescent="0.3">
      <c r="A3348" s="3">
        <v>334.6</v>
      </c>
      <c r="B3348" s="3">
        <v>11000.00488</v>
      </c>
      <c r="C3348" s="3" t="s">
        <v>1849</v>
      </c>
      <c r="D3348" s="3">
        <v>5500.0024400000002</v>
      </c>
      <c r="E3348" s="3" t="s">
        <v>1849</v>
      </c>
    </row>
    <row r="3349" spans="1:5" x14ac:dyDescent="0.3">
      <c r="A3349" s="3">
        <v>334.7</v>
      </c>
      <c r="B3349" s="3">
        <v>11000.00488</v>
      </c>
      <c r="C3349" s="3" t="s">
        <v>1849</v>
      </c>
      <c r="D3349" s="3">
        <v>5500.0024400000002</v>
      </c>
      <c r="E3349" s="3" t="s">
        <v>1849</v>
      </c>
    </row>
    <row r="3350" spans="1:5" x14ac:dyDescent="0.3">
      <c r="A3350" s="3">
        <v>334.8</v>
      </c>
      <c r="B3350" s="3">
        <v>11000.00488</v>
      </c>
      <c r="C3350" s="3" t="s">
        <v>1849</v>
      </c>
      <c r="D3350" s="3">
        <v>5500.0024400000002</v>
      </c>
      <c r="E3350" s="3" t="s">
        <v>1849</v>
      </c>
    </row>
    <row r="3351" spans="1:5" x14ac:dyDescent="0.3">
      <c r="A3351" s="3">
        <v>334.9</v>
      </c>
      <c r="B3351" s="3">
        <v>11000.00488</v>
      </c>
      <c r="C3351" s="3" t="s">
        <v>1849</v>
      </c>
      <c r="D3351" s="3">
        <v>5500.0024400000002</v>
      </c>
      <c r="E3351" s="3" t="s">
        <v>1849</v>
      </c>
    </row>
    <row r="3352" spans="1:5" x14ac:dyDescent="0.3">
      <c r="A3352" s="3">
        <v>335.00099999999998</v>
      </c>
      <c r="B3352" s="3">
        <v>11000.00488</v>
      </c>
      <c r="C3352" s="3" t="s">
        <v>1849</v>
      </c>
      <c r="D3352" s="3">
        <v>5500.0024400000002</v>
      </c>
      <c r="E3352" s="3" t="s">
        <v>1849</v>
      </c>
    </row>
    <row r="3353" spans="1:5" x14ac:dyDescent="0.3">
      <c r="A3353" s="3">
        <v>335.1</v>
      </c>
      <c r="B3353" s="3">
        <v>11000.00488</v>
      </c>
      <c r="C3353" s="3" t="s">
        <v>1849</v>
      </c>
      <c r="D3353" s="3">
        <v>5500.0024400000002</v>
      </c>
      <c r="E3353" s="3" t="s">
        <v>1849</v>
      </c>
    </row>
    <row r="3354" spans="1:5" x14ac:dyDescent="0.3">
      <c r="A3354" s="3">
        <v>335.2</v>
      </c>
      <c r="B3354" s="3">
        <v>11000.00488</v>
      </c>
      <c r="C3354" s="3" t="s">
        <v>1849</v>
      </c>
      <c r="D3354" s="3">
        <v>5500.0024400000002</v>
      </c>
      <c r="E3354" s="3" t="s">
        <v>1849</v>
      </c>
    </row>
    <row r="3355" spans="1:5" x14ac:dyDescent="0.3">
      <c r="A3355" s="3">
        <v>335.31900000000002</v>
      </c>
      <c r="B3355" s="3">
        <v>11000.00488</v>
      </c>
      <c r="C3355" s="3" t="s">
        <v>1849</v>
      </c>
      <c r="D3355" s="3">
        <v>5500.0024400000002</v>
      </c>
      <c r="E3355" s="3" t="s">
        <v>1849</v>
      </c>
    </row>
    <row r="3356" spans="1:5" x14ac:dyDescent="0.3">
      <c r="A3356" s="3">
        <v>335.4</v>
      </c>
      <c r="B3356" s="3">
        <v>11000.00488</v>
      </c>
      <c r="C3356" s="3" t="s">
        <v>1849</v>
      </c>
      <c r="D3356" s="3">
        <v>5500.0024400000002</v>
      </c>
      <c r="E3356" s="3" t="s">
        <v>1849</v>
      </c>
    </row>
    <row r="3357" spans="1:5" x14ac:dyDescent="0.3">
      <c r="A3357" s="3">
        <v>335.50900000000001</v>
      </c>
      <c r="B3357" s="3">
        <v>11000.00488</v>
      </c>
      <c r="C3357" s="3" t="s">
        <v>1849</v>
      </c>
      <c r="D3357" s="3">
        <v>5500.0024400000002</v>
      </c>
      <c r="E3357" s="3" t="s">
        <v>1849</v>
      </c>
    </row>
    <row r="3358" spans="1:5" x14ac:dyDescent="0.3">
      <c r="A3358" s="3">
        <v>335.63299999999998</v>
      </c>
      <c r="B3358" s="3">
        <v>11000.00488</v>
      </c>
      <c r="C3358" s="3" t="s">
        <v>1849</v>
      </c>
      <c r="D3358" s="3">
        <v>5500.0024400000002</v>
      </c>
      <c r="E3358" s="3" t="s">
        <v>1849</v>
      </c>
    </row>
    <row r="3359" spans="1:5" x14ac:dyDescent="0.3">
      <c r="A3359" s="3">
        <v>335.7</v>
      </c>
      <c r="B3359" s="3">
        <v>11000.00488</v>
      </c>
      <c r="C3359" s="3" t="s">
        <v>1849</v>
      </c>
      <c r="D3359" s="3">
        <v>5500.0024400000002</v>
      </c>
      <c r="E3359" s="3" t="s">
        <v>1849</v>
      </c>
    </row>
    <row r="3360" spans="1:5" x14ac:dyDescent="0.3">
      <c r="A3360" s="3">
        <v>335.8</v>
      </c>
      <c r="B3360" s="3">
        <v>11000.00488</v>
      </c>
      <c r="C3360" s="3" t="s">
        <v>1849</v>
      </c>
      <c r="D3360" s="3">
        <v>5500.0024400000002</v>
      </c>
      <c r="E3360" s="3" t="s">
        <v>1849</v>
      </c>
    </row>
    <row r="3361" spans="1:5" x14ac:dyDescent="0.3">
      <c r="A3361" s="3">
        <v>335.9</v>
      </c>
      <c r="B3361" s="3">
        <v>11000.00488</v>
      </c>
      <c r="C3361" s="3" t="s">
        <v>1849</v>
      </c>
      <c r="D3361" s="3">
        <v>5500.0024400000002</v>
      </c>
      <c r="E3361" s="3" t="s">
        <v>1849</v>
      </c>
    </row>
    <row r="3362" spans="1:5" x14ac:dyDescent="0.3">
      <c r="A3362" s="3">
        <v>336</v>
      </c>
      <c r="B3362" s="3">
        <v>11000.00488</v>
      </c>
      <c r="C3362" s="3" t="s">
        <v>1849</v>
      </c>
      <c r="D3362" s="3">
        <v>5500.0024400000002</v>
      </c>
      <c r="E3362" s="3" t="s">
        <v>1849</v>
      </c>
    </row>
    <row r="3363" spans="1:5" x14ac:dyDescent="0.3">
      <c r="A3363" s="3">
        <v>336.101</v>
      </c>
      <c r="B3363" s="3">
        <v>11000.00488</v>
      </c>
      <c r="C3363" s="3" t="s">
        <v>1849</v>
      </c>
      <c r="D3363" s="3">
        <v>5500.0024400000002</v>
      </c>
      <c r="E3363" s="3" t="s">
        <v>1849</v>
      </c>
    </row>
    <row r="3364" spans="1:5" x14ac:dyDescent="0.3">
      <c r="A3364" s="3">
        <v>336.21600000000001</v>
      </c>
      <c r="B3364" s="3">
        <v>11000.00488</v>
      </c>
      <c r="C3364" s="3" t="s">
        <v>1849</v>
      </c>
      <c r="D3364" s="3">
        <v>5500.0024400000002</v>
      </c>
      <c r="E3364" s="3" t="s">
        <v>1849</v>
      </c>
    </row>
    <row r="3365" spans="1:5" x14ac:dyDescent="0.3">
      <c r="A3365" s="3">
        <v>336.3</v>
      </c>
      <c r="B3365" s="3">
        <v>11000.00488</v>
      </c>
      <c r="C3365" s="3" t="s">
        <v>1849</v>
      </c>
      <c r="D3365" s="3">
        <v>5500.0024400000002</v>
      </c>
      <c r="E3365" s="3" t="s">
        <v>1849</v>
      </c>
    </row>
    <row r="3366" spans="1:5" x14ac:dyDescent="0.3">
      <c r="A3366" s="3">
        <v>336.4</v>
      </c>
      <c r="B3366" s="3">
        <v>11000.00488</v>
      </c>
      <c r="C3366" s="3" t="s">
        <v>1849</v>
      </c>
      <c r="D3366" s="3">
        <v>5500.0024400000002</v>
      </c>
      <c r="E3366" s="3" t="s">
        <v>1849</v>
      </c>
    </row>
    <row r="3367" spans="1:5" x14ac:dyDescent="0.3">
      <c r="A3367" s="3">
        <v>336.5</v>
      </c>
      <c r="B3367" s="3">
        <v>11000.00488</v>
      </c>
      <c r="C3367" s="3" t="s">
        <v>1849</v>
      </c>
      <c r="D3367" s="3">
        <v>5500.0024400000002</v>
      </c>
      <c r="E3367" s="3" t="s">
        <v>1849</v>
      </c>
    </row>
    <row r="3368" spans="1:5" x14ac:dyDescent="0.3">
      <c r="A3368" s="3">
        <v>336.6</v>
      </c>
      <c r="B3368" s="3">
        <v>11000.00488</v>
      </c>
      <c r="C3368" s="3" t="s">
        <v>1849</v>
      </c>
      <c r="D3368" s="3">
        <v>5500.0024400000002</v>
      </c>
      <c r="E3368" s="3" t="s">
        <v>1849</v>
      </c>
    </row>
    <row r="3369" spans="1:5" x14ac:dyDescent="0.3">
      <c r="A3369" s="3">
        <v>336.7</v>
      </c>
      <c r="B3369" s="3">
        <v>11000.00488</v>
      </c>
      <c r="C3369" s="3" t="s">
        <v>1849</v>
      </c>
      <c r="D3369" s="3">
        <v>5500.0024400000002</v>
      </c>
      <c r="E3369" s="3" t="s">
        <v>1849</v>
      </c>
    </row>
    <row r="3370" spans="1:5" x14ac:dyDescent="0.3">
      <c r="A3370" s="3">
        <v>336.803</v>
      </c>
      <c r="B3370" s="3">
        <v>11000.00488</v>
      </c>
      <c r="C3370" s="3" t="s">
        <v>1849</v>
      </c>
      <c r="D3370" s="3">
        <v>5500.0024400000002</v>
      </c>
      <c r="E3370" s="3" t="s">
        <v>1849</v>
      </c>
    </row>
    <row r="3371" spans="1:5" x14ac:dyDescent="0.3">
      <c r="A3371" s="3">
        <v>336.9</v>
      </c>
      <c r="B3371" s="3">
        <v>11000.00488</v>
      </c>
      <c r="C3371" s="3" t="s">
        <v>1849</v>
      </c>
      <c r="D3371" s="3">
        <v>5500.0024400000002</v>
      </c>
      <c r="E3371" s="3" t="s">
        <v>1849</v>
      </c>
    </row>
    <row r="3372" spans="1:5" x14ac:dyDescent="0.3">
      <c r="A3372" s="3">
        <v>337.02199999999999</v>
      </c>
      <c r="B3372" s="3">
        <v>11000.00488</v>
      </c>
      <c r="C3372" s="3" t="s">
        <v>1849</v>
      </c>
      <c r="D3372" s="3">
        <v>5500.0024400000002</v>
      </c>
      <c r="E3372" s="3" t="s">
        <v>1849</v>
      </c>
    </row>
    <row r="3373" spans="1:5" x14ac:dyDescent="0.3">
      <c r="A3373" s="3">
        <v>337.11799999999999</v>
      </c>
      <c r="B3373" s="3">
        <v>11000.00488</v>
      </c>
      <c r="C3373" s="3" t="s">
        <v>1849</v>
      </c>
      <c r="D3373" s="3">
        <v>5500.0024400000002</v>
      </c>
      <c r="E3373" s="3" t="s">
        <v>1849</v>
      </c>
    </row>
    <row r="3374" spans="1:5" x14ac:dyDescent="0.3">
      <c r="A3374" s="3">
        <v>337.2</v>
      </c>
      <c r="B3374" s="3">
        <v>11000.00488</v>
      </c>
      <c r="C3374" s="3" t="s">
        <v>1849</v>
      </c>
      <c r="D3374" s="3">
        <v>5500.0024400000002</v>
      </c>
      <c r="E3374" s="3" t="s">
        <v>1849</v>
      </c>
    </row>
    <row r="3375" spans="1:5" x14ac:dyDescent="0.3">
      <c r="A3375" s="3">
        <v>337.3</v>
      </c>
      <c r="B3375" s="3">
        <v>11000.00488</v>
      </c>
      <c r="C3375" s="3" t="s">
        <v>1849</v>
      </c>
      <c r="D3375" s="3">
        <v>5500.0024400000002</v>
      </c>
      <c r="E3375" s="3" t="s">
        <v>1849</v>
      </c>
    </row>
    <row r="3376" spans="1:5" x14ac:dyDescent="0.3">
      <c r="A3376" s="3">
        <v>337.4</v>
      </c>
      <c r="B3376" s="3">
        <v>11000.00488</v>
      </c>
      <c r="C3376" s="3" t="s">
        <v>1849</v>
      </c>
      <c r="D3376" s="3">
        <v>5500.0024400000002</v>
      </c>
      <c r="E3376" s="3" t="s">
        <v>1849</v>
      </c>
    </row>
    <row r="3377" spans="1:5" x14ac:dyDescent="0.3">
      <c r="A3377" s="3">
        <v>337.5</v>
      </c>
      <c r="B3377" s="3">
        <v>11000.00488</v>
      </c>
      <c r="C3377" s="3" t="s">
        <v>1849</v>
      </c>
      <c r="D3377" s="3">
        <v>5500.0024400000002</v>
      </c>
      <c r="E3377" s="3" t="s">
        <v>1849</v>
      </c>
    </row>
    <row r="3378" spans="1:5" x14ac:dyDescent="0.3">
      <c r="A3378" s="3">
        <v>337.6</v>
      </c>
      <c r="B3378" s="3">
        <v>11000.00488</v>
      </c>
      <c r="C3378" s="3" t="s">
        <v>1849</v>
      </c>
      <c r="D3378" s="3">
        <v>5500.0024400000002</v>
      </c>
      <c r="E3378" s="3" t="s">
        <v>1849</v>
      </c>
    </row>
    <row r="3379" spans="1:5" x14ac:dyDescent="0.3">
      <c r="A3379" s="3">
        <v>337.7</v>
      </c>
      <c r="B3379" s="3">
        <v>11000.00488</v>
      </c>
      <c r="C3379" s="3" t="s">
        <v>1849</v>
      </c>
      <c r="D3379" s="3">
        <v>5500.0024400000002</v>
      </c>
      <c r="E3379" s="3" t="s">
        <v>1849</v>
      </c>
    </row>
    <row r="3380" spans="1:5" x14ac:dyDescent="0.3">
      <c r="A3380" s="3">
        <v>337.803</v>
      </c>
      <c r="B3380" s="3">
        <v>11000.00488</v>
      </c>
      <c r="C3380" s="3" t="s">
        <v>1849</v>
      </c>
      <c r="D3380" s="3">
        <v>5500.0024400000002</v>
      </c>
      <c r="E3380" s="3" t="s">
        <v>1849</v>
      </c>
    </row>
    <row r="3381" spans="1:5" x14ac:dyDescent="0.3">
      <c r="A3381" s="3">
        <v>337.9</v>
      </c>
      <c r="B3381" s="3">
        <v>11000.00488</v>
      </c>
      <c r="C3381" s="3" t="s">
        <v>1849</v>
      </c>
      <c r="D3381" s="3">
        <v>5500.0024400000002</v>
      </c>
      <c r="E3381" s="3" t="s">
        <v>1849</v>
      </c>
    </row>
    <row r="3382" spans="1:5" x14ac:dyDescent="0.3">
      <c r="A3382" s="3">
        <v>338</v>
      </c>
      <c r="B3382" s="3">
        <v>11000.00488</v>
      </c>
      <c r="C3382" s="3" t="s">
        <v>1849</v>
      </c>
      <c r="D3382" s="3">
        <v>5500.0024400000002</v>
      </c>
      <c r="E3382" s="3" t="s">
        <v>1849</v>
      </c>
    </row>
    <row r="3383" spans="1:5" x14ac:dyDescent="0.3">
      <c r="A3383" s="3">
        <v>338.1</v>
      </c>
      <c r="B3383" s="3">
        <v>11000.00488</v>
      </c>
      <c r="C3383" s="3" t="s">
        <v>1849</v>
      </c>
      <c r="D3383" s="3">
        <v>5500.0024400000002</v>
      </c>
      <c r="E3383" s="3" t="s">
        <v>1849</v>
      </c>
    </row>
    <row r="3384" spans="1:5" x14ac:dyDescent="0.3">
      <c r="A3384" s="3">
        <v>338.2</v>
      </c>
      <c r="B3384" s="3">
        <v>11000.00488</v>
      </c>
      <c r="C3384" s="3" t="s">
        <v>1849</v>
      </c>
      <c r="D3384" s="3">
        <v>5500.0024400000002</v>
      </c>
      <c r="E3384" s="3" t="s">
        <v>1849</v>
      </c>
    </row>
    <row r="3385" spans="1:5" x14ac:dyDescent="0.3">
      <c r="A3385" s="3">
        <v>338.3</v>
      </c>
      <c r="B3385" s="3">
        <v>11000.00488</v>
      </c>
      <c r="C3385" s="3" t="s">
        <v>1849</v>
      </c>
      <c r="D3385" s="3">
        <v>5500.0024400000002</v>
      </c>
      <c r="E3385" s="3" t="s">
        <v>1849</v>
      </c>
    </row>
    <row r="3386" spans="1:5" x14ac:dyDescent="0.3">
      <c r="A3386" s="3">
        <v>338.4</v>
      </c>
      <c r="B3386" s="3">
        <v>11000.00488</v>
      </c>
      <c r="C3386" s="3" t="s">
        <v>1849</v>
      </c>
      <c r="D3386" s="3">
        <v>5500.0024400000002</v>
      </c>
      <c r="E3386" s="3" t="s">
        <v>1849</v>
      </c>
    </row>
    <row r="3387" spans="1:5" x14ac:dyDescent="0.3">
      <c r="A3387" s="3">
        <v>338.5</v>
      </c>
      <c r="B3387" s="3">
        <v>11000.00488</v>
      </c>
      <c r="C3387" s="3" t="s">
        <v>1849</v>
      </c>
      <c r="D3387" s="3">
        <v>5500.0024400000002</v>
      </c>
      <c r="E3387" s="3" t="s">
        <v>1849</v>
      </c>
    </row>
    <row r="3388" spans="1:5" x14ac:dyDescent="0.3">
      <c r="A3388" s="3">
        <v>338.63900000000001</v>
      </c>
      <c r="B3388" s="3">
        <v>11000.00488</v>
      </c>
      <c r="C3388" s="3" t="s">
        <v>1849</v>
      </c>
      <c r="D3388" s="3">
        <v>5500.0024400000002</v>
      </c>
      <c r="E3388" s="3" t="s">
        <v>1849</v>
      </c>
    </row>
    <row r="3389" spans="1:5" x14ac:dyDescent="0.3">
      <c r="A3389" s="3">
        <v>338.7</v>
      </c>
      <c r="B3389" s="3">
        <v>11000.00488</v>
      </c>
      <c r="C3389" s="3" t="s">
        <v>1849</v>
      </c>
      <c r="D3389" s="3">
        <v>5500.0024400000002</v>
      </c>
      <c r="E3389" s="3" t="s">
        <v>1849</v>
      </c>
    </row>
    <row r="3390" spans="1:5" x14ac:dyDescent="0.3">
      <c r="A3390" s="3">
        <v>338.8</v>
      </c>
      <c r="B3390" s="3">
        <v>11000.00488</v>
      </c>
      <c r="C3390" s="3" t="s">
        <v>1849</v>
      </c>
      <c r="D3390" s="3">
        <v>5500.0024400000002</v>
      </c>
      <c r="E3390" s="3" t="s">
        <v>1849</v>
      </c>
    </row>
    <row r="3391" spans="1:5" x14ac:dyDescent="0.3">
      <c r="A3391" s="3">
        <v>338.9</v>
      </c>
      <c r="B3391" s="3">
        <v>11000.00488</v>
      </c>
      <c r="C3391" s="3" t="s">
        <v>1849</v>
      </c>
      <c r="D3391" s="3">
        <v>5500.0024400000002</v>
      </c>
      <c r="E3391" s="3" t="s">
        <v>1849</v>
      </c>
    </row>
    <row r="3392" spans="1:5" x14ac:dyDescent="0.3">
      <c r="A3392" s="3">
        <v>339</v>
      </c>
      <c r="B3392" s="3">
        <v>11000.00488</v>
      </c>
      <c r="C3392" s="3" t="s">
        <v>1849</v>
      </c>
      <c r="D3392" s="3">
        <v>5500.0024400000002</v>
      </c>
      <c r="E3392" s="3" t="s">
        <v>1849</v>
      </c>
    </row>
    <row r="3393" spans="1:5" x14ac:dyDescent="0.3">
      <c r="A3393" s="3">
        <v>339.11500000000001</v>
      </c>
      <c r="B3393" s="3">
        <v>11000.00488</v>
      </c>
      <c r="C3393" s="3" t="s">
        <v>1849</v>
      </c>
      <c r="D3393" s="3">
        <v>5500.0024400000002</v>
      </c>
      <c r="E3393" s="3" t="s">
        <v>1849</v>
      </c>
    </row>
    <row r="3394" spans="1:5" x14ac:dyDescent="0.3">
      <c r="A3394" s="3">
        <v>339.2</v>
      </c>
      <c r="B3394" s="3">
        <v>11000.00488</v>
      </c>
      <c r="C3394" s="3" t="s">
        <v>1849</v>
      </c>
      <c r="D3394" s="3">
        <v>5500.0024400000002</v>
      </c>
      <c r="E3394" s="3" t="s">
        <v>1849</v>
      </c>
    </row>
    <row r="3395" spans="1:5" x14ac:dyDescent="0.3">
      <c r="A3395" s="3">
        <v>339.3</v>
      </c>
      <c r="B3395" s="3">
        <v>11000.00488</v>
      </c>
      <c r="C3395" s="3" t="s">
        <v>1849</v>
      </c>
      <c r="D3395" s="3">
        <v>5500.0024400000002</v>
      </c>
      <c r="E3395" s="3" t="s">
        <v>1849</v>
      </c>
    </row>
    <row r="3396" spans="1:5" x14ac:dyDescent="0.3">
      <c r="A3396" s="3">
        <v>339.40100000000001</v>
      </c>
      <c r="B3396" s="3">
        <v>11000.00488</v>
      </c>
      <c r="C3396" s="3" t="s">
        <v>1849</v>
      </c>
      <c r="D3396" s="3">
        <v>5500.0024400000002</v>
      </c>
      <c r="E3396" s="3" t="s">
        <v>1849</v>
      </c>
    </row>
    <row r="3397" spans="1:5" x14ac:dyDescent="0.3">
      <c r="A3397" s="3">
        <v>339.5</v>
      </c>
      <c r="B3397" s="3">
        <v>11000.00488</v>
      </c>
      <c r="C3397" s="3" t="s">
        <v>1849</v>
      </c>
      <c r="D3397" s="3">
        <v>5500.0024400000002</v>
      </c>
      <c r="E3397" s="3" t="s">
        <v>1849</v>
      </c>
    </row>
    <row r="3398" spans="1:5" x14ac:dyDescent="0.3">
      <c r="A3398" s="3">
        <v>339.6</v>
      </c>
      <c r="B3398" s="3">
        <v>11000.00488</v>
      </c>
      <c r="C3398" s="3" t="s">
        <v>1849</v>
      </c>
      <c r="D3398" s="3">
        <v>5500.0024400000002</v>
      </c>
      <c r="E3398" s="3" t="s">
        <v>1849</v>
      </c>
    </row>
    <row r="3399" spans="1:5" x14ac:dyDescent="0.3">
      <c r="A3399" s="3">
        <v>339.7</v>
      </c>
      <c r="B3399" s="3">
        <v>11000.00488</v>
      </c>
      <c r="C3399" s="3" t="s">
        <v>1849</v>
      </c>
      <c r="D3399" s="3">
        <v>5500.0024400000002</v>
      </c>
      <c r="E3399" s="3" t="s">
        <v>1849</v>
      </c>
    </row>
    <row r="3400" spans="1:5" x14ac:dyDescent="0.3">
      <c r="A3400" s="3">
        <v>339.8</v>
      </c>
      <c r="B3400" s="3">
        <v>11000.00488</v>
      </c>
      <c r="C3400" s="3" t="s">
        <v>1849</v>
      </c>
      <c r="D3400" s="3">
        <v>5500.0024400000002</v>
      </c>
      <c r="E3400" s="3" t="s">
        <v>1849</v>
      </c>
    </row>
    <row r="3401" spans="1:5" x14ac:dyDescent="0.3">
      <c r="A3401" s="3">
        <v>339.9</v>
      </c>
      <c r="B3401" s="3">
        <v>11000.00488</v>
      </c>
      <c r="C3401" s="3" t="s">
        <v>1849</v>
      </c>
      <c r="D3401" s="3">
        <v>5500.0024400000002</v>
      </c>
      <c r="E3401" s="3" t="s">
        <v>1849</v>
      </c>
    </row>
    <row r="3402" spans="1:5" x14ac:dyDescent="0.3">
      <c r="A3402" s="3">
        <v>340</v>
      </c>
      <c r="B3402" s="3">
        <v>11000.00488</v>
      </c>
      <c r="C3402" s="3" t="s">
        <v>1849</v>
      </c>
      <c r="D3402" s="3">
        <v>5500.0024400000002</v>
      </c>
      <c r="E3402" s="3" t="s">
        <v>1849</v>
      </c>
    </row>
    <row r="3403" spans="1:5" x14ac:dyDescent="0.3">
      <c r="A3403" s="3">
        <v>340.1</v>
      </c>
      <c r="B3403" s="3">
        <v>11000.00488</v>
      </c>
      <c r="C3403" s="3" t="s">
        <v>1849</v>
      </c>
      <c r="D3403" s="3">
        <v>5500.0024400000002</v>
      </c>
      <c r="E3403" s="3" t="s">
        <v>1849</v>
      </c>
    </row>
    <row r="3404" spans="1:5" x14ac:dyDescent="0.3">
      <c r="A3404" s="3">
        <v>340.2</v>
      </c>
      <c r="B3404" s="3">
        <v>11000.00488</v>
      </c>
      <c r="C3404" s="3" t="s">
        <v>1849</v>
      </c>
      <c r="D3404" s="3">
        <v>5500.0024400000002</v>
      </c>
      <c r="E3404" s="3" t="s">
        <v>1849</v>
      </c>
    </row>
    <row r="3405" spans="1:5" x14ac:dyDescent="0.3">
      <c r="A3405" s="3">
        <v>340.3</v>
      </c>
      <c r="B3405" s="3">
        <v>11000.00488</v>
      </c>
      <c r="C3405" s="3" t="s">
        <v>1849</v>
      </c>
      <c r="D3405" s="3">
        <v>5500.0024400000002</v>
      </c>
      <c r="E3405" s="3" t="s">
        <v>1849</v>
      </c>
    </row>
    <row r="3406" spans="1:5" x14ac:dyDescent="0.3">
      <c r="A3406" s="3">
        <v>340.4</v>
      </c>
      <c r="B3406" s="3">
        <v>11000.00488</v>
      </c>
      <c r="C3406" s="3" t="s">
        <v>1849</v>
      </c>
      <c r="D3406" s="3">
        <v>5500.0024400000002</v>
      </c>
      <c r="E3406" s="3" t="s">
        <v>1849</v>
      </c>
    </row>
    <row r="3407" spans="1:5" x14ac:dyDescent="0.3">
      <c r="A3407" s="3">
        <v>340.5</v>
      </c>
      <c r="B3407" s="3">
        <v>11000.00488</v>
      </c>
      <c r="C3407" s="3" t="s">
        <v>1849</v>
      </c>
      <c r="D3407" s="3">
        <v>5500.0024400000002</v>
      </c>
      <c r="E3407" s="3" t="s">
        <v>1849</v>
      </c>
    </row>
    <row r="3408" spans="1:5" x14ac:dyDescent="0.3">
      <c r="A3408" s="3">
        <v>340.6</v>
      </c>
      <c r="B3408" s="3">
        <v>11000.00488</v>
      </c>
      <c r="C3408" s="3" t="s">
        <v>1849</v>
      </c>
      <c r="D3408" s="3">
        <v>5500.0024400000002</v>
      </c>
      <c r="E3408" s="3" t="s">
        <v>1849</v>
      </c>
    </row>
    <row r="3409" spans="1:5" x14ac:dyDescent="0.3">
      <c r="A3409" s="3">
        <v>340.70100000000002</v>
      </c>
      <c r="B3409" s="3">
        <v>11000.00488</v>
      </c>
      <c r="C3409" s="3" t="s">
        <v>1849</v>
      </c>
      <c r="D3409" s="3">
        <v>5500.0024400000002</v>
      </c>
      <c r="E3409" s="3" t="s">
        <v>1849</v>
      </c>
    </row>
    <row r="3410" spans="1:5" x14ac:dyDescent="0.3">
      <c r="A3410" s="3">
        <v>340.8</v>
      </c>
      <c r="B3410" s="3">
        <v>11000.00488</v>
      </c>
      <c r="C3410" s="3" t="s">
        <v>1849</v>
      </c>
      <c r="D3410" s="3">
        <v>5500.0024400000002</v>
      </c>
      <c r="E3410" s="3" t="s">
        <v>1849</v>
      </c>
    </row>
    <row r="3411" spans="1:5" x14ac:dyDescent="0.3">
      <c r="A3411" s="3">
        <v>340.9</v>
      </c>
      <c r="B3411" s="3">
        <v>11000.00488</v>
      </c>
      <c r="C3411" s="3" t="s">
        <v>1849</v>
      </c>
      <c r="D3411" s="3">
        <v>5500.0024400000002</v>
      </c>
      <c r="E3411" s="3" t="s">
        <v>1849</v>
      </c>
    </row>
    <row r="3412" spans="1:5" x14ac:dyDescent="0.3">
      <c r="A3412" s="3">
        <v>341</v>
      </c>
      <c r="B3412" s="3">
        <v>11000.00488</v>
      </c>
      <c r="C3412" s="3" t="s">
        <v>1849</v>
      </c>
      <c r="D3412" s="3">
        <v>5500.0024400000002</v>
      </c>
      <c r="E3412" s="3" t="s">
        <v>1849</v>
      </c>
    </row>
    <row r="3413" spans="1:5" x14ac:dyDescent="0.3">
      <c r="A3413" s="3">
        <v>341.1</v>
      </c>
      <c r="B3413" s="3">
        <v>11000.00488</v>
      </c>
      <c r="C3413" s="3" t="s">
        <v>1849</v>
      </c>
      <c r="D3413" s="3">
        <v>5500.0024400000002</v>
      </c>
      <c r="E3413" s="3" t="s">
        <v>1849</v>
      </c>
    </row>
    <row r="3414" spans="1:5" x14ac:dyDescent="0.3">
      <c r="A3414" s="3">
        <v>341.2</v>
      </c>
      <c r="B3414" s="3">
        <v>11000.00488</v>
      </c>
      <c r="C3414" s="3" t="s">
        <v>1849</v>
      </c>
      <c r="D3414" s="3">
        <v>5500.0024400000002</v>
      </c>
      <c r="E3414" s="3" t="s">
        <v>1849</v>
      </c>
    </row>
    <row r="3415" spans="1:5" x14ac:dyDescent="0.3">
      <c r="A3415" s="3">
        <v>341.3</v>
      </c>
      <c r="B3415" s="3">
        <v>11000.00488</v>
      </c>
      <c r="C3415" s="3" t="s">
        <v>1849</v>
      </c>
      <c r="D3415" s="3">
        <v>5500.0024400000002</v>
      </c>
      <c r="E3415" s="3" t="s">
        <v>1849</v>
      </c>
    </row>
    <row r="3416" spans="1:5" x14ac:dyDescent="0.3">
      <c r="A3416" s="3">
        <v>341.4</v>
      </c>
      <c r="B3416" s="3">
        <v>11000.00488</v>
      </c>
      <c r="C3416" s="3" t="s">
        <v>1849</v>
      </c>
      <c r="D3416" s="3">
        <v>5500.0024400000002</v>
      </c>
      <c r="E3416" s="3" t="s">
        <v>1849</v>
      </c>
    </row>
    <row r="3417" spans="1:5" x14ac:dyDescent="0.3">
      <c r="A3417" s="3">
        <v>341.5</v>
      </c>
      <c r="B3417" s="3">
        <v>11000.00488</v>
      </c>
      <c r="C3417" s="3" t="s">
        <v>1849</v>
      </c>
      <c r="D3417" s="3">
        <v>5500.0024400000002</v>
      </c>
      <c r="E3417" s="3" t="s">
        <v>1849</v>
      </c>
    </row>
    <row r="3418" spans="1:5" x14ac:dyDescent="0.3">
      <c r="A3418" s="3">
        <v>341.6</v>
      </c>
      <c r="B3418" s="3">
        <v>11000.00488</v>
      </c>
      <c r="C3418" s="3" t="s">
        <v>1849</v>
      </c>
      <c r="D3418" s="3">
        <v>5500.0024400000002</v>
      </c>
      <c r="E3418" s="3" t="s">
        <v>1849</v>
      </c>
    </row>
    <row r="3419" spans="1:5" x14ac:dyDescent="0.3">
      <c r="A3419" s="3">
        <v>341.7</v>
      </c>
      <c r="B3419" s="3">
        <v>11000.00488</v>
      </c>
      <c r="C3419" s="3" t="s">
        <v>1849</v>
      </c>
      <c r="D3419" s="3">
        <v>5500.0024400000002</v>
      </c>
      <c r="E3419" s="3" t="s">
        <v>1849</v>
      </c>
    </row>
    <row r="3420" spans="1:5" x14ac:dyDescent="0.3">
      <c r="A3420" s="3">
        <v>341.8</v>
      </c>
      <c r="B3420" s="3">
        <v>11000.00488</v>
      </c>
      <c r="C3420" s="3" t="s">
        <v>1849</v>
      </c>
      <c r="D3420" s="3">
        <v>5500.0024400000002</v>
      </c>
      <c r="E3420" s="3" t="s">
        <v>1849</v>
      </c>
    </row>
    <row r="3421" spans="1:5" x14ac:dyDescent="0.3">
      <c r="A3421" s="3">
        <v>341.9</v>
      </c>
      <c r="B3421" s="3">
        <v>11000.00488</v>
      </c>
      <c r="C3421" s="3" t="s">
        <v>1849</v>
      </c>
      <c r="D3421" s="3">
        <v>5500.0024400000002</v>
      </c>
      <c r="E3421" s="3" t="s">
        <v>1849</v>
      </c>
    </row>
    <row r="3422" spans="1:5" x14ac:dyDescent="0.3">
      <c r="A3422" s="3">
        <v>342</v>
      </c>
      <c r="B3422" s="3">
        <v>11000.00488</v>
      </c>
      <c r="C3422" s="3" t="s">
        <v>1849</v>
      </c>
      <c r="D3422" s="3">
        <v>5500.0024400000002</v>
      </c>
      <c r="E3422" s="3" t="s">
        <v>1849</v>
      </c>
    </row>
    <row r="3423" spans="1:5" x14ac:dyDescent="0.3">
      <c r="A3423" s="3">
        <v>342.1</v>
      </c>
      <c r="B3423" s="3">
        <v>11000.00488</v>
      </c>
      <c r="C3423" s="3" t="s">
        <v>1849</v>
      </c>
      <c r="D3423" s="3">
        <v>5500.0024400000002</v>
      </c>
      <c r="E3423" s="3" t="s">
        <v>1849</v>
      </c>
    </row>
    <row r="3424" spans="1:5" x14ac:dyDescent="0.3">
      <c r="A3424" s="3">
        <v>342.2</v>
      </c>
      <c r="B3424" s="3">
        <v>11000.00488</v>
      </c>
      <c r="C3424" s="3" t="s">
        <v>1849</v>
      </c>
      <c r="D3424" s="3">
        <v>5500.0024400000002</v>
      </c>
      <c r="E3424" s="3" t="s">
        <v>1849</v>
      </c>
    </row>
    <row r="3425" spans="1:5" x14ac:dyDescent="0.3">
      <c r="A3425" s="3">
        <v>342.3</v>
      </c>
      <c r="B3425" s="3">
        <v>11000.00488</v>
      </c>
      <c r="C3425" s="3" t="s">
        <v>1849</v>
      </c>
      <c r="D3425" s="3">
        <v>5500.0024400000002</v>
      </c>
      <c r="E3425" s="3" t="s">
        <v>1849</v>
      </c>
    </row>
    <row r="3426" spans="1:5" x14ac:dyDescent="0.3">
      <c r="A3426" s="3">
        <v>342.4</v>
      </c>
      <c r="B3426" s="3">
        <v>11000.00488</v>
      </c>
      <c r="C3426" s="3" t="s">
        <v>1849</v>
      </c>
      <c r="D3426" s="3">
        <v>5500.0024400000002</v>
      </c>
      <c r="E3426" s="3" t="s">
        <v>1849</v>
      </c>
    </row>
    <row r="3427" spans="1:5" x14ac:dyDescent="0.3">
      <c r="A3427" s="3">
        <v>342.5</v>
      </c>
      <c r="B3427" s="3">
        <v>11000.00488</v>
      </c>
      <c r="C3427" s="3" t="s">
        <v>1849</v>
      </c>
      <c r="D3427" s="3">
        <v>5500.0024400000002</v>
      </c>
      <c r="E3427" s="3" t="s">
        <v>1849</v>
      </c>
    </row>
    <row r="3428" spans="1:5" x14ac:dyDescent="0.3">
      <c r="A3428" s="3">
        <v>342.6</v>
      </c>
      <c r="B3428" s="3">
        <v>11000.00488</v>
      </c>
      <c r="C3428" s="3" t="s">
        <v>1849</v>
      </c>
      <c r="D3428" s="3">
        <v>5500.0024400000002</v>
      </c>
      <c r="E3428" s="3" t="s">
        <v>1849</v>
      </c>
    </row>
    <row r="3429" spans="1:5" x14ac:dyDescent="0.3">
      <c r="A3429" s="3">
        <v>342.70600000000002</v>
      </c>
      <c r="B3429" s="3">
        <v>11000.00488</v>
      </c>
      <c r="C3429" s="3" t="s">
        <v>1849</v>
      </c>
      <c r="D3429" s="3">
        <v>5500.0024400000002</v>
      </c>
      <c r="E3429" s="3" t="s">
        <v>1849</v>
      </c>
    </row>
    <row r="3430" spans="1:5" x14ac:dyDescent="0.3">
      <c r="A3430" s="3">
        <v>342.815</v>
      </c>
      <c r="B3430" s="3">
        <v>11000.00488</v>
      </c>
      <c r="C3430" s="3" t="s">
        <v>1849</v>
      </c>
      <c r="D3430" s="3">
        <v>5500.0024400000002</v>
      </c>
      <c r="E3430" s="3" t="s">
        <v>1849</v>
      </c>
    </row>
    <row r="3431" spans="1:5" x14ac:dyDescent="0.3">
      <c r="A3431" s="3">
        <v>342.90100000000001</v>
      </c>
      <c r="B3431" s="3">
        <v>11000.00488</v>
      </c>
      <c r="C3431" s="3" t="s">
        <v>1849</v>
      </c>
      <c r="D3431" s="3">
        <v>5500.0024400000002</v>
      </c>
      <c r="E3431" s="3" t="s">
        <v>1849</v>
      </c>
    </row>
    <row r="3432" spans="1:5" x14ac:dyDescent="0.3">
      <c r="A3432" s="3">
        <v>343</v>
      </c>
      <c r="B3432" s="3">
        <v>11000.00488</v>
      </c>
      <c r="C3432" s="3" t="s">
        <v>1849</v>
      </c>
      <c r="D3432" s="3">
        <v>5500.0024400000002</v>
      </c>
      <c r="E3432" s="3" t="s">
        <v>1849</v>
      </c>
    </row>
    <row r="3433" spans="1:5" x14ac:dyDescent="0.3">
      <c r="A3433" s="3">
        <v>343.1</v>
      </c>
      <c r="B3433" s="3">
        <v>11000.00488</v>
      </c>
      <c r="C3433" s="3" t="s">
        <v>1849</v>
      </c>
      <c r="D3433" s="3">
        <v>5500.0024400000002</v>
      </c>
      <c r="E3433" s="3" t="s">
        <v>1849</v>
      </c>
    </row>
    <row r="3434" spans="1:5" x14ac:dyDescent="0.3">
      <c r="A3434" s="3">
        <v>343.2</v>
      </c>
      <c r="B3434" s="3">
        <v>11000.00488</v>
      </c>
      <c r="C3434" s="3" t="s">
        <v>1849</v>
      </c>
      <c r="D3434" s="3">
        <v>5500.0024400000002</v>
      </c>
      <c r="E3434" s="3" t="s">
        <v>1849</v>
      </c>
    </row>
    <row r="3435" spans="1:5" x14ac:dyDescent="0.3">
      <c r="A3435" s="3">
        <v>343.3</v>
      </c>
      <c r="B3435" s="3">
        <v>11000.00488</v>
      </c>
      <c r="C3435" s="3" t="s">
        <v>1849</v>
      </c>
      <c r="D3435" s="3">
        <v>5500.0024400000002</v>
      </c>
      <c r="E3435" s="3" t="s">
        <v>1849</v>
      </c>
    </row>
    <row r="3436" spans="1:5" x14ac:dyDescent="0.3">
      <c r="A3436" s="3">
        <v>343.43099999999998</v>
      </c>
      <c r="B3436" s="3">
        <v>11000.00488</v>
      </c>
      <c r="C3436" s="3" t="s">
        <v>1849</v>
      </c>
      <c r="D3436" s="3">
        <v>5500.0024400000002</v>
      </c>
      <c r="E3436" s="3" t="s">
        <v>1849</v>
      </c>
    </row>
    <row r="3437" spans="1:5" x14ac:dyDescent="0.3">
      <c r="A3437" s="3">
        <v>343.5</v>
      </c>
      <c r="B3437" s="3">
        <v>11000.00488</v>
      </c>
      <c r="C3437" s="3" t="s">
        <v>1849</v>
      </c>
      <c r="D3437" s="3">
        <v>5500.0024400000002</v>
      </c>
      <c r="E3437" s="3" t="s">
        <v>1849</v>
      </c>
    </row>
    <row r="3438" spans="1:5" x14ac:dyDescent="0.3">
      <c r="A3438" s="3">
        <v>343.6</v>
      </c>
      <c r="B3438" s="3">
        <v>11000.00488</v>
      </c>
      <c r="C3438" s="3" t="s">
        <v>1849</v>
      </c>
      <c r="D3438" s="3">
        <v>5500.0024400000002</v>
      </c>
      <c r="E3438" s="3" t="s">
        <v>1849</v>
      </c>
    </row>
    <row r="3439" spans="1:5" x14ac:dyDescent="0.3">
      <c r="A3439" s="3">
        <v>343.7</v>
      </c>
      <c r="B3439" s="3">
        <v>11000.00488</v>
      </c>
      <c r="C3439" s="3" t="s">
        <v>1849</v>
      </c>
      <c r="D3439" s="3">
        <v>5500.0024400000002</v>
      </c>
      <c r="E3439" s="3" t="s">
        <v>1849</v>
      </c>
    </row>
    <row r="3440" spans="1:5" x14ac:dyDescent="0.3">
      <c r="A3440" s="3">
        <v>343.8</v>
      </c>
      <c r="B3440" s="3">
        <v>11000.00488</v>
      </c>
      <c r="C3440" s="3" t="s">
        <v>1849</v>
      </c>
      <c r="D3440" s="3">
        <v>5500.0024400000002</v>
      </c>
      <c r="E3440" s="3" t="s">
        <v>1849</v>
      </c>
    </row>
    <row r="3441" spans="1:5" x14ac:dyDescent="0.3">
      <c r="A3441" s="3">
        <v>343.9</v>
      </c>
      <c r="B3441" s="3">
        <v>11000.00488</v>
      </c>
      <c r="C3441" s="3" t="s">
        <v>1849</v>
      </c>
      <c r="D3441" s="3">
        <v>5500.0024400000002</v>
      </c>
      <c r="E3441" s="3" t="s">
        <v>1849</v>
      </c>
    </row>
    <row r="3442" spans="1:5" x14ac:dyDescent="0.3">
      <c r="A3442" s="3">
        <v>344</v>
      </c>
      <c r="B3442" s="3">
        <v>11000.00488</v>
      </c>
      <c r="C3442" s="3" t="s">
        <v>1849</v>
      </c>
      <c r="D3442" s="3">
        <v>5500.0024400000002</v>
      </c>
      <c r="E3442" s="3" t="s">
        <v>1849</v>
      </c>
    </row>
    <row r="3443" spans="1:5" x14ac:dyDescent="0.3">
      <c r="A3443" s="3">
        <v>344.101</v>
      </c>
      <c r="B3443" s="3">
        <v>11000.00488</v>
      </c>
      <c r="C3443" s="3" t="s">
        <v>1849</v>
      </c>
      <c r="D3443" s="3">
        <v>5500.0024400000002</v>
      </c>
      <c r="E3443" s="3" t="s">
        <v>1849</v>
      </c>
    </row>
    <row r="3444" spans="1:5" x14ac:dyDescent="0.3">
      <c r="A3444" s="3">
        <v>344.2</v>
      </c>
      <c r="B3444" s="3">
        <v>11000.00488</v>
      </c>
      <c r="C3444" s="3" t="s">
        <v>1849</v>
      </c>
      <c r="D3444" s="3">
        <v>5500.0024400000002</v>
      </c>
      <c r="E3444" s="3" t="s">
        <v>1849</v>
      </c>
    </row>
    <row r="3445" spans="1:5" x14ac:dyDescent="0.3">
      <c r="A3445" s="3">
        <v>344.3</v>
      </c>
      <c r="B3445" s="3">
        <v>11000.00488</v>
      </c>
      <c r="C3445" s="3" t="s">
        <v>1849</v>
      </c>
      <c r="D3445" s="3">
        <v>5500.0024400000002</v>
      </c>
      <c r="E3445" s="3" t="s">
        <v>1849</v>
      </c>
    </row>
    <row r="3446" spans="1:5" x14ac:dyDescent="0.3">
      <c r="A3446" s="3">
        <v>344.4</v>
      </c>
      <c r="B3446" s="3">
        <v>11000.00488</v>
      </c>
      <c r="C3446" s="3" t="s">
        <v>1849</v>
      </c>
      <c r="D3446" s="3">
        <v>5500.0024400000002</v>
      </c>
      <c r="E3446" s="3" t="s">
        <v>1849</v>
      </c>
    </row>
    <row r="3447" spans="1:5" x14ac:dyDescent="0.3">
      <c r="A3447" s="3">
        <v>344.5</v>
      </c>
      <c r="B3447" s="3">
        <v>11000.00488</v>
      </c>
      <c r="C3447" s="3" t="s">
        <v>1849</v>
      </c>
      <c r="D3447" s="3">
        <v>5500.0024400000002</v>
      </c>
      <c r="E3447" s="3" t="s">
        <v>1849</v>
      </c>
    </row>
    <row r="3448" spans="1:5" x14ac:dyDescent="0.3">
      <c r="A3448" s="3">
        <v>344.6</v>
      </c>
      <c r="B3448" s="3">
        <v>11000.00488</v>
      </c>
      <c r="C3448" s="3" t="s">
        <v>1849</v>
      </c>
      <c r="D3448" s="3">
        <v>5500.0024400000002</v>
      </c>
      <c r="E3448" s="3" t="s">
        <v>1849</v>
      </c>
    </row>
    <row r="3449" spans="1:5" x14ac:dyDescent="0.3">
      <c r="A3449" s="3">
        <v>344.7</v>
      </c>
      <c r="B3449" s="3">
        <v>11000.00488</v>
      </c>
      <c r="C3449" s="3" t="s">
        <v>1849</v>
      </c>
      <c r="D3449" s="3">
        <v>5500.0024400000002</v>
      </c>
      <c r="E3449" s="3" t="s">
        <v>1849</v>
      </c>
    </row>
    <row r="3450" spans="1:5" x14ac:dyDescent="0.3">
      <c r="A3450" s="3">
        <v>344.8</v>
      </c>
      <c r="B3450" s="3">
        <v>11000.00488</v>
      </c>
      <c r="C3450" s="3" t="s">
        <v>1849</v>
      </c>
      <c r="D3450" s="3">
        <v>5500.0024400000002</v>
      </c>
      <c r="E3450" s="3" t="s">
        <v>1849</v>
      </c>
    </row>
    <row r="3451" spans="1:5" x14ac:dyDescent="0.3">
      <c r="A3451" s="3">
        <v>344.9</v>
      </c>
      <c r="B3451" s="3">
        <v>11000.00488</v>
      </c>
      <c r="C3451" s="3" t="s">
        <v>1849</v>
      </c>
      <c r="D3451" s="3">
        <v>5500.0024400000002</v>
      </c>
      <c r="E3451" s="3" t="s">
        <v>1849</v>
      </c>
    </row>
    <row r="3452" spans="1:5" x14ac:dyDescent="0.3">
      <c r="A3452" s="3">
        <v>345</v>
      </c>
      <c r="B3452" s="3">
        <v>11000.00488</v>
      </c>
      <c r="C3452" s="3" t="s">
        <v>1849</v>
      </c>
      <c r="D3452" s="3">
        <v>5500.0024400000002</v>
      </c>
      <c r="E3452" s="3" t="s">
        <v>1849</v>
      </c>
    </row>
    <row r="3453" spans="1:5" x14ac:dyDescent="0.3">
      <c r="A3453" s="3">
        <v>345.1</v>
      </c>
      <c r="B3453" s="3">
        <v>11000.00488</v>
      </c>
      <c r="C3453" s="3" t="s">
        <v>1849</v>
      </c>
      <c r="D3453" s="3">
        <v>5500.0024400000002</v>
      </c>
      <c r="E3453" s="3" t="s">
        <v>1849</v>
      </c>
    </row>
    <row r="3454" spans="1:5" x14ac:dyDescent="0.3">
      <c r="A3454" s="3">
        <v>345.2</v>
      </c>
      <c r="B3454" s="3">
        <v>11000.00488</v>
      </c>
      <c r="C3454" s="3" t="s">
        <v>1849</v>
      </c>
      <c r="D3454" s="3">
        <v>5500.0024400000002</v>
      </c>
      <c r="E3454" s="3" t="s">
        <v>1849</v>
      </c>
    </row>
    <row r="3455" spans="1:5" x14ac:dyDescent="0.3">
      <c r="A3455" s="3">
        <v>345.3</v>
      </c>
      <c r="B3455" s="3">
        <v>11000.00488</v>
      </c>
      <c r="C3455" s="3" t="s">
        <v>1849</v>
      </c>
      <c r="D3455" s="3">
        <v>5500.0024400000002</v>
      </c>
      <c r="E3455" s="3" t="s">
        <v>1849</v>
      </c>
    </row>
    <row r="3456" spans="1:5" x14ac:dyDescent="0.3">
      <c r="A3456" s="3">
        <v>345.4</v>
      </c>
      <c r="B3456" s="3">
        <v>11000.00488</v>
      </c>
      <c r="C3456" s="3" t="s">
        <v>1849</v>
      </c>
      <c r="D3456" s="3">
        <v>5500.0024400000002</v>
      </c>
      <c r="E3456" s="3" t="s">
        <v>1849</v>
      </c>
    </row>
    <row r="3457" spans="1:5" x14ac:dyDescent="0.3">
      <c r="A3457" s="3">
        <v>345.5</v>
      </c>
      <c r="B3457" s="3">
        <v>11000.00488</v>
      </c>
      <c r="C3457" s="3" t="s">
        <v>1849</v>
      </c>
      <c r="D3457" s="3">
        <v>5500.0024400000002</v>
      </c>
      <c r="E3457" s="3" t="s">
        <v>1849</v>
      </c>
    </row>
    <row r="3458" spans="1:5" x14ac:dyDescent="0.3">
      <c r="A3458" s="3">
        <v>345.6</v>
      </c>
      <c r="B3458" s="3">
        <v>11000.00488</v>
      </c>
      <c r="C3458" s="3" t="s">
        <v>1849</v>
      </c>
      <c r="D3458" s="3">
        <v>5500.0024400000002</v>
      </c>
      <c r="E3458" s="3" t="s">
        <v>1849</v>
      </c>
    </row>
    <row r="3459" spans="1:5" x14ac:dyDescent="0.3">
      <c r="A3459" s="3">
        <v>345.7</v>
      </c>
      <c r="B3459" s="3">
        <v>11000.00488</v>
      </c>
      <c r="C3459" s="3" t="s">
        <v>1849</v>
      </c>
      <c r="D3459" s="3">
        <v>5500.0024400000002</v>
      </c>
      <c r="E3459" s="3" t="s">
        <v>1849</v>
      </c>
    </row>
    <row r="3460" spans="1:5" x14ac:dyDescent="0.3">
      <c r="A3460" s="3">
        <v>345.8</v>
      </c>
      <c r="B3460" s="3">
        <v>11000.00488</v>
      </c>
      <c r="C3460" s="3" t="s">
        <v>1849</v>
      </c>
      <c r="D3460" s="3">
        <v>5500.0024400000002</v>
      </c>
      <c r="E3460" s="3" t="s">
        <v>1849</v>
      </c>
    </row>
    <row r="3461" spans="1:5" x14ac:dyDescent="0.3">
      <c r="A3461" s="3">
        <v>345.9</v>
      </c>
      <c r="B3461" s="3">
        <v>11000.00488</v>
      </c>
      <c r="C3461" s="3" t="s">
        <v>1849</v>
      </c>
      <c r="D3461" s="3">
        <v>5500.0024400000002</v>
      </c>
      <c r="E3461" s="3" t="s">
        <v>1849</v>
      </c>
    </row>
    <row r="3462" spans="1:5" x14ac:dyDescent="0.3">
      <c r="A3462" s="3">
        <v>346</v>
      </c>
      <c r="B3462" s="3">
        <v>11000.00488</v>
      </c>
      <c r="C3462" s="3" t="s">
        <v>1849</v>
      </c>
      <c r="D3462" s="3">
        <v>5500.0024400000002</v>
      </c>
      <c r="E3462" s="3" t="s">
        <v>1849</v>
      </c>
    </row>
    <row r="3463" spans="1:5" x14ac:dyDescent="0.3">
      <c r="A3463" s="3">
        <v>346.1</v>
      </c>
      <c r="B3463" s="3">
        <v>11000.00488</v>
      </c>
      <c r="C3463" s="3" t="s">
        <v>1849</v>
      </c>
      <c r="D3463" s="3">
        <v>5500.0024400000002</v>
      </c>
      <c r="E3463" s="3" t="s">
        <v>1849</v>
      </c>
    </row>
    <row r="3464" spans="1:5" x14ac:dyDescent="0.3">
      <c r="A3464" s="3">
        <v>346.2</v>
      </c>
      <c r="B3464" s="3">
        <v>11000.00488</v>
      </c>
      <c r="C3464" s="3" t="s">
        <v>1849</v>
      </c>
      <c r="D3464" s="3">
        <v>5500.0024400000002</v>
      </c>
      <c r="E3464" s="3" t="s">
        <v>1849</v>
      </c>
    </row>
    <row r="3465" spans="1:5" x14ac:dyDescent="0.3">
      <c r="A3465" s="3">
        <v>346.3</v>
      </c>
      <c r="B3465" s="3">
        <v>11000.00488</v>
      </c>
      <c r="C3465" s="3" t="s">
        <v>1849</v>
      </c>
      <c r="D3465" s="3">
        <v>5500.0024400000002</v>
      </c>
      <c r="E3465" s="3" t="s">
        <v>1849</v>
      </c>
    </row>
    <row r="3466" spans="1:5" x14ac:dyDescent="0.3">
      <c r="A3466" s="3">
        <v>346.40100000000001</v>
      </c>
      <c r="B3466" s="3">
        <v>11000.00488</v>
      </c>
      <c r="C3466" s="3" t="s">
        <v>1849</v>
      </c>
      <c r="D3466" s="3">
        <v>5500.0024400000002</v>
      </c>
      <c r="E3466" s="3" t="s">
        <v>1849</v>
      </c>
    </row>
    <row r="3467" spans="1:5" x14ac:dyDescent="0.3">
      <c r="A3467" s="3">
        <v>346.5</v>
      </c>
      <c r="B3467" s="3">
        <v>11000.00488</v>
      </c>
      <c r="C3467" s="3" t="s">
        <v>1849</v>
      </c>
      <c r="D3467" s="3">
        <v>5500.0024400000002</v>
      </c>
      <c r="E3467" s="3" t="s">
        <v>1849</v>
      </c>
    </row>
    <row r="3468" spans="1:5" x14ac:dyDescent="0.3">
      <c r="A3468" s="3">
        <v>346.601</v>
      </c>
      <c r="B3468" s="3">
        <v>11000.00488</v>
      </c>
      <c r="C3468" s="3" t="s">
        <v>1849</v>
      </c>
      <c r="D3468" s="3">
        <v>5500.0024400000002</v>
      </c>
      <c r="E3468" s="3" t="s">
        <v>1849</v>
      </c>
    </row>
    <row r="3469" spans="1:5" x14ac:dyDescent="0.3">
      <c r="A3469" s="3">
        <v>346.7</v>
      </c>
      <c r="B3469" s="3">
        <v>11000.00488</v>
      </c>
      <c r="C3469" s="3" t="s">
        <v>1849</v>
      </c>
      <c r="D3469" s="3">
        <v>5500.0024400000002</v>
      </c>
      <c r="E3469" s="3" t="s">
        <v>1849</v>
      </c>
    </row>
    <row r="3470" spans="1:5" x14ac:dyDescent="0.3">
      <c r="A3470" s="3">
        <v>346.8</v>
      </c>
      <c r="B3470" s="3">
        <v>11000.00488</v>
      </c>
      <c r="C3470" s="3" t="s">
        <v>1849</v>
      </c>
      <c r="D3470" s="3">
        <v>5500.0024400000002</v>
      </c>
      <c r="E3470" s="3" t="s">
        <v>1849</v>
      </c>
    </row>
    <row r="3471" spans="1:5" x14ac:dyDescent="0.3">
      <c r="A3471" s="3">
        <v>346.9</v>
      </c>
      <c r="B3471" s="3">
        <v>11000.00488</v>
      </c>
      <c r="C3471" s="3" t="s">
        <v>1849</v>
      </c>
      <c r="D3471" s="3">
        <v>5500.0024400000002</v>
      </c>
      <c r="E3471" s="3" t="s">
        <v>1849</v>
      </c>
    </row>
    <row r="3472" spans="1:5" x14ac:dyDescent="0.3">
      <c r="A3472" s="3">
        <v>347</v>
      </c>
      <c r="B3472" s="3">
        <v>11000.00488</v>
      </c>
      <c r="C3472" s="3" t="s">
        <v>1849</v>
      </c>
      <c r="D3472" s="3">
        <v>5500.0024400000002</v>
      </c>
      <c r="E3472" s="3" t="s">
        <v>1849</v>
      </c>
    </row>
    <row r="3473" spans="1:5" x14ac:dyDescent="0.3">
      <c r="A3473" s="3">
        <v>347.1</v>
      </c>
      <c r="B3473" s="3">
        <v>11000.00488</v>
      </c>
      <c r="C3473" s="3" t="s">
        <v>1849</v>
      </c>
      <c r="D3473" s="3">
        <v>5500.0024400000002</v>
      </c>
      <c r="E3473" s="3" t="s">
        <v>1849</v>
      </c>
    </row>
    <row r="3474" spans="1:5" x14ac:dyDescent="0.3">
      <c r="A3474" s="3">
        <v>347.2</v>
      </c>
      <c r="B3474" s="3">
        <v>11000.00488</v>
      </c>
      <c r="C3474" s="3" t="s">
        <v>1849</v>
      </c>
      <c r="D3474" s="3">
        <v>5500.0024400000002</v>
      </c>
      <c r="E3474" s="3" t="s">
        <v>1849</v>
      </c>
    </row>
    <row r="3475" spans="1:5" x14ac:dyDescent="0.3">
      <c r="A3475" s="3">
        <v>347.3</v>
      </c>
      <c r="B3475" s="3">
        <v>11000.00488</v>
      </c>
      <c r="C3475" s="3" t="s">
        <v>1849</v>
      </c>
      <c r="D3475" s="3">
        <v>5500.0024400000002</v>
      </c>
      <c r="E3475" s="3" t="s">
        <v>1849</v>
      </c>
    </row>
    <row r="3476" spans="1:5" x14ac:dyDescent="0.3">
      <c r="A3476" s="3">
        <v>347.4</v>
      </c>
      <c r="B3476" s="3">
        <v>11000.00488</v>
      </c>
      <c r="C3476" s="3" t="s">
        <v>1849</v>
      </c>
      <c r="D3476" s="3">
        <v>5500.0024400000002</v>
      </c>
      <c r="E3476" s="3" t="s">
        <v>1849</v>
      </c>
    </row>
    <row r="3477" spans="1:5" x14ac:dyDescent="0.3">
      <c r="A3477" s="3">
        <v>347.5</v>
      </c>
      <c r="B3477" s="3">
        <v>11000.00488</v>
      </c>
      <c r="C3477" s="3" t="s">
        <v>1849</v>
      </c>
      <c r="D3477" s="3">
        <v>5500.0024400000002</v>
      </c>
      <c r="E3477" s="3" t="s">
        <v>1849</v>
      </c>
    </row>
    <row r="3478" spans="1:5" x14ac:dyDescent="0.3">
      <c r="A3478" s="3">
        <v>347.6</v>
      </c>
      <c r="B3478" s="3">
        <v>11000.00488</v>
      </c>
      <c r="C3478" s="3" t="s">
        <v>1849</v>
      </c>
      <c r="D3478" s="3">
        <v>5500.0024400000002</v>
      </c>
      <c r="E3478" s="3" t="s">
        <v>1849</v>
      </c>
    </row>
    <row r="3479" spans="1:5" x14ac:dyDescent="0.3">
      <c r="A3479" s="3">
        <v>347.7</v>
      </c>
      <c r="B3479" s="3">
        <v>11000.00488</v>
      </c>
      <c r="C3479" s="3" t="s">
        <v>1849</v>
      </c>
      <c r="D3479" s="3">
        <v>5500.0024400000002</v>
      </c>
      <c r="E3479" s="3" t="s">
        <v>1849</v>
      </c>
    </row>
    <row r="3480" spans="1:5" x14ac:dyDescent="0.3">
      <c r="A3480" s="3">
        <v>347.8</v>
      </c>
      <c r="B3480" s="3">
        <v>11000.00488</v>
      </c>
      <c r="C3480" s="3" t="s">
        <v>1849</v>
      </c>
      <c r="D3480" s="3">
        <v>5500.0024400000002</v>
      </c>
      <c r="E3480" s="3" t="s">
        <v>1849</v>
      </c>
    </row>
    <row r="3481" spans="1:5" x14ac:dyDescent="0.3">
      <c r="A3481" s="3">
        <v>347.9</v>
      </c>
      <c r="B3481" s="3">
        <v>11000.00488</v>
      </c>
      <c r="C3481" s="3" t="s">
        <v>1849</v>
      </c>
      <c r="D3481" s="3">
        <v>5500.0024400000002</v>
      </c>
      <c r="E3481" s="3" t="s">
        <v>1849</v>
      </c>
    </row>
    <row r="3482" spans="1:5" x14ac:dyDescent="0.3">
      <c r="A3482" s="3">
        <v>348</v>
      </c>
      <c r="B3482" s="3">
        <v>11000.00488</v>
      </c>
      <c r="C3482" s="3" t="s">
        <v>1849</v>
      </c>
      <c r="D3482" s="3">
        <v>5500.0024400000002</v>
      </c>
      <c r="E3482" s="3" t="s">
        <v>1849</v>
      </c>
    </row>
    <row r="3483" spans="1:5" x14ac:dyDescent="0.3">
      <c r="A3483" s="3">
        <v>348.1</v>
      </c>
      <c r="B3483" s="3">
        <v>11000.00488</v>
      </c>
      <c r="C3483" s="3" t="s">
        <v>1849</v>
      </c>
      <c r="D3483" s="3">
        <v>5500.0024400000002</v>
      </c>
      <c r="E3483" s="3" t="s">
        <v>1849</v>
      </c>
    </row>
    <row r="3484" spans="1:5" x14ac:dyDescent="0.3">
      <c r="A3484" s="3">
        <v>348.2</v>
      </c>
      <c r="B3484" s="3">
        <v>11000.00488</v>
      </c>
      <c r="C3484" s="3" t="s">
        <v>1849</v>
      </c>
      <c r="D3484" s="3">
        <v>5500.0024400000002</v>
      </c>
      <c r="E3484" s="3" t="s">
        <v>1849</v>
      </c>
    </row>
    <row r="3485" spans="1:5" x14ac:dyDescent="0.3">
      <c r="A3485" s="3">
        <v>348.3</v>
      </c>
      <c r="B3485" s="3">
        <v>11000.00488</v>
      </c>
      <c r="C3485" s="3" t="s">
        <v>1849</v>
      </c>
      <c r="D3485" s="3">
        <v>5500.0024400000002</v>
      </c>
      <c r="E3485" s="3" t="s">
        <v>1849</v>
      </c>
    </row>
    <row r="3486" spans="1:5" x14ac:dyDescent="0.3">
      <c r="A3486" s="3">
        <v>348.4</v>
      </c>
      <c r="B3486" s="3">
        <v>11000.00488</v>
      </c>
      <c r="C3486" s="3" t="s">
        <v>1849</v>
      </c>
      <c r="D3486" s="3">
        <v>5500.0024400000002</v>
      </c>
      <c r="E3486" s="3" t="s">
        <v>1849</v>
      </c>
    </row>
    <row r="3487" spans="1:5" x14ac:dyDescent="0.3">
      <c r="A3487" s="3">
        <v>348.5</v>
      </c>
      <c r="B3487" s="3">
        <v>11000.00488</v>
      </c>
      <c r="C3487" s="3" t="s">
        <v>1849</v>
      </c>
      <c r="D3487" s="3">
        <v>5500.0024400000002</v>
      </c>
      <c r="E3487" s="3" t="s">
        <v>1849</v>
      </c>
    </row>
    <row r="3488" spans="1:5" x14ac:dyDescent="0.3">
      <c r="A3488" s="3">
        <v>348.6</v>
      </c>
      <c r="B3488" s="3">
        <v>11000.00488</v>
      </c>
      <c r="C3488" s="3" t="s">
        <v>1849</v>
      </c>
      <c r="D3488" s="3">
        <v>5500.0024400000002</v>
      </c>
      <c r="E3488" s="3" t="s">
        <v>1849</v>
      </c>
    </row>
    <row r="3489" spans="1:5" x14ac:dyDescent="0.3">
      <c r="A3489" s="3">
        <v>348.7</v>
      </c>
      <c r="B3489" s="3">
        <v>11000.00488</v>
      </c>
      <c r="C3489" s="3" t="s">
        <v>1849</v>
      </c>
      <c r="D3489" s="3">
        <v>5500.0024400000002</v>
      </c>
      <c r="E3489" s="3" t="s">
        <v>1849</v>
      </c>
    </row>
    <row r="3490" spans="1:5" x14ac:dyDescent="0.3">
      <c r="A3490" s="3">
        <v>348.8</v>
      </c>
      <c r="B3490" s="3">
        <v>11000.00488</v>
      </c>
      <c r="C3490" s="3" t="s">
        <v>1849</v>
      </c>
      <c r="D3490" s="3">
        <v>5500.0024400000002</v>
      </c>
      <c r="E3490" s="3" t="s">
        <v>1849</v>
      </c>
    </row>
    <row r="3491" spans="1:5" x14ac:dyDescent="0.3">
      <c r="A3491" s="3">
        <v>348.9</v>
      </c>
      <c r="B3491" s="3">
        <v>11000.00488</v>
      </c>
      <c r="C3491" s="3" t="s">
        <v>1849</v>
      </c>
      <c r="D3491" s="3">
        <v>5500.0024400000002</v>
      </c>
      <c r="E3491" s="3" t="s">
        <v>1849</v>
      </c>
    </row>
    <row r="3492" spans="1:5" x14ac:dyDescent="0.3">
      <c r="A3492" s="3">
        <v>349</v>
      </c>
      <c r="B3492" s="3">
        <v>11000.00488</v>
      </c>
      <c r="C3492" s="3" t="s">
        <v>1849</v>
      </c>
      <c r="D3492" s="3">
        <v>5500.0024400000002</v>
      </c>
      <c r="E3492" s="3" t="s">
        <v>1849</v>
      </c>
    </row>
    <row r="3493" spans="1:5" x14ac:dyDescent="0.3">
      <c r="A3493" s="3">
        <v>349.1</v>
      </c>
      <c r="B3493" s="3">
        <v>11000.00488</v>
      </c>
      <c r="C3493" s="3" t="s">
        <v>1849</v>
      </c>
      <c r="D3493" s="3">
        <v>5500.0024400000002</v>
      </c>
      <c r="E3493" s="3" t="s">
        <v>1849</v>
      </c>
    </row>
    <row r="3494" spans="1:5" x14ac:dyDescent="0.3">
      <c r="A3494" s="3">
        <v>349.2</v>
      </c>
      <c r="B3494" s="3">
        <v>11000.00488</v>
      </c>
      <c r="C3494" s="3" t="s">
        <v>1849</v>
      </c>
      <c r="D3494" s="3">
        <v>5500.0024400000002</v>
      </c>
      <c r="E3494" s="3" t="s">
        <v>1849</v>
      </c>
    </row>
    <row r="3495" spans="1:5" x14ac:dyDescent="0.3">
      <c r="A3495" s="3">
        <v>349.3</v>
      </c>
      <c r="B3495" s="3">
        <v>11000.00488</v>
      </c>
      <c r="C3495" s="3" t="s">
        <v>1849</v>
      </c>
      <c r="D3495" s="3">
        <v>5500.0024400000002</v>
      </c>
      <c r="E3495" s="3" t="s">
        <v>1849</v>
      </c>
    </row>
    <row r="3496" spans="1:5" x14ac:dyDescent="0.3">
      <c r="A3496" s="3">
        <v>349.4</v>
      </c>
      <c r="B3496" s="3">
        <v>11000.00488</v>
      </c>
      <c r="C3496" s="3" t="s">
        <v>1849</v>
      </c>
      <c r="D3496" s="3">
        <v>5500.0024400000002</v>
      </c>
      <c r="E3496" s="3" t="s">
        <v>1849</v>
      </c>
    </row>
    <row r="3497" spans="1:5" x14ac:dyDescent="0.3">
      <c r="A3497" s="3">
        <v>349.5</v>
      </c>
      <c r="B3497" s="3">
        <v>11000.00488</v>
      </c>
      <c r="C3497" s="3" t="s">
        <v>1849</v>
      </c>
      <c r="D3497" s="3">
        <v>5500.0024400000002</v>
      </c>
      <c r="E3497" s="3" t="s">
        <v>1849</v>
      </c>
    </row>
    <row r="3498" spans="1:5" x14ac:dyDescent="0.3">
      <c r="A3498" s="3">
        <v>349.6</v>
      </c>
      <c r="B3498" s="3">
        <v>11000.00488</v>
      </c>
      <c r="C3498" s="3" t="s">
        <v>1849</v>
      </c>
      <c r="D3498" s="3">
        <v>5500.0024400000002</v>
      </c>
      <c r="E3498" s="3" t="s">
        <v>1849</v>
      </c>
    </row>
    <row r="3499" spans="1:5" x14ac:dyDescent="0.3">
      <c r="A3499" s="3">
        <v>349.7</v>
      </c>
      <c r="B3499" s="3">
        <v>11000.00488</v>
      </c>
      <c r="C3499" s="3" t="s">
        <v>1849</v>
      </c>
      <c r="D3499" s="3">
        <v>5500.0024400000002</v>
      </c>
      <c r="E3499" s="3" t="s">
        <v>1849</v>
      </c>
    </row>
    <row r="3500" spans="1:5" x14ac:dyDescent="0.3">
      <c r="A3500" s="3">
        <v>349.8</v>
      </c>
      <c r="B3500" s="3">
        <v>11000.00488</v>
      </c>
      <c r="C3500" s="3" t="s">
        <v>1849</v>
      </c>
      <c r="D3500" s="3">
        <v>5500.0024400000002</v>
      </c>
      <c r="E3500" s="3" t="s">
        <v>1849</v>
      </c>
    </row>
    <row r="3501" spans="1:5" x14ac:dyDescent="0.3">
      <c r="A3501" s="3">
        <v>349.9</v>
      </c>
      <c r="B3501" s="3">
        <v>11000.00488</v>
      </c>
      <c r="C3501" s="3" t="s">
        <v>1849</v>
      </c>
      <c r="D3501" s="3">
        <v>5500.0024400000002</v>
      </c>
      <c r="E3501" s="3" t="s">
        <v>1849</v>
      </c>
    </row>
    <row r="3502" spans="1:5" x14ac:dyDescent="0.3">
      <c r="A3502" s="3">
        <v>350</v>
      </c>
      <c r="B3502" s="3">
        <v>11000.00488</v>
      </c>
      <c r="C3502" s="3" t="s">
        <v>1849</v>
      </c>
      <c r="D3502" s="3">
        <v>5500.0024400000002</v>
      </c>
      <c r="E3502" s="3" t="s">
        <v>1849</v>
      </c>
    </row>
    <row r="3503" spans="1:5" x14ac:dyDescent="0.3">
      <c r="A3503" s="3">
        <v>350.1</v>
      </c>
      <c r="B3503" s="3">
        <v>11000.00488</v>
      </c>
      <c r="C3503" s="3" t="s">
        <v>1849</v>
      </c>
      <c r="D3503" s="3">
        <v>5500.0024400000002</v>
      </c>
      <c r="E3503" s="3" t="s">
        <v>1849</v>
      </c>
    </row>
    <row r="3504" spans="1:5" x14ac:dyDescent="0.3">
      <c r="A3504" s="3">
        <v>350.21100000000001</v>
      </c>
      <c r="B3504" s="3">
        <v>11000.00488</v>
      </c>
      <c r="C3504" s="3" t="s">
        <v>1849</v>
      </c>
      <c r="D3504" s="3">
        <v>5500.0024400000002</v>
      </c>
      <c r="E3504" s="3" t="s">
        <v>1849</v>
      </c>
    </row>
    <row r="3505" spans="1:5" x14ac:dyDescent="0.3">
      <c r="A3505" s="3">
        <v>350.30099999999999</v>
      </c>
      <c r="B3505" s="3">
        <v>11000.00488</v>
      </c>
      <c r="C3505" s="3" t="s">
        <v>1849</v>
      </c>
      <c r="D3505" s="3">
        <v>5500.0024400000002</v>
      </c>
      <c r="E3505" s="3" t="s">
        <v>1849</v>
      </c>
    </row>
    <row r="3506" spans="1:5" x14ac:dyDescent="0.3">
      <c r="A3506" s="3">
        <v>350.40100000000001</v>
      </c>
      <c r="B3506" s="3">
        <v>11000.00488</v>
      </c>
      <c r="C3506" s="3" t="s">
        <v>1849</v>
      </c>
      <c r="D3506" s="3">
        <v>5500.0024400000002</v>
      </c>
      <c r="E3506" s="3" t="s">
        <v>1849</v>
      </c>
    </row>
    <row r="3507" spans="1:5" x14ac:dyDescent="0.3">
      <c r="A3507" s="3">
        <v>350.54899999999998</v>
      </c>
      <c r="B3507" s="3">
        <v>11000.00488</v>
      </c>
      <c r="C3507" s="3" t="s">
        <v>1849</v>
      </c>
      <c r="D3507" s="3">
        <v>5500.0024400000002</v>
      </c>
      <c r="E3507" s="3" t="s">
        <v>1849</v>
      </c>
    </row>
    <row r="3508" spans="1:5" x14ac:dyDescent="0.3">
      <c r="A3508" s="3">
        <v>350.64100000000002</v>
      </c>
      <c r="B3508" s="3">
        <v>11000.00488</v>
      </c>
      <c r="C3508" s="3" t="s">
        <v>1849</v>
      </c>
      <c r="D3508" s="3">
        <v>5500.0024400000002</v>
      </c>
      <c r="E3508" s="3" t="s">
        <v>1849</v>
      </c>
    </row>
    <row r="3509" spans="1:5" x14ac:dyDescent="0.3">
      <c r="A3509" s="3">
        <v>350.76100000000002</v>
      </c>
      <c r="B3509" s="3">
        <v>11000.00488</v>
      </c>
      <c r="C3509" s="3" t="s">
        <v>1849</v>
      </c>
      <c r="D3509" s="3">
        <v>5500.0024400000002</v>
      </c>
      <c r="E3509" s="3" t="s">
        <v>1849</v>
      </c>
    </row>
    <row r="3510" spans="1:5" x14ac:dyDescent="0.3">
      <c r="A3510" s="3">
        <v>350.8</v>
      </c>
      <c r="B3510" s="3">
        <v>11000.00488</v>
      </c>
      <c r="C3510" s="3" t="s">
        <v>1849</v>
      </c>
      <c r="D3510" s="3">
        <v>5500.0024400000002</v>
      </c>
      <c r="E3510" s="3" t="s">
        <v>1849</v>
      </c>
    </row>
    <row r="3511" spans="1:5" x14ac:dyDescent="0.3">
      <c r="A3511" s="3">
        <v>350.9</v>
      </c>
      <c r="B3511" s="3">
        <v>11000.00488</v>
      </c>
      <c r="C3511" s="3" t="s">
        <v>1849</v>
      </c>
      <c r="D3511" s="3">
        <v>5500.0024400000002</v>
      </c>
      <c r="E3511" s="3" t="s">
        <v>1849</v>
      </c>
    </row>
    <row r="3512" spans="1:5" x14ac:dyDescent="0.3">
      <c r="A3512" s="3">
        <v>351</v>
      </c>
      <c r="B3512" s="3">
        <v>11000.00488</v>
      </c>
      <c r="C3512" s="3" t="s">
        <v>1849</v>
      </c>
      <c r="D3512" s="3">
        <v>5500.0024400000002</v>
      </c>
      <c r="E3512" s="3" t="s">
        <v>1849</v>
      </c>
    </row>
    <row r="3513" spans="1:5" x14ac:dyDescent="0.3">
      <c r="A3513" s="3">
        <v>351.1</v>
      </c>
      <c r="B3513" s="3">
        <v>11000.00488</v>
      </c>
      <c r="C3513" s="3" t="s">
        <v>1849</v>
      </c>
      <c r="D3513" s="3">
        <v>5500.0024400000002</v>
      </c>
      <c r="E3513" s="3" t="s">
        <v>1849</v>
      </c>
    </row>
    <row r="3514" spans="1:5" x14ac:dyDescent="0.3">
      <c r="A3514" s="3">
        <v>351.21</v>
      </c>
      <c r="B3514" s="3">
        <v>11000.00488</v>
      </c>
      <c r="C3514" s="3" t="s">
        <v>1849</v>
      </c>
      <c r="D3514" s="3">
        <v>5500.0024400000002</v>
      </c>
      <c r="E3514" s="3" t="s">
        <v>1849</v>
      </c>
    </row>
    <row r="3515" spans="1:5" x14ac:dyDescent="0.3">
      <c r="A3515" s="3">
        <v>351.36</v>
      </c>
      <c r="B3515" s="3">
        <v>11000.00488</v>
      </c>
      <c r="C3515" s="3" t="s">
        <v>1849</v>
      </c>
      <c r="D3515" s="3">
        <v>5500.0024400000002</v>
      </c>
      <c r="E3515" s="3" t="s">
        <v>1849</v>
      </c>
    </row>
    <row r="3516" spans="1:5" x14ac:dyDescent="0.3">
      <c r="A3516" s="3">
        <v>351.4</v>
      </c>
      <c r="B3516" s="3">
        <v>11000.00488</v>
      </c>
      <c r="C3516" s="3" t="s">
        <v>1849</v>
      </c>
      <c r="D3516" s="3">
        <v>5500.0024400000002</v>
      </c>
      <c r="E3516" s="3" t="s">
        <v>1849</v>
      </c>
    </row>
    <row r="3517" spans="1:5" x14ac:dyDescent="0.3">
      <c r="A3517" s="3">
        <v>351.5</v>
      </c>
      <c r="B3517" s="3">
        <v>11000.00488</v>
      </c>
      <c r="C3517" s="3" t="s">
        <v>1849</v>
      </c>
      <c r="D3517" s="3">
        <v>5500.0024400000002</v>
      </c>
      <c r="E3517" s="3" t="s">
        <v>1849</v>
      </c>
    </row>
    <row r="3518" spans="1:5" x14ac:dyDescent="0.3">
      <c r="A3518" s="3">
        <v>351.6</v>
      </c>
      <c r="B3518" s="3">
        <v>11000.00488</v>
      </c>
      <c r="C3518" s="3" t="s">
        <v>1849</v>
      </c>
      <c r="D3518" s="3">
        <v>5500.0024400000002</v>
      </c>
      <c r="E3518" s="3" t="s">
        <v>1849</v>
      </c>
    </row>
    <row r="3519" spans="1:5" x14ac:dyDescent="0.3">
      <c r="A3519" s="3">
        <v>351.7</v>
      </c>
      <c r="B3519" s="3">
        <v>11000.00488</v>
      </c>
      <c r="C3519" s="3" t="s">
        <v>1849</v>
      </c>
      <c r="D3519" s="3">
        <v>5500.0024400000002</v>
      </c>
      <c r="E3519" s="3" t="s">
        <v>1849</v>
      </c>
    </row>
    <row r="3520" spans="1:5" x14ac:dyDescent="0.3">
      <c r="A3520" s="3">
        <v>351.8</v>
      </c>
      <c r="B3520" s="3">
        <v>11000.00488</v>
      </c>
      <c r="C3520" s="3" t="s">
        <v>1849</v>
      </c>
      <c r="D3520" s="3">
        <v>5500.0024400000002</v>
      </c>
      <c r="E3520" s="3" t="s">
        <v>1849</v>
      </c>
    </row>
    <row r="3521" spans="1:5" x14ac:dyDescent="0.3">
      <c r="A3521" s="3">
        <v>351.9</v>
      </c>
      <c r="B3521" s="3">
        <v>11000.00488</v>
      </c>
      <c r="C3521" s="3" t="s">
        <v>1849</v>
      </c>
      <c r="D3521" s="3">
        <v>5500.0024400000002</v>
      </c>
      <c r="E3521" s="3" t="s">
        <v>1849</v>
      </c>
    </row>
    <row r="3522" spans="1:5" x14ac:dyDescent="0.3">
      <c r="A3522" s="3">
        <v>352</v>
      </c>
      <c r="B3522" s="3">
        <v>11000.00488</v>
      </c>
      <c r="C3522" s="3" t="s">
        <v>1849</v>
      </c>
      <c r="D3522" s="3">
        <v>5500.0024400000002</v>
      </c>
      <c r="E3522" s="3" t="s">
        <v>1849</v>
      </c>
    </row>
    <row r="3523" spans="1:5" x14ac:dyDescent="0.3">
      <c r="A3523" s="3">
        <v>352.1</v>
      </c>
      <c r="B3523" s="3">
        <v>11000.00488</v>
      </c>
      <c r="C3523" s="3" t="s">
        <v>1849</v>
      </c>
      <c r="D3523" s="3">
        <v>5500.0024400000002</v>
      </c>
      <c r="E3523" s="3" t="s">
        <v>1849</v>
      </c>
    </row>
    <row r="3524" spans="1:5" x14ac:dyDescent="0.3">
      <c r="A3524" s="3">
        <v>352.2</v>
      </c>
      <c r="B3524" s="3">
        <v>11000.00488</v>
      </c>
      <c r="C3524" s="3" t="s">
        <v>1849</v>
      </c>
      <c r="D3524" s="3">
        <v>5500.0024400000002</v>
      </c>
      <c r="E3524" s="3" t="s">
        <v>1849</v>
      </c>
    </row>
    <row r="3525" spans="1:5" x14ac:dyDescent="0.3">
      <c r="A3525" s="3">
        <v>352.3</v>
      </c>
      <c r="B3525" s="3">
        <v>11000.00488</v>
      </c>
      <c r="C3525" s="3" t="s">
        <v>1849</v>
      </c>
      <c r="D3525" s="3">
        <v>5500.0024400000002</v>
      </c>
      <c r="E3525" s="3" t="s">
        <v>1849</v>
      </c>
    </row>
    <row r="3526" spans="1:5" x14ac:dyDescent="0.3">
      <c r="A3526" s="3">
        <v>352.4</v>
      </c>
      <c r="B3526" s="3">
        <v>11000.00488</v>
      </c>
      <c r="C3526" s="3" t="s">
        <v>1849</v>
      </c>
      <c r="D3526" s="3">
        <v>5500.0024400000002</v>
      </c>
      <c r="E3526" s="3" t="s">
        <v>1849</v>
      </c>
    </row>
    <row r="3527" spans="1:5" x14ac:dyDescent="0.3">
      <c r="A3527" s="3">
        <v>352.5</v>
      </c>
      <c r="B3527" s="3">
        <v>11000.00488</v>
      </c>
      <c r="C3527" s="3" t="s">
        <v>1849</v>
      </c>
      <c r="D3527" s="3">
        <v>5500.0024400000002</v>
      </c>
      <c r="E3527" s="3" t="s">
        <v>1849</v>
      </c>
    </row>
    <row r="3528" spans="1:5" x14ac:dyDescent="0.3">
      <c r="A3528" s="3">
        <v>352.6</v>
      </c>
      <c r="B3528" s="3">
        <v>11000.00488</v>
      </c>
      <c r="C3528" s="3" t="s">
        <v>1849</v>
      </c>
      <c r="D3528" s="3">
        <v>5500.0024400000002</v>
      </c>
      <c r="E3528" s="3" t="s">
        <v>1849</v>
      </c>
    </row>
    <row r="3529" spans="1:5" x14ac:dyDescent="0.3">
      <c r="A3529" s="3">
        <v>352.7</v>
      </c>
      <c r="B3529" s="3">
        <v>11000.00488</v>
      </c>
      <c r="C3529" s="3" t="s">
        <v>1849</v>
      </c>
      <c r="D3529" s="3">
        <v>5500.0024400000002</v>
      </c>
      <c r="E3529" s="3" t="s">
        <v>1849</v>
      </c>
    </row>
    <row r="3530" spans="1:5" x14ac:dyDescent="0.3">
      <c r="A3530" s="3">
        <v>352.8</v>
      </c>
      <c r="B3530" s="3">
        <v>11000.00488</v>
      </c>
      <c r="C3530" s="3" t="s">
        <v>1849</v>
      </c>
      <c r="D3530" s="3">
        <v>5500.0024400000002</v>
      </c>
      <c r="E3530" s="3" t="s">
        <v>1849</v>
      </c>
    </row>
    <row r="3531" spans="1:5" x14ac:dyDescent="0.3">
      <c r="A3531" s="3">
        <v>352.9</v>
      </c>
      <c r="B3531" s="3">
        <v>11000.00488</v>
      </c>
      <c r="C3531" s="3" t="s">
        <v>1849</v>
      </c>
      <c r="D3531" s="3">
        <v>5500.0024400000002</v>
      </c>
      <c r="E3531" s="3" t="s">
        <v>1849</v>
      </c>
    </row>
    <row r="3532" spans="1:5" x14ac:dyDescent="0.3">
      <c r="A3532" s="3">
        <v>353</v>
      </c>
      <c r="B3532" s="3">
        <v>11000.00488</v>
      </c>
      <c r="C3532" s="3" t="s">
        <v>1849</v>
      </c>
      <c r="D3532" s="3">
        <v>5500.0024400000002</v>
      </c>
      <c r="E3532" s="3" t="s">
        <v>1849</v>
      </c>
    </row>
    <row r="3533" spans="1:5" x14ac:dyDescent="0.3">
      <c r="A3533" s="3">
        <v>353.1</v>
      </c>
      <c r="B3533" s="3">
        <v>11000.00488</v>
      </c>
      <c r="C3533" s="3" t="s">
        <v>1849</v>
      </c>
      <c r="D3533" s="3">
        <v>5500.0024400000002</v>
      </c>
      <c r="E3533" s="3" t="s">
        <v>1849</v>
      </c>
    </row>
    <row r="3534" spans="1:5" x14ac:dyDescent="0.3">
      <c r="A3534" s="3">
        <v>353.2</v>
      </c>
      <c r="B3534" s="3">
        <v>11000.00488</v>
      </c>
      <c r="C3534" s="3" t="s">
        <v>1849</v>
      </c>
      <c r="D3534" s="3">
        <v>5500.0024400000002</v>
      </c>
      <c r="E3534" s="3" t="s">
        <v>1849</v>
      </c>
    </row>
    <row r="3535" spans="1:5" x14ac:dyDescent="0.3">
      <c r="A3535" s="3">
        <v>353.3</v>
      </c>
      <c r="B3535" s="3">
        <v>11000.00488</v>
      </c>
      <c r="C3535" s="3" t="s">
        <v>1849</v>
      </c>
      <c r="D3535" s="3">
        <v>5500.0024400000002</v>
      </c>
      <c r="E3535" s="3" t="s">
        <v>1849</v>
      </c>
    </row>
    <row r="3536" spans="1:5" x14ac:dyDescent="0.3">
      <c r="A3536" s="3">
        <v>353.4</v>
      </c>
      <c r="B3536" s="3">
        <v>11000.00488</v>
      </c>
      <c r="C3536" s="3" t="s">
        <v>1849</v>
      </c>
      <c r="D3536" s="3">
        <v>5500.0024400000002</v>
      </c>
      <c r="E3536" s="3" t="s">
        <v>1849</v>
      </c>
    </row>
    <row r="3537" spans="1:5" x14ac:dyDescent="0.3">
      <c r="A3537" s="3">
        <v>353.5</v>
      </c>
      <c r="B3537" s="3">
        <v>11000.00488</v>
      </c>
      <c r="C3537" s="3" t="s">
        <v>1849</v>
      </c>
      <c r="D3537" s="3">
        <v>5500.0024400000002</v>
      </c>
      <c r="E3537" s="3" t="s">
        <v>1849</v>
      </c>
    </row>
    <row r="3538" spans="1:5" x14ac:dyDescent="0.3">
      <c r="A3538" s="3">
        <v>353.6</v>
      </c>
      <c r="B3538" s="3">
        <v>11000.00488</v>
      </c>
      <c r="C3538" s="3" t="s">
        <v>1849</v>
      </c>
      <c r="D3538" s="3">
        <v>5500.0024400000002</v>
      </c>
      <c r="E3538" s="3" t="s">
        <v>1849</v>
      </c>
    </row>
    <row r="3539" spans="1:5" x14ac:dyDescent="0.3">
      <c r="A3539" s="3">
        <v>353.7</v>
      </c>
      <c r="B3539" s="3">
        <v>11000.00488</v>
      </c>
      <c r="C3539" s="3" t="s">
        <v>1849</v>
      </c>
      <c r="D3539" s="3">
        <v>5500.0024400000002</v>
      </c>
      <c r="E3539" s="3" t="s">
        <v>1849</v>
      </c>
    </row>
    <row r="3540" spans="1:5" x14ac:dyDescent="0.3">
      <c r="A3540" s="3">
        <v>353.8</v>
      </c>
      <c r="B3540" s="3">
        <v>11000.00488</v>
      </c>
      <c r="C3540" s="3" t="s">
        <v>1849</v>
      </c>
      <c r="D3540" s="3">
        <v>5500.0024400000002</v>
      </c>
      <c r="E3540" s="3" t="s">
        <v>1849</v>
      </c>
    </row>
    <row r="3541" spans="1:5" x14ac:dyDescent="0.3">
      <c r="A3541" s="3">
        <v>353.9</v>
      </c>
      <c r="B3541" s="3">
        <v>11000.00488</v>
      </c>
      <c r="C3541" s="3" t="s">
        <v>1849</v>
      </c>
      <c r="D3541" s="3">
        <v>5500.0024400000002</v>
      </c>
      <c r="E3541" s="3" t="s">
        <v>1849</v>
      </c>
    </row>
    <row r="3542" spans="1:5" x14ac:dyDescent="0.3">
      <c r="A3542" s="3">
        <v>354.00099999999998</v>
      </c>
      <c r="B3542" s="3">
        <v>11000.00488</v>
      </c>
      <c r="C3542" s="3" t="s">
        <v>1849</v>
      </c>
      <c r="D3542" s="3">
        <v>5500.0024400000002</v>
      </c>
      <c r="E3542" s="3" t="s">
        <v>1849</v>
      </c>
    </row>
    <row r="3543" spans="1:5" x14ac:dyDescent="0.3">
      <c r="A3543" s="3">
        <v>354.1</v>
      </c>
      <c r="B3543" s="3">
        <v>11000.00488</v>
      </c>
      <c r="C3543" s="3" t="s">
        <v>1849</v>
      </c>
      <c r="D3543" s="3">
        <v>5500.0024400000002</v>
      </c>
      <c r="E3543" s="3" t="s">
        <v>1849</v>
      </c>
    </row>
    <row r="3544" spans="1:5" x14ac:dyDescent="0.3">
      <c r="A3544" s="3">
        <v>354.2</v>
      </c>
      <c r="B3544" s="3">
        <v>11000.00488</v>
      </c>
      <c r="C3544" s="3" t="s">
        <v>1849</v>
      </c>
      <c r="D3544" s="3">
        <v>5500.0024400000002</v>
      </c>
      <c r="E3544" s="3" t="s">
        <v>1849</v>
      </c>
    </row>
    <row r="3545" spans="1:5" x14ac:dyDescent="0.3">
      <c r="A3545" s="3">
        <v>354.3</v>
      </c>
      <c r="B3545" s="3">
        <v>11000.00488</v>
      </c>
      <c r="C3545" s="3" t="s">
        <v>1849</v>
      </c>
      <c r="D3545" s="3">
        <v>5500.0024400000002</v>
      </c>
      <c r="E3545" s="3" t="s">
        <v>1849</v>
      </c>
    </row>
    <row r="3546" spans="1:5" x14ac:dyDescent="0.3">
      <c r="A3546" s="3">
        <v>354.4</v>
      </c>
      <c r="B3546" s="3">
        <v>11000.00488</v>
      </c>
      <c r="C3546" s="3" t="s">
        <v>1849</v>
      </c>
      <c r="D3546" s="3">
        <v>5500.0024400000002</v>
      </c>
      <c r="E3546" s="3" t="s">
        <v>1849</v>
      </c>
    </row>
    <row r="3547" spans="1:5" x14ac:dyDescent="0.3">
      <c r="A3547" s="3">
        <v>354.5</v>
      </c>
      <c r="B3547" s="3">
        <v>11000.00488</v>
      </c>
      <c r="C3547" s="3" t="s">
        <v>1849</v>
      </c>
      <c r="D3547" s="3">
        <v>5500.0024400000002</v>
      </c>
      <c r="E3547" s="3" t="s">
        <v>1849</v>
      </c>
    </row>
    <row r="3548" spans="1:5" x14ac:dyDescent="0.3">
      <c r="A3548" s="3">
        <v>354.6</v>
      </c>
      <c r="B3548" s="3">
        <v>11000.00488</v>
      </c>
      <c r="C3548" s="3" t="s">
        <v>1849</v>
      </c>
      <c r="D3548" s="3">
        <v>5500.0024400000002</v>
      </c>
      <c r="E3548" s="3" t="s">
        <v>1849</v>
      </c>
    </row>
    <row r="3549" spans="1:5" x14ac:dyDescent="0.3">
      <c r="A3549" s="3">
        <v>354.7</v>
      </c>
      <c r="B3549" s="3">
        <v>11000.00488</v>
      </c>
      <c r="C3549" s="3" t="s">
        <v>1849</v>
      </c>
      <c r="D3549" s="3">
        <v>5500.0024400000002</v>
      </c>
      <c r="E3549" s="3" t="s">
        <v>1849</v>
      </c>
    </row>
    <row r="3550" spans="1:5" x14ac:dyDescent="0.3">
      <c r="A3550" s="3">
        <v>354.8</v>
      </c>
      <c r="B3550" s="3">
        <v>11000.00488</v>
      </c>
      <c r="C3550" s="3" t="s">
        <v>1849</v>
      </c>
      <c r="D3550" s="3">
        <v>5500.0024400000002</v>
      </c>
      <c r="E3550" s="3" t="s">
        <v>1849</v>
      </c>
    </row>
    <row r="3551" spans="1:5" x14ac:dyDescent="0.3">
      <c r="A3551" s="3">
        <v>354.9</v>
      </c>
      <c r="B3551" s="3">
        <v>11000.00488</v>
      </c>
      <c r="C3551" s="3" t="s">
        <v>1849</v>
      </c>
      <c r="D3551" s="3">
        <v>5500.0024400000002</v>
      </c>
      <c r="E3551" s="3" t="s">
        <v>1849</v>
      </c>
    </row>
    <row r="3552" spans="1:5" x14ac:dyDescent="0.3">
      <c r="A3552" s="3">
        <v>355</v>
      </c>
      <c r="B3552" s="3">
        <v>11000.00488</v>
      </c>
      <c r="C3552" s="3" t="s">
        <v>1849</v>
      </c>
      <c r="D3552" s="3">
        <v>5500.0024400000002</v>
      </c>
      <c r="E3552" s="3" t="s">
        <v>1849</v>
      </c>
    </row>
    <row r="3553" spans="1:5" x14ac:dyDescent="0.3">
      <c r="A3553" s="3">
        <v>355.1</v>
      </c>
      <c r="B3553" s="3">
        <v>11000.00488</v>
      </c>
      <c r="C3553" s="3" t="s">
        <v>1849</v>
      </c>
      <c r="D3553" s="3">
        <v>5500.0024400000002</v>
      </c>
      <c r="E3553" s="3" t="s">
        <v>1849</v>
      </c>
    </row>
    <row r="3554" spans="1:5" x14ac:dyDescent="0.3">
      <c r="A3554" s="3">
        <v>355.202</v>
      </c>
      <c r="B3554" s="3">
        <v>11000.00488</v>
      </c>
      <c r="C3554" s="3" t="s">
        <v>1849</v>
      </c>
      <c r="D3554" s="3">
        <v>5500.0024400000002</v>
      </c>
      <c r="E3554" s="3" t="s">
        <v>1849</v>
      </c>
    </row>
    <row r="3555" spans="1:5" x14ac:dyDescent="0.3">
      <c r="A3555" s="3">
        <v>355.30099999999999</v>
      </c>
      <c r="B3555" s="3">
        <v>11000.00488</v>
      </c>
      <c r="C3555" s="3" t="s">
        <v>1849</v>
      </c>
      <c r="D3555" s="3">
        <v>5500.0024400000002</v>
      </c>
      <c r="E3555" s="3" t="s">
        <v>1849</v>
      </c>
    </row>
    <row r="3556" spans="1:5" x14ac:dyDescent="0.3">
      <c r="A3556" s="3">
        <v>355.4</v>
      </c>
      <c r="B3556" s="3">
        <v>11000.00488</v>
      </c>
      <c r="C3556" s="3" t="s">
        <v>1849</v>
      </c>
      <c r="D3556" s="3">
        <v>5500.0024400000002</v>
      </c>
      <c r="E3556" s="3" t="s">
        <v>1849</v>
      </c>
    </row>
    <row r="3557" spans="1:5" x14ac:dyDescent="0.3">
      <c r="A3557" s="3">
        <v>355.52800000000002</v>
      </c>
      <c r="B3557" s="3">
        <v>11000.00488</v>
      </c>
      <c r="C3557" s="3" t="s">
        <v>1849</v>
      </c>
      <c r="D3557" s="3">
        <v>5500.0024400000002</v>
      </c>
      <c r="E3557" s="3" t="s">
        <v>1849</v>
      </c>
    </row>
    <row r="3558" spans="1:5" x14ac:dyDescent="0.3">
      <c r="A3558" s="3">
        <v>355.6</v>
      </c>
      <c r="B3558" s="3">
        <v>11000.00488</v>
      </c>
      <c r="C3558" s="3" t="s">
        <v>1849</v>
      </c>
      <c r="D3558" s="3">
        <v>5500.0024400000002</v>
      </c>
      <c r="E3558" s="3" t="s">
        <v>1849</v>
      </c>
    </row>
    <row r="3559" spans="1:5" x14ac:dyDescent="0.3">
      <c r="A3559" s="3">
        <v>355.7</v>
      </c>
      <c r="B3559" s="3">
        <v>11000.00488</v>
      </c>
      <c r="C3559" s="3" t="s">
        <v>1849</v>
      </c>
      <c r="D3559" s="3">
        <v>5500.0024400000002</v>
      </c>
      <c r="E3559" s="3" t="s">
        <v>1849</v>
      </c>
    </row>
    <row r="3560" spans="1:5" x14ac:dyDescent="0.3">
      <c r="A3560" s="3">
        <v>355.8</v>
      </c>
      <c r="B3560" s="3">
        <v>11000.00488</v>
      </c>
      <c r="C3560" s="3" t="s">
        <v>1849</v>
      </c>
      <c r="D3560" s="3">
        <v>5500.0024400000002</v>
      </c>
      <c r="E3560" s="3" t="s">
        <v>1849</v>
      </c>
    </row>
    <row r="3561" spans="1:5" x14ac:dyDescent="0.3">
      <c r="A3561" s="3">
        <v>355.9</v>
      </c>
      <c r="B3561" s="3">
        <v>11000.00488</v>
      </c>
      <c r="C3561" s="3" t="s">
        <v>1849</v>
      </c>
      <c r="D3561" s="3">
        <v>5500.0024400000002</v>
      </c>
      <c r="E3561" s="3" t="s">
        <v>1849</v>
      </c>
    </row>
    <row r="3562" spans="1:5" x14ac:dyDescent="0.3">
      <c r="A3562" s="3">
        <v>356.00200000000001</v>
      </c>
      <c r="B3562" s="3">
        <v>11000.00488</v>
      </c>
      <c r="C3562" s="3" t="s">
        <v>1849</v>
      </c>
      <c r="D3562" s="3">
        <v>5500.0024400000002</v>
      </c>
      <c r="E3562" s="3" t="s">
        <v>1849</v>
      </c>
    </row>
    <row r="3563" spans="1:5" x14ac:dyDescent="0.3">
      <c r="A3563" s="3">
        <v>356.16199999999998</v>
      </c>
      <c r="B3563" s="3">
        <v>11000.00488</v>
      </c>
      <c r="C3563" s="3" t="s">
        <v>1849</v>
      </c>
      <c r="D3563" s="3">
        <v>5500.0024400000002</v>
      </c>
      <c r="E3563" s="3" t="s">
        <v>1849</v>
      </c>
    </row>
    <row r="3564" spans="1:5" x14ac:dyDescent="0.3">
      <c r="A3564" s="3">
        <v>356.2</v>
      </c>
      <c r="B3564" s="3">
        <v>11000.00488</v>
      </c>
      <c r="C3564" s="3" t="s">
        <v>1849</v>
      </c>
      <c r="D3564" s="3">
        <v>5500.0024400000002</v>
      </c>
      <c r="E3564" s="3" t="s">
        <v>1849</v>
      </c>
    </row>
    <row r="3565" spans="1:5" x14ac:dyDescent="0.3">
      <c r="A3565" s="3">
        <v>356.3</v>
      </c>
      <c r="B3565" s="3">
        <v>11000.00488</v>
      </c>
      <c r="C3565" s="3" t="s">
        <v>1849</v>
      </c>
      <c r="D3565" s="3">
        <v>5500.0024400000002</v>
      </c>
      <c r="E3565" s="3" t="s">
        <v>1849</v>
      </c>
    </row>
    <row r="3566" spans="1:5" x14ac:dyDescent="0.3">
      <c r="A3566" s="3">
        <v>356.40199999999999</v>
      </c>
      <c r="B3566" s="3">
        <v>11000.00488</v>
      </c>
      <c r="C3566" s="3" t="s">
        <v>1849</v>
      </c>
      <c r="D3566" s="3">
        <v>5500.0024400000002</v>
      </c>
      <c r="E3566" s="3" t="s">
        <v>1849</v>
      </c>
    </row>
    <row r="3567" spans="1:5" x14ac:dyDescent="0.3">
      <c r="A3567" s="3">
        <v>356.512</v>
      </c>
      <c r="B3567" s="3">
        <v>11000.00488</v>
      </c>
      <c r="C3567" s="3" t="s">
        <v>1849</v>
      </c>
      <c r="D3567" s="3">
        <v>5500.0024400000002</v>
      </c>
      <c r="E3567" s="3" t="s">
        <v>1849</v>
      </c>
    </row>
    <row r="3568" spans="1:5" x14ac:dyDescent="0.3">
      <c r="A3568" s="3">
        <v>356.62299999999999</v>
      </c>
      <c r="B3568" s="3">
        <v>11000.00488</v>
      </c>
      <c r="C3568" s="3" t="s">
        <v>1849</v>
      </c>
      <c r="D3568" s="3">
        <v>5500.0024400000002</v>
      </c>
      <c r="E3568" s="3" t="s">
        <v>1849</v>
      </c>
    </row>
    <row r="3569" spans="1:5" x14ac:dyDescent="0.3">
      <c r="A3569" s="3">
        <v>356.73899999999998</v>
      </c>
      <c r="B3569" s="3">
        <v>11000.00488</v>
      </c>
      <c r="C3569" s="3" t="s">
        <v>1849</v>
      </c>
      <c r="D3569" s="3">
        <v>5500.0024400000002</v>
      </c>
      <c r="E3569" s="3" t="s">
        <v>1849</v>
      </c>
    </row>
    <row r="3570" spans="1:5" x14ac:dyDescent="0.3">
      <c r="A3570" s="3">
        <v>356.80799999999999</v>
      </c>
      <c r="B3570" s="3">
        <v>11000.00488</v>
      </c>
      <c r="C3570" s="3" t="s">
        <v>1849</v>
      </c>
      <c r="D3570" s="3">
        <v>5500.0024400000002</v>
      </c>
      <c r="E3570" s="3" t="s">
        <v>1849</v>
      </c>
    </row>
    <row r="3571" spans="1:5" x14ac:dyDescent="0.3">
      <c r="A3571" s="3">
        <v>356.90199999999999</v>
      </c>
      <c r="B3571" s="3">
        <v>11000.00488</v>
      </c>
      <c r="C3571" s="3" t="s">
        <v>1849</v>
      </c>
      <c r="D3571" s="3">
        <v>5500.0024400000002</v>
      </c>
      <c r="E3571" s="3" t="s">
        <v>1849</v>
      </c>
    </row>
    <row r="3572" spans="1:5" x14ac:dyDescent="0.3">
      <c r="A3572" s="3">
        <v>357.01100000000002</v>
      </c>
      <c r="B3572" s="3">
        <v>11000.00488</v>
      </c>
      <c r="C3572" s="3" t="s">
        <v>1849</v>
      </c>
      <c r="D3572" s="3">
        <v>5500.0024400000002</v>
      </c>
      <c r="E3572" s="3" t="s">
        <v>1849</v>
      </c>
    </row>
    <row r="3573" spans="1:5" x14ac:dyDescent="0.3">
      <c r="A3573" s="3">
        <v>357.10500000000002</v>
      </c>
      <c r="B3573" s="3">
        <v>11000.00488</v>
      </c>
      <c r="C3573" s="3" t="s">
        <v>1849</v>
      </c>
      <c r="D3573" s="3">
        <v>5500.0024400000002</v>
      </c>
      <c r="E3573" s="3" t="s">
        <v>1849</v>
      </c>
    </row>
    <row r="3574" spans="1:5" x14ac:dyDescent="0.3">
      <c r="A3574" s="3">
        <v>357.214</v>
      </c>
      <c r="B3574" s="3">
        <v>11000.00488</v>
      </c>
      <c r="C3574" s="3" t="s">
        <v>1849</v>
      </c>
      <c r="D3574" s="3">
        <v>5500.0024400000002</v>
      </c>
      <c r="E3574" s="3" t="s">
        <v>1849</v>
      </c>
    </row>
    <row r="3575" spans="1:5" x14ac:dyDescent="0.3">
      <c r="A3575" s="3">
        <v>357.30799999999999</v>
      </c>
      <c r="B3575" s="3">
        <v>11000.00488</v>
      </c>
      <c r="C3575" s="3" t="s">
        <v>1849</v>
      </c>
      <c r="D3575" s="3">
        <v>5500.0024400000002</v>
      </c>
      <c r="E3575" s="3" t="s">
        <v>1849</v>
      </c>
    </row>
    <row r="3576" spans="1:5" x14ac:dyDescent="0.3">
      <c r="A3576" s="3">
        <v>357.42599999999999</v>
      </c>
      <c r="B3576" s="3">
        <v>11000.00488</v>
      </c>
      <c r="C3576" s="3" t="s">
        <v>1849</v>
      </c>
      <c r="D3576" s="3">
        <v>5500.0024400000002</v>
      </c>
      <c r="E3576" s="3" t="s">
        <v>1849</v>
      </c>
    </row>
    <row r="3577" spans="1:5" x14ac:dyDescent="0.3">
      <c r="A3577" s="3">
        <v>357.50099999999998</v>
      </c>
      <c r="B3577" s="3">
        <v>11000.00488</v>
      </c>
      <c r="C3577" s="3" t="s">
        <v>1849</v>
      </c>
      <c r="D3577" s="3">
        <v>5500.0024400000002</v>
      </c>
      <c r="E3577" s="3" t="s">
        <v>1849</v>
      </c>
    </row>
    <row r="3578" spans="1:5" x14ac:dyDescent="0.3">
      <c r="A3578" s="3">
        <v>357.601</v>
      </c>
      <c r="B3578" s="3">
        <v>11000.00488</v>
      </c>
      <c r="C3578" s="3" t="s">
        <v>1849</v>
      </c>
      <c r="D3578" s="3">
        <v>5500.0024400000002</v>
      </c>
      <c r="E3578" s="3" t="s">
        <v>1849</v>
      </c>
    </row>
    <row r="3579" spans="1:5" x14ac:dyDescent="0.3">
      <c r="A3579" s="3">
        <v>357.70100000000002</v>
      </c>
      <c r="B3579" s="3">
        <v>11000.00488</v>
      </c>
      <c r="C3579" s="3" t="s">
        <v>1849</v>
      </c>
      <c r="D3579" s="3">
        <v>5500.0024400000002</v>
      </c>
      <c r="E3579" s="3" t="s">
        <v>1849</v>
      </c>
    </row>
    <row r="3580" spans="1:5" x14ac:dyDescent="0.3">
      <c r="A3580" s="3">
        <v>357.80200000000002</v>
      </c>
      <c r="B3580" s="3">
        <v>11000.00488</v>
      </c>
      <c r="C3580" s="3" t="s">
        <v>1849</v>
      </c>
      <c r="D3580" s="3">
        <v>5500.0024400000002</v>
      </c>
      <c r="E3580" s="3" t="s">
        <v>1849</v>
      </c>
    </row>
    <row r="3581" spans="1:5" x14ac:dyDescent="0.3">
      <c r="A3581" s="3">
        <v>357.964</v>
      </c>
      <c r="B3581" s="3">
        <v>11000.00488</v>
      </c>
      <c r="C3581" s="3" t="s">
        <v>1849</v>
      </c>
      <c r="D3581" s="3">
        <v>5500.0024400000002</v>
      </c>
      <c r="E3581" s="3" t="s">
        <v>1849</v>
      </c>
    </row>
    <row r="3582" spans="1:5" x14ac:dyDescent="0.3">
      <c r="A3582" s="3">
        <v>358.00099999999998</v>
      </c>
      <c r="B3582" s="3">
        <v>11000.00488</v>
      </c>
      <c r="C3582" s="3" t="s">
        <v>1849</v>
      </c>
      <c r="D3582" s="3">
        <v>5500.0024400000002</v>
      </c>
      <c r="E3582" s="3" t="s">
        <v>1849</v>
      </c>
    </row>
    <row r="3583" spans="1:5" x14ac:dyDescent="0.3">
      <c r="A3583" s="3">
        <v>358.101</v>
      </c>
      <c r="B3583" s="3">
        <v>11000.00488</v>
      </c>
      <c r="C3583" s="3" t="s">
        <v>1849</v>
      </c>
      <c r="D3583" s="3">
        <v>5500.0024400000002</v>
      </c>
      <c r="E3583" s="3" t="s">
        <v>1849</v>
      </c>
    </row>
    <row r="3584" spans="1:5" x14ac:dyDescent="0.3">
      <c r="A3584" s="3">
        <v>358.2</v>
      </c>
      <c r="B3584" s="3">
        <v>11000.00488</v>
      </c>
      <c r="C3584" s="3" t="s">
        <v>1849</v>
      </c>
      <c r="D3584" s="3">
        <v>5500.0024400000002</v>
      </c>
      <c r="E3584" s="3" t="s">
        <v>1849</v>
      </c>
    </row>
    <row r="3585" spans="1:5" x14ac:dyDescent="0.3">
      <c r="A3585" s="3">
        <v>358.3</v>
      </c>
      <c r="B3585" s="3">
        <v>11000.00488</v>
      </c>
      <c r="C3585" s="3" t="s">
        <v>1849</v>
      </c>
      <c r="D3585" s="3">
        <v>5500.0024400000002</v>
      </c>
      <c r="E3585" s="3" t="s">
        <v>1849</v>
      </c>
    </row>
    <row r="3586" spans="1:5" x14ac:dyDescent="0.3">
      <c r="A3586" s="3">
        <v>358.40100000000001</v>
      </c>
      <c r="B3586" s="3">
        <v>11000.00488</v>
      </c>
      <c r="C3586" s="3" t="s">
        <v>1849</v>
      </c>
      <c r="D3586" s="3">
        <v>5500.0024400000002</v>
      </c>
      <c r="E3586" s="3" t="s">
        <v>1849</v>
      </c>
    </row>
    <row r="3587" spans="1:5" x14ac:dyDescent="0.3">
      <c r="A3587" s="3">
        <v>358.50099999999998</v>
      </c>
      <c r="B3587" s="3">
        <v>11000.00488</v>
      </c>
      <c r="C3587" s="3" t="s">
        <v>1849</v>
      </c>
      <c r="D3587" s="3">
        <v>5500.0024400000002</v>
      </c>
      <c r="E3587" s="3" t="s">
        <v>1849</v>
      </c>
    </row>
    <row r="3588" spans="1:5" x14ac:dyDescent="0.3">
      <c r="A3588" s="3">
        <v>358.62599999999998</v>
      </c>
      <c r="B3588" s="3">
        <v>11000.00488</v>
      </c>
      <c r="C3588" s="3" t="s">
        <v>1849</v>
      </c>
      <c r="D3588" s="3">
        <v>5500.0024400000002</v>
      </c>
      <c r="E3588" s="3" t="s">
        <v>1849</v>
      </c>
    </row>
    <row r="3589" spans="1:5" x14ac:dyDescent="0.3">
      <c r="A3589" s="3">
        <v>358.70100000000002</v>
      </c>
      <c r="B3589" s="3">
        <v>11000.00488</v>
      </c>
      <c r="C3589" s="3" t="s">
        <v>1849</v>
      </c>
      <c r="D3589" s="3">
        <v>5500.0024400000002</v>
      </c>
      <c r="E3589" s="3" t="s">
        <v>1849</v>
      </c>
    </row>
    <row r="3590" spans="1:5" x14ac:dyDescent="0.3">
      <c r="A3590" s="3">
        <v>358.80099999999999</v>
      </c>
      <c r="B3590" s="3">
        <v>11000.00488</v>
      </c>
      <c r="C3590" s="3" t="s">
        <v>1849</v>
      </c>
      <c r="D3590" s="3">
        <v>5500.0024400000002</v>
      </c>
      <c r="E3590" s="3" t="s">
        <v>1849</v>
      </c>
    </row>
    <row r="3591" spans="1:5" x14ac:dyDescent="0.3">
      <c r="A3591" s="3">
        <v>358.90100000000001</v>
      </c>
      <c r="B3591" s="3">
        <v>11000.00488</v>
      </c>
      <c r="C3591" s="3" t="s">
        <v>1849</v>
      </c>
      <c r="D3591" s="3">
        <v>5500.0024400000002</v>
      </c>
      <c r="E3591" s="3" t="s">
        <v>1849</v>
      </c>
    </row>
    <row r="3592" spans="1:5" x14ac:dyDescent="0.3">
      <c r="A3592" s="3">
        <v>359.00099999999998</v>
      </c>
      <c r="B3592" s="3">
        <v>11000.00488</v>
      </c>
      <c r="C3592" s="3" t="s">
        <v>1849</v>
      </c>
      <c r="D3592" s="3">
        <v>5500.0024400000002</v>
      </c>
      <c r="E3592" s="3" t="s">
        <v>1849</v>
      </c>
    </row>
    <row r="3593" spans="1:5" x14ac:dyDescent="0.3">
      <c r="A3593" s="3">
        <v>359.101</v>
      </c>
      <c r="B3593" s="3">
        <v>11000.00488</v>
      </c>
      <c r="C3593" s="3" t="s">
        <v>1849</v>
      </c>
      <c r="D3593" s="3">
        <v>5500.0024400000002</v>
      </c>
      <c r="E3593" s="3" t="s">
        <v>1849</v>
      </c>
    </row>
    <row r="3594" spans="1:5" x14ac:dyDescent="0.3">
      <c r="A3594" s="3">
        <v>359.2</v>
      </c>
      <c r="B3594" s="3">
        <v>11000.00488</v>
      </c>
      <c r="C3594" s="3" t="s">
        <v>1849</v>
      </c>
      <c r="D3594" s="3">
        <v>5500.0024400000002</v>
      </c>
      <c r="E3594" s="3" t="s">
        <v>1849</v>
      </c>
    </row>
    <row r="3595" spans="1:5" x14ac:dyDescent="0.3">
      <c r="A3595" s="3">
        <v>359.3</v>
      </c>
      <c r="B3595" s="3">
        <v>11000.00488</v>
      </c>
      <c r="C3595" s="3" t="s">
        <v>1849</v>
      </c>
      <c r="D3595" s="3">
        <v>5500.0024400000002</v>
      </c>
      <c r="E3595" s="3" t="s">
        <v>1849</v>
      </c>
    </row>
    <row r="3596" spans="1:5" x14ac:dyDescent="0.3">
      <c r="A3596" s="3">
        <v>359.42700000000002</v>
      </c>
      <c r="B3596" s="3">
        <v>11000.00488</v>
      </c>
      <c r="C3596" s="3" t="s">
        <v>1849</v>
      </c>
      <c r="D3596" s="3">
        <v>5500.0024400000002</v>
      </c>
      <c r="E3596" s="3" t="s">
        <v>1849</v>
      </c>
    </row>
    <row r="3597" spans="1:5" x14ac:dyDescent="0.3">
      <c r="A3597" s="3">
        <v>359.5</v>
      </c>
      <c r="B3597" s="3">
        <v>11000.00488</v>
      </c>
      <c r="C3597" s="3" t="s">
        <v>1849</v>
      </c>
      <c r="D3597" s="3">
        <v>5500.0024400000002</v>
      </c>
      <c r="E3597" s="3" t="s">
        <v>1849</v>
      </c>
    </row>
    <row r="3598" spans="1:5" x14ac:dyDescent="0.3">
      <c r="A3598" s="3">
        <v>359.6</v>
      </c>
      <c r="B3598" s="3">
        <v>11000.00488</v>
      </c>
      <c r="C3598" s="3" t="s">
        <v>1849</v>
      </c>
      <c r="D3598" s="3">
        <v>5500.0024400000002</v>
      </c>
      <c r="E3598" s="3" t="s">
        <v>1849</v>
      </c>
    </row>
    <row r="3599" spans="1:5" x14ac:dyDescent="0.3">
      <c r="A3599" s="3">
        <v>359.7</v>
      </c>
      <c r="B3599" s="3">
        <v>11000.00488</v>
      </c>
      <c r="C3599" s="3" t="s">
        <v>1849</v>
      </c>
      <c r="D3599" s="3">
        <v>5500.0024400000002</v>
      </c>
      <c r="E3599" s="3" t="s">
        <v>1849</v>
      </c>
    </row>
    <row r="3600" spans="1:5" x14ac:dyDescent="0.3">
      <c r="A3600" s="3">
        <v>359.8</v>
      </c>
      <c r="B3600" s="3">
        <v>11000.00488</v>
      </c>
      <c r="C3600" s="3" t="s">
        <v>1849</v>
      </c>
      <c r="D3600" s="3">
        <v>5500.0024400000002</v>
      </c>
      <c r="E3600" s="3" t="s">
        <v>1849</v>
      </c>
    </row>
    <row r="3601" spans="1:5" x14ac:dyDescent="0.3">
      <c r="A3601" s="3">
        <v>359.9</v>
      </c>
      <c r="B3601" s="3">
        <v>11000.00488</v>
      </c>
      <c r="C3601" s="3" t="s">
        <v>1849</v>
      </c>
      <c r="D3601" s="3">
        <v>5500.0024400000002</v>
      </c>
      <c r="E3601" s="3" t="s">
        <v>1849</v>
      </c>
    </row>
    <row r="3602" spans="1:5" x14ac:dyDescent="0.3">
      <c r="A3602" s="3">
        <v>360</v>
      </c>
      <c r="B3602" s="3">
        <v>11000.00488</v>
      </c>
      <c r="C3602" s="3" t="s">
        <v>1849</v>
      </c>
      <c r="D3602" s="3">
        <v>5500.0024400000002</v>
      </c>
      <c r="E3602" s="3" t="s">
        <v>1849</v>
      </c>
    </row>
    <row r="3603" spans="1:5" x14ac:dyDescent="0.3">
      <c r="A3603" s="3">
        <v>360.1</v>
      </c>
      <c r="B3603" s="3">
        <v>11000.00488</v>
      </c>
      <c r="C3603" s="3" t="s">
        <v>1849</v>
      </c>
      <c r="D3603" s="3">
        <v>5500.0024400000002</v>
      </c>
      <c r="E3603" s="3" t="s">
        <v>1849</v>
      </c>
    </row>
    <row r="3604" spans="1:5" x14ac:dyDescent="0.3">
      <c r="A3604" s="3">
        <v>360.2</v>
      </c>
      <c r="B3604" s="3">
        <v>11000.00488</v>
      </c>
      <c r="C3604" s="3" t="s">
        <v>1849</v>
      </c>
      <c r="D3604" s="3">
        <v>5500.0024400000002</v>
      </c>
      <c r="E3604" s="3" t="s">
        <v>1849</v>
      </c>
    </row>
    <row r="3605" spans="1:5" x14ac:dyDescent="0.3">
      <c r="A3605" s="3">
        <v>360.3</v>
      </c>
      <c r="B3605" s="3">
        <v>11000.00488</v>
      </c>
      <c r="C3605" s="3" t="s">
        <v>1849</v>
      </c>
      <c r="D3605" s="3">
        <v>5500.0024400000002</v>
      </c>
      <c r="E3605" s="3" t="s">
        <v>1849</v>
      </c>
    </row>
    <row r="3606" spans="1:5" x14ac:dyDescent="0.3">
      <c r="A3606" s="3">
        <v>360.4</v>
      </c>
      <c r="B3606" s="3">
        <v>11000.00488</v>
      </c>
      <c r="C3606" s="3" t="s">
        <v>1849</v>
      </c>
      <c r="D3606" s="3">
        <v>5500.0024400000002</v>
      </c>
      <c r="E3606" s="3" t="s">
        <v>1849</v>
      </c>
    </row>
    <row r="3607" spans="1:5" x14ac:dyDescent="0.3">
      <c r="A3607" s="3">
        <v>360.5</v>
      </c>
      <c r="B3607" s="3">
        <v>11000.00488</v>
      </c>
      <c r="C3607" s="3" t="s">
        <v>1849</v>
      </c>
      <c r="D3607" s="3">
        <v>5500.0024400000002</v>
      </c>
      <c r="E3607" s="3" t="s">
        <v>1849</v>
      </c>
    </row>
    <row r="3608" spans="1:5" x14ac:dyDescent="0.3">
      <c r="A3608" s="3">
        <v>360.601</v>
      </c>
      <c r="B3608" s="3">
        <v>11000.00488</v>
      </c>
      <c r="C3608" s="3" t="s">
        <v>1849</v>
      </c>
      <c r="D3608" s="3">
        <v>5500.0024400000002</v>
      </c>
      <c r="E3608" s="3" t="s">
        <v>1849</v>
      </c>
    </row>
    <row r="3609" spans="1:5" x14ac:dyDescent="0.3">
      <c r="A3609" s="3">
        <v>360.709</v>
      </c>
      <c r="B3609" s="3">
        <v>11000.00488</v>
      </c>
      <c r="C3609" s="3" t="s">
        <v>1849</v>
      </c>
      <c r="D3609" s="3">
        <v>5500.0024400000002</v>
      </c>
      <c r="E3609" s="3" t="s">
        <v>1849</v>
      </c>
    </row>
    <row r="3610" spans="1:5" x14ac:dyDescent="0.3">
      <c r="A3610" s="3">
        <v>360.8</v>
      </c>
      <c r="B3610" s="3">
        <v>11000.00488</v>
      </c>
      <c r="C3610" s="3" t="s">
        <v>1849</v>
      </c>
      <c r="D3610" s="3">
        <v>5500.0024400000002</v>
      </c>
      <c r="E3610" s="3" t="s">
        <v>1849</v>
      </c>
    </row>
    <row r="3611" spans="1:5" x14ac:dyDescent="0.3">
      <c r="A3611" s="3">
        <v>360.95699999999999</v>
      </c>
      <c r="B3611" s="3">
        <v>11000.00488</v>
      </c>
      <c r="C3611" s="3" t="s">
        <v>1849</v>
      </c>
      <c r="D3611" s="3">
        <v>5500.0024400000002</v>
      </c>
      <c r="E3611" s="3" t="s">
        <v>1849</v>
      </c>
    </row>
    <row r="3612" spans="1:5" x14ac:dyDescent="0.3">
      <c r="A3612" s="3">
        <v>361</v>
      </c>
      <c r="B3612" s="3">
        <v>11000.00488</v>
      </c>
      <c r="C3612" s="3" t="s">
        <v>1849</v>
      </c>
      <c r="D3612" s="3">
        <v>5500.0024400000002</v>
      </c>
      <c r="E3612" s="3" t="s">
        <v>1849</v>
      </c>
    </row>
    <row r="3613" spans="1:5" x14ac:dyDescent="0.3">
      <c r="A3613" s="3">
        <v>361.1</v>
      </c>
      <c r="B3613" s="3">
        <v>11000.00488</v>
      </c>
      <c r="C3613" s="3" t="s">
        <v>1849</v>
      </c>
      <c r="D3613" s="3">
        <v>5500.0024400000002</v>
      </c>
      <c r="E3613" s="3" t="s">
        <v>1849</v>
      </c>
    </row>
    <row r="3614" spans="1:5" x14ac:dyDescent="0.3">
      <c r="A3614" s="3">
        <v>361.2</v>
      </c>
      <c r="B3614" s="3">
        <v>11000.00488</v>
      </c>
      <c r="C3614" s="3" t="s">
        <v>1849</v>
      </c>
      <c r="D3614" s="3">
        <v>5500.0024400000002</v>
      </c>
      <c r="E3614" s="3" t="s">
        <v>1849</v>
      </c>
    </row>
    <row r="3615" spans="1:5" x14ac:dyDescent="0.3">
      <c r="A3615" s="3">
        <v>361.3</v>
      </c>
      <c r="B3615" s="3">
        <v>11000.00488</v>
      </c>
      <c r="C3615" s="3" t="s">
        <v>1849</v>
      </c>
      <c r="D3615" s="3">
        <v>5500.0024400000002</v>
      </c>
      <c r="E3615" s="3" t="s">
        <v>1849</v>
      </c>
    </row>
    <row r="3616" spans="1:5" x14ac:dyDescent="0.3">
      <c r="A3616" s="3">
        <v>361.4</v>
      </c>
      <c r="B3616" s="3">
        <v>11000.00488</v>
      </c>
      <c r="C3616" s="3" t="s">
        <v>1849</v>
      </c>
      <c r="D3616" s="3">
        <v>5500.0024400000002</v>
      </c>
      <c r="E3616" s="3" t="s">
        <v>1849</v>
      </c>
    </row>
    <row r="3617" spans="1:5" x14ac:dyDescent="0.3">
      <c r="A3617" s="3">
        <v>361.5</v>
      </c>
      <c r="B3617" s="3">
        <v>11000.00488</v>
      </c>
      <c r="C3617" s="3" t="s">
        <v>1849</v>
      </c>
      <c r="D3617" s="3">
        <v>5500.0024400000002</v>
      </c>
      <c r="E3617" s="3" t="s">
        <v>1849</v>
      </c>
    </row>
    <row r="3618" spans="1:5" x14ac:dyDescent="0.3">
      <c r="A3618" s="3">
        <v>361.6</v>
      </c>
      <c r="B3618" s="3">
        <v>11000.00488</v>
      </c>
      <c r="C3618" s="3" t="s">
        <v>1849</v>
      </c>
      <c r="D3618" s="3">
        <v>5500.0024400000002</v>
      </c>
      <c r="E3618" s="3" t="s">
        <v>1849</v>
      </c>
    </row>
    <row r="3619" spans="1:5" x14ac:dyDescent="0.3">
      <c r="A3619" s="3">
        <v>361.7</v>
      </c>
      <c r="B3619" s="3">
        <v>11000.00488</v>
      </c>
      <c r="C3619" s="3" t="s">
        <v>1849</v>
      </c>
      <c r="D3619" s="3">
        <v>5500.0024400000002</v>
      </c>
      <c r="E3619" s="3" t="s">
        <v>1849</v>
      </c>
    </row>
    <row r="3620" spans="1:5" x14ac:dyDescent="0.3">
      <c r="A3620" s="3">
        <v>361.80799999999999</v>
      </c>
      <c r="B3620" s="3">
        <v>11000.00488</v>
      </c>
      <c r="C3620" s="3" t="s">
        <v>1849</v>
      </c>
      <c r="D3620" s="3">
        <v>5500.0024400000002</v>
      </c>
      <c r="E3620" s="3" t="s">
        <v>1849</v>
      </c>
    </row>
    <row r="3621" spans="1:5" x14ac:dyDescent="0.3">
      <c r="A3621" s="3">
        <v>361.916</v>
      </c>
      <c r="B3621" s="3">
        <v>11000.00488</v>
      </c>
      <c r="C3621" s="3" t="s">
        <v>1849</v>
      </c>
      <c r="D3621" s="3">
        <v>5500.0024400000002</v>
      </c>
      <c r="E3621" s="3" t="s">
        <v>1849</v>
      </c>
    </row>
    <row r="3622" spans="1:5" x14ac:dyDescent="0.3">
      <c r="A3622" s="3">
        <v>362</v>
      </c>
      <c r="B3622" s="3">
        <v>11000.00488</v>
      </c>
      <c r="C3622" s="3" t="s">
        <v>1849</v>
      </c>
      <c r="D3622" s="3">
        <v>5500.0024400000002</v>
      </c>
      <c r="E3622" s="3" t="s">
        <v>1849</v>
      </c>
    </row>
    <row r="3623" spans="1:5" x14ac:dyDescent="0.3">
      <c r="A3623" s="3">
        <v>362.1</v>
      </c>
      <c r="B3623" s="3">
        <v>11000.00488</v>
      </c>
      <c r="C3623" s="3" t="s">
        <v>1849</v>
      </c>
      <c r="D3623" s="3">
        <v>5500.0024400000002</v>
      </c>
      <c r="E3623" s="3" t="s">
        <v>1849</v>
      </c>
    </row>
    <row r="3624" spans="1:5" x14ac:dyDescent="0.3">
      <c r="A3624" s="3">
        <v>362.2</v>
      </c>
      <c r="B3624" s="3">
        <v>11000.00488</v>
      </c>
      <c r="C3624" s="3" t="s">
        <v>1849</v>
      </c>
      <c r="D3624" s="3">
        <v>5500.0024400000002</v>
      </c>
      <c r="E3624" s="3" t="s">
        <v>1849</v>
      </c>
    </row>
    <row r="3625" spans="1:5" x14ac:dyDescent="0.3">
      <c r="A3625" s="3">
        <v>362.3</v>
      </c>
      <c r="B3625" s="3">
        <v>11000.00488</v>
      </c>
      <c r="C3625" s="3" t="s">
        <v>1849</v>
      </c>
      <c r="D3625" s="3">
        <v>5500.0024400000002</v>
      </c>
      <c r="E3625" s="3" t="s">
        <v>1849</v>
      </c>
    </row>
    <row r="3626" spans="1:5" x14ac:dyDescent="0.3">
      <c r="A3626" s="3">
        <v>362.4</v>
      </c>
      <c r="B3626" s="3">
        <v>11000.00488</v>
      </c>
      <c r="C3626" s="3" t="s">
        <v>1849</v>
      </c>
      <c r="D3626" s="3">
        <v>5500.0024400000002</v>
      </c>
      <c r="E3626" s="3" t="s">
        <v>1849</v>
      </c>
    </row>
    <row r="3627" spans="1:5" x14ac:dyDescent="0.3">
      <c r="A3627" s="3">
        <v>362.5</v>
      </c>
      <c r="B3627" s="3">
        <v>11000.00488</v>
      </c>
      <c r="C3627" s="3" t="s">
        <v>1849</v>
      </c>
      <c r="D3627" s="3">
        <v>5500.0024400000002</v>
      </c>
      <c r="E3627" s="3" t="s">
        <v>1849</v>
      </c>
    </row>
    <row r="3628" spans="1:5" x14ac:dyDescent="0.3">
      <c r="A3628" s="3">
        <v>362.6</v>
      </c>
      <c r="B3628" s="3">
        <v>11000.00488</v>
      </c>
      <c r="C3628" s="3" t="s">
        <v>1849</v>
      </c>
      <c r="D3628" s="3">
        <v>5500.0024400000002</v>
      </c>
      <c r="E3628" s="3" t="s">
        <v>1849</v>
      </c>
    </row>
    <row r="3629" spans="1:5" x14ac:dyDescent="0.3">
      <c r="A3629" s="3">
        <v>362.7</v>
      </c>
      <c r="B3629" s="3">
        <v>11000.00488</v>
      </c>
      <c r="C3629" s="3" t="s">
        <v>1849</v>
      </c>
      <c r="D3629" s="3">
        <v>5500.0024400000002</v>
      </c>
      <c r="E3629" s="3" t="s">
        <v>1849</v>
      </c>
    </row>
    <row r="3630" spans="1:5" x14ac:dyDescent="0.3">
      <c r="A3630" s="3">
        <v>362.8</v>
      </c>
      <c r="B3630" s="3">
        <v>11000.00488</v>
      </c>
      <c r="C3630" s="3" t="s">
        <v>1849</v>
      </c>
      <c r="D3630" s="3">
        <v>5500.0024400000002</v>
      </c>
      <c r="E3630" s="3" t="s">
        <v>1849</v>
      </c>
    </row>
    <row r="3631" spans="1:5" x14ac:dyDescent="0.3">
      <c r="A3631" s="3">
        <v>362.9</v>
      </c>
      <c r="B3631" s="3">
        <v>11000.00488</v>
      </c>
      <c r="C3631" s="3" t="s">
        <v>1849</v>
      </c>
      <c r="D3631" s="3">
        <v>5500.0024400000002</v>
      </c>
      <c r="E3631" s="3" t="s">
        <v>1849</v>
      </c>
    </row>
    <row r="3632" spans="1:5" x14ac:dyDescent="0.3">
      <c r="A3632" s="3">
        <v>363</v>
      </c>
      <c r="B3632" s="3">
        <v>11000.00488</v>
      </c>
      <c r="C3632" s="3" t="s">
        <v>1849</v>
      </c>
      <c r="D3632" s="3">
        <v>5500.0024400000002</v>
      </c>
      <c r="E3632" s="3" t="s">
        <v>1849</v>
      </c>
    </row>
    <row r="3633" spans="1:5" x14ac:dyDescent="0.3">
      <c r="A3633" s="3">
        <v>363.1</v>
      </c>
      <c r="B3633" s="3">
        <v>11000.00488</v>
      </c>
      <c r="C3633" s="3" t="s">
        <v>1849</v>
      </c>
      <c r="D3633" s="3">
        <v>5500.0024400000002</v>
      </c>
      <c r="E3633" s="3" t="s">
        <v>1849</v>
      </c>
    </row>
    <row r="3634" spans="1:5" x14ac:dyDescent="0.3">
      <c r="A3634" s="3">
        <v>363.20100000000002</v>
      </c>
      <c r="B3634" s="3">
        <v>11000.00488</v>
      </c>
      <c r="C3634" s="3" t="s">
        <v>1849</v>
      </c>
      <c r="D3634" s="3">
        <v>5500.0024400000002</v>
      </c>
      <c r="E3634" s="3" t="s">
        <v>1849</v>
      </c>
    </row>
    <row r="3635" spans="1:5" x14ac:dyDescent="0.3">
      <c r="A3635" s="3">
        <v>363.30099999999999</v>
      </c>
      <c r="B3635" s="3">
        <v>11000.00488</v>
      </c>
      <c r="C3635" s="3" t="s">
        <v>1849</v>
      </c>
      <c r="D3635" s="3">
        <v>5500.0024400000002</v>
      </c>
      <c r="E3635" s="3" t="s">
        <v>1849</v>
      </c>
    </row>
    <row r="3636" spans="1:5" x14ac:dyDescent="0.3">
      <c r="A3636" s="3">
        <v>363.4</v>
      </c>
      <c r="B3636" s="3">
        <v>11000.00488</v>
      </c>
      <c r="C3636" s="3" t="s">
        <v>1849</v>
      </c>
      <c r="D3636" s="3">
        <v>5500.0024400000002</v>
      </c>
      <c r="E3636" s="3" t="s">
        <v>1849</v>
      </c>
    </row>
    <row r="3637" spans="1:5" x14ac:dyDescent="0.3">
      <c r="A3637" s="3">
        <v>363.5</v>
      </c>
      <c r="B3637" s="3">
        <v>11000.00488</v>
      </c>
      <c r="C3637" s="3" t="s">
        <v>1849</v>
      </c>
      <c r="D3637" s="3">
        <v>5500.0024400000002</v>
      </c>
      <c r="E3637" s="3" t="s">
        <v>1849</v>
      </c>
    </row>
    <row r="3638" spans="1:5" x14ac:dyDescent="0.3">
      <c r="A3638" s="3">
        <v>363.6</v>
      </c>
      <c r="B3638" s="3">
        <v>11000.00488</v>
      </c>
      <c r="C3638" s="3" t="s">
        <v>1849</v>
      </c>
      <c r="D3638" s="3">
        <v>5500.0024400000002</v>
      </c>
      <c r="E3638" s="3" t="s">
        <v>1849</v>
      </c>
    </row>
    <row r="3639" spans="1:5" x14ac:dyDescent="0.3">
      <c r="A3639" s="3">
        <v>363.7</v>
      </c>
      <c r="B3639" s="3">
        <v>11000.00488</v>
      </c>
      <c r="C3639" s="3" t="s">
        <v>1849</v>
      </c>
      <c r="D3639" s="3">
        <v>5500.0024400000002</v>
      </c>
      <c r="E3639" s="3" t="s">
        <v>1849</v>
      </c>
    </row>
    <row r="3640" spans="1:5" x14ac:dyDescent="0.3">
      <c r="A3640" s="3">
        <v>363.8</v>
      </c>
      <c r="B3640" s="3">
        <v>11000.00488</v>
      </c>
      <c r="C3640" s="3" t="s">
        <v>1849</v>
      </c>
      <c r="D3640" s="3">
        <v>5500.0024400000002</v>
      </c>
      <c r="E3640" s="3" t="s">
        <v>1849</v>
      </c>
    </row>
    <row r="3641" spans="1:5" x14ac:dyDescent="0.3">
      <c r="A3641" s="3">
        <v>363.9</v>
      </c>
      <c r="B3641" s="3">
        <v>11000.00488</v>
      </c>
      <c r="C3641" s="3" t="s">
        <v>1849</v>
      </c>
      <c r="D3641" s="3">
        <v>5500.0024400000002</v>
      </c>
      <c r="E3641" s="3" t="s">
        <v>1849</v>
      </c>
    </row>
    <row r="3642" spans="1:5" x14ac:dyDescent="0.3">
      <c r="A3642" s="3">
        <v>364</v>
      </c>
      <c r="B3642" s="3">
        <v>11000.00488</v>
      </c>
      <c r="C3642" s="3" t="s">
        <v>1849</v>
      </c>
      <c r="D3642" s="3">
        <v>5500.0024400000002</v>
      </c>
      <c r="E3642" s="3" t="s">
        <v>1849</v>
      </c>
    </row>
    <row r="3643" spans="1:5" x14ac:dyDescent="0.3">
      <c r="A3643" s="3">
        <v>364.1</v>
      </c>
      <c r="B3643" s="3">
        <v>11000.00488</v>
      </c>
      <c r="C3643" s="3" t="s">
        <v>1849</v>
      </c>
      <c r="D3643" s="3">
        <v>5500.0024400000002</v>
      </c>
      <c r="E3643" s="3" t="s">
        <v>1849</v>
      </c>
    </row>
    <row r="3644" spans="1:5" x14ac:dyDescent="0.3">
      <c r="A3644" s="3">
        <v>364.238</v>
      </c>
      <c r="B3644" s="3">
        <v>11000.00488</v>
      </c>
      <c r="C3644" s="3" t="s">
        <v>1849</v>
      </c>
      <c r="D3644" s="3">
        <v>5500.0024400000002</v>
      </c>
      <c r="E3644" s="3" t="s">
        <v>1849</v>
      </c>
    </row>
    <row r="3645" spans="1:5" x14ac:dyDescent="0.3">
      <c r="A3645" s="3">
        <v>364.3</v>
      </c>
      <c r="B3645" s="3">
        <v>11000.00488</v>
      </c>
      <c r="C3645" s="3" t="s">
        <v>1849</v>
      </c>
      <c r="D3645" s="3">
        <v>5500.0024400000002</v>
      </c>
      <c r="E3645" s="3" t="s">
        <v>1849</v>
      </c>
    </row>
    <row r="3646" spans="1:5" x14ac:dyDescent="0.3">
      <c r="A3646" s="3">
        <v>364.4</v>
      </c>
      <c r="B3646" s="3">
        <v>11000.00488</v>
      </c>
      <c r="C3646" s="3" t="s">
        <v>1849</v>
      </c>
      <c r="D3646" s="3">
        <v>5500.0024400000002</v>
      </c>
      <c r="E3646" s="3" t="s">
        <v>1849</v>
      </c>
    </row>
    <row r="3647" spans="1:5" x14ac:dyDescent="0.3">
      <c r="A3647" s="3">
        <v>364.5</v>
      </c>
      <c r="B3647" s="3">
        <v>11000.00488</v>
      </c>
      <c r="C3647" s="3" t="s">
        <v>1849</v>
      </c>
      <c r="D3647" s="3">
        <v>5500.0024400000002</v>
      </c>
      <c r="E3647" s="3" t="s">
        <v>1849</v>
      </c>
    </row>
    <row r="3648" spans="1:5" x14ac:dyDescent="0.3">
      <c r="A3648" s="3">
        <v>364.6</v>
      </c>
      <c r="B3648" s="3">
        <v>11000.00488</v>
      </c>
      <c r="C3648" s="3" t="s">
        <v>1849</v>
      </c>
      <c r="D3648" s="3">
        <v>5500.0024400000002</v>
      </c>
      <c r="E3648" s="3" t="s">
        <v>1849</v>
      </c>
    </row>
    <row r="3649" spans="1:5" x14ac:dyDescent="0.3">
      <c r="A3649" s="3">
        <v>364.7</v>
      </c>
      <c r="B3649" s="3">
        <v>11000.00488</v>
      </c>
      <c r="C3649" s="3" t="s">
        <v>1849</v>
      </c>
      <c r="D3649" s="3">
        <v>5500.0024400000002</v>
      </c>
      <c r="E3649" s="3" t="s">
        <v>1849</v>
      </c>
    </row>
    <row r="3650" spans="1:5" x14ac:dyDescent="0.3">
      <c r="A3650" s="3">
        <v>364.8</v>
      </c>
      <c r="B3650" s="3">
        <v>11000.00488</v>
      </c>
      <c r="C3650" s="3" t="s">
        <v>1849</v>
      </c>
      <c r="D3650" s="3">
        <v>5500.0024400000002</v>
      </c>
      <c r="E3650" s="3" t="s">
        <v>1849</v>
      </c>
    </row>
    <row r="3651" spans="1:5" x14ac:dyDescent="0.3">
      <c r="A3651" s="3">
        <v>364.9</v>
      </c>
      <c r="B3651" s="3">
        <v>11000.00488</v>
      </c>
      <c r="C3651" s="3" t="s">
        <v>1849</v>
      </c>
      <c r="D3651" s="3">
        <v>5500.0024400000002</v>
      </c>
      <c r="E3651" s="3" t="s">
        <v>1849</v>
      </c>
    </row>
    <row r="3652" spans="1:5" x14ac:dyDescent="0.3">
      <c r="A3652" s="3">
        <v>365</v>
      </c>
      <c r="B3652" s="3">
        <v>11000.00488</v>
      </c>
      <c r="C3652" s="3" t="s">
        <v>1849</v>
      </c>
      <c r="D3652" s="3">
        <v>5500.0024400000002</v>
      </c>
      <c r="E3652" s="3" t="s">
        <v>1849</v>
      </c>
    </row>
    <row r="3653" spans="1:5" x14ac:dyDescent="0.3">
      <c r="A3653" s="3">
        <v>365.1</v>
      </c>
      <c r="B3653" s="3">
        <v>11000.00488</v>
      </c>
      <c r="C3653" s="3" t="s">
        <v>1849</v>
      </c>
      <c r="D3653" s="3">
        <v>5500.0024400000002</v>
      </c>
      <c r="E3653" s="3" t="s">
        <v>1849</v>
      </c>
    </row>
    <row r="3654" spans="1:5" x14ac:dyDescent="0.3">
      <c r="A3654" s="3">
        <v>365.2</v>
      </c>
      <c r="B3654" s="3">
        <v>11000.00488</v>
      </c>
      <c r="C3654" s="3" t="s">
        <v>1849</v>
      </c>
      <c r="D3654" s="3">
        <v>5500.0024400000002</v>
      </c>
      <c r="E3654" s="3" t="s">
        <v>1849</v>
      </c>
    </row>
    <row r="3655" spans="1:5" x14ac:dyDescent="0.3">
      <c r="A3655" s="3">
        <v>365.3</v>
      </c>
      <c r="B3655" s="3">
        <v>11000.00488</v>
      </c>
      <c r="C3655" s="3" t="s">
        <v>1849</v>
      </c>
      <c r="D3655" s="3">
        <v>5500.0024400000002</v>
      </c>
      <c r="E3655" s="3" t="s">
        <v>1849</v>
      </c>
    </row>
    <row r="3656" spans="1:5" x14ac:dyDescent="0.3">
      <c r="A3656" s="3">
        <v>365.4</v>
      </c>
      <c r="B3656" s="3">
        <v>11000.00488</v>
      </c>
      <c r="C3656" s="3" t="s">
        <v>1849</v>
      </c>
      <c r="D3656" s="3">
        <v>5500.0024400000002</v>
      </c>
      <c r="E3656" s="3" t="s">
        <v>1849</v>
      </c>
    </row>
    <row r="3657" spans="1:5" x14ac:dyDescent="0.3">
      <c r="A3657" s="3">
        <v>365.5</v>
      </c>
      <c r="B3657" s="3">
        <v>11000.00488</v>
      </c>
      <c r="C3657" s="3" t="s">
        <v>1849</v>
      </c>
      <c r="D3657" s="3">
        <v>5500.0024400000002</v>
      </c>
      <c r="E3657" s="3" t="s">
        <v>1849</v>
      </c>
    </row>
    <row r="3658" spans="1:5" x14ac:dyDescent="0.3">
      <c r="A3658" s="3">
        <v>365.6</v>
      </c>
      <c r="B3658" s="3">
        <v>11000.00488</v>
      </c>
      <c r="C3658" s="3" t="s">
        <v>1849</v>
      </c>
      <c r="D3658" s="3">
        <v>5500.0024400000002</v>
      </c>
      <c r="E3658" s="3" t="s">
        <v>1849</v>
      </c>
    </row>
    <row r="3659" spans="1:5" x14ac:dyDescent="0.3">
      <c r="A3659" s="3">
        <v>365.7</v>
      </c>
      <c r="B3659" s="3">
        <v>11000.00488</v>
      </c>
      <c r="C3659" s="3" t="s">
        <v>1849</v>
      </c>
      <c r="D3659" s="3">
        <v>5500.0024400000002</v>
      </c>
      <c r="E3659" s="3" t="s">
        <v>1849</v>
      </c>
    </row>
    <row r="3660" spans="1:5" x14ac:dyDescent="0.3">
      <c r="A3660" s="3">
        <v>365.8</v>
      </c>
      <c r="B3660" s="3">
        <v>11000.00488</v>
      </c>
      <c r="C3660" s="3" t="s">
        <v>1849</v>
      </c>
      <c r="D3660" s="3">
        <v>5500.0024400000002</v>
      </c>
      <c r="E3660" s="3" t="s">
        <v>1849</v>
      </c>
    </row>
    <row r="3661" spans="1:5" x14ac:dyDescent="0.3">
      <c r="A3661" s="3">
        <v>365.9</v>
      </c>
      <c r="B3661" s="3">
        <v>11000.00488</v>
      </c>
      <c r="C3661" s="3" t="s">
        <v>1849</v>
      </c>
      <c r="D3661" s="3">
        <v>5500.0024400000002</v>
      </c>
      <c r="E3661" s="3" t="s">
        <v>1849</v>
      </c>
    </row>
    <row r="3662" spans="1:5" x14ac:dyDescent="0.3">
      <c r="A3662" s="3">
        <v>366</v>
      </c>
      <c r="B3662" s="3">
        <v>11000.00488</v>
      </c>
      <c r="C3662" s="3" t="s">
        <v>1849</v>
      </c>
      <c r="D3662" s="3">
        <v>5500.0024400000002</v>
      </c>
      <c r="E3662" s="3" t="s">
        <v>1849</v>
      </c>
    </row>
    <row r="3663" spans="1:5" x14ac:dyDescent="0.3">
      <c r="A3663" s="3">
        <v>366.1</v>
      </c>
      <c r="B3663" s="3">
        <v>11000.00488</v>
      </c>
      <c r="C3663" s="3" t="s">
        <v>1849</v>
      </c>
      <c r="D3663" s="3">
        <v>5500.0024400000002</v>
      </c>
      <c r="E3663" s="3" t="s">
        <v>1849</v>
      </c>
    </row>
    <row r="3664" spans="1:5" x14ac:dyDescent="0.3">
      <c r="A3664" s="3">
        <v>366.2</v>
      </c>
      <c r="B3664" s="3">
        <v>11000.00488</v>
      </c>
      <c r="C3664" s="3" t="s">
        <v>1849</v>
      </c>
      <c r="D3664" s="3">
        <v>5500.0024400000002</v>
      </c>
      <c r="E3664" s="3" t="s">
        <v>1849</v>
      </c>
    </row>
    <row r="3665" spans="1:5" x14ac:dyDescent="0.3">
      <c r="A3665" s="3">
        <v>366.3</v>
      </c>
      <c r="B3665" s="3">
        <v>11000.00488</v>
      </c>
      <c r="C3665" s="3" t="s">
        <v>1849</v>
      </c>
      <c r="D3665" s="3">
        <v>5500.0024400000002</v>
      </c>
      <c r="E3665" s="3" t="s">
        <v>1849</v>
      </c>
    </row>
    <row r="3666" spans="1:5" x14ac:dyDescent="0.3">
      <c r="A3666" s="3">
        <v>366.4</v>
      </c>
      <c r="B3666" s="3">
        <v>11000.00488</v>
      </c>
      <c r="C3666" s="3" t="s">
        <v>1849</v>
      </c>
      <c r="D3666" s="3">
        <v>5500.0024400000002</v>
      </c>
      <c r="E3666" s="3" t="s">
        <v>1849</v>
      </c>
    </row>
    <row r="3667" spans="1:5" x14ac:dyDescent="0.3">
      <c r="A3667" s="3">
        <v>366.5</v>
      </c>
      <c r="B3667" s="3">
        <v>11000.00488</v>
      </c>
      <c r="C3667" s="3" t="s">
        <v>1849</v>
      </c>
      <c r="D3667" s="3">
        <v>5500.0024400000002</v>
      </c>
      <c r="E3667" s="3" t="s">
        <v>1849</v>
      </c>
    </row>
    <row r="3668" spans="1:5" x14ac:dyDescent="0.3">
      <c r="A3668" s="3">
        <v>366.6</v>
      </c>
      <c r="B3668" s="3">
        <v>11000.00488</v>
      </c>
      <c r="C3668" s="3" t="s">
        <v>1849</v>
      </c>
      <c r="D3668" s="3">
        <v>5500.0024400000002</v>
      </c>
      <c r="E3668" s="3" t="s">
        <v>1849</v>
      </c>
    </row>
    <row r="3669" spans="1:5" x14ac:dyDescent="0.3">
      <c r="A3669" s="3">
        <v>366.7</v>
      </c>
      <c r="B3669" s="3">
        <v>11000.00488</v>
      </c>
      <c r="C3669" s="3" t="s">
        <v>1849</v>
      </c>
      <c r="D3669" s="3">
        <v>5500.0024400000002</v>
      </c>
      <c r="E3669" s="3" t="s">
        <v>1849</v>
      </c>
    </row>
    <row r="3670" spans="1:5" x14ac:dyDescent="0.3">
      <c r="A3670" s="3">
        <v>366.80099999999999</v>
      </c>
      <c r="B3670" s="3">
        <v>11000.00488</v>
      </c>
      <c r="C3670" s="3" t="s">
        <v>1849</v>
      </c>
      <c r="D3670" s="3">
        <v>5500.0024400000002</v>
      </c>
      <c r="E3670" s="3" t="s">
        <v>1849</v>
      </c>
    </row>
    <row r="3671" spans="1:5" x14ac:dyDescent="0.3">
      <c r="A3671" s="3">
        <v>366.90100000000001</v>
      </c>
      <c r="B3671" s="3">
        <v>11000.00488</v>
      </c>
      <c r="C3671" s="3" t="s">
        <v>1849</v>
      </c>
      <c r="D3671" s="3">
        <v>5500.0024400000002</v>
      </c>
      <c r="E3671" s="3" t="s">
        <v>1849</v>
      </c>
    </row>
    <row r="3672" spans="1:5" x14ac:dyDescent="0.3">
      <c r="A3672" s="3">
        <v>367</v>
      </c>
      <c r="B3672" s="3">
        <v>11000.00488</v>
      </c>
      <c r="C3672" s="3" t="s">
        <v>1849</v>
      </c>
      <c r="D3672" s="3">
        <v>5500.0024400000002</v>
      </c>
      <c r="E3672" s="3" t="s">
        <v>1849</v>
      </c>
    </row>
    <row r="3673" spans="1:5" x14ac:dyDescent="0.3">
      <c r="A3673" s="3">
        <v>367.1</v>
      </c>
      <c r="B3673" s="3">
        <v>11000.00488</v>
      </c>
      <c r="C3673" s="3" t="s">
        <v>1849</v>
      </c>
      <c r="D3673" s="3">
        <v>5500.0024400000002</v>
      </c>
      <c r="E3673" s="3" t="s">
        <v>1849</v>
      </c>
    </row>
    <row r="3674" spans="1:5" x14ac:dyDescent="0.3">
      <c r="A3674" s="3">
        <v>367.2</v>
      </c>
      <c r="B3674" s="3">
        <v>11000.00488</v>
      </c>
      <c r="C3674" s="3" t="s">
        <v>1849</v>
      </c>
      <c r="D3674" s="3">
        <v>5500.0024400000002</v>
      </c>
      <c r="E3674" s="3" t="s">
        <v>1849</v>
      </c>
    </row>
    <row r="3675" spans="1:5" x14ac:dyDescent="0.3">
      <c r="A3675" s="3">
        <v>367.3</v>
      </c>
      <c r="B3675" s="3">
        <v>11000.00488</v>
      </c>
      <c r="C3675" s="3" t="s">
        <v>1849</v>
      </c>
      <c r="D3675" s="3">
        <v>5500.0024400000002</v>
      </c>
      <c r="E3675" s="3" t="s">
        <v>1849</v>
      </c>
    </row>
    <row r="3676" spans="1:5" x14ac:dyDescent="0.3">
      <c r="A3676" s="3">
        <v>367.4</v>
      </c>
      <c r="B3676" s="3">
        <v>11000.00488</v>
      </c>
      <c r="C3676" s="3" t="s">
        <v>1849</v>
      </c>
      <c r="D3676" s="3">
        <v>5500.0024400000002</v>
      </c>
      <c r="E3676" s="3" t="s">
        <v>1849</v>
      </c>
    </row>
    <row r="3677" spans="1:5" x14ac:dyDescent="0.3">
      <c r="A3677" s="3">
        <v>367.5</v>
      </c>
      <c r="B3677" s="3">
        <v>11000.00488</v>
      </c>
      <c r="C3677" s="3" t="s">
        <v>1849</v>
      </c>
      <c r="D3677" s="3">
        <v>5500.0024400000002</v>
      </c>
      <c r="E3677" s="3" t="s">
        <v>1849</v>
      </c>
    </row>
    <row r="3678" spans="1:5" x14ac:dyDescent="0.3">
      <c r="A3678" s="3">
        <v>367.6</v>
      </c>
      <c r="B3678" s="3">
        <v>11000.00488</v>
      </c>
      <c r="C3678" s="3" t="s">
        <v>1849</v>
      </c>
      <c r="D3678" s="3">
        <v>5500.0024400000002</v>
      </c>
      <c r="E3678" s="3" t="s">
        <v>1849</v>
      </c>
    </row>
    <row r="3679" spans="1:5" x14ac:dyDescent="0.3">
      <c r="A3679" s="3">
        <v>367.7</v>
      </c>
      <c r="B3679" s="3">
        <v>11000.00488</v>
      </c>
      <c r="C3679" s="3" t="s">
        <v>1849</v>
      </c>
      <c r="D3679" s="3">
        <v>5500.0024400000002</v>
      </c>
      <c r="E3679" s="3" t="s">
        <v>1849</v>
      </c>
    </row>
    <row r="3680" spans="1:5" x14ac:dyDescent="0.3">
      <c r="A3680" s="3">
        <v>367.80200000000002</v>
      </c>
      <c r="B3680" s="3">
        <v>11000.00488</v>
      </c>
      <c r="C3680" s="3" t="s">
        <v>1849</v>
      </c>
      <c r="D3680" s="3">
        <v>5500.0024400000002</v>
      </c>
      <c r="E3680" s="3" t="s">
        <v>1849</v>
      </c>
    </row>
    <row r="3681" spans="1:5" x14ac:dyDescent="0.3">
      <c r="A3681" s="3">
        <v>367.9</v>
      </c>
      <c r="B3681" s="3">
        <v>11000.00488</v>
      </c>
      <c r="C3681" s="3" t="s">
        <v>1849</v>
      </c>
      <c r="D3681" s="3">
        <v>5500.0024400000002</v>
      </c>
      <c r="E3681" s="3" t="s">
        <v>1849</v>
      </c>
    </row>
    <row r="3682" spans="1:5" x14ac:dyDescent="0.3">
      <c r="A3682" s="3">
        <v>368</v>
      </c>
      <c r="B3682" s="3">
        <v>11000.00488</v>
      </c>
      <c r="C3682" s="3" t="s">
        <v>1849</v>
      </c>
      <c r="D3682" s="3">
        <v>5500.0024400000002</v>
      </c>
      <c r="E3682" s="3" t="s">
        <v>1849</v>
      </c>
    </row>
    <row r="3683" spans="1:5" x14ac:dyDescent="0.3">
      <c r="A3683" s="3">
        <v>368.1</v>
      </c>
      <c r="B3683" s="3">
        <v>11000.00488</v>
      </c>
      <c r="C3683" s="3" t="s">
        <v>1849</v>
      </c>
      <c r="D3683" s="3">
        <v>5500.0024400000002</v>
      </c>
      <c r="E3683" s="3" t="s">
        <v>1849</v>
      </c>
    </row>
    <row r="3684" spans="1:5" x14ac:dyDescent="0.3">
      <c r="A3684" s="3">
        <v>368.20100000000002</v>
      </c>
      <c r="B3684" s="3">
        <v>11000.00488</v>
      </c>
      <c r="C3684" s="3" t="s">
        <v>1849</v>
      </c>
      <c r="D3684" s="3">
        <v>5500.0024400000002</v>
      </c>
      <c r="E3684" s="3" t="s">
        <v>1849</v>
      </c>
    </row>
    <row r="3685" spans="1:5" x14ac:dyDescent="0.3">
      <c r="A3685" s="3">
        <v>368.3</v>
      </c>
      <c r="B3685" s="3">
        <v>11000.00488</v>
      </c>
      <c r="C3685" s="3" t="s">
        <v>1849</v>
      </c>
      <c r="D3685" s="3">
        <v>5500.0024400000002</v>
      </c>
      <c r="E3685" s="3" t="s">
        <v>1849</v>
      </c>
    </row>
    <row r="3686" spans="1:5" x14ac:dyDescent="0.3">
      <c r="A3686" s="3">
        <v>368.4</v>
      </c>
      <c r="B3686" s="3">
        <v>11000.00488</v>
      </c>
      <c r="C3686" s="3" t="s">
        <v>1849</v>
      </c>
      <c r="D3686" s="3">
        <v>5500.0024400000002</v>
      </c>
      <c r="E3686" s="3" t="s">
        <v>1849</v>
      </c>
    </row>
    <row r="3687" spans="1:5" x14ac:dyDescent="0.3">
      <c r="A3687" s="3">
        <v>368.5</v>
      </c>
      <c r="B3687" s="3">
        <v>11000.00488</v>
      </c>
      <c r="C3687" s="3" t="s">
        <v>1849</v>
      </c>
      <c r="D3687" s="3">
        <v>5500.0024400000002</v>
      </c>
      <c r="E3687" s="3" t="s">
        <v>1849</v>
      </c>
    </row>
    <row r="3688" spans="1:5" x14ac:dyDescent="0.3">
      <c r="A3688" s="3">
        <v>368.6</v>
      </c>
      <c r="B3688" s="3">
        <v>11000.00488</v>
      </c>
      <c r="C3688" s="3" t="s">
        <v>1849</v>
      </c>
      <c r="D3688" s="3">
        <v>5500.0024400000002</v>
      </c>
      <c r="E3688" s="3" t="s">
        <v>1849</v>
      </c>
    </row>
    <row r="3689" spans="1:5" x14ac:dyDescent="0.3">
      <c r="A3689" s="3">
        <v>368.7</v>
      </c>
      <c r="B3689" s="3">
        <v>11000.00488</v>
      </c>
      <c r="C3689" s="3" t="s">
        <v>1849</v>
      </c>
      <c r="D3689" s="3">
        <v>5500.0024400000002</v>
      </c>
      <c r="E3689" s="3" t="s">
        <v>1849</v>
      </c>
    </row>
    <row r="3690" spans="1:5" x14ac:dyDescent="0.3">
      <c r="A3690" s="3">
        <v>368.8</v>
      </c>
      <c r="B3690" s="3">
        <v>11000.00488</v>
      </c>
      <c r="C3690" s="3" t="s">
        <v>1849</v>
      </c>
      <c r="D3690" s="3">
        <v>5500.0024400000002</v>
      </c>
      <c r="E3690" s="3" t="s">
        <v>1849</v>
      </c>
    </row>
    <row r="3691" spans="1:5" x14ac:dyDescent="0.3">
      <c r="A3691" s="3">
        <v>368.9</v>
      </c>
      <c r="B3691" s="3">
        <v>11000.00488</v>
      </c>
      <c r="C3691" s="3" t="s">
        <v>1849</v>
      </c>
      <c r="D3691" s="3">
        <v>5500.0024400000002</v>
      </c>
      <c r="E3691" s="3" t="s">
        <v>1849</v>
      </c>
    </row>
    <row r="3692" spans="1:5" x14ac:dyDescent="0.3">
      <c r="A3692" s="3">
        <v>369</v>
      </c>
      <c r="B3692" s="3">
        <v>11000.00488</v>
      </c>
      <c r="C3692" s="3" t="s">
        <v>1849</v>
      </c>
      <c r="D3692" s="3">
        <v>5500.0024400000002</v>
      </c>
      <c r="E3692" s="3" t="s">
        <v>1849</v>
      </c>
    </row>
    <row r="3693" spans="1:5" x14ac:dyDescent="0.3">
      <c r="A3693" s="3">
        <v>369.1</v>
      </c>
      <c r="B3693" s="3">
        <v>11000.00488</v>
      </c>
      <c r="C3693" s="3" t="s">
        <v>1849</v>
      </c>
      <c r="D3693" s="3">
        <v>5500.0024400000002</v>
      </c>
      <c r="E3693" s="3" t="s">
        <v>1849</v>
      </c>
    </row>
    <row r="3694" spans="1:5" x14ac:dyDescent="0.3">
      <c r="A3694" s="3">
        <v>369.2</v>
      </c>
      <c r="B3694" s="3">
        <v>11000.00488</v>
      </c>
      <c r="C3694" s="3" t="s">
        <v>1849</v>
      </c>
      <c r="D3694" s="3">
        <v>5500.0024400000002</v>
      </c>
      <c r="E3694" s="3" t="s">
        <v>1849</v>
      </c>
    </row>
    <row r="3695" spans="1:5" x14ac:dyDescent="0.3">
      <c r="A3695" s="3">
        <v>369.30099999999999</v>
      </c>
      <c r="B3695" s="3">
        <v>11000.00488</v>
      </c>
      <c r="C3695" s="3" t="s">
        <v>1849</v>
      </c>
      <c r="D3695" s="3">
        <v>5500.0024400000002</v>
      </c>
      <c r="E3695" s="3" t="s">
        <v>1849</v>
      </c>
    </row>
    <row r="3696" spans="1:5" x14ac:dyDescent="0.3">
      <c r="A3696" s="3">
        <v>369.4</v>
      </c>
      <c r="B3696" s="3">
        <v>11000.00488</v>
      </c>
      <c r="C3696" s="3" t="s">
        <v>1849</v>
      </c>
      <c r="D3696" s="3">
        <v>5500.0024400000002</v>
      </c>
      <c r="E3696" s="3" t="s">
        <v>1849</v>
      </c>
    </row>
    <row r="3697" spans="1:5" x14ac:dyDescent="0.3">
      <c r="A3697" s="3">
        <v>369.5</v>
      </c>
      <c r="B3697" s="3">
        <v>11000.00488</v>
      </c>
      <c r="C3697" s="3" t="s">
        <v>1849</v>
      </c>
      <c r="D3697" s="3">
        <v>5500.0024400000002</v>
      </c>
      <c r="E3697" s="3" t="s">
        <v>1849</v>
      </c>
    </row>
    <row r="3698" spans="1:5" x14ac:dyDescent="0.3">
      <c r="A3698" s="3">
        <v>369.6</v>
      </c>
      <c r="B3698" s="3">
        <v>11000.00488</v>
      </c>
      <c r="C3698" s="3" t="s">
        <v>1849</v>
      </c>
      <c r="D3698" s="3">
        <v>5500.0024400000002</v>
      </c>
      <c r="E3698" s="3" t="s">
        <v>1849</v>
      </c>
    </row>
    <row r="3699" spans="1:5" x14ac:dyDescent="0.3">
      <c r="A3699" s="3">
        <v>369.7</v>
      </c>
      <c r="B3699" s="3">
        <v>11000.00488</v>
      </c>
      <c r="C3699" s="3" t="s">
        <v>1849</v>
      </c>
      <c r="D3699" s="3">
        <v>5500.0024400000002</v>
      </c>
      <c r="E3699" s="3" t="s">
        <v>1849</v>
      </c>
    </row>
    <row r="3700" spans="1:5" x14ac:dyDescent="0.3">
      <c r="A3700" s="3">
        <v>369.8</v>
      </c>
      <c r="B3700" s="3">
        <v>11000.00488</v>
      </c>
      <c r="C3700" s="3" t="s">
        <v>1849</v>
      </c>
      <c r="D3700" s="3">
        <v>5500.0024400000002</v>
      </c>
      <c r="E3700" s="3" t="s">
        <v>1849</v>
      </c>
    </row>
    <row r="3701" spans="1:5" x14ac:dyDescent="0.3">
      <c r="A3701" s="3">
        <v>369.9</v>
      </c>
      <c r="B3701" s="3">
        <v>11000.00488</v>
      </c>
      <c r="C3701" s="3" t="s">
        <v>1849</v>
      </c>
      <c r="D3701" s="3">
        <v>5500.0024400000002</v>
      </c>
      <c r="E3701" s="3" t="s">
        <v>1849</v>
      </c>
    </row>
    <row r="3702" spans="1:5" x14ac:dyDescent="0.3">
      <c r="A3702" s="3">
        <v>370</v>
      </c>
      <c r="B3702" s="3">
        <v>11000.00488</v>
      </c>
      <c r="C3702" s="3" t="s">
        <v>1849</v>
      </c>
      <c r="D3702" s="3">
        <v>5500.0024400000002</v>
      </c>
      <c r="E3702" s="3" t="s">
        <v>1849</v>
      </c>
    </row>
    <row r="3703" spans="1:5" x14ac:dyDescent="0.3">
      <c r="A3703" s="3">
        <v>370.101</v>
      </c>
      <c r="B3703" s="3">
        <v>11000.00488</v>
      </c>
      <c r="C3703" s="3" t="s">
        <v>1849</v>
      </c>
      <c r="D3703" s="3">
        <v>5500.0024400000002</v>
      </c>
      <c r="E3703" s="3" t="s">
        <v>1849</v>
      </c>
    </row>
    <row r="3704" spans="1:5" x14ac:dyDescent="0.3">
      <c r="A3704" s="3">
        <v>370.2</v>
      </c>
      <c r="B3704" s="3">
        <v>11000.00488</v>
      </c>
      <c r="C3704" s="3" t="s">
        <v>1849</v>
      </c>
      <c r="D3704" s="3">
        <v>5500.0024400000002</v>
      </c>
      <c r="E3704" s="3" t="s">
        <v>1849</v>
      </c>
    </row>
    <row r="3705" spans="1:5" x14ac:dyDescent="0.3">
      <c r="A3705" s="3">
        <v>370.3</v>
      </c>
      <c r="B3705" s="3">
        <v>11000.00488</v>
      </c>
      <c r="C3705" s="3" t="s">
        <v>1849</v>
      </c>
      <c r="D3705" s="3">
        <v>5500.0024400000002</v>
      </c>
      <c r="E3705" s="3" t="s">
        <v>1849</v>
      </c>
    </row>
    <row r="3706" spans="1:5" x14ac:dyDescent="0.3">
      <c r="A3706" s="3">
        <v>370.4</v>
      </c>
      <c r="B3706" s="3">
        <v>11000.00488</v>
      </c>
      <c r="C3706" s="3" t="s">
        <v>1849</v>
      </c>
      <c r="D3706" s="3">
        <v>5500.0024400000002</v>
      </c>
      <c r="E3706" s="3" t="s">
        <v>1849</v>
      </c>
    </row>
    <row r="3707" spans="1:5" x14ac:dyDescent="0.3">
      <c r="A3707" s="3">
        <v>370.5</v>
      </c>
      <c r="B3707" s="3">
        <v>11000.00488</v>
      </c>
      <c r="C3707" s="3" t="s">
        <v>1849</v>
      </c>
      <c r="D3707" s="3">
        <v>5500.0024400000002</v>
      </c>
      <c r="E3707" s="3" t="s">
        <v>1849</v>
      </c>
    </row>
    <row r="3708" spans="1:5" x14ac:dyDescent="0.3">
      <c r="A3708" s="3">
        <v>370.6</v>
      </c>
      <c r="B3708" s="3">
        <v>11000.00488</v>
      </c>
      <c r="C3708" s="3" t="s">
        <v>1849</v>
      </c>
      <c r="D3708" s="3">
        <v>5500.0024400000002</v>
      </c>
      <c r="E3708" s="3" t="s">
        <v>1849</v>
      </c>
    </row>
    <row r="3709" spans="1:5" x14ac:dyDescent="0.3">
      <c r="A3709" s="3">
        <v>370.70100000000002</v>
      </c>
      <c r="B3709" s="3">
        <v>11000.00488</v>
      </c>
      <c r="C3709" s="3" t="s">
        <v>1849</v>
      </c>
      <c r="D3709" s="3">
        <v>5500.0024400000002</v>
      </c>
      <c r="E3709" s="3" t="s">
        <v>1849</v>
      </c>
    </row>
    <row r="3710" spans="1:5" x14ac:dyDescent="0.3">
      <c r="A3710" s="3">
        <v>370.8</v>
      </c>
      <c r="B3710" s="3">
        <v>11000.00488</v>
      </c>
      <c r="C3710" s="3" t="s">
        <v>1849</v>
      </c>
      <c r="D3710" s="3">
        <v>5500.0024400000002</v>
      </c>
      <c r="E3710" s="3" t="s">
        <v>1849</v>
      </c>
    </row>
    <row r="3711" spans="1:5" x14ac:dyDescent="0.3">
      <c r="A3711" s="3">
        <v>370.9</v>
      </c>
      <c r="B3711" s="3">
        <v>11000.00488</v>
      </c>
      <c r="C3711" s="3" t="s">
        <v>1849</v>
      </c>
      <c r="D3711" s="3">
        <v>5500.0024400000002</v>
      </c>
      <c r="E3711" s="3" t="s">
        <v>1849</v>
      </c>
    </row>
    <row r="3712" spans="1:5" x14ac:dyDescent="0.3">
      <c r="A3712" s="3">
        <v>371</v>
      </c>
      <c r="B3712" s="3">
        <v>11000.00488</v>
      </c>
      <c r="C3712" s="3" t="s">
        <v>1849</v>
      </c>
      <c r="D3712" s="3">
        <v>5500.0024400000002</v>
      </c>
      <c r="E3712" s="3" t="s">
        <v>1849</v>
      </c>
    </row>
    <row r="3713" spans="1:5" x14ac:dyDescent="0.3">
      <c r="A3713" s="3">
        <v>371.1</v>
      </c>
      <c r="B3713" s="3">
        <v>11000.00488</v>
      </c>
      <c r="C3713" s="3" t="s">
        <v>1849</v>
      </c>
      <c r="D3713" s="3">
        <v>5500.0024400000002</v>
      </c>
      <c r="E3713" s="3" t="s">
        <v>1849</v>
      </c>
    </row>
    <row r="3714" spans="1:5" x14ac:dyDescent="0.3">
      <c r="A3714" s="3">
        <v>371.2</v>
      </c>
      <c r="B3714" s="3">
        <v>11000.00488</v>
      </c>
      <c r="C3714" s="3" t="s">
        <v>1849</v>
      </c>
      <c r="D3714" s="3">
        <v>5500.0024400000002</v>
      </c>
      <c r="E3714" s="3" t="s">
        <v>1849</v>
      </c>
    </row>
    <row r="3715" spans="1:5" x14ac:dyDescent="0.3">
      <c r="A3715" s="3">
        <v>371.3</v>
      </c>
      <c r="B3715" s="3">
        <v>11000.00488</v>
      </c>
      <c r="C3715" s="3" t="s">
        <v>1849</v>
      </c>
      <c r="D3715" s="3">
        <v>5500.0024400000002</v>
      </c>
      <c r="E3715" s="3" t="s">
        <v>1849</v>
      </c>
    </row>
    <row r="3716" spans="1:5" x14ac:dyDescent="0.3">
      <c r="A3716" s="3">
        <v>371.4</v>
      </c>
      <c r="B3716" s="3">
        <v>11000.00488</v>
      </c>
      <c r="C3716" s="3" t="s">
        <v>1849</v>
      </c>
      <c r="D3716" s="3">
        <v>5500.0024400000002</v>
      </c>
      <c r="E3716" s="3" t="s">
        <v>1849</v>
      </c>
    </row>
    <row r="3717" spans="1:5" x14ac:dyDescent="0.3">
      <c r="A3717" s="3">
        <v>371.5</v>
      </c>
      <c r="B3717" s="3">
        <v>11000.00488</v>
      </c>
      <c r="C3717" s="3" t="s">
        <v>1849</v>
      </c>
      <c r="D3717" s="3">
        <v>5500.0024400000002</v>
      </c>
      <c r="E3717" s="3" t="s">
        <v>1849</v>
      </c>
    </row>
    <row r="3718" spans="1:5" x14ac:dyDescent="0.3">
      <c r="A3718" s="3">
        <v>371.6</v>
      </c>
      <c r="B3718" s="3">
        <v>11000.00488</v>
      </c>
      <c r="C3718" s="3" t="s">
        <v>1849</v>
      </c>
      <c r="D3718" s="3">
        <v>5500.0024400000002</v>
      </c>
      <c r="E3718" s="3" t="s">
        <v>1849</v>
      </c>
    </row>
    <row r="3719" spans="1:5" x14ac:dyDescent="0.3">
      <c r="A3719" s="3">
        <v>371.7</v>
      </c>
      <c r="B3719" s="3">
        <v>11000.00488</v>
      </c>
      <c r="C3719" s="3" t="s">
        <v>1849</v>
      </c>
      <c r="D3719" s="3">
        <v>5500.0024400000002</v>
      </c>
      <c r="E3719" s="3" t="s">
        <v>1849</v>
      </c>
    </row>
    <row r="3720" spans="1:5" x14ac:dyDescent="0.3">
      <c r="A3720" s="3">
        <v>371.88600000000002</v>
      </c>
      <c r="B3720" s="3">
        <v>11000.00488</v>
      </c>
      <c r="C3720" s="3" t="s">
        <v>1849</v>
      </c>
      <c r="D3720" s="3">
        <v>5500.0024400000002</v>
      </c>
      <c r="E3720" s="3" t="s">
        <v>1849</v>
      </c>
    </row>
    <row r="3721" spans="1:5" x14ac:dyDescent="0.3">
      <c r="A3721" s="3">
        <v>371.9</v>
      </c>
      <c r="B3721" s="3">
        <v>11000.00488</v>
      </c>
      <c r="C3721" s="3" t="s">
        <v>1849</v>
      </c>
      <c r="D3721" s="3">
        <v>5500.0024400000002</v>
      </c>
      <c r="E3721" s="3" t="s">
        <v>1849</v>
      </c>
    </row>
    <row r="3722" spans="1:5" x14ac:dyDescent="0.3">
      <c r="A3722" s="3">
        <v>372</v>
      </c>
      <c r="B3722" s="3">
        <v>11000.00488</v>
      </c>
      <c r="C3722" s="3" t="s">
        <v>1849</v>
      </c>
      <c r="D3722" s="3">
        <v>5500.0024400000002</v>
      </c>
      <c r="E3722" s="3" t="s">
        <v>1849</v>
      </c>
    </row>
    <row r="3723" spans="1:5" x14ac:dyDescent="0.3">
      <c r="A3723" s="3">
        <v>372.1</v>
      </c>
      <c r="B3723" s="3">
        <v>11000.00488</v>
      </c>
      <c r="C3723" s="3" t="s">
        <v>1849</v>
      </c>
      <c r="D3723" s="3">
        <v>5500.0024400000002</v>
      </c>
      <c r="E3723" s="3" t="s">
        <v>1849</v>
      </c>
    </row>
    <row r="3724" spans="1:5" x14ac:dyDescent="0.3">
      <c r="A3724" s="3">
        <v>372.2</v>
      </c>
      <c r="B3724" s="3">
        <v>11000.00488</v>
      </c>
      <c r="C3724" s="3" t="s">
        <v>1849</v>
      </c>
      <c r="D3724" s="3">
        <v>5500.0024400000002</v>
      </c>
      <c r="E3724" s="3" t="s">
        <v>1849</v>
      </c>
    </row>
    <row r="3725" spans="1:5" x14ac:dyDescent="0.3">
      <c r="A3725" s="3">
        <v>372.3</v>
      </c>
      <c r="B3725" s="3">
        <v>11000.00488</v>
      </c>
      <c r="C3725" s="3" t="s">
        <v>1849</v>
      </c>
      <c r="D3725" s="3">
        <v>5500.0024400000002</v>
      </c>
      <c r="E3725" s="3" t="s">
        <v>1849</v>
      </c>
    </row>
    <row r="3726" spans="1:5" x14ac:dyDescent="0.3">
      <c r="A3726" s="3">
        <v>372.41699999999997</v>
      </c>
      <c r="B3726" s="3">
        <v>11000.00488</v>
      </c>
      <c r="C3726" s="3" t="s">
        <v>1849</v>
      </c>
      <c r="D3726" s="3">
        <v>5500.0024400000002</v>
      </c>
      <c r="E3726" s="3" t="s">
        <v>1849</v>
      </c>
    </row>
    <row r="3727" spans="1:5" x14ac:dyDescent="0.3">
      <c r="A3727" s="3">
        <v>372.50099999999998</v>
      </c>
      <c r="B3727" s="3">
        <v>11000.00488</v>
      </c>
      <c r="C3727" s="3" t="s">
        <v>1849</v>
      </c>
      <c r="D3727" s="3">
        <v>5500.0024400000002</v>
      </c>
      <c r="E3727" s="3" t="s">
        <v>1849</v>
      </c>
    </row>
    <row r="3728" spans="1:5" x14ac:dyDescent="0.3">
      <c r="A3728" s="3">
        <v>372.71499999999997</v>
      </c>
      <c r="B3728" s="3">
        <v>11000.00488</v>
      </c>
      <c r="C3728" s="3" t="s">
        <v>1849</v>
      </c>
      <c r="D3728" s="3">
        <v>5500.0024400000002</v>
      </c>
      <c r="E3728" s="3" t="s">
        <v>1849</v>
      </c>
    </row>
    <row r="3729" spans="1:5" x14ac:dyDescent="0.3">
      <c r="A3729" s="3">
        <v>372.71600000000001</v>
      </c>
      <c r="B3729" s="3">
        <v>11000.00488</v>
      </c>
      <c r="C3729" s="3" t="s">
        <v>1849</v>
      </c>
      <c r="D3729" s="3">
        <v>5500.0024400000002</v>
      </c>
      <c r="E3729" s="3" t="s">
        <v>1849</v>
      </c>
    </row>
    <row r="3730" spans="1:5" x14ac:dyDescent="0.3">
      <c r="A3730" s="3">
        <v>372.8</v>
      </c>
      <c r="B3730" s="3">
        <v>11000.00488</v>
      </c>
      <c r="C3730" s="3" t="s">
        <v>1849</v>
      </c>
      <c r="D3730" s="3">
        <v>5500.0024400000002</v>
      </c>
      <c r="E3730" s="3" t="s">
        <v>1849</v>
      </c>
    </row>
    <row r="3731" spans="1:5" x14ac:dyDescent="0.3">
      <c r="A3731" s="3">
        <v>372.9</v>
      </c>
      <c r="B3731" s="3">
        <v>11000.00488</v>
      </c>
      <c r="C3731" s="3" t="s">
        <v>1849</v>
      </c>
      <c r="D3731" s="3">
        <v>5500.0024400000002</v>
      </c>
      <c r="E3731" s="3" t="s">
        <v>1849</v>
      </c>
    </row>
    <row r="3732" spans="1:5" x14ac:dyDescent="0.3">
      <c r="A3732" s="3">
        <v>373</v>
      </c>
      <c r="B3732" s="3">
        <v>11000.00488</v>
      </c>
      <c r="C3732" s="3" t="s">
        <v>1849</v>
      </c>
      <c r="D3732" s="3">
        <v>5500.0024400000002</v>
      </c>
      <c r="E3732" s="3" t="s">
        <v>1849</v>
      </c>
    </row>
    <row r="3733" spans="1:5" x14ac:dyDescent="0.3">
      <c r="A3733" s="3">
        <v>373.1</v>
      </c>
      <c r="B3733" s="3">
        <v>11000.00488</v>
      </c>
      <c r="C3733" s="3" t="s">
        <v>1849</v>
      </c>
      <c r="D3733" s="3">
        <v>5500.0024400000002</v>
      </c>
      <c r="E3733" s="3" t="s">
        <v>1849</v>
      </c>
    </row>
    <row r="3734" spans="1:5" x14ac:dyDescent="0.3">
      <c r="A3734" s="3">
        <v>373.2</v>
      </c>
      <c r="B3734" s="3">
        <v>11000.00488</v>
      </c>
      <c r="C3734" s="3" t="s">
        <v>1849</v>
      </c>
      <c r="D3734" s="3">
        <v>5500.0024400000002</v>
      </c>
      <c r="E3734" s="3" t="s">
        <v>1849</v>
      </c>
    </row>
    <row r="3735" spans="1:5" x14ac:dyDescent="0.3">
      <c r="A3735" s="3">
        <v>373.3</v>
      </c>
      <c r="B3735" s="3">
        <v>11000.00488</v>
      </c>
      <c r="C3735" s="3" t="s">
        <v>1849</v>
      </c>
      <c r="D3735" s="3">
        <v>5500.0024400000002</v>
      </c>
      <c r="E3735" s="3" t="s">
        <v>1849</v>
      </c>
    </row>
    <row r="3736" spans="1:5" x14ac:dyDescent="0.3">
      <c r="A3736" s="3">
        <v>373.40100000000001</v>
      </c>
      <c r="B3736" s="3">
        <v>11000.00488</v>
      </c>
      <c r="C3736" s="3" t="s">
        <v>1849</v>
      </c>
      <c r="D3736" s="3">
        <v>5500.0024400000002</v>
      </c>
      <c r="E3736" s="3" t="s">
        <v>1849</v>
      </c>
    </row>
    <row r="3737" spans="1:5" x14ac:dyDescent="0.3">
      <c r="A3737" s="3">
        <v>373.50099999999998</v>
      </c>
      <c r="B3737" s="3">
        <v>11000.00488</v>
      </c>
      <c r="C3737" s="3" t="s">
        <v>1849</v>
      </c>
      <c r="D3737" s="3">
        <v>5500.0024400000002</v>
      </c>
      <c r="E3737" s="3" t="s">
        <v>1849</v>
      </c>
    </row>
    <row r="3738" spans="1:5" x14ac:dyDescent="0.3">
      <c r="A3738" s="3">
        <v>373.601</v>
      </c>
      <c r="B3738" s="3">
        <v>11000.00488</v>
      </c>
      <c r="C3738" s="3" t="s">
        <v>1849</v>
      </c>
      <c r="D3738" s="3">
        <v>5500.0024400000002</v>
      </c>
      <c r="E3738" s="3" t="s">
        <v>1849</v>
      </c>
    </row>
    <row r="3739" spans="1:5" x14ac:dyDescent="0.3">
      <c r="A3739" s="3">
        <v>373.72199999999998</v>
      </c>
      <c r="B3739" s="3">
        <v>11000.00488</v>
      </c>
      <c r="C3739" s="3" t="s">
        <v>1849</v>
      </c>
      <c r="D3739" s="3">
        <v>5500.0024400000002</v>
      </c>
      <c r="E3739" s="3" t="s">
        <v>1849</v>
      </c>
    </row>
    <row r="3740" spans="1:5" x14ac:dyDescent="0.3">
      <c r="A3740" s="3">
        <v>373.8</v>
      </c>
      <c r="B3740" s="3">
        <v>11000.00488</v>
      </c>
      <c r="C3740" s="3" t="s">
        <v>1849</v>
      </c>
      <c r="D3740" s="3">
        <v>5500.0024400000002</v>
      </c>
      <c r="E3740" s="3" t="s">
        <v>1849</v>
      </c>
    </row>
    <row r="3741" spans="1:5" x14ac:dyDescent="0.3">
      <c r="A3741" s="3">
        <v>373.9</v>
      </c>
      <c r="B3741" s="3">
        <v>11000.00488</v>
      </c>
      <c r="C3741" s="3" t="s">
        <v>1849</v>
      </c>
      <c r="D3741" s="3">
        <v>5500.0024400000002</v>
      </c>
      <c r="E3741" s="3" t="s">
        <v>1849</v>
      </c>
    </row>
    <row r="3742" spans="1:5" x14ac:dyDescent="0.3">
      <c r="A3742" s="3">
        <v>374</v>
      </c>
      <c r="B3742" s="3">
        <v>11000.00488</v>
      </c>
      <c r="C3742" s="3" t="s">
        <v>1849</v>
      </c>
      <c r="D3742" s="3">
        <v>5500.0024400000002</v>
      </c>
      <c r="E3742" s="3" t="s">
        <v>1849</v>
      </c>
    </row>
    <row r="3743" spans="1:5" x14ac:dyDescent="0.3">
      <c r="A3743" s="3">
        <v>374.1</v>
      </c>
      <c r="B3743" s="3">
        <v>11000.00488</v>
      </c>
      <c r="C3743" s="3" t="s">
        <v>1849</v>
      </c>
      <c r="D3743" s="3">
        <v>5500.0024400000002</v>
      </c>
      <c r="E3743" s="3" t="s">
        <v>1849</v>
      </c>
    </row>
    <row r="3744" spans="1:5" x14ac:dyDescent="0.3">
      <c r="A3744" s="3">
        <v>374.267</v>
      </c>
      <c r="B3744" s="3">
        <v>11000.00488</v>
      </c>
      <c r="C3744" s="3" t="s">
        <v>1849</v>
      </c>
      <c r="D3744" s="3">
        <v>5500.0024400000002</v>
      </c>
      <c r="E3744" s="3" t="s">
        <v>1849</v>
      </c>
    </row>
    <row r="3745" spans="1:5" x14ac:dyDescent="0.3">
      <c r="A3745" s="3">
        <v>374.3</v>
      </c>
      <c r="B3745" s="3">
        <v>11000.00488</v>
      </c>
      <c r="C3745" s="3" t="s">
        <v>1849</v>
      </c>
      <c r="D3745" s="3">
        <v>5500.0024400000002</v>
      </c>
      <c r="E3745" s="3" t="s">
        <v>1849</v>
      </c>
    </row>
    <row r="3746" spans="1:5" x14ac:dyDescent="0.3">
      <c r="A3746" s="3">
        <v>374.4</v>
      </c>
      <c r="B3746" s="3">
        <v>11000.00488</v>
      </c>
      <c r="C3746" s="3" t="s">
        <v>1849</v>
      </c>
      <c r="D3746" s="3">
        <v>5500.0024400000002</v>
      </c>
      <c r="E3746" s="3" t="s">
        <v>1849</v>
      </c>
    </row>
    <row r="3747" spans="1:5" x14ac:dyDescent="0.3">
      <c r="A3747" s="3">
        <v>374.5</v>
      </c>
      <c r="B3747" s="3">
        <v>11000.00488</v>
      </c>
      <c r="C3747" s="3" t="s">
        <v>1849</v>
      </c>
      <c r="D3747" s="3">
        <v>5500.0024400000002</v>
      </c>
      <c r="E3747" s="3" t="s">
        <v>1849</v>
      </c>
    </row>
    <row r="3748" spans="1:5" x14ac:dyDescent="0.3">
      <c r="A3748" s="3">
        <v>374.6</v>
      </c>
      <c r="B3748" s="3">
        <v>11000.00488</v>
      </c>
      <c r="C3748" s="3" t="s">
        <v>1849</v>
      </c>
      <c r="D3748" s="3">
        <v>5500.0024400000002</v>
      </c>
      <c r="E3748" s="3" t="s">
        <v>1849</v>
      </c>
    </row>
    <row r="3749" spans="1:5" x14ac:dyDescent="0.3">
      <c r="A3749" s="3">
        <v>374.7</v>
      </c>
      <c r="B3749" s="3">
        <v>11000.00488</v>
      </c>
      <c r="C3749" s="3" t="s">
        <v>1849</v>
      </c>
      <c r="D3749" s="3">
        <v>5500.0024400000002</v>
      </c>
      <c r="E3749" s="3" t="s">
        <v>1849</v>
      </c>
    </row>
    <row r="3750" spans="1:5" x14ac:dyDescent="0.3">
      <c r="A3750" s="3">
        <v>374.8</v>
      </c>
      <c r="B3750" s="3">
        <v>11000.00488</v>
      </c>
      <c r="C3750" s="3" t="s">
        <v>1849</v>
      </c>
      <c r="D3750" s="3">
        <v>5500.0024400000002</v>
      </c>
      <c r="E3750" s="3" t="s">
        <v>1849</v>
      </c>
    </row>
    <row r="3751" spans="1:5" x14ac:dyDescent="0.3">
      <c r="A3751" s="3">
        <v>374.9</v>
      </c>
      <c r="B3751" s="3">
        <v>11000.00488</v>
      </c>
      <c r="C3751" s="3" t="s">
        <v>1849</v>
      </c>
      <c r="D3751" s="3">
        <v>5500.0024400000002</v>
      </c>
      <c r="E3751" s="3" t="s">
        <v>1849</v>
      </c>
    </row>
    <row r="3752" spans="1:5" x14ac:dyDescent="0.3">
      <c r="A3752" s="3">
        <v>375</v>
      </c>
      <c r="B3752" s="3">
        <v>11000.00488</v>
      </c>
      <c r="C3752" s="3" t="s">
        <v>1849</v>
      </c>
      <c r="D3752" s="3">
        <v>5500.0024400000002</v>
      </c>
      <c r="E3752" s="3" t="s">
        <v>1849</v>
      </c>
    </row>
    <row r="3753" spans="1:5" x14ac:dyDescent="0.3">
      <c r="A3753" s="3">
        <v>375.1</v>
      </c>
      <c r="B3753" s="3">
        <v>11000.00488</v>
      </c>
      <c r="C3753" s="3" t="s">
        <v>1849</v>
      </c>
      <c r="D3753" s="3">
        <v>5500.0024400000002</v>
      </c>
      <c r="E3753" s="3" t="s">
        <v>1849</v>
      </c>
    </row>
    <row r="3754" spans="1:5" x14ac:dyDescent="0.3">
      <c r="A3754" s="3">
        <v>375.2</v>
      </c>
      <c r="B3754" s="3">
        <v>11000.00488</v>
      </c>
      <c r="C3754" s="3" t="s">
        <v>1849</v>
      </c>
      <c r="D3754" s="3">
        <v>5500.0024400000002</v>
      </c>
      <c r="E3754" s="3" t="s">
        <v>1849</v>
      </c>
    </row>
    <row r="3755" spans="1:5" x14ac:dyDescent="0.3">
      <c r="A3755" s="3">
        <v>375.3</v>
      </c>
      <c r="B3755" s="3">
        <v>11000.00488</v>
      </c>
      <c r="C3755" s="3" t="s">
        <v>1849</v>
      </c>
      <c r="D3755" s="3">
        <v>5500.0024400000002</v>
      </c>
      <c r="E3755" s="3" t="s">
        <v>1849</v>
      </c>
    </row>
    <row r="3756" spans="1:5" x14ac:dyDescent="0.3">
      <c r="A3756" s="3">
        <v>375.4</v>
      </c>
      <c r="B3756" s="3">
        <v>11000.00488</v>
      </c>
      <c r="C3756" s="3" t="s">
        <v>1849</v>
      </c>
      <c r="D3756" s="3">
        <v>5500.0024400000002</v>
      </c>
      <c r="E3756" s="3" t="s">
        <v>1849</v>
      </c>
    </row>
    <row r="3757" spans="1:5" x14ac:dyDescent="0.3">
      <c r="A3757" s="3">
        <v>375.5</v>
      </c>
      <c r="B3757" s="3">
        <v>11000.00488</v>
      </c>
      <c r="C3757" s="3" t="s">
        <v>1849</v>
      </c>
      <c r="D3757" s="3">
        <v>5500.0024400000002</v>
      </c>
      <c r="E3757" s="3" t="s">
        <v>1849</v>
      </c>
    </row>
    <row r="3758" spans="1:5" x14ac:dyDescent="0.3">
      <c r="A3758" s="3">
        <v>375.6</v>
      </c>
      <c r="B3758" s="3">
        <v>11000.00488</v>
      </c>
      <c r="C3758" s="3" t="s">
        <v>1849</v>
      </c>
      <c r="D3758" s="3">
        <v>5500.0024400000002</v>
      </c>
      <c r="E3758" s="3" t="s">
        <v>1849</v>
      </c>
    </row>
    <row r="3759" spans="1:5" x14ac:dyDescent="0.3">
      <c r="A3759" s="3">
        <v>375.7</v>
      </c>
      <c r="B3759" s="3">
        <v>11000.00488</v>
      </c>
      <c r="C3759" s="3" t="s">
        <v>1849</v>
      </c>
      <c r="D3759" s="3">
        <v>5500.0024400000002</v>
      </c>
      <c r="E3759" s="3" t="s">
        <v>1849</v>
      </c>
    </row>
    <row r="3760" spans="1:5" x14ac:dyDescent="0.3">
      <c r="A3760" s="3">
        <v>375.8</v>
      </c>
      <c r="B3760" s="3">
        <v>11000.00488</v>
      </c>
      <c r="C3760" s="3" t="s">
        <v>1849</v>
      </c>
      <c r="D3760" s="3">
        <v>5500.0024400000002</v>
      </c>
      <c r="E3760" s="3" t="s">
        <v>1849</v>
      </c>
    </row>
    <row r="3761" spans="1:5" x14ac:dyDescent="0.3">
      <c r="A3761" s="3">
        <v>375.9</v>
      </c>
      <c r="B3761" s="3">
        <v>11000.00488</v>
      </c>
      <c r="C3761" s="3" t="s">
        <v>1849</v>
      </c>
      <c r="D3761" s="3">
        <v>5500.0024400000002</v>
      </c>
      <c r="E3761" s="3" t="s">
        <v>1849</v>
      </c>
    </row>
    <row r="3762" spans="1:5" x14ac:dyDescent="0.3">
      <c r="A3762" s="3">
        <v>376</v>
      </c>
      <c r="B3762" s="3">
        <v>11000.00488</v>
      </c>
      <c r="C3762" s="3" t="s">
        <v>1849</v>
      </c>
      <c r="D3762" s="3">
        <v>5500.0024400000002</v>
      </c>
      <c r="E3762" s="3" t="s">
        <v>1849</v>
      </c>
    </row>
    <row r="3763" spans="1:5" x14ac:dyDescent="0.3">
      <c r="A3763" s="3">
        <v>376.1</v>
      </c>
      <c r="B3763" s="3">
        <v>11000.00488</v>
      </c>
      <c r="C3763" s="3" t="s">
        <v>1849</v>
      </c>
      <c r="D3763" s="3">
        <v>5500.0024400000002</v>
      </c>
      <c r="E3763" s="3" t="s">
        <v>1849</v>
      </c>
    </row>
    <row r="3764" spans="1:5" x14ac:dyDescent="0.3">
      <c r="A3764" s="3">
        <v>376.2</v>
      </c>
      <c r="B3764" s="3">
        <v>11000.00488</v>
      </c>
      <c r="C3764" s="3" t="s">
        <v>1849</v>
      </c>
      <c r="D3764" s="3">
        <v>5500.0024400000002</v>
      </c>
      <c r="E3764" s="3" t="s">
        <v>1849</v>
      </c>
    </row>
    <row r="3765" spans="1:5" x14ac:dyDescent="0.3">
      <c r="A3765" s="3">
        <v>376.3</v>
      </c>
      <c r="B3765" s="3">
        <v>11000.00488</v>
      </c>
      <c r="C3765" s="3" t="s">
        <v>1849</v>
      </c>
      <c r="D3765" s="3">
        <v>5500.0024400000002</v>
      </c>
      <c r="E3765" s="3" t="s">
        <v>1849</v>
      </c>
    </row>
    <row r="3766" spans="1:5" x14ac:dyDescent="0.3">
      <c r="A3766" s="3">
        <v>376.4</v>
      </c>
      <c r="B3766" s="3">
        <v>11000.00488</v>
      </c>
      <c r="C3766" s="3" t="s">
        <v>1849</v>
      </c>
      <c r="D3766" s="3">
        <v>5500.0024400000002</v>
      </c>
      <c r="E3766" s="3" t="s">
        <v>1849</v>
      </c>
    </row>
    <row r="3767" spans="1:5" x14ac:dyDescent="0.3">
      <c r="A3767" s="3">
        <v>376.5</v>
      </c>
      <c r="B3767" s="3">
        <v>11000.00488</v>
      </c>
      <c r="C3767" s="3" t="s">
        <v>1849</v>
      </c>
      <c r="D3767" s="3">
        <v>5500.0024400000002</v>
      </c>
      <c r="E3767" s="3" t="s">
        <v>1849</v>
      </c>
    </row>
    <row r="3768" spans="1:5" x14ac:dyDescent="0.3">
      <c r="A3768" s="3">
        <v>376.6</v>
      </c>
      <c r="B3768" s="3">
        <v>11000.00488</v>
      </c>
      <c r="C3768" s="3" t="s">
        <v>1849</v>
      </c>
      <c r="D3768" s="3">
        <v>5500.0024400000002</v>
      </c>
      <c r="E3768" s="3" t="s">
        <v>1849</v>
      </c>
    </row>
    <row r="3769" spans="1:5" x14ac:dyDescent="0.3">
      <c r="A3769" s="3">
        <v>376.7</v>
      </c>
      <c r="B3769" s="3">
        <v>11000.00488</v>
      </c>
      <c r="C3769" s="3" t="s">
        <v>1849</v>
      </c>
      <c r="D3769" s="3">
        <v>5500.0024400000002</v>
      </c>
      <c r="E3769" s="3" t="s">
        <v>1849</v>
      </c>
    </row>
    <row r="3770" spans="1:5" x14ac:dyDescent="0.3">
      <c r="A3770" s="3">
        <v>376.8</v>
      </c>
      <c r="B3770" s="3">
        <v>11000.00488</v>
      </c>
      <c r="C3770" s="3" t="s">
        <v>1849</v>
      </c>
      <c r="D3770" s="3">
        <v>5500.0024400000002</v>
      </c>
      <c r="E3770" s="3" t="s">
        <v>1849</v>
      </c>
    </row>
    <row r="3771" spans="1:5" x14ac:dyDescent="0.3">
      <c r="A3771" s="3">
        <v>376.9</v>
      </c>
      <c r="B3771" s="3">
        <v>11000.00488</v>
      </c>
      <c r="C3771" s="3" t="s">
        <v>1849</v>
      </c>
      <c r="D3771" s="3">
        <v>5500.0024400000002</v>
      </c>
      <c r="E3771" s="3" t="s">
        <v>1849</v>
      </c>
    </row>
    <row r="3772" spans="1:5" x14ac:dyDescent="0.3">
      <c r="A3772" s="3">
        <v>377</v>
      </c>
      <c r="B3772" s="3">
        <v>11000.00488</v>
      </c>
      <c r="C3772" s="3" t="s">
        <v>1849</v>
      </c>
      <c r="D3772" s="3">
        <v>5500.0024400000002</v>
      </c>
      <c r="E3772" s="3" t="s">
        <v>1849</v>
      </c>
    </row>
    <row r="3773" spans="1:5" x14ac:dyDescent="0.3">
      <c r="A3773" s="3">
        <v>377.1</v>
      </c>
      <c r="B3773" s="3">
        <v>11000.00488</v>
      </c>
      <c r="C3773" s="3" t="s">
        <v>1849</v>
      </c>
      <c r="D3773" s="3">
        <v>5500.0024400000002</v>
      </c>
      <c r="E3773" s="3" t="s">
        <v>1849</v>
      </c>
    </row>
    <row r="3774" spans="1:5" x14ac:dyDescent="0.3">
      <c r="A3774" s="3">
        <v>377.26299999999998</v>
      </c>
      <c r="B3774" s="3">
        <v>11000.00488</v>
      </c>
      <c r="C3774" s="3" t="s">
        <v>1849</v>
      </c>
      <c r="D3774" s="3">
        <v>5500.0024400000002</v>
      </c>
      <c r="E3774" s="3" t="s">
        <v>1849</v>
      </c>
    </row>
    <row r="3775" spans="1:5" x14ac:dyDescent="0.3">
      <c r="A3775" s="3">
        <v>377.3</v>
      </c>
      <c r="B3775" s="3">
        <v>11000.00488</v>
      </c>
      <c r="C3775" s="3" t="s">
        <v>1849</v>
      </c>
      <c r="D3775" s="3">
        <v>5500.0024400000002</v>
      </c>
      <c r="E3775" s="3" t="s">
        <v>1849</v>
      </c>
    </row>
    <row r="3776" spans="1:5" x14ac:dyDescent="0.3">
      <c r="A3776" s="3">
        <v>377.40100000000001</v>
      </c>
      <c r="B3776" s="3">
        <v>11000.00488</v>
      </c>
      <c r="C3776" s="3" t="s">
        <v>1849</v>
      </c>
      <c r="D3776" s="3">
        <v>5500.0024400000002</v>
      </c>
      <c r="E3776" s="3" t="s">
        <v>1849</v>
      </c>
    </row>
    <row r="3777" spans="1:5" x14ac:dyDescent="0.3">
      <c r="A3777" s="3">
        <v>377.5</v>
      </c>
      <c r="B3777" s="3">
        <v>11000.00488</v>
      </c>
      <c r="C3777" s="3" t="s">
        <v>1849</v>
      </c>
      <c r="D3777" s="3">
        <v>5500.0024400000002</v>
      </c>
      <c r="E3777" s="3" t="s">
        <v>1849</v>
      </c>
    </row>
    <row r="3778" spans="1:5" x14ac:dyDescent="0.3">
      <c r="A3778" s="3">
        <v>377.6</v>
      </c>
      <c r="B3778" s="3">
        <v>11000.00488</v>
      </c>
      <c r="C3778" s="3" t="s">
        <v>1849</v>
      </c>
      <c r="D3778" s="3">
        <v>5500.0024400000002</v>
      </c>
      <c r="E3778" s="3" t="s">
        <v>1849</v>
      </c>
    </row>
    <row r="3779" spans="1:5" x14ac:dyDescent="0.3">
      <c r="A3779" s="3">
        <v>377.774</v>
      </c>
      <c r="B3779" s="3">
        <v>11000.00488</v>
      </c>
      <c r="C3779" s="3" t="s">
        <v>1849</v>
      </c>
      <c r="D3779" s="3">
        <v>5500.0024400000002</v>
      </c>
      <c r="E3779" s="3" t="s">
        <v>1849</v>
      </c>
    </row>
    <row r="3780" spans="1:5" x14ac:dyDescent="0.3">
      <c r="A3780" s="3">
        <v>377.8</v>
      </c>
      <c r="B3780" s="3">
        <v>11000.00488</v>
      </c>
      <c r="C3780" s="3" t="s">
        <v>1849</v>
      </c>
      <c r="D3780" s="3">
        <v>5500.0024400000002</v>
      </c>
      <c r="E3780" s="3" t="s">
        <v>1849</v>
      </c>
    </row>
    <row r="3781" spans="1:5" x14ac:dyDescent="0.3">
      <c r="A3781" s="3">
        <v>377.9</v>
      </c>
      <c r="B3781" s="3">
        <v>11000.00488</v>
      </c>
      <c r="C3781" s="3" t="s">
        <v>1849</v>
      </c>
      <c r="D3781" s="3">
        <v>5500.0024400000002</v>
      </c>
      <c r="E3781" s="3" t="s">
        <v>1849</v>
      </c>
    </row>
    <row r="3782" spans="1:5" x14ac:dyDescent="0.3">
      <c r="A3782" s="3">
        <v>378</v>
      </c>
      <c r="B3782" s="3">
        <v>11000.00488</v>
      </c>
      <c r="C3782" s="3" t="s">
        <v>1849</v>
      </c>
      <c r="D3782" s="3">
        <v>5500.0024400000002</v>
      </c>
      <c r="E3782" s="3" t="s">
        <v>1849</v>
      </c>
    </row>
    <row r="3783" spans="1:5" x14ac:dyDescent="0.3">
      <c r="A3783" s="3">
        <v>378.1</v>
      </c>
      <c r="B3783" s="3">
        <v>11000.00488</v>
      </c>
      <c r="C3783" s="3" t="s">
        <v>1849</v>
      </c>
      <c r="D3783" s="3">
        <v>5500.0024400000002</v>
      </c>
      <c r="E3783" s="3" t="s">
        <v>1849</v>
      </c>
    </row>
    <row r="3784" spans="1:5" x14ac:dyDescent="0.3">
      <c r="A3784" s="3">
        <v>378.21499999999997</v>
      </c>
      <c r="B3784" s="3">
        <v>11000.00488</v>
      </c>
      <c r="C3784" s="3" t="s">
        <v>1849</v>
      </c>
      <c r="D3784" s="3">
        <v>5500.0024400000002</v>
      </c>
      <c r="E3784" s="3" t="s">
        <v>1849</v>
      </c>
    </row>
    <row r="3785" spans="1:5" x14ac:dyDescent="0.3">
      <c r="A3785" s="3">
        <v>378.30099999999999</v>
      </c>
      <c r="B3785" s="3">
        <v>11000.00488</v>
      </c>
      <c r="C3785" s="3" t="s">
        <v>1849</v>
      </c>
      <c r="D3785" s="3">
        <v>5500.0024400000002</v>
      </c>
      <c r="E3785" s="3" t="s">
        <v>1849</v>
      </c>
    </row>
    <row r="3786" spans="1:5" x14ac:dyDescent="0.3">
      <c r="A3786" s="3">
        <v>378.4</v>
      </c>
      <c r="B3786" s="3">
        <v>11000.00488</v>
      </c>
      <c r="C3786" s="3" t="s">
        <v>1849</v>
      </c>
      <c r="D3786" s="3">
        <v>5500.0024400000002</v>
      </c>
      <c r="E3786" s="3" t="s">
        <v>1849</v>
      </c>
    </row>
    <row r="3787" spans="1:5" x14ac:dyDescent="0.3">
      <c r="A3787" s="3">
        <v>378.50099999999998</v>
      </c>
      <c r="B3787" s="3">
        <v>11000.00488</v>
      </c>
      <c r="C3787" s="3" t="s">
        <v>1849</v>
      </c>
      <c r="D3787" s="3">
        <v>5500.0024400000002</v>
      </c>
      <c r="E3787" s="3" t="s">
        <v>1849</v>
      </c>
    </row>
    <row r="3788" spans="1:5" x14ac:dyDescent="0.3">
      <c r="A3788" s="3">
        <v>378.601</v>
      </c>
      <c r="B3788" s="3">
        <v>11000.00488</v>
      </c>
      <c r="C3788" s="3" t="s">
        <v>1849</v>
      </c>
      <c r="D3788" s="3">
        <v>5500.0024400000002</v>
      </c>
      <c r="E3788" s="3" t="s">
        <v>1849</v>
      </c>
    </row>
    <row r="3789" spans="1:5" x14ac:dyDescent="0.3">
      <c r="A3789" s="3">
        <v>378.70100000000002</v>
      </c>
      <c r="B3789" s="3">
        <v>11000.00488</v>
      </c>
      <c r="C3789" s="3" t="s">
        <v>1849</v>
      </c>
      <c r="D3789" s="3">
        <v>5500.0024400000002</v>
      </c>
      <c r="E3789" s="3" t="s">
        <v>1849</v>
      </c>
    </row>
    <row r="3790" spans="1:5" x14ac:dyDescent="0.3">
      <c r="A3790" s="3">
        <v>378.80099999999999</v>
      </c>
      <c r="B3790" s="3">
        <v>11000.00488</v>
      </c>
      <c r="C3790" s="3" t="s">
        <v>1849</v>
      </c>
      <c r="D3790" s="3">
        <v>5500.0024400000002</v>
      </c>
      <c r="E3790" s="3" t="s">
        <v>1849</v>
      </c>
    </row>
    <row r="3791" spans="1:5" x14ac:dyDescent="0.3">
      <c r="A3791" s="3">
        <v>378.96899999999999</v>
      </c>
      <c r="B3791" s="3">
        <v>11000.00488</v>
      </c>
      <c r="C3791" s="3" t="s">
        <v>1849</v>
      </c>
      <c r="D3791" s="3">
        <v>5500.0024400000002</v>
      </c>
      <c r="E3791" s="3" t="s">
        <v>1849</v>
      </c>
    </row>
    <row r="3792" spans="1:5" x14ac:dyDescent="0.3">
      <c r="A3792" s="3">
        <v>379.02199999999999</v>
      </c>
      <c r="B3792" s="3">
        <v>11000.00488</v>
      </c>
      <c r="C3792" s="3" t="s">
        <v>1849</v>
      </c>
      <c r="D3792" s="3">
        <v>5500.0024400000002</v>
      </c>
      <c r="E3792" s="3" t="s">
        <v>1849</v>
      </c>
    </row>
    <row r="3793" spans="1:5" x14ac:dyDescent="0.3">
      <c r="A3793" s="3">
        <v>379.1</v>
      </c>
      <c r="B3793" s="3">
        <v>11000.00488</v>
      </c>
      <c r="C3793" s="3" t="s">
        <v>1849</v>
      </c>
      <c r="D3793" s="3">
        <v>5500.0024400000002</v>
      </c>
      <c r="E3793" s="3" t="s">
        <v>1849</v>
      </c>
    </row>
    <row r="3794" spans="1:5" x14ac:dyDescent="0.3">
      <c r="A3794" s="3">
        <v>379.2</v>
      </c>
      <c r="B3794" s="3">
        <v>11000.00488</v>
      </c>
      <c r="C3794" s="3" t="s">
        <v>1849</v>
      </c>
      <c r="D3794" s="3">
        <v>5500.0024400000002</v>
      </c>
      <c r="E3794" s="3" t="s">
        <v>1849</v>
      </c>
    </row>
    <row r="3795" spans="1:5" x14ac:dyDescent="0.3">
      <c r="A3795" s="3">
        <v>379.31599999999997</v>
      </c>
      <c r="B3795" s="3">
        <v>11000.00488</v>
      </c>
      <c r="C3795" s="3" t="s">
        <v>1849</v>
      </c>
      <c r="D3795" s="3">
        <v>5500.0024400000002</v>
      </c>
      <c r="E3795" s="3" t="s">
        <v>1849</v>
      </c>
    </row>
    <row r="3796" spans="1:5" x14ac:dyDescent="0.3">
      <c r="A3796" s="3">
        <v>379.40100000000001</v>
      </c>
      <c r="B3796" s="3">
        <v>11000.00488</v>
      </c>
      <c r="C3796" s="3" t="s">
        <v>1849</v>
      </c>
      <c r="D3796" s="3">
        <v>5500.0024400000002</v>
      </c>
      <c r="E3796" s="3" t="s">
        <v>1849</v>
      </c>
    </row>
    <row r="3797" spans="1:5" x14ac:dyDescent="0.3">
      <c r="A3797" s="3">
        <v>379.50099999999998</v>
      </c>
      <c r="B3797" s="3">
        <v>11000.00488</v>
      </c>
      <c r="C3797" s="3" t="s">
        <v>1849</v>
      </c>
      <c r="D3797" s="3">
        <v>5500.0024400000002</v>
      </c>
      <c r="E3797" s="3" t="s">
        <v>1849</v>
      </c>
    </row>
    <row r="3798" spans="1:5" x14ac:dyDescent="0.3">
      <c r="A3798" s="3">
        <v>379.6</v>
      </c>
      <c r="B3798" s="3">
        <v>11000.00488</v>
      </c>
      <c r="C3798" s="3" t="s">
        <v>1849</v>
      </c>
      <c r="D3798" s="3">
        <v>5500.0024400000002</v>
      </c>
      <c r="E3798" s="3" t="s">
        <v>1849</v>
      </c>
    </row>
    <row r="3799" spans="1:5" x14ac:dyDescent="0.3">
      <c r="A3799" s="3">
        <v>379.774</v>
      </c>
      <c r="B3799" s="3">
        <v>11000.00488</v>
      </c>
      <c r="C3799" s="3" t="s">
        <v>1849</v>
      </c>
      <c r="D3799" s="3">
        <v>5500.0024400000002</v>
      </c>
      <c r="E3799" s="3" t="s">
        <v>1849</v>
      </c>
    </row>
    <row r="3800" spans="1:5" x14ac:dyDescent="0.3">
      <c r="A3800" s="3">
        <v>379.8</v>
      </c>
      <c r="B3800" s="3">
        <v>11000.00488</v>
      </c>
      <c r="C3800" s="3" t="s">
        <v>1849</v>
      </c>
      <c r="D3800" s="3">
        <v>5500.0024400000002</v>
      </c>
      <c r="E3800" s="3" t="s">
        <v>1849</v>
      </c>
    </row>
    <row r="3801" spans="1:5" x14ac:dyDescent="0.3">
      <c r="A3801" s="3">
        <v>379.9</v>
      </c>
      <c r="B3801" s="3">
        <v>11000.00488</v>
      </c>
      <c r="C3801" s="3" t="s">
        <v>1849</v>
      </c>
      <c r="D3801" s="3">
        <v>5500.0024400000002</v>
      </c>
      <c r="E3801" s="3" t="s">
        <v>1849</v>
      </c>
    </row>
    <row r="3802" spans="1:5" x14ac:dyDescent="0.3">
      <c r="A3802" s="3">
        <v>380</v>
      </c>
      <c r="B3802" s="3">
        <v>11000.00488</v>
      </c>
      <c r="C3802" s="3" t="s">
        <v>1849</v>
      </c>
      <c r="D3802" s="3">
        <v>5500.0024400000002</v>
      </c>
      <c r="E3802" s="3" t="s">
        <v>1849</v>
      </c>
    </row>
    <row r="3803" spans="1:5" x14ac:dyDescent="0.3">
      <c r="A3803" s="3">
        <v>380.1</v>
      </c>
      <c r="B3803" s="3">
        <v>11000.00488</v>
      </c>
      <c r="C3803" s="3" t="s">
        <v>1849</v>
      </c>
      <c r="D3803" s="3">
        <v>5500.0024400000002</v>
      </c>
      <c r="E3803" s="3" t="s">
        <v>1849</v>
      </c>
    </row>
    <row r="3804" spans="1:5" x14ac:dyDescent="0.3">
      <c r="A3804" s="3">
        <v>380.20100000000002</v>
      </c>
      <c r="B3804" s="3">
        <v>11000.00488</v>
      </c>
      <c r="C3804" s="3" t="s">
        <v>1849</v>
      </c>
      <c r="D3804" s="3">
        <v>5500.0024400000002</v>
      </c>
      <c r="E3804" s="3" t="s">
        <v>1849</v>
      </c>
    </row>
    <row r="3805" spans="1:5" x14ac:dyDescent="0.3">
      <c r="A3805" s="3">
        <v>380.30099999999999</v>
      </c>
      <c r="B3805" s="3">
        <v>11000.00488</v>
      </c>
      <c r="C3805" s="3" t="s">
        <v>1849</v>
      </c>
      <c r="D3805" s="3">
        <v>5500.0024400000002</v>
      </c>
      <c r="E3805" s="3" t="s">
        <v>1849</v>
      </c>
    </row>
    <row r="3806" spans="1:5" x14ac:dyDescent="0.3">
      <c r="A3806" s="3">
        <v>380.4</v>
      </c>
      <c r="B3806" s="3">
        <v>11000.00488</v>
      </c>
      <c r="C3806" s="3" t="s">
        <v>1849</v>
      </c>
      <c r="D3806" s="3">
        <v>5500.0024400000002</v>
      </c>
      <c r="E3806" s="3" t="s">
        <v>1849</v>
      </c>
    </row>
    <row r="3807" spans="1:5" x14ac:dyDescent="0.3">
      <c r="A3807" s="3">
        <v>380.5</v>
      </c>
      <c r="B3807" s="3">
        <v>11000.00488</v>
      </c>
      <c r="C3807" s="3" t="s">
        <v>1849</v>
      </c>
      <c r="D3807" s="3">
        <v>5500.0024400000002</v>
      </c>
      <c r="E3807" s="3" t="s">
        <v>1849</v>
      </c>
    </row>
    <row r="3808" spans="1:5" x14ac:dyDescent="0.3">
      <c r="A3808" s="3">
        <v>380.637</v>
      </c>
      <c r="B3808" s="3">
        <v>11000.00488</v>
      </c>
      <c r="C3808" s="3" t="s">
        <v>1849</v>
      </c>
      <c r="D3808" s="3">
        <v>5500.0024400000002</v>
      </c>
      <c r="E3808" s="3" t="s">
        <v>1849</v>
      </c>
    </row>
    <row r="3809" spans="1:5" x14ac:dyDescent="0.3">
      <c r="A3809" s="3">
        <v>380.7</v>
      </c>
      <c r="B3809" s="3">
        <v>11000.00488</v>
      </c>
      <c r="C3809" s="3" t="s">
        <v>1849</v>
      </c>
      <c r="D3809" s="3">
        <v>5500.0024400000002</v>
      </c>
      <c r="E3809" s="3" t="s">
        <v>1849</v>
      </c>
    </row>
    <row r="3810" spans="1:5" x14ac:dyDescent="0.3">
      <c r="A3810" s="3">
        <v>380.8</v>
      </c>
      <c r="B3810" s="3">
        <v>11000.00488</v>
      </c>
      <c r="C3810" s="3" t="s">
        <v>1849</v>
      </c>
      <c r="D3810" s="3">
        <v>5500.0024400000002</v>
      </c>
      <c r="E3810" s="3" t="s">
        <v>1849</v>
      </c>
    </row>
    <row r="3811" spans="1:5" x14ac:dyDescent="0.3">
      <c r="A3811" s="3">
        <v>380.90100000000001</v>
      </c>
      <c r="B3811" s="3">
        <v>11000.00488</v>
      </c>
      <c r="C3811" s="3" t="s">
        <v>1849</v>
      </c>
      <c r="D3811" s="3">
        <v>5500.0024400000002</v>
      </c>
      <c r="E3811" s="3" t="s">
        <v>1849</v>
      </c>
    </row>
    <row r="3812" spans="1:5" x14ac:dyDescent="0.3">
      <c r="A3812" s="3">
        <v>381.00900000000001</v>
      </c>
      <c r="B3812" s="3">
        <v>11000.00488</v>
      </c>
      <c r="C3812" s="3" t="s">
        <v>1849</v>
      </c>
      <c r="D3812" s="3">
        <v>5500.0024400000002</v>
      </c>
      <c r="E3812" s="3" t="s">
        <v>1849</v>
      </c>
    </row>
    <row r="3813" spans="1:5" x14ac:dyDescent="0.3">
      <c r="A3813" s="3">
        <v>381.10599999999999</v>
      </c>
      <c r="B3813" s="3">
        <v>11000.00488</v>
      </c>
      <c r="C3813" s="3" t="s">
        <v>1849</v>
      </c>
      <c r="D3813" s="3">
        <v>5500.0024400000002</v>
      </c>
      <c r="E3813" s="3" t="s">
        <v>1849</v>
      </c>
    </row>
    <row r="3814" spans="1:5" x14ac:dyDescent="0.3">
      <c r="A3814" s="3">
        <v>381.2</v>
      </c>
      <c r="B3814" s="3">
        <v>11000.00488</v>
      </c>
      <c r="C3814" s="3" t="s">
        <v>1849</v>
      </c>
      <c r="D3814" s="3">
        <v>5500.0024400000002</v>
      </c>
      <c r="E3814" s="3" t="s">
        <v>1849</v>
      </c>
    </row>
    <row r="3815" spans="1:5" x14ac:dyDescent="0.3">
      <c r="A3815" s="3">
        <v>381.3</v>
      </c>
      <c r="B3815" s="3">
        <v>11000.00488</v>
      </c>
      <c r="C3815" s="3" t="s">
        <v>1849</v>
      </c>
      <c r="D3815" s="3">
        <v>5500.0024400000002</v>
      </c>
      <c r="E3815" s="3" t="s">
        <v>1849</v>
      </c>
    </row>
    <row r="3816" spans="1:5" x14ac:dyDescent="0.3">
      <c r="A3816" s="3">
        <v>381.4</v>
      </c>
      <c r="B3816" s="3">
        <v>11000.00488</v>
      </c>
      <c r="C3816" s="3" t="s">
        <v>1849</v>
      </c>
      <c r="D3816" s="3">
        <v>5500.0024400000002</v>
      </c>
      <c r="E3816" s="3" t="s">
        <v>1849</v>
      </c>
    </row>
    <row r="3817" spans="1:5" x14ac:dyDescent="0.3">
      <c r="A3817" s="3">
        <v>381.5</v>
      </c>
      <c r="B3817" s="3">
        <v>11000.00488</v>
      </c>
      <c r="C3817" s="3" t="s">
        <v>1849</v>
      </c>
      <c r="D3817" s="3">
        <v>5500.0024400000002</v>
      </c>
      <c r="E3817" s="3" t="s">
        <v>1849</v>
      </c>
    </row>
    <row r="3818" spans="1:5" x14ac:dyDescent="0.3">
      <c r="A3818" s="3">
        <v>381.6</v>
      </c>
      <c r="B3818" s="3">
        <v>11000.00488</v>
      </c>
      <c r="C3818" s="3" t="s">
        <v>1849</v>
      </c>
      <c r="D3818" s="3">
        <v>5500.0024400000002</v>
      </c>
      <c r="E3818" s="3" t="s">
        <v>1849</v>
      </c>
    </row>
    <row r="3819" spans="1:5" x14ac:dyDescent="0.3">
      <c r="A3819" s="3">
        <v>381.7</v>
      </c>
      <c r="B3819" s="3">
        <v>11000.00488</v>
      </c>
      <c r="C3819" s="3" t="s">
        <v>1849</v>
      </c>
      <c r="D3819" s="3">
        <v>5500.0024400000002</v>
      </c>
      <c r="E3819" s="3" t="s">
        <v>1849</v>
      </c>
    </row>
    <row r="3820" spans="1:5" x14ac:dyDescent="0.3">
      <c r="A3820" s="3">
        <v>381.80399999999997</v>
      </c>
      <c r="B3820" s="3">
        <v>11000.00488</v>
      </c>
      <c r="C3820" s="3" t="s">
        <v>1849</v>
      </c>
      <c r="D3820" s="3">
        <v>5500.0024400000002</v>
      </c>
      <c r="E3820" s="3" t="s">
        <v>1849</v>
      </c>
    </row>
    <row r="3821" spans="1:5" x14ac:dyDescent="0.3">
      <c r="A3821" s="3">
        <v>381.9</v>
      </c>
      <c r="B3821" s="3">
        <v>11000.00488</v>
      </c>
      <c r="C3821" s="3" t="s">
        <v>1849</v>
      </c>
      <c r="D3821" s="3">
        <v>5500.0024400000002</v>
      </c>
      <c r="E3821" s="3" t="s">
        <v>1849</v>
      </c>
    </row>
    <row r="3822" spans="1:5" x14ac:dyDescent="0.3">
      <c r="A3822" s="3">
        <v>382</v>
      </c>
      <c r="B3822" s="3">
        <v>11000.00488</v>
      </c>
      <c r="C3822" s="3" t="s">
        <v>1849</v>
      </c>
      <c r="D3822" s="3">
        <v>5500.0024400000002</v>
      </c>
      <c r="E3822" s="3" t="s">
        <v>1849</v>
      </c>
    </row>
    <row r="3823" spans="1:5" x14ac:dyDescent="0.3">
      <c r="A3823" s="3">
        <v>382.1</v>
      </c>
      <c r="B3823" s="3">
        <v>11000.00488</v>
      </c>
      <c r="C3823" s="3" t="s">
        <v>1849</v>
      </c>
      <c r="D3823" s="3">
        <v>5500.0024400000002</v>
      </c>
      <c r="E3823" s="3" t="s">
        <v>1849</v>
      </c>
    </row>
    <row r="3824" spans="1:5" x14ac:dyDescent="0.3">
      <c r="A3824" s="3">
        <v>382.2</v>
      </c>
      <c r="B3824" s="3">
        <v>11000.00488</v>
      </c>
      <c r="C3824" s="3" t="s">
        <v>1849</v>
      </c>
      <c r="D3824" s="3">
        <v>5500.0024400000002</v>
      </c>
      <c r="E3824" s="3" t="s">
        <v>1849</v>
      </c>
    </row>
    <row r="3825" spans="1:5" x14ac:dyDescent="0.3">
      <c r="A3825" s="3">
        <v>382.3</v>
      </c>
      <c r="B3825" s="3">
        <v>11000.00488</v>
      </c>
      <c r="C3825" s="3" t="s">
        <v>1849</v>
      </c>
      <c r="D3825" s="3">
        <v>5500.0024400000002</v>
      </c>
      <c r="E3825" s="3" t="s">
        <v>1849</v>
      </c>
    </row>
    <row r="3826" spans="1:5" x14ac:dyDescent="0.3">
      <c r="A3826" s="3">
        <v>382.4</v>
      </c>
      <c r="B3826" s="3">
        <v>11000.00488</v>
      </c>
      <c r="C3826" s="3" t="s">
        <v>1849</v>
      </c>
      <c r="D3826" s="3">
        <v>5500.0024400000002</v>
      </c>
      <c r="E3826" s="3" t="s">
        <v>1849</v>
      </c>
    </row>
    <row r="3827" spans="1:5" x14ac:dyDescent="0.3">
      <c r="A3827" s="3">
        <v>382.5</v>
      </c>
      <c r="B3827" s="3">
        <v>11000.00488</v>
      </c>
      <c r="C3827" s="3" t="s">
        <v>1849</v>
      </c>
      <c r="D3827" s="3">
        <v>5500.0024400000002</v>
      </c>
      <c r="E3827" s="3" t="s">
        <v>1849</v>
      </c>
    </row>
    <row r="3828" spans="1:5" x14ac:dyDescent="0.3">
      <c r="A3828" s="3">
        <v>382.6</v>
      </c>
      <c r="B3828" s="3">
        <v>11000.00488</v>
      </c>
      <c r="C3828" s="3" t="s">
        <v>1849</v>
      </c>
      <c r="D3828" s="3">
        <v>5500.0024400000002</v>
      </c>
      <c r="E3828" s="3" t="s">
        <v>1849</v>
      </c>
    </row>
    <row r="3829" spans="1:5" x14ac:dyDescent="0.3">
      <c r="A3829" s="3">
        <v>382.7</v>
      </c>
      <c r="B3829" s="3">
        <v>11000.00488</v>
      </c>
      <c r="C3829" s="3" t="s">
        <v>1849</v>
      </c>
      <c r="D3829" s="3">
        <v>5500.0024400000002</v>
      </c>
      <c r="E3829" s="3" t="s">
        <v>1849</v>
      </c>
    </row>
    <row r="3830" spans="1:5" x14ac:dyDescent="0.3">
      <c r="A3830" s="3">
        <v>382.80900000000003</v>
      </c>
      <c r="B3830" s="3">
        <v>11000.00488</v>
      </c>
      <c r="C3830" s="3" t="s">
        <v>1849</v>
      </c>
      <c r="D3830" s="3">
        <v>5500.0024400000002</v>
      </c>
      <c r="E3830" s="3" t="s">
        <v>1849</v>
      </c>
    </row>
    <row r="3831" spans="1:5" x14ac:dyDescent="0.3">
      <c r="A3831" s="3">
        <v>382.91800000000001</v>
      </c>
      <c r="B3831" s="3">
        <v>11000.00488</v>
      </c>
      <c r="C3831" s="3" t="s">
        <v>1849</v>
      </c>
      <c r="D3831" s="3">
        <v>5500.0024400000002</v>
      </c>
      <c r="E3831" s="3" t="s">
        <v>1849</v>
      </c>
    </row>
    <row r="3832" spans="1:5" x14ac:dyDescent="0.3">
      <c r="A3832" s="3">
        <v>383</v>
      </c>
      <c r="B3832" s="3">
        <v>11000.00488</v>
      </c>
      <c r="C3832" s="3" t="s">
        <v>1849</v>
      </c>
      <c r="D3832" s="3">
        <v>5500.0024400000002</v>
      </c>
      <c r="E3832" s="3" t="s">
        <v>1849</v>
      </c>
    </row>
    <row r="3833" spans="1:5" x14ac:dyDescent="0.3">
      <c r="A3833" s="3">
        <v>383.1</v>
      </c>
      <c r="B3833" s="3">
        <v>11000.00488</v>
      </c>
      <c r="C3833" s="3" t="s">
        <v>1849</v>
      </c>
      <c r="D3833" s="3">
        <v>5500.0024400000002</v>
      </c>
      <c r="E3833" s="3" t="s">
        <v>1849</v>
      </c>
    </row>
    <row r="3834" spans="1:5" x14ac:dyDescent="0.3">
      <c r="A3834" s="3">
        <v>383.2</v>
      </c>
      <c r="B3834" s="3">
        <v>11000.00488</v>
      </c>
      <c r="C3834" s="3" t="s">
        <v>1849</v>
      </c>
      <c r="D3834" s="3">
        <v>5500.0024400000002</v>
      </c>
      <c r="E3834" s="3" t="s">
        <v>1849</v>
      </c>
    </row>
    <row r="3835" spans="1:5" x14ac:dyDescent="0.3">
      <c r="A3835" s="3">
        <v>383.3</v>
      </c>
      <c r="B3835" s="3">
        <v>11000.00488</v>
      </c>
      <c r="C3835" s="3" t="s">
        <v>1849</v>
      </c>
      <c r="D3835" s="3">
        <v>5500.0024400000002</v>
      </c>
      <c r="E3835" s="3" t="s">
        <v>1849</v>
      </c>
    </row>
    <row r="3836" spans="1:5" x14ac:dyDescent="0.3">
      <c r="A3836" s="3">
        <v>383.4</v>
      </c>
      <c r="B3836" s="3">
        <v>11000.00488</v>
      </c>
      <c r="C3836" s="3" t="s">
        <v>1849</v>
      </c>
      <c r="D3836" s="3">
        <v>5500.0024400000002</v>
      </c>
      <c r="E3836" s="3" t="s">
        <v>1849</v>
      </c>
    </row>
    <row r="3837" spans="1:5" x14ac:dyDescent="0.3">
      <c r="A3837" s="3">
        <v>383.5</v>
      </c>
      <c r="B3837" s="3">
        <v>11000.00488</v>
      </c>
      <c r="C3837" s="3" t="s">
        <v>1849</v>
      </c>
      <c r="D3837" s="3">
        <v>5500.0024400000002</v>
      </c>
      <c r="E3837" s="3" t="s">
        <v>1849</v>
      </c>
    </row>
    <row r="3838" spans="1:5" x14ac:dyDescent="0.3">
      <c r="A3838" s="3">
        <v>383.6</v>
      </c>
      <c r="B3838" s="3">
        <v>11000.00488</v>
      </c>
      <c r="C3838" s="3" t="s">
        <v>1849</v>
      </c>
      <c r="D3838" s="3">
        <v>5500.0024400000002</v>
      </c>
      <c r="E3838" s="3" t="s">
        <v>1849</v>
      </c>
    </row>
    <row r="3839" spans="1:5" x14ac:dyDescent="0.3">
      <c r="A3839" s="3">
        <v>383.7</v>
      </c>
      <c r="B3839" s="3">
        <v>11000.00488</v>
      </c>
      <c r="C3839" s="3" t="s">
        <v>1849</v>
      </c>
      <c r="D3839" s="3">
        <v>5500.0024400000002</v>
      </c>
      <c r="E3839" s="3" t="s">
        <v>1849</v>
      </c>
    </row>
    <row r="3840" spans="1:5" x14ac:dyDescent="0.3">
      <c r="A3840" s="3">
        <v>383.8</v>
      </c>
      <c r="B3840" s="3">
        <v>11000.00488</v>
      </c>
      <c r="C3840" s="3" t="s">
        <v>1849</v>
      </c>
      <c r="D3840" s="3">
        <v>5500.0024400000002</v>
      </c>
      <c r="E3840" s="3" t="s">
        <v>1849</v>
      </c>
    </row>
    <row r="3841" spans="1:5" x14ac:dyDescent="0.3">
      <c r="A3841" s="3">
        <v>383.9</v>
      </c>
      <c r="B3841" s="3">
        <v>11000.00488</v>
      </c>
      <c r="C3841" s="3" t="s">
        <v>1849</v>
      </c>
      <c r="D3841" s="3">
        <v>5500.0024400000002</v>
      </c>
      <c r="E3841" s="3" t="s">
        <v>1849</v>
      </c>
    </row>
    <row r="3842" spans="1:5" x14ac:dyDescent="0.3">
      <c r="A3842" s="3">
        <v>384</v>
      </c>
      <c r="B3842" s="3">
        <v>11000.00488</v>
      </c>
      <c r="C3842" s="3" t="s">
        <v>1849</v>
      </c>
      <c r="D3842" s="3">
        <v>5500.0024400000002</v>
      </c>
      <c r="E3842" s="3" t="s">
        <v>1849</v>
      </c>
    </row>
    <row r="3843" spans="1:5" x14ac:dyDescent="0.3">
      <c r="A3843" s="3">
        <v>384.1</v>
      </c>
      <c r="B3843" s="3">
        <v>11000.00488</v>
      </c>
      <c r="C3843" s="3" t="s">
        <v>1849</v>
      </c>
      <c r="D3843" s="3">
        <v>5500.0024400000002</v>
      </c>
      <c r="E3843" s="3" t="s">
        <v>1849</v>
      </c>
    </row>
    <row r="3844" spans="1:5" x14ac:dyDescent="0.3">
      <c r="A3844" s="3">
        <v>384.2</v>
      </c>
      <c r="B3844" s="3">
        <v>11000.00488</v>
      </c>
      <c r="C3844" s="3" t="s">
        <v>1849</v>
      </c>
      <c r="D3844" s="3">
        <v>5500.0024400000002</v>
      </c>
      <c r="E3844" s="3" t="s">
        <v>1849</v>
      </c>
    </row>
    <row r="3845" spans="1:5" x14ac:dyDescent="0.3">
      <c r="A3845" s="3">
        <v>384.3</v>
      </c>
      <c r="B3845" s="3">
        <v>11000.00488</v>
      </c>
      <c r="C3845" s="3" t="s">
        <v>1849</v>
      </c>
      <c r="D3845" s="3">
        <v>5500.0024400000002</v>
      </c>
      <c r="E3845" s="3" t="s">
        <v>1849</v>
      </c>
    </row>
    <row r="3846" spans="1:5" x14ac:dyDescent="0.3">
      <c r="A3846" s="3">
        <v>384.4</v>
      </c>
      <c r="B3846" s="3">
        <v>11000.00488</v>
      </c>
      <c r="C3846" s="3" t="s">
        <v>1849</v>
      </c>
      <c r="D3846" s="3">
        <v>5500.0024400000002</v>
      </c>
      <c r="E3846" s="3" t="s">
        <v>1849</v>
      </c>
    </row>
    <row r="3847" spans="1:5" x14ac:dyDescent="0.3">
      <c r="A3847" s="3">
        <v>384.5</v>
      </c>
      <c r="B3847" s="3">
        <v>11000.00488</v>
      </c>
      <c r="C3847" s="3" t="s">
        <v>1849</v>
      </c>
      <c r="D3847" s="3">
        <v>5500.0024400000002</v>
      </c>
      <c r="E3847" s="3" t="s">
        <v>1849</v>
      </c>
    </row>
    <row r="3848" spans="1:5" x14ac:dyDescent="0.3">
      <c r="A3848" s="3">
        <v>384.6</v>
      </c>
      <c r="B3848" s="3">
        <v>11000.00488</v>
      </c>
      <c r="C3848" s="3" t="s">
        <v>1849</v>
      </c>
      <c r="D3848" s="3">
        <v>5500.0024400000002</v>
      </c>
      <c r="E3848" s="3" t="s">
        <v>1849</v>
      </c>
    </row>
    <row r="3849" spans="1:5" x14ac:dyDescent="0.3">
      <c r="A3849" s="3">
        <v>384.7</v>
      </c>
      <c r="B3849" s="3">
        <v>11000.00488</v>
      </c>
      <c r="C3849" s="3" t="s">
        <v>1849</v>
      </c>
      <c r="D3849" s="3">
        <v>5500.0024400000002</v>
      </c>
      <c r="E3849" s="3" t="s">
        <v>1849</v>
      </c>
    </row>
    <row r="3850" spans="1:5" x14ac:dyDescent="0.3">
      <c r="A3850" s="3">
        <v>384.8</v>
      </c>
      <c r="B3850" s="3">
        <v>11000.00488</v>
      </c>
      <c r="C3850" s="3" t="s">
        <v>1849</v>
      </c>
      <c r="D3850" s="3">
        <v>5500.0024400000002</v>
      </c>
      <c r="E3850" s="3" t="s">
        <v>1849</v>
      </c>
    </row>
    <row r="3851" spans="1:5" x14ac:dyDescent="0.3">
      <c r="A3851" s="3">
        <v>384.9</v>
      </c>
      <c r="B3851" s="3">
        <v>11000.00488</v>
      </c>
      <c r="C3851" s="3" t="s">
        <v>1849</v>
      </c>
      <c r="D3851" s="3">
        <v>5500.0024400000002</v>
      </c>
      <c r="E3851" s="3" t="s">
        <v>1849</v>
      </c>
    </row>
    <row r="3852" spans="1:5" x14ac:dyDescent="0.3">
      <c r="A3852" s="3">
        <v>385</v>
      </c>
      <c r="B3852" s="3">
        <v>11000.00488</v>
      </c>
      <c r="C3852" s="3" t="s">
        <v>1849</v>
      </c>
      <c r="D3852" s="3">
        <v>5500.0024400000002</v>
      </c>
      <c r="E3852" s="3" t="s">
        <v>1849</v>
      </c>
    </row>
    <row r="3853" spans="1:5" x14ac:dyDescent="0.3">
      <c r="A3853" s="3">
        <v>385.1</v>
      </c>
      <c r="B3853" s="3">
        <v>11000.00488</v>
      </c>
      <c r="C3853" s="3" t="s">
        <v>1849</v>
      </c>
      <c r="D3853" s="3">
        <v>5500.0024400000002</v>
      </c>
      <c r="E3853" s="3" t="s">
        <v>1849</v>
      </c>
    </row>
    <row r="3854" spans="1:5" x14ac:dyDescent="0.3">
      <c r="A3854" s="3">
        <v>385.2</v>
      </c>
      <c r="B3854" s="3">
        <v>11000.00488</v>
      </c>
      <c r="C3854" s="3" t="s">
        <v>1849</v>
      </c>
      <c r="D3854" s="3">
        <v>5500.0024400000002</v>
      </c>
      <c r="E3854" s="3" t="s">
        <v>1849</v>
      </c>
    </row>
    <row r="3855" spans="1:5" x14ac:dyDescent="0.3">
      <c r="A3855" s="3">
        <v>385.3</v>
      </c>
      <c r="B3855" s="3">
        <v>11000.00488</v>
      </c>
      <c r="C3855" s="3" t="s">
        <v>1849</v>
      </c>
      <c r="D3855" s="3">
        <v>5500.0024400000002</v>
      </c>
      <c r="E3855" s="3" t="s">
        <v>1849</v>
      </c>
    </row>
    <row r="3856" spans="1:5" x14ac:dyDescent="0.3">
      <c r="A3856" s="3">
        <v>385.4</v>
      </c>
      <c r="B3856" s="3">
        <v>11000.00488</v>
      </c>
      <c r="C3856" s="3" t="s">
        <v>1849</v>
      </c>
      <c r="D3856" s="3">
        <v>5500.0024400000002</v>
      </c>
      <c r="E3856" s="3" t="s">
        <v>1849</v>
      </c>
    </row>
    <row r="3857" spans="1:5" x14ac:dyDescent="0.3">
      <c r="A3857" s="3">
        <v>385.5</v>
      </c>
      <c r="B3857" s="3">
        <v>11000.00488</v>
      </c>
      <c r="C3857" s="3" t="s">
        <v>1849</v>
      </c>
      <c r="D3857" s="3">
        <v>5500.0024400000002</v>
      </c>
      <c r="E3857" s="3" t="s">
        <v>1849</v>
      </c>
    </row>
    <row r="3858" spans="1:5" x14ac:dyDescent="0.3">
      <c r="A3858" s="3">
        <v>385.6</v>
      </c>
      <c r="B3858" s="3">
        <v>11000.00488</v>
      </c>
      <c r="C3858" s="3" t="s">
        <v>1849</v>
      </c>
      <c r="D3858" s="3">
        <v>5500.0024400000002</v>
      </c>
      <c r="E3858" s="3" t="s">
        <v>1849</v>
      </c>
    </row>
    <row r="3859" spans="1:5" x14ac:dyDescent="0.3">
      <c r="A3859" s="3">
        <v>385.7</v>
      </c>
      <c r="B3859" s="3">
        <v>11000.00488</v>
      </c>
      <c r="C3859" s="3" t="s">
        <v>1849</v>
      </c>
      <c r="D3859" s="3">
        <v>5500.0024400000002</v>
      </c>
      <c r="E3859" s="3" t="s">
        <v>1849</v>
      </c>
    </row>
    <row r="3860" spans="1:5" x14ac:dyDescent="0.3">
      <c r="A3860" s="3">
        <v>385.8</v>
      </c>
      <c r="B3860" s="3">
        <v>11000.00488</v>
      </c>
      <c r="C3860" s="3" t="s">
        <v>1849</v>
      </c>
      <c r="D3860" s="3">
        <v>5500.0024400000002</v>
      </c>
      <c r="E3860" s="3" t="s">
        <v>1849</v>
      </c>
    </row>
    <row r="3861" spans="1:5" x14ac:dyDescent="0.3">
      <c r="A3861" s="3">
        <v>385.9</v>
      </c>
      <c r="B3861" s="3">
        <v>11000.00488</v>
      </c>
      <c r="C3861" s="3" t="s">
        <v>1849</v>
      </c>
      <c r="D3861" s="3">
        <v>5500.0024400000002</v>
      </c>
      <c r="E3861" s="3" t="s">
        <v>1849</v>
      </c>
    </row>
    <row r="3862" spans="1:5" x14ac:dyDescent="0.3">
      <c r="A3862" s="3">
        <v>386.09699999999998</v>
      </c>
      <c r="B3862" s="3">
        <v>11000.00488</v>
      </c>
      <c r="C3862" s="3" t="s">
        <v>1849</v>
      </c>
      <c r="D3862" s="3">
        <v>5500.0024400000002</v>
      </c>
      <c r="E3862" s="3" t="s">
        <v>1849</v>
      </c>
    </row>
    <row r="3863" spans="1:5" x14ac:dyDescent="0.3">
      <c r="A3863" s="3">
        <v>386.1</v>
      </c>
      <c r="B3863" s="3">
        <v>11000.00488</v>
      </c>
      <c r="C3863" s="3" t="s">
        <v>1849</v>
      </c>
      <c r="D3863" s="3">
        <v>5500.0024400000002</v>
      </c>
      <c r="E3863" s="3" t="s">
        <v>1849</v>
      </c>
    </row>
    <row r="3864" spans="1:5" x14ac:dyDescent="0.3">
      <c r="A3864" s="3">
        <v>386.2</v>
      </c>
      <c r="B3864" s="3">
        <v>11000.00488</v>
      </c>
      <c r="C3864" s="3" t="s">
        <v>1849</v>
      </c>
      <c r="D3864" s="3">
        <v>5500.0024400000002</v>
      </c>
      <c r="E3864" s="3" t="s">
        <v>1849</v>
      </c>
    </row>
    <row r="3865" spans="1:5" x14ac:dyDescent="0.3">
      <c r="A3865" s="3">
        <v>386.3</v>
      </c>
      <c r="B3865" s="3">
        <v>11000.00488</v>
      </c>
      <c r="C3865" s="3" t="s">
        <v>1849</v>
      </c>
      <c r="D3865" s="3">
        <v>5500.0024400000002</v>
      </c>
      <c r="E3865" s="3" t="s">
        <v>1849</v>
      </c>
    </row>
    <row r="3866" spans="1:5" x14ac:dyDescent="0.3">
      <c r="A3866" s="3">
        <v>386.4</v>
      </c>
      <c r="B3866" s="3">
        <v>11000.00488</v>
      </c>
      <c r="C3866" s="3" t="s">
        <v>1849</v>
      </c>
      <c r="D3866" s="3">
        <v>5500.0024400000002</v>
      </c>
      <c r="E3866" s="3" t="s">
        <v>1849</v>
      </c>
    </row>
    <row r="3867" spans="1:5" x14ac:dyDescent="0.3">
      <c r="A3867" s="3">
        <v>386.5</v>
      </c>
      <c r="B3867" s="3">
        <v>11000.00488</v>
      </c>
      <c r="C3867" s="3" t="s">
        <v>1849</v>
      </c>
      <c r="D3867" s="3">
        <v>5500.0024400000002</v>
      </c>
      <c r="E3867" s="3" t="s">
        <v>1849</v>
      </c>
    </row>
    <row r="3868" spans="1:5" x14ac:dyDescent="0.3">
      <c r="A3868" s="3">
        <v>386.6</v>
      </c>
      <c r="B3868" s="3">
        <v>11000.00488</v>
      </c>
      <c r="C3868" s="3" t="s">
        <v>1849</v>
      </c>
      <c r="D3868" s="3">
        <v>5500.0024400000002</v>
      </c>
      <c r="E3868" s="3" t="s">
        <v>1849</v>
      </c>
    </row>
    <row r="3869" spans="1:5" x14ac:dyDescent="0.3">
      <c r="A3869" s="3">
        <v>386.7</v>
      </c>
      <c r="B3869" s="3">
        <v>11000.00488</v>
      </c>
      <c r="C3869" s="3" t="s">
        <v>1849</v>
      </c>
      <c r="D3869" s="3">
        <v>5500.0024400000002</v>
      </c>
      <c r="E3869" s="3" t="s">
        <v>1849</v>
      </c>
    </row>
    <row r="3870" spans="1:5" x14ac:dyDescent="0.3">
      <c r="A3870" s="3">
        <v>386.80099999999999</v>
      </c>
      <c r="B3870" s="3">
        <v>11000.00488</v>
      </c>
      <c r="C3870" s="3" t="s">
        <v>1849</v>
      </c>
      <c r="D3870" s="3">
        <v>5500.0024400000002</v>
      </c>
      <c r="E3870" s="3" t="s">
        <v>1849</v>
      </c>
    </row>
    <row r="3871" spans="1:5" x14ac:dyDescent="0.3">
      <c r="A3871" s="3">
        <v>386.90100000000001</v>
      </c>
      <c r="B3871" s="3">
        <v>11000.00488</v>
      </c>
      <c r="C3871" s="3" t="s">
        <v>1849</v>
      </c>
      <c r="D3871" s="3">
        <v>5500.0024400000002</v>
      </c>
      <c r="E3871" s="3" t="s">
        <v>1849</v>
      </c>
    </row>
    <row r="3872" spans="1:5" x14ac:dyDescent="0.3">
      <c r="A3872" s="3">
        <v>387.01499999999999</v>
      </c>
      <c r="B3872" s="3">
        <v>11000.00488</v>
      </c>
      <c r="C3872" s="3" t="s">
        <v>1849</v>
      </c>
      <c r="D3872" s="3">
        <v>5500.0024400000002</v>
      </c>
      <c r="E3872" s="3" t="s">
        <v>1849</v>
      </c>
    </row>
    <row r="3873" spans="1:5" x14ac:dyDescent="0.3">
      <c r="A3873" s="3">
        <v>387.101</v>
      </c>
      <c r="B3873" s="3">
        <v>11000.00488</v>
      </c>
      <c r="C3873" s="3" t="s">
        <v>1849</v>
      </c>
      <c r="D3873" s="3">
        <v>5500.0024400000002</v>
      </c>
      <c r="E3873" s="3" t="s">
        <v>1849</v>
      </c>
    </row>
    <row r="3874" spans="1:5" x14ac:dyDescent="0.3">
      <c r="A3874" s="3">
        <v>387.2</v>
      </c>
      <c r="B3874" s="3">
        <v>11000.00488</v>
      </c>
      <c r="C3874" s="3" t="s">
        <v>1849</v>
      </c>
      <c r="D3874" s="3">
        <v>5500.0024400000002</v>
      </c>
      <c r="E3874" s="3" t="s">
        <v>1849</v>
      </c>
    </row>
    <row r="3875" spans="1:5" x14ac:dyDescent="0.3">
      <c r="A3875" s="3">
        <v>387.3</v>
      </c>
      <c r="B3875" s="3">
        <v>11000.00488</v>
      </c>
      <c r="C3875" s="3" t="s">
        <v>1849</v>
      </c>
      <c r="D3875" s="3">
        <v>5500.0024400000002</v>
      </c>
      <c r="E3875" s="3" t="s">
        <v>1849</v>
      </c>
    </row>
    <row r="3876" spans="1:5" x14ac:dyDescent="0.3">
      <c r="A3876" s="3">
        <v>387.4</v>
      </c>
      <c r="B3876" s="3">
        <v>11000.00488</v>
      </c>
      <c r="C3876" s="3" t="s">
        <v>1849</v>
      </c>
      <c r="D3876" s="3">
        <v>5500.0024400000002</v>
      </c>
      <c r="E3876" s="3" t="s">
        <v>1849</v>
      </c>
    </row>
    <row r="3877" spans="1:5" x14ac:dyDescent="0.3">
      <c r="A3877" s="3">
        <v>387.5</v>
      </c>
      <c r="B3877" s="3">
        <v>11000.00488</v>
      </c>
      <c r="C3877" s="3" t="s">
        <v>1849</v>
      </c>
      <c r="D3877" s="3">
        <v>5500.0024400000002</v>
      </c>
      <c r="E3877" s="3" t="s">
        <v>1849</v>
      </c>
    </row>
    <row r="3878" spans="1:5" x14ac:dyDescent="0.3">
      <c r="A3878" s="3">
        <v>387.601</v>
      </c>
      <c r="B3878" s="3">
        <v>11000.00488</v>
      </c>
      <c r="C3878" s="3" t="s">
        <v>1849</v>
      </c>
      <c r="D3878" s="3">
        <v>5500.0024400000002</v>
      </c>
      <c r="E3878" s="3" t="s">
        <v>1849</v>
      </c>
    </row>
    <row r="3879" spans="1:5" x14ac:dyDescent="0.3">
      <c r="A3879" s="3">
        <v>387.75400000000002</v>
      </c>
      <c r="B3879" s="3">
        <v>11000.00488</v>
      </c>
      <c r="C3879" s="3" t="s">
        <v>1849</v>
      </c>
      <c r="D3879" s="3">
        <v>5500.0024400000002</v>
      </c>
      <c r="E3879" s="3" t="s">
        <v>1849</v>
      </c>
    </row>
    <row r="3880" spans="1:5" x14ac:dyDescent="0.3">
      <c r="A3880" s="3">
        <v>387.83199999999999</v>
      </c>
      <c r="B3880" s="3">
        <v>11000.00488</v>
      </c>
      <c r="C3880" s="3" t="s">
        <v>1849</v>
      </c>
      <c r="D3880" s="3">
        <v>5500.0024400000002</v>
      </c>
      <c r="E3880" s="3" t="s">
        <v>1849</v>
      </c>
    </row>
    <row r="3881" spans="1:5" x14ac:dyDescent="0.3">
      <c r="A3881" s="3">
        <v>387.90100000000001</v>
      </c>
      <c r="B3881" s="3">
        <v>11000.00488</v>
      </c>
      <c r="C3881" s="3" t="s">
        <v>1849</v>
      </c>
      <c r="D3881" s="3">
        <v>5500.0024400000002</v>
      </c>
      <c r="E3881" s="3" t="s">
        <v>1849</v>
      </c>
    </row>
    <row r="3882" spans="1:5" x14ac:dyDescent="0.3">
      <c r="A3882" s="3">
        <v>388.06099999999998</v>
      </c>
      <c r="B3882" s="3">
        <v>11000.00488</v>
      </c>
      <c r="C3882" s="3" t="s">
        <v>1849</v>
      </c>
      <c r="D3882" s="3">
        <v>5500.0024400000002</v>
      </c>
      <c r="E3882" s="3" t="s">
        <v>1849</v>
      </c>
    </row>
    <row r="3883" spans="1:5" x14ac:dyDescent="0.3">
      <c r="A3883" s="3">
        <v>388.101</v>
      </c>
      <c r="B3883" s="3">
        <v>11000.00488</v>
      </c>
      <c r="C3883" s="3" t="s">
        <v>1849</v>
      </c>
      <c r="D3883" s="3">
        <v>5500.0024400000002</v>
      </c>
      <c r="E3883" s="3" t="s">
        <v>1849</v>
      </c>
    </row>
    <row r="3884" spans="1:5" x14ac:dyDescent="0.3">
      <c r="A3884" s="3">
        <v>388.2</v>
      </c>
      <c r="B3884" s="3">
        <v>11000.00488</v>
      </c>
      <c r="C3884" s="3" t="s">
        <v>1849</v>
      </c>
      <c r="D3884" s="3">
        <v>5500.0024400000002</v>
      </c>
      <c r="E3884" s="3" t="s">
        <v>1849</v>
      </c>
    </row>
    <row r="3885" spans="1:5" x14ac:dyDescent="0.3">
      <c r="A3885" s="3">
        <v>388.3</v>
      </c>
      <c r="B3885" s="3">
        <v>11000.00488</v>
      </c>
      <c r="C3885" s="3" t="s">
        <v>1849</v>
      </c>
      <c r="D3885" s="3">
        <v>5500.0024400000002</v>
      </c>
      <c r="E3885" s="3" t="s">
        <v>1849</v>
      </c>
    </row>
    <row r="3886" spans="1:5" x14ac:dyDescent="0.3">
      <c r="A3886" s="3">
        <v>388.4</v>
      </c>
      <c r="B3886" s="3">
        <v>11000.00488</v>
      </c>
      <c r="C3886" s="3" t="s">
        <v>1849</v>
      </c>
      <c r="D3886" s="3">
        <v>5500.0024400000002</v>
      </c>
      <c r="E3886" s="3" t="s">
        <v>1849</v>
      </c>
    </row>
    <row r="3887" spans="1:5" x14ac:dyDescent="0.3">
      <c r="A3887" s="3">
        <v>388.5</v>
      </c>
      <c r="B3887" s="3">
        <v>11000.00488</v>
      </c>
      <c r="C3887" s="3" t="s">
        <v>1849</v>
      </c>
      <c r="D3887" s="3">
        <v>5500.0024400000002</v>
      </c>
      <c r="E3887" s="3" t="s">
        <v>1849</v>
      </c>
    </row>
    <row r="3888" spans="1:5" x14ac:dyDescent="0.3">
      <c r="A3888" s="3">
        <v>388.72</v>
      </c>
      <c r="B3888" s="3">
        <v>11000.00488</v>
      </c>
      <c r="C3888" s="3" t="s">
        <v>1849</v>
      </c>
      <c r="D3888" s="3">
        <v>5500.0024400000002</v>
      </c>
      <c r="E3888" s="3" t="s">
        <v>1849</v>
      </c>
    </row>
    <row r="3889" spans="1:5" x14ac:dyDescent="0.3">
      <c r="A3889" s="3">
        <v>388.721</v>
      </c>
      <c r="B3889" s="3">
        <v>11000.00488</v>
      </c>
      <c r="C3889" s="3" t="s">
        <v>1849</v>
      </c>
      <c r="D3889" s="3">
        <v>5500.0024400000002</v>
      </c>
      <c r="E3889" s="3" t="s">
        <v>1849</v>
      </c>
    </row>
    <row r="3890" spans="1:5" x14ac:dyDescent="0.3">
      <c r="A3890" s="3">
        <v>388.8</v>
      </c>
      <c r="B3890" s="3">
        <v>11000.00488</v>
      </c>
      <c r="C3890" s="3" t="s">
        <v>1849</v>
      </c>
      <c r="D3890" s="3">
        <v>5500.0024400000002</v>
      </c>
      <c r="E3890" s="3" t="s">
        <v>1849</v>
      </c>
    </row>
    <row r="3891" spans="1:5" x14ac:dyDescent="0.3">
      <c r="A3891" s="3">
        <v>388.96300000000002</v>
      </c>
      <c r="B3891" s="3">
        <v>11000.00488</v>
      </c>
      <c r="C3891" s="3" t="s">
        <v>1849</v>
      </c>
      <c r="D3891" s="3">
        <v>5500.0024400000002</v>
      </c>
      <c r="E3891" s="3" t="s">
        <v>1849</v>
      </c>
    </row>
    <row r="3892" spans="1:5" x14ac:dyDescent="0.3">
      <c r="A3892" s="3">
        <v>389.00099999999998</v>
      </c>
      <c r="B3892" s="3">
        <v>11000.00488</v>
      </c>
      <c r="C3892" s="3" t="s">
        <v>1849</v>
      </c>
      <c r="D3892" s="3">
        <v>5500.0024400000002</v>
      </c>
      <c r="E3892" s="3" t="s">
        <v>1849</v>
      </c>
    </row>
    <row r="3893" spans="1:5" x14ac:dyDescent="0.3">
      <c r="A3893" s="3">
        <v>389.1</v>
      </c>
      <c r="B3893" s="3">
        <v>11000.00488</v>
      </c>
      <c r="C3893" s="3" t="s">
        <v>1849</v>
      </c>
      <c r="D3893" s="3">
        <v>5500.0024400000002</v>
      </c>
      <c r="E3893" s="3" t="s">
        <v>1849</v>
      </c>
    </row>
    <row r="3894" spans="1:5" x14ac:dyDescent="0.3">
      <c r="A3894" s="3">
        <v>389.2</v>
      </c>
      <c r="B3894" s="3">
        <v>11000.00488</v>
      </c>
      <c r="C3894" s="3" t="s">
        <v>1849</v>
      </c>
      <c r="D3894" s="3">
        <v>5500.0024400000002</v>
      </c>
      <c r="E3894" s="3" t="s">
        <v>1849</v>
      </c>
    </row>
    <row r="3895" spans="1:5" x14ac:dyDescent="0.3">
      <c r="A3895" s="3">
        <v>389.3</v>
      </c>
      <c r="B3895" s="3">
        <v>11000.00488</v>
      </c>
      <c r="C3895" s="3" t="s">
        <v>1849</v>
      </c>
      <c r="D3895" s="3">
        <v>5500.0024400000002</v>
      </c>
      <c r="E3895" s="3" t="s">
        <v>1849</v>
      </c>
    </row>
    <row r="3896" spans="1:5" x14ac:dyDescent="0.3">
      <c r="A3896" s="3">
        <v>389.4</v>
      </c>
      <c r="B3896" s="3">
        <v>11000.00488</v>
      </c>
      <c r="C3896" s="3" t="s">
        <v>1849</v>
      </c>
      <c r="D3896" s="3">
        <v>5500.0024400000002</v>
      </c>
      <c r="E3896" s="3" t="s">
        <v>1849</v>
      </c>
    </row>
    <row r="3897" spans="1:5" x14ac:dyDescent="0.3">
      <c r="A3897" s="3">
        <v>389.54399999999998</v>
      </c>
      <c r="B3897" s="3">
        <v>11000.00488</v>
      </c>
      <c r="C3897" s="3" t="s">
        <v>1849</v>
      </c>
      <c r="D3897" s="3">
        <v>5500.0024400000002</v>
      </c>
      <c r="E3897" s="3" t="s">
        <v>1849</v>
      </c>
    </row>
    <row r="3898" spans="1:5" x14ac:dyDescent="0.3">
      <c r="A3898" s="3">
        <v>389.6</v>
      </c>
      <c r="B3898" s="3">
        <v>11000.00488</v>
      </c>
      <c r="C3898" s="3" t="s">
        <v>1849</v>
      </c>
      <c r="D3898" s="3">
        <v>5500.0024400000002</v>
      </c>
      <c r="E3898" s="3" t="s">
        <v>1849</v>
      </c>
    </row>
    <row r="3899" spans="1:5" x14ac:dyDescent="0.3">
      <c r="A3899" s="3">
        <v>389.7</v>
      </c>
      <c r="B3899" s="3">
        <v>11000.00488</v>
      </c>
      <c r="C3899" s="3" t="s">
        <v>1849</v>
      </c>
      <c r="D3899" s="3">
        <v>5500.0024400000002</v>
      </c>
      <c r="E3899" s="3" t="s">
        <v>1849</v>
      </c>
    </row>
    <row r="3900" spans="1:5" x14ac:dyDescent="0.3">
      <c r="A3900" s="3">
        <v>389.8</v>
      </c>
      <c r="B3900" s="3">
        <v>11000.00488</v>
      </c>
      <c r="C3900" s="3" t="s">
        <v>1849</v>
      </c>
      <c r="D3900" s="3">
        <v>5500.0024400000002</v>
      </c>
      <c r="E3900" s="3" t="s">
        <v>1849</v>
      </c>
    </row>
    <row r="3901" spans="1:5" x14ac:dyDescent="0.3">
      <c r="A3901" s="3">
        <v>389.9</v>
      </c>
      <c r="B3901" s="3">
        <v>11000.00488</v>
      </c>
      <c r="C3901" s="3" t="s">
        <v>1849</v>
      </c>
      <c r="D3901" s="3">
        <v>5500.0024400000002</v>
      </c>
      <c r="E3901" s="3" t="s">
        <v>1849</v>
      </c>
    </row>
    <row r="3902" spans="1:5" x14ac:dyDescent="0.3">
      <c r="A3902" s="3">
        <v>390.02699999999999</v>
      </c>
      <c r="B3902" s="3">
        <v>11000.00488</v>
      </c>
      <c r="C3902" s="3" t="s">
        <v>1849</v>
      </c>
      <c r="D3902" s="3">
        <v>5500.0024400000002</v>
      </c>
      <c r="E3902" s="3" t="s">
        <v>1849</v>
      </c>
    </row>
    <row r="3903" spans="1:5" x14ac:dyDescent="0.3">
      <c r="A3903" s="3">
        <v>390.18099999999998</v>
      </c>
      <c r="B3903" s="3">
        <v>11000.00488</v>
      </c>
      <c r="C3903" s="3" t="s">
        <v>1849</v>
      </c>
      <c r="D3903" s="3">
        <v>5500.0024400000002</v>
      </c>
      <c r="E3903" s="3" t="s">
        <v>1849</v>
      </c>
    </row>
    <row r="3904" spans="1:5" x14ac:dyDescent="0.3">
      <c r="A3904" s="3">
        <v>390.2</v>
      </c>
      <c r="B3904" s="3">
        <v>11000.00488</v>
      </c>
      <c r="C3904" s="3" t="s">
        <v>1849</v>
      </c>
      <c r="D3904" s="3">
        <v>5500.0024400000002</v>
      </c>
      <c r="E3904" s="3" t="s">
        <v>1849</v>
      </c>
    </row>
    <row r="3905" spans="1:5" x14ac:dyDescent="0.3">
      <c r="A3905" s="3">
        <v>390.3</v>
      </c>
      <c r="B3905" s="3">
        <v>11000.00488</v>
      </c>
      <c r="C3905" s="3" t="s">
        <v>1849</v>
      </c>
      <c r="D3905" s="3">
        <v>5500.0024400000002</v>
      </c>
      <c r="E3905" s="3" t="s">
        <v>1849</v>
      </c>
    </row>
    <row r="3906" spans="1:5" x14ac:dyDescent="0.3">
      <c r="A3906" s="3">
        <v>390.4</v>
      </c>
      <c r="B3906" s="3">
        <v>11000.00488</v>
      </c>
      <c r="C3906" s="3" t="s">
        <v>1849</v>
      </c>
      <c r="D3906" s="3">
        <v>5500.0024400000002</v>
      </c>
      <c r="E3906" s="3" t="s">
        <v>1849</v>
      </c>
    </row>
    <row r="3907" spans="1:5" x14ac:dyDescent="0.3">
      <c r="A3907" s="3">
        <v>390.5</v>
      </c>
      <c r="B3907" s="3">
        <v>11000.00488</v>
      </c>
      <c r="C3907" s="3" t="s">
        <v>1849</v>
      </c>
      <c r="D3907" s="3">
        <v>5500.0024400000002</v>
      </c>
      <c r="E3907" s="3" t="s">
        <v>1849</v>
      </c>
    </row>
    <row r="3908" spans="1:5" x14ac:dyDescent="0.3">
      <c r="A3908" s="3">
        <v>390.6</v>
      </c>
      <c r="B3908" s="3">
        <v>11000.00488</v>
      </c>
      <c r="C3908" s="3" t="s">
        <v>1849</v>
      </c>
      <c r="D3908" s="3">
        <v>5500.0024400000002</v>
      </c>
      <c r="E3908" s="3" t="s">
        <v>1849</v>
      </c>
    </row>
    <row r="3909" spans="1:5" x14ac:dyDescent="0.3">
      <c r="A3909" s="3">
        <v>390.7</v>
      </c>
      <c r="B3909" s="3">
        <v>11000.00488</v>
      </c>
      <c r="C3909" s="3" t="s">
        <v>1849</v>
      </c>
      <c r="D3909" s="3">
        <v>5500.0024400000002</v>
      </c>
      <c r="E3909" s="3" t="s">
        <v>1849</v>
      </c>
    </row>
    <row r="3910" spans="1:5" x14ac:dyDescent="0.3">
      <c r="A3910" s="3">
        <v>390.8</v>
      </c>
      <c r="B3910" s="3">
        <v>11000.00488</v>
      </c>
      <c r="C3910" s="3" t="s">
        <v>1849</v>
      </c>
      <c r="D3910" s="3">
        <v>5500.0024400000002</v>
      </c>
      <c r="E3910" s="3" t="s">
        <v>1849</v>
      </c>
    </row>
    <row r="3911" spans="1:5" x14ac:dyDescent="0.3">
      <c r="A3911" s="3">
        <v>390.9</v>
      </c>
      <c r="B3911" s="3">
        <v>11000.00488</v>
      </c>
      <c r="C3911" s="3" t="s">
        <v>1849</v>
      </c>
      <c r="D3911" s="3">
        <v>5500.0024400000002</v>
      </c>
      <c r="E3911" s="3" t="s">
        <v>1849</v>
      </c>
    </row>
    <row r="3912" spans="1:5" x14ac:dyDescent="0.3">
      <c r="A3912" s="3">
        <v>391</v>
      </c>
      <c r="B3912" s="3">
        <v>11000.00488</v>
      </c>
      <c r="C3912" s="3" t="s">
        <v>1849</v>
      </c>
      <c r="D3912" s="3">
        <v>5500.0024400000002</v>
      </c>
      <c r="E3912" s="3" t="s">
        <v>1849</v>
      </c>
    </row>
    <row r="3913" spans="1:5" x14ac:dyDescent="0.3">
      <c r="A3913" s="3">
        <v>391.1</v>
      </c>
      <c r="B3913" s="3">
        <v>11000.00488</v>
      </c>
      <c r="C3913" s="3" t="s">
        <v>1849</v>
      </c>
      <c r="D3913" s="3">
        <v>5500.0024400000002</v>
      </c>
      <c r="E3913" s="3" t="s">
        <v>1849</v>
      </c>
    </row>
    <row r="3914" spans="1:5" x14ac:dyDescent="0.3">
      <c r="A3914" s="3">
        <v>391.2</v>
      </c>
      <c r="B3914" s="3">
        <v>11000.00488</v>
      </c>
      <c r="C3914" s="3" t="s">
        <v>1849</v>
      </c>
      <c r="D3914" s="3">
        <v>5500.0024400000002</v>
      </c>
      <c r="E3914" s="3" t="s">
        <v>1849</v>
      </c>
    </row>
    <row r="3915" spans="1:5" x14ac:dyDescent="0.3">
      <c r="A3915" s="3">
        <v>391.3</v>
      </c>
      <c r="B3915" s="3">
        <v>11000.00488</v>
      </c>
      <c r="C3915" s="3" t="s">
        <v>1849</v>
      </c>
      <c r="D3915" s="3">
        <v>5500.0024400000002</v>
      </c>
      <c r="E3915" s="3" t="s">
        <v>1849</v>
      </c>
    </row>
    <row r="3916" spans="1:5" x14ac:dyDescent="0.3">
      <c r="A3916" s="3">
        <v>391.4</v>
      </c>
      <c r="B3916" s="3">
        <v>11000.00488</v>
      </c>
      <c r="C3916" s="3" t="s">
        <v>1849</v>
      </c>
      <c r="D3916" s="3">
        <v>5500.0024400000002</v>
      </c>
      <c r="E3916" s="3" t="s">
        <v>1849</v>
      </c>
    </row>
    <row r="3917" spans="1:5" x14ac:dyDescent="0.3">
      <c r="A3917" s="3">
        <v>391.5</v>
      </c>
      <c r="B3917" s="3">
        <v>11000.00488</v>
      </c>
      <c r="C3917" s="3" t="s">
        <v>1849</v>
      </c>
      <c r="D3917" s="3">
        <v>5500.0024400000002</v>
      </c>
      <c r="E3917" s="3" t="s">
        <v>1849</v>
      </c>
    </row>
    <row r="3918" spans="1:5" x14ac:dyDescent="0.3">
      <c r="A3918" s="3">
        <v>391.64699999999999</v>
      </c>
      <c r="B3918" s="3">
        <v>11000.00488</v>
      </c>
      <c r="C3918" s="3" t="s">
        <v>1849</v>
      </c>
      <c r="D3918" s="3">
        <v>5500.0024400000002</v>
      </c>
      <c r="E3918" s="3" t="s">
        <v>1849</v>
      </c>
    </row>
    <row r="3919" spans="1:5" x14ac:dyDescent="0.3">
      <c r="A3919" s="3">
        <v>391.72899999999998</v>
      </c>
      <c r="B3919" s="3">
        <v>11000.00488</v>
      </c>
      <c r="C3919" s="3" t="s">
        <v>1849</v>
      </c>
      <c r="D3919" s="3">
        <v>5500.0024400000002</v>
      </c>
      <c r="E3919" s="3" t="s">
        <v>1849</v>
      </c>
    </row>
    <row r="3920" spans="1:5" x14ac:dyDescent="0.3">
      <c r="A3920" s="3">
        <v>391.8</v>
      </c>
      <c r="B3920" s="3">
        <v>11000.00488</v>
      </c>
      <c r="C3920" s="3" t="s">
        <v>1849</v>
      </c>
      <c r="D3920" s="3">
        <v>5500.0024400000002</v>
      </c>
      <c r="E3920" s="3" t="s">
        <v>1849</v>
      </c>
    </row>
    <row r="3921" spans="1:5" x14ac:dyDescent="0.3">
      <c r="A3921" s="3">
        <v>391.9</v>
      </c>
      <c r="B3921" s="3">
        <v>11000.00488</v>
      </c>
      <c r="C3921" s="3" t="s">
        <v>1849</v>
      </c>
      <c r="D3921" s="3">
        <v>5500.0024400000002</v>
      </c>
      <c r="E3921" s="3" t="s">
        <v>1849</v>
      </c>
    </row>
    <row r="3922" spans="1:5" x14ac:dyDescent="0.3">
      <c r="A3922" s="3">
        <v>392</v>
      </c>
      <c r="B3922" s="3">
        <v>11000.00488</v>
      </c>
      <c r="C3922" s="3" t="s">
        <v>1849</v>
      </c>
      <c r="D3922" s="3">
        <v>5500.0024400000002</v>
      </c>
      <c r="E3922" s="3" t="s">
        <v>1849</v>
      </c>
    </row>
    <row r="3923" spans="1:5" x14ac:dyDescent="0.3">
      <c r="A3923" s="3">
        <v>392.1</v>
      </c>
      <c r="B3923" s="3">
        <v>11000.00488</v>
      </c>
      <c r="C3923" s="3" t="s">
        <v>1849</v>
      </c>
      <c r="D3923" s="3">
        <v>5500.0024400000002</v>
      </c>
      <c r="E3923" s="3" t="s">
        <v>1849</v>
      </c>
    </row>
    <row r="3924" spans="1:5" x14ac:dyDescent="0.3">
      <c r="A3924" s="3">
        <v>392.2</v>
      </c>
      <c r="B3924" s="3">
        <v>11000.00488</v>
      </c>
      <c r="C3924" s="3" t="s">
        <v>1849</v>
      </c>
      <c r="D3924" s="3">
        <v>5500.0024400000002</v>
      </c>
      <c r="E3924" s="3" t="s">
        <v>1849</v>
      </c>
    </row>
    <row r="3925" spans="1:5" x14ac:dyDescent="0.3">
      <c r="A3925" s="3">
        <v>392.3</v>
      </c>
      <c r="B3925" s="3">
        <v>11000.00488</v>
      </c>
      <c r="C3925" s="3" t="s">
        <v>1849</v>
      </c>
      <c r="D3925" s="3">
        <v>5500.0024400000002</v>
      </c>
      <c r="E3925" s="3" t="s">
        <v>1849</v>
      </c>
    </row>
    <row r="3926" spans="1:5" x14ac:dyDescent="0.3">
      <c r="A3926" s="3">
        <v>392.40100000000001</v>
      </c>
      <c r="B3926" s="3">
        <v>11000.00488</v>
      </c>
      <c r="C3926" s="3" t="s">
        <v>1849</v>
      </c>
      <c r="D3926" s="3">
        <v>5500.0024400000002</v>
      </c>
      <c r="E3926" s="3" t="s">
        <v>1849</v>
      </c>
    </row>
    <row r="3927" spans="1:5" x14ac:dyDescent="0.3">
      <c r="A3927" s="3">
        <v>392.50099999999998</v>
      </c>
      <c r="B3927" s="3">
        <v>11000.00488</v>
      </c>
      <c r="C3927" s="3" t="s">
        <v>1849</v>
      </c>
      <c r="D3927" s="3">
        <v>5500.0024400000002</v>
      </c>
      <c r="E3927" s="3" t="s">
        <v>1849</v>
      </c>
    </row>
    <row r="3928" spans="1:5" x14ac:dyDescent="0.3">
      <c r="A3928" s="3">
        <v>392.601</v>
      </c>
      <c r="B3928" s="3">
        <v>11000.00488</v>
      </c>
      <c r="C3928" s="3" t="s">
        <v>1849</v>
      </c>
      <c r="D3928" s="3">
        <v>5500.0024400000002</v>
      </c>
      <c r="E3928" s="3" t="s">
        <v>1849</v>
      </c>
    </row>
    <row r="3929" spans="1:5" x14ac:dyDescent="0.3">
      <c r="A3929" s="3">
        <v>392.70100000000002</v>
      </c>
      <c r="B3929" s="3">
        <v>11000.00488</v>
      </c>
      <c r="C3929" s="3" t="s">
        <v>1849</v>
      </c>
      <c r="D3929" s="3">
        <v>5500.0024400000002</v>
      </c>
      <c r="E3929" s="3" t="s">
        <v>1849</v>
      </c>
    </row>
    <row r="3930" spans="1:5" x14ac:dyDescent="0.3">
      <c r="A3930" s="3">
        <v>392.84800000000001</v>
      </c>
      <c r="B3930" s="3">
        <v>11000.00488</v>
      </c>
      <c r="C3930" s="3" t="s">
        <v>1849</v>
      </c>
      <c r="D3930" s="3">
        <v>5500.0024400000002</v>
      </c>
      <c r="E3930" s="3" t="s">
        <v>1849</v>
      </c>
    </row>
    <row r="3931" spans="1:5" x14ac:dyDescent="0.3">
      <c r="A3931" s="3">
        <v>392.90699999999998</v>
      </c>
      <c r="B3931" s="3">
        <v>11000.00488</v>
      </c>
      <c r="C3931" s="3" t="s">
        <v>1849</v>
      </c>
      <c r="D3931" s="3">
        <v>5500.0024400000002</v>
      </c>
      <c r="E3931" s="3" t="s">
        <v>1849</v>
      </c>
    </row>
    <row r="3932" spans="1:5" x14ac:dyDescent="0.3">
      <c r="A3932" s="3">
        <v>393</v>
      </c>
      <c r="B3932" s="3">
        <v>11000.00488</v>
      </c>
      <c r="C3932" s="3" t="s">
        <v>1849</v>
      </c>
      <c r="D3932" s="3">
        <v>5500.0024400000002</v>
      </c>
      <c r="E3932" s="3" t="s">
        <v>1849</v>
      </c>
    </row>
    <row r="3933" spans="1:5" x14ac:dyDescent="0.3">
      <c r="A3933" s="3">
        <v>393.1</v>
      </c>
      <c r="B3933" s="3">
        <v>11000.00488</v>
      </c>
      <c r="C3933" s="3" t="s">
        <v>1849</v>
      </c>
      <c r="D3933" s="3">
        <v>5500.0024400000002</v>
      </c>
      <c r="E3933" s="3" t="s">
        <v>1849</v>
      </c>
    </row>
    <row r="3934" spans="1:5" x14ac:dyDescent="0.3">
      <c r="A3934" s="3">
        <v>393.2</v>
      </c>
      <c r="B3934" s="3">
        <v>11000.00488</v>
      </c>
      <c r="C3934" s="3" t="s">
        <v>1849</v>
      </c>
      <c r="D3934" s="3">
        <v>5500.0024400000002</v>
      </c>
      <c r="E3934" s="3" t="s">
        <v>1849</v>
      </c>
    </row>
    <row r="3935" spans="1:5" x14ac:dyDescent="0.3">
      <c r="A3935" s="3">
        <v>393.3</v>
      </c>
      <c r="B3935" s="3">
        <v>11000.00488</v>
      </c>
      <c r="C3935" s="3" t="s">
        <v>1849</v>
      </c>
      <c r="D3935" s="3">
        <v>5500.0024400000002</v>
      </c>
      <c r="E3935" s="3" t="s">
        <v>1849</v>
      </c>
    </row>
    <row r="3936" spans="1:5" x14ac:dyDescent="0.3">
      <c r="A3936" s="3">
        <v>393.404</v>
      </c>
      <c r="B3936" s="3">
        <v>11000.00488</v>
      </c>
      <c r="C3936" s="3" t="s">
        <v>1849</v>
      </c>
      <c r="D3936" s="3">
        <v>5500.0024400000002</v>
      </c>
      <c r="E3936" s="3" t="s">
        <v>1849</v>
      </c>
    </row>
    <row r="3937" spans="1:5" x14ac:dyDescent="0.3">
      <c r="A3937" s="3">
        <v>393.51799999999997</v>
      </c>
      <c r="B3937" s="3">
        <v>11000.00488</v>
      </c>
      <c r="C3937" s="3" t="s">
        <v>1849</v>
      </c>
      <c r="D3937" s="3">
        <v>5500.0024400000002</v>
      </c>
      <c r="E3937" s="3" t="s">
        <v>1849</v>
      </c>
    </row>
    <row r="3938" spans="1:5" x14ac:dyDescent="0.3">
      <c r="A3938" s="3">
        <v>393.6</v>
      </c>
      <c r="B3938" s="3">
        <v>11000.00488</v>
      </c>
      <c r="C3938" s="3" t="s">
        <v>1849</v>
      </c>
      <c r="D3938" s="3">
        <v>5500.0024400000002</v>
      </c>
      <c r="E3938" s="3" t="s">
        <v>1849</v>
      </c>
    </row>
    <row r="3939" spans="1:5" x14ac:dyDescent="0.3">
      <c r="A3939" s="3">
        <v>393.7</v>
      </c>
      <c r="B3939" s="3">
        <v>11000.00488</v>
      </c>
      <c r="C3939" s="3" t="s">
        <v>1849</v>
      </c>
      <c r="D3939" s="3">
        <v>5500.0024400000002</v>
      </c>
      <c r="E3939" s="3" t="s">
        <v>1849</v>
      </c>
    </row>
    <row r="3940" spans="1:5" x14ac:dyDescent="0.3">
      <c r="A3940" s="3">
        <v>393.8</v>
      </c>
      <c r="B3940" s="3">
        <v>11000.00488</v>
      </c>
      <c r="C3940" s="3" t="s">
        <v>1849</v>
      </c>
      <c r="D3940" s="3">
        <v>5500.0024400000002</v>
      </c>
      <c r="E3940" s="3" t="s">
        <v>1849</v>
      </c>
    </row>
    <row r="3941" spans="1:5" x14ac:dyDescent="0.3">
      <c r="A3941" s="3">
        <v>393.9</v>
      </c>
      <c r="B3941" s="3">
        <v>11000.00488</v>
      </c>
      <c r="C3941" s="3" t="s">
        <v>1849</v>
      </c>
      <c r="D3941" s="3">
        <v>5500.0024400000002</v>
      </c>
      <c r="E3941" s="3" t="s">
        <v>1849</v>
      </c>
    </row>
    <row r="3942" spans="1:5" x14ac:dyDescent="0.3">
      <c r="A3942" s="3">
        <v>394.00099999999998</v>
      </c>
      <c r="B3942" s="3">
        <v>11000.00488</v>
      </c>
      <c r="C3942" s="3" t="s">
        <v>1849</v>
      </c>
      <c r="D3942" s="3">
        <v>5500.0024400000002</v>
      </c>
      <c r="E3942" s="3" t="s">
        <v>1849</v>
      </c>
    </row>
    <row r="3943" spans="1:5" x14ac:dyDescent="0.3">
      <c r="A3943" s="3">
        <v>394.1</v>
      </c>
      <c r="B3943" s="3">
        <v>11000.00488</v>
      </c>
      <c r="C3943" s="3" t="s">
        <v>1849</v>
      </c>
      <c r="D3943" s="3">
        <v>5500.0024400000002</v>
      </c>
      <c r="E3943" s="3" t="s">
        <v>1849</v>
      </c>
    </row>
    <row r="3944" spans="1:5" x14ac:dyDescent="0.3">
      <c r="A3944" s="3">
        <v>394.2</v>
      </c>
      <c r="B3944" s="3">
        <v>11000.00488</v>
      </c>
      <c r="C3944" s="3" t="s">
        <v>1849</v>
      </c>
      <c r="D3944" s="3">
        <v>5500.0024400000002</v>
      </c>
      <c r="E3944" s="3" t="s">
        <v>1849</v>
      </c>
    </row>
    <row r="3945" spans="1:5" x14ac:dyDescent="0.3">
      <c r="A3945" s="3">
        <v>394.3</v>
      </c>
      <c r="B3945" s="3">
        <v>11000.00488</v>
      </c>
      <c r="C3945" s="3" t="s">
        <v>1849</v>
      </c>
      <c r="D3945" s="3">
        <v>5500.0024400000002</v>
      </c>
      <c r="E3945" s="3" t="s">
        <v>1849</v>
      </c>
    </row>
    <row r="3946" spans="1:5" x14ac:dyDescent="0.3">
      <c r="A3946" s="3">
        <v>394.4</v>
      </c>
      <c r="B3946" s="3">
        <v>11000.00488</v>
      </c>
      <c r="C3946" s="3" t="s">
        <v>1849</v>
      </c>
      <c r="D3946" s="3">
        <v>5500.0024400000002</v>
      </c>
      <c r="E3946" s="3" t="s">
        <v>1849</v>
      </c>
    </row>
    <row r="3947" spans="1:5" x14ac:dyDescent="0.3">
      <c r="A3947" s="3">
        <v>394.5</v>
      </c>
      <c r="B3947" s="3">
        <v>11000.00488</v>
      </c>
      <c r="C3947" s="3" t="s">
        <v>1849</v>
      </c>
      <c r="D3947" s="3">
        <v>5500.0024400000002</v>
      </c>
      <c r="E3947" s="3" t="s">
        <v>1849</v>
      </c>
    </row>
    <row r="3948" spans="1:5" x14ac:dyDescent="0.3">
      <c r="A3948" s="3">
        <v>394.6</v>
      </c>
      <c r="B3948" s="3">
        <v>11000.00488</v>
      </c>
      <c r="C3948" s="3" t="s">
        <v>1849</v>
      </c>
      <c r="D3948" s="3">
        <v>5500.0024400000002</v>
      </c>
      <c r="E3948" s="3" t="s">
        <v>1849</v>
      </c>
    </row>
    <row r="3949" spans="1:5" x14ac:dyDescent="0.3">
      <c r="A3949" s="3">
        <v>394.7</v>
      </c>
      <c r="B3949" s="3">
        <v>11000.00488</v>
      </c>
      <c r="C3949" s="3" t="s">
        <v>1849</v>
      </c>
      <c r="D3949" s="3">
        <v>5500.0024400000002</v>
      </c>
      <c r="E3949" s="3" t="s">
        <v>1849</v>
      </c>
    </row>
    <row r="3950" spans="1:5" x14ac:dyDescent="0.3">
      <c r="A3950" s="3">
        <v>394.82400000000001</v>
      </c>
      <c r="B3950" s="3">
        <v>11000.00488</v>
      </c>
      <c r="C3950" s="3" t="s">
        <v>1849</v>
      </c>
      <c r="D3950" s="3">
        <v>5500.0024400000002</v>
      </c>
      <c r="E3950" s="3" t="s">
        <v>1849</v>
      </c>
    </row>
    <row r="3951" spans="1:5" x14ac:dyDescent="0.3">
      <c r="A3951" s="3">
        <v>394.983</v>
      </c>
      <c r="B3951" s="3">
        <v>11000.00488</v>
      </c>
      <c r="C3951" s="3" t="s">
        <v>1849</v>
      </c>
      <c r="D3951" s="3">
        <v>5500.0024400000002</v>
      </c>
      <c r="E3951" s="3" t="s">
        <v>1849</v>
      </c>
    </row>
    <row r="3952" spans="1:5" x14ac:dyDescent="0.3">
      <c r="A3952" s="3">
        <v>395</v>
      </c>
      <c r="B3952" s="3">
        <v>11000.00488</v>
      </c>
      <c r="C3952" s="3" t="s">
        <v>1849</v>
      </c>
      <c r="D3952" s="3">
        <v>5500.0024400000002</v>
      </c>
      <c r="E3952" s="3" t="s">
        <v>1849</v>
      </c>
    </row>
    <row r="3953" spans="1:5" x14ac:dyDescent="0.3">
      <c r="A3953" s="3">
        <v>395.1</v>
      </c>
      <c r="B3953" s="3">
        <v>11000.00488</v>
      </c>
      <c r="C3953" s="3" t="s">
        <v>1849</v>
      </c>
      <c r="D3953" s="3">
        <v>5500.0024400000002</v>
      </c>
      <c r="E3953" s="3" t="s">
        <v>1849</v>
      </c>
    </row>
    <row r="3954" spans="1:5" x14ac:dyDescent="0.3">
      <c r="A3954" s="3">
        <v>395.2</v>
      </c>
      <c r="B3954" s="3">
        <v>11000.00488</v>
      </c>
      <c r="C3954" s="3" t="s">
        <v>1849</v>
      </c>
      <c r="D3954" s="3">
        <v>5500.0024400000002</v>
      </c>
      <c r="E3954" s="3" t="s">
        <v>1849</v>
      </c>
    </row>
    <row r="3955" spans="1:5" x14ac:dyDescent="0.3">
      <c r="A3955" s="3">
        <v>395.30099999999999</v>
      </c>
      <c r="B3955" s="3">
        <v>11000.00488</v>
      </c>
      <c r="C3955" s="3" t="s">
        <v>1849</v>
      </c>
      <c r="D3955" s="3">
        <v>5500.0024400000002</v>
      </c>
      <c r="E3955" s="3" t="s">
        <v>1849</v>
      </c>
    </row>
    <row r="3956" spans="1:5" x14ac:dyDescent="0.3">
      <c r="A3956" s="3">
        <v>395.4</v>
      </c>
      <c r="B3956" s="3">
        <v>11000.00488</v>
      </c>
      <c r="C3956" s="3" t="s">
        <v>1849</v>
      </c>
      <c r="D3956" s="3">
        <v>5500.0024400000002</v>
      </c>
      <c r="E3956" s="3" t="s">
        <v>1849</v>
      </c>
    </row>
    <row r="3957" spans="1:5" x14ac:dyDescent="0.3">
      <c r="A3957" s="3">
        <v>395.5</v>
      </c>
      <c r="B3957" s="3">
        <v>11000.00488</v>
      </c>
      <c r="C3957" s="3" t="s">
        <v>1849</v>
      </c>
      <c r="D3957" s="3">
        <v>5500.0024400000002</v>
      </c>
      <c r="E3957" s="3" t="s">
        <v>1849</v>
      </c>
    </row>
    <row r="3958" spans="1:5" x14ac:dyDescent="0.3">
      <c r="A3958" s="3">
        <v>395.6</v>
      </c>
      <c r="B3958" s="3">
        <v>11000.00488</v>
      </c>
      <c r="C3958" s="3" t="s">
        <v>1849</v>
      </c>
      <c r="D3958" s="3">
        <v>5500.0024400000002</v>
      </c>
      <c r="E3958" s="3" t="s">
        <v>1849</v>
      </c>
    </row>
    <row r="3959" spans="1:5" x14ac:dyDescent="0.3">
      <c r="A3959" s="3">
        <v>395.7</v>
      </c>
      <c r="B3959" s="3">
        <v>11000.00488</v>
      </c>
      <c r="C3959" s="3" t="s">
        <v>1849</v>
      </c>
      <c r="D3959" s="3">
        <v>5500.0024400000002</v>
      </c>
      <c r="E3959" s="3" t="s">
        <v>1849</v>
      </c>
    </row>
    <row r="3960" spans="1:5" x14ac:dyDescent="0.3">
      <c r="A3960" s="3">
        <v>395.8</v>
      </c>
      <c r="B3960" s="3">
        <v>11000.00488</v>
      </c>
      <c r="C3960" s="3" t="s">
        <v>1849</v>
      </c>
      <c r="D3960" s="3">
        <v>5500.0024400000002</v>
      </c>
      <c r="E3960" s="3" t="s">
        <v>1849</v>
      </c>
    </row>
    <row r="3961" spans="1:5" x14ac:dyDescent="0.3">
      <c r="A3961" s="3">
        <v>395.9</v>
      </c>
      <c r="B3961" s="3">
        <v>11000.00488</v>
      </c>
      <c r="C3961" s="3" t="s">
        <v>1849</v>
      </c>
      <c r="D3961" s="3">
        <v>5500.0024400000002</v>
      </c>
      <c r="E3961" s="3" t="s">
        <v>1849</v>
      </c>
    </row>
    <row r="3962" spans="1:5" x14ac:dyDescent="0.3">
      <c r="A3962" s="3">
        <v>396</v>
      </c>
      <c r="B3962" s="3">
        <v>11000.00488</v>
      </c>
      <c r="C3962" s="3" t="s">
        <v>1849</v>
      </c>
      <c r="D3962" s="3">
        <v>5500.0024400000002</v>
      </c>
      <c r="E3962" s="3" t="s">
        <v>1849</v>
      </c>
    </row>
    <row r="3963" spans="1:5" x14ac:dyDescent="0.3">
      <c r="A3963" s="3">
        <v>396.1</v>
      </c>
      <c r="B3963" s="3">
        <v>11000.00488</v>
      </c>
      <c r="C3963" s="3" t="s">
        <v>1849</v>
      </c>
      <c r="D3963" s="3">
        <v>5500.0024400000002</v>
      </c>
      <c r="E3963" s="3" t="s">
        <v>1849</v>
      </c>
    </row>
    <row r="3964" spans="1:5" x14ac:dyDescent="0.3">
      <c r="A3964" s="3">
        <v>396.2</v>
      </c>
      <c r="B3964" s="3">
        <v>11000.00488</v>
      </c>
      <c r="C3964" s="3" t="s">
        <v>1849</v>
      </c>
      <c r="D3964" s="3">
        <v>5500.0024400000002</v>
      </c>
      <c r="E3964" s="3" t="s">
        <v>1849</v>
      </c>
    </row>
    <row r="3965" spans="1:5" x14ac:dyDescent="0.3">
      <c r="A3965" s="3">
        <v>396.3</v>
      </c>
      <c r="B3965" s="3">
        <v>11000.00488</v>
      </c>
      <c r="C3965" s="3" t="s">
        <v>1849</v>
      </c>
      <c r="D3965" s="3">
        <v>5500.0024400000002</v>
      </c>
      <c r="E3965" s="3" t="s">
        <v>1849</v>
      </c>
    </row>
    <row r="3966" spans="1:5" x14ac:dyDescent="0.3">
      <c r="A3966" s="3">
        <v>396.4</v>
      </c>
      <c r="B3966" s="3">
        <v>11000.00488</v>
      </c>
      <c r="C3966" s="3" t="s">
        <v>1849</v>
      </c>
      <c r="D3966" s="3">
        <v>5500.0024400000002</v>
      </c>
      <c r="E3966" s="3" t="s">
        <v>1849</v>
      </c>
    </row>
    <row r="3967" spans="1:5" x14ac:dyDescent="0.3">
      <c r="A3967" s="3">
        <v>396.5</v>
      </c>
      <c r="B3967" s="3">
        <v>11000.00488</v>
      </c>
      <c r="C3967" s="3" t="s">
        <v>1849</v>
      </c>
      <c r="D3967" s="3">
        <v>5500.0024400000002</v>
      </c>
      <c r="E3967" s="3" t="s">
        <v>1849</v>
      </c>
    </row>
    <row r="3968" spans="1:5" x14ac:dyDescent="0.3">
      <c r="A3968" s="3">
        <v>396.6</v>
      </c>
      <c r="B3968" s="3">
        <v>11000.00488</v>
      </c>
      <c r="C3968" s="3" t="s">
        <v>1849</v>
      </c>
      <c r="D3968" s="3">
        <v>5500.0024400000002</v>
      </c>
      <c r="E3968" s="3" t="s">
        <v>1849</v>
      </c>
    </row>
    <row r="3969" spans="1:5" x14ac:dyDescent="0.3">
      <c r="A3969" s="3">
        <v>396.7</v>
      </c>
      <c r="B3969" s="3">
        <v>11000.00488</v>
      </c>
      <c r="C3969" s="3" t="s">
        <v>1849</v>
      </c>
      <c r="D3969" s="3">
        <v>5500.0024400000002</v>
      </c>
      <c r="E3969" s="3" t="s">
        <v>1849</v>
      </c>
    </row>
    <row r="3970" spans="1:5" x14ac:dyDescent="0.3">
      <c r="A3970" s="3">
        <v>396.8</v>
      </c>
      <c r="B3970" s="3">
        <v>11000.00488</v>
      </c>
      <c r="C3970" s="3" t="s">
        <v>1849</v>
      </c>
      <c r="D3970" s="3">
        <v>5500.0024400000002</v>
      </c>
      <c r="E3970" s="3" t="s">
        <v>1849</v>
      </c>
    </row>
    <row r="3971" spans="1:5" x14ac:dyDescent="0.3">
      <c r="A3971" s="3">
        <v>396.9</v>
      </c>
      <c r="B3971" s="3">
        <v>11000.00488</v>
      </c>
      <c r="C3971" s="3" t="s">
        <v>1849</v>
      </c>
      <c r="D3971" s="3">
        <v>5500.0024400000002</v>
      </c>
      <c r="E3971" s="3" t="s">
        <v>1849</v>
      </c>
    </row>
    <row r="3972" spans="1:5" x14ac:dyDescent="0.3">
      <c r="A3972" s="3">
        <v>397</v>
      </c>
      <c r="B3972" s="3">
        <v>11000.00488</v>
      </c>
      <c r="C3972" s="3" t="s">
        <v>1849</v>
      </c>
      <c r="D3972" s="3">
        <v>5500.0024400000002</v>
      </c>
      <c r="E3972" s="3" t="s">
        <v>1849</v>
      </c>
    </row>
    <row r="3973" spans="1:5" x14ac:dyDescent="0.3">
      <c r="A3973" s="3">
        <v>397.1</v>
      </c>
      <c r="B3973" s="3">
        <v>11000.00488</v>
      </c>
      <c r="C3973" s="3" t="s">
        <v>1849</v>
      </c>
      <c r="D3973" s="3">
        <v>5500.0024400000002</v>
      </c>
      <c r="E3973" s="3" t="s">
        <v>1849</v>
      </c>
    </row>
    <row r="3974" spans="1:5" x14ac:dyDescent="0.3">
      <c r="A3974" s="3">
        <v>397.2</v>
      </c>
      <c r="B3974" s="3">
        <v>11000.00488</v>
      </c>
      <c r="C3974" s="3" t="s">
        <v>1849</v>
      </c>
      <c r="D3974" s="3">
        <v>5500.0024400000002</v>
      </c>
      <c r="E3974" s="3" t="s">
        <v>1849</v>
      </c>
    </row>
    <row r="3975" spans="1:5" x14ac:dyDescent="0.3">
      <c r="A3975" s="3">
        <v>397.3</v>
      </c>
      <c r="B3975" s="3">
        <v>11000.00488</v>
      </c>
      <c r="C3975" s="3" t="s">
        <v>1849</v>
      </c>
      <c r="D3975" s="3">
        <v>5500.0024400000002</v>
      </c>
      <c r="E3975" s="3" t="s">
        <v>1849</v>
      </c>
    </row>
    <row r="3976" spans="1:5" x14ac:dyDescent="0.3">
      <c r="A3976" s="3">
        <v>397.4</v>
      </c>
      <c r="B3976" s="3">
        <v>11000.00488</v>
      </c>
      <c r="C3976" s="3" t="s">
        <v>1849</v>
      </c>
      <c r="D3976" s="3">
        <v>5500.0024400000002</v>
      </c>
      <c r="E3976" s="3" t="s">
        <v>1849</v>
      </c>
    </row>
    <row r="3977" spans="1:5" x14ac:dyDescent="0.3">
      <c r="A3977" s="3">
        <v>397.5</v>
      </c>
      <c r="B3977" s="3">
        <v>11000.00488</v>
      </c>
      <c r="C3977" s="3" t="s">
        <v>1849</v>
      </c>
      <c r="D3977" s="3">
        <v>5500.0024400000002</v>
      </c>
      <c r="E3977" s="3" t="s">
        <v>1849</v>
      </c>
    </row>
    <row r="3978" spans="1:5" x14ac:dyDescent="0.3">
      <c r="A3978" s="3">
        <v>397.6</v>
      </c>
      <c r="B3978" s="3">
        <v>11000.00488</v>
      </c>
      <c r="C3978" s="3" t="s">
        <v>1849</v>
      </c>
      <c r="D3978" s="3">
        <v>5500.0024400000002</v>
      </c>
      <c r="E3978" s="3" t="s">
        <v>1849</v>
      </c>
    </row>
    <row r="3979" spans="1:5" x14ac:dyDescent="0.3">
      <c r="A3979" s="3">
        <v>397.7</v>
      </c>
      <c r="B3979" s="3">
        <v>11000.00488</v>
      </c>
      <c r="C3979" s="3" t="s">
        <v>1849</v>
      </c>
      <c r="D3979" s="3">
        <v>5500.0024400000002</v>
      </c>
      <c r="E3979" s="3" t="s">
        <v>1849</v>
      </c>
    </row>
    <row r="3980" spans="1:5" x14ac:dyDescent="0.3">
      <c r="A3980" s="3">
        <v>397.8</v>
      </c>
      <c r="B3980" s="3">
        <v>11000.00488</v>
      </c>
      <c r="C3980" s="3" t="s">
        <v>1849</v>
      </c>
      <c r="D3980" s="3">
        <v>5500.0024400000002</v>
      </c>
      <c r="E3980" s="3" t="s">
        <v>1849</v>
      </c>
    </row>
    <row r="3981" spans="1:5" x14ac:dyDescent="0.3">
      <c r="A3981" s="3">
        <v>397.9</v>
      </c>
      <c r="B3981" s="3">
        <v>11000.00488</v>
      </c>
      <c r="C3981" s="3" t="s">
        <v>1849</v>
      </c>
      <c r="D3981" s="3">
        <v>5500.0024400000002</v>
      </c>
      <c r="E3981" s="3" t="s">
        <v>1849</v>
      </c>
    </row>
    <row r="3982" spans="1:5" x14ac:dyDescent="0.3">
      <c r="A3982" s="3">
        <v>398</v>
      </c>
      <c r="B3982" s="3">
        <v>11000.00488</v>
      </c>
      <c r="C3982" s="3" t="s">
        <v>1849</v>
      </c>
      <c r="D3982" s="3">
        <v>5500.0024400000002</v>
      </c>
      <c r="E3982" s="3" t="s">
        <v>1849</v>
      </c>
    </row>
    <row r="3983" spans="1:5" x14ac:dyDescent="0.3">
      <c r="A3983" s="3">
        <v>398.1</v>
      </c>
      <c r="B3983" s="3">
        <v>11000.00488</v>
      </c>
      <c r="C3983" s="3" t="s">
        <v>1849</v>
      </c>
      <c r="D3983" s="3">
        <v>5500.0024400000002</v>
      </c>
      <c r="E3983" s="3" t="s">
        <v>1849</v>
      </c>
    </row>
    <row r="3984" spans="1:5" x14ac:dyDescent="0.3">
      <c r="A3984" s="3">
        <v>398.2</v>
      </c>
      <c r="B3984" s="3">
        <v>11000.00488</v>
      </c>
      <c r="C3984" s="3" t="s">
        <v>1849</v>
      </c>
      <c r="D3984" s="3">
        <v>5500.0024400000002</v>
      </c>
      <c r="E3984" s="3" t="s">
        <v>1849</v>
      </c>
    </row>
    <row r="3985" spans="1:5" x14ac:dyDescent="0.3">
      <c r="A3985" s="3">
        <v>398.3</v>
      </c>
      <c r="B3985" s="3">
        <v>11000.00488</v>
      </c>
      <c r="C3985" s="3" t="s">
        <v>1849</v>
      </c>
      <c r="D3985" s="3">
        <v>5500.0024400000002</v>
      </c>
      <c r="E3985" s="3" t="s">
        <v>1849</v>
      </c>
    </row>
    <row r="3986" spans="1:5" x14ac:dyDescent="0.3">
      <c r="A3986" s="3">
        <v>398.4</v>
      </c>
      <c r="B3986" s="3">
        <v>11000.00488</v>
      </c>
      <c r="C3986" s="3" t="s">
        <v>1849</v>
      </c>
      <c r="D3986" s="3">
        <v>5500.0024400000002</v>
      </c>
      <c r="E3986" s="3" t="s">
        <v>1849</v>
      </c>
    </row>
    <row r="3987" spans="1:5" x14ac:dyDescent="0.3">
      <c r="A3987" s="3">
        <v>398.5</v>
      </c>
      <c r="B3987" s="3">
        <v>11000.00488</v>
      </c>
      <c r="C3987" s="3" t="s">
        <v>1849</v>
      </c>
      <c r="D3987" s="3">
        <v>5500.0024400000002</v>
      </c>
      <c r="E3987" s="3" t="s">
        <v>1849</v>
      </c>
    </row>
    <row r="3988" spans="1:5" x14ac:dyDescent="0.3">
      <c r="A3988" s="3">
        <v>398.6</v>
      </c>
      <c r="B3988" s="3">
        <v>11000.00488</v>
      </c>
      <c r="C3988" s="3" t="s">
        <v>1849</v>
      </c>
      <c r="D3988" s="3">
        <v>5500.0024400000002</v>
      </c>
      <c r="E3988" s="3" t="s">
        <v>1849</v>
      </c>
    </row>
    <row r="3989" spans="1:5" x14ac:dyDescent="0.3">
      <c r="A3989" s="3">
        <v>398.7</v>
      </c>
      <c r="B3989" s="3">
        <v>11000.00488</v>
      </c>
      <c r="C3989" s="3" t="s">
        <v>1849</v>
      </c>
      <c r="D3989" s="3">
        <v>5500.0024400000002</v>
      </c>
      <c r="E3989" s="3" t="s">
        <v>1849</v>
      </c>
    </row>
    <row r="3990" spans="1:5" x14ac:dyDescent="0.3">
      <c r="A3990" s="3">
        <v>398.8</v>
      </c>
      <c r="B3990" s="3">
        <v>11000.00488</v>
      </c>
      <c r="C3990" s="3" t="s">
        <v>1849</v>
      </c>
      <c r="D3990" s="3">
        <v>5500.0024400000002</v>
      </c>
      <c r="E3990" s="3" t="s">
        <v>1849</v>
      </c>
    </row>
    <row r="3991" spans="1:5" x14ac:dyDescent="0.3">
      <c r="A3991" s="3">
        <v>398.9</v>
      </c>
      <c r="B3991" s="3">
        <v>11000.00488</v>
      </c>
      <c r="C3991" s="3" t="s">
        <v>1849</v>
      </c>
      <c r="D3991" s="3">
        <v>5500.0024400000002</v>
      </c>
      <c r="E3991" s="3" t="s">
        <v>1849</v>
      </c>
    </row>
    <row r="3992" spans="1:5" x14ac:dyDescent="0.3">
      <c r="A3992" s="3">
        <v>399</v>
      </c>
      <c r="B3992" s="3">
        <v>11000.00488</v>
      </c>
      <c r="C3992" s="3" t="s">
        <v>1849</v>
      </c>
      <c r="D3992" s="3">
        <v>5500.0024400000002</v>
      </c>
      <c r="E3992" s="3" t="s">
        <v>1849</v>
      </c>
    </row>
    <row r="3993" spans="1:5" x14ac:dyDescent="0.3">
      <c r="A3993" s="3">
        <v>399.1</v>
      </c>
      <c r="B3993" s="3">
        <v>11000.00488</v>
      </c>
      <c r="C3993" s="3" t="s">
        <v>1849</v>
      </c>
      <c r="D3993" s="3">
        <v>5500.0024400000002</v>
      </c>
      <c r="E3993" s="3" t="s">
        <v>1849</v>
      </c>
    </row>
    <row r="3994" spans="1:5" x14ac:dyDescent="0.3">
      <c r="A3994" s="3">
        <v>399.2</v>
      </c>
      <c r="B3994" s="3">
        <v>11000.00488</v>
      </c>
      <c r="C3994" s="3" t="s">
        <v>1849</v>
      </c>
      <c r="D3994" s="3">
        <v>5500.0024400000002</v>
      </c>
      <c r="E3994" s="3" t="s">
        <v>1849</v>
      </c>
    </row>
    <row r="3995" spans="1:5" x14ac:dyDescent="0.3">
      <c r="A3995" s="3">
        <v>399.31299999999999</v>
      </c>
      <c r="B3995" s="3">
        <v>11000.00488</v>
      </c>
      <c r="C3995" s="3" t="s">
        <v>1849</v>
      </c>
      <c r="D3995" s="3">
        <v>5500.0024400000002</v>
      </c>
      <c r="E3995" s="3" t="s">
        <v>1849</v>
      </c>
    </row>
    <row r="3996" spans="1:5" x14ac:dyDescent="0.3">
      <c r="A3996" s="3">
        <v>399.4</v>
      </c>
      <c r="B3996" s="3">
        <v>11000.00488</v>
      </c>
      <c r="C3996" s="3" t="s">
        <v>1849</v>
      </c>
      <c r="D3996" s="3">
        <v>5500.0024400000002</v>
      </c>
      <c r="E3996" s="3" t="s">
        <v>1849</v>
      </c>
    </row>
    <row r="3997" spans="1:5" x14ac:dyDescent="0.3">
      <c r="A3997" s="3">
        <v>399.5</v>
      </c>
      <c r="B3997" s="3">
        <v>11000.00488</v>
      </c>
      <c r="C3997" s="3" t="s">
        <v>1849</v>
      </c>
      <c r="D3997" s="3">
        <v>5500.0024400000002</v>
      </c>
      <c r="E3997" s="3" t="s">
        <v>1849</v>
      </c>
    </row>
    <row r="3998" spans="1:5" x14ac:dyDescent="0.3">
      <c r="A3998" s="3">
        <v>399.6</v>
      </c>
      <c r="B3998" s="3">
        <v>11000.00488</v>
      </c>
      <c r="C3998" s="3" t="s">
        <v>1849</v>
      </c>
      <c r="D3998" s="3">
        <v>5500.0024400000002</v>
      </c>
      <c r="E3998" s="3" t="s">
        <v>1849</v>
      </c>
    </row>
    <row r="3999" spans="1:5" x14ac:dyDescent="0.3">
      <c r="A3999" s="3">
        <v>399.7</v>
      </c>
      <c r="B3999" s="3">
        <v>11000.00488</v>
      </c>
      <c r="C3999" s="3" t="s">
        <v>1849</v>
      </c>
      <c r="D3999" s="3">
        <v>5500.0024400000002</v>
      </c>
      <c r="E3999" s="3" t="s">
        <v>1849</v>
      </c>
    </row>
    <row r="4000" spans="1:5" x14ac:dyDescent="0.3">
      <c r="A4000" s="3">
        <v>399.80200000000002</v>
      </c>
      <c r="B4000" s="3">
        <v>11000.00488</v>
      </c>
      <c r="C4000" s="3" t="s">
        <v>1849</v>
      </c>
      <c r="D4000" s="3">
        <v>5500.0024400000002</v>
      </c>
      <c r="E4000" s="3" t="s">
        <v>1849</v>
      </c>
    </row>
    <row r="4001" spans="1:5" x14ac:dyDescent="0.3">
      <c r="A4001" s="3">
        <v>399.90100000000001</v>
      </c>
      <c r="B4001" s="3">
        <v>11000.00488</v>
      </c>
      <c r="C4001" s="3" t="s">
        <v>1849</v>
      </c>
      <c r="D4001" s="3">
        <v>5500.0024400000002</v>
      </c>
      <c r="E4001" s="3" t="s">
        <v>1849</v>
      </c>
    </row>
    <row r="4002" spans="1:5" x14ac:dyDescent="0.3">
      <c r="A4002" s="3">
        <v>400</v>
      </c>
      <c r="B4002" s="3">
        <v>11000.00488</v>
      </c>
      <c r="C4002" s="3" t="s">
        <v>1849</v>
      </c>
      <c r="D4002" s="3">
        <v>5500.0024400000002</v>
      </c>
      <c r="E4002" s="3" t="s">
        <v>1849</v>
      </c>
    </row>
    <row r="4003" spans="1:5" x14ac:dyDescent="0.3">
      <c r="A4003" s="3">
        <v>400.101</v>
      </c>
      <c r="B4003" s="3">
        <v>11000.00488</v>
      </c>
      <c r="C4003" s="3" t="s">
        <v>1849</v>
      </c>
      <c r="D4003" s="3">
        <v>5500.0024400000002</v>
      </c>
      <c r="E4003" s="3" t="s">
        <v>1849</v>
      </c>
    </row>
    <row r="4004" spans="1:5" x14ac:dyDescent="0.3">
      <c r="A4004" s="3">
        <v>400.22699999999998</v>
      </c>
      <c r="B4004" s="3">
        <v>11000.00488</v>
      </c>
      <c r="C4004" s="3" t="s">
        <v>1849</v>
      </c>
      <c r="D4004" s="3">
        <v>5500.0024400000002</v>
      </c>
      <c r="E4004" s="3" t="s">
        <v>1849</v>
      </c>
    </row>
    <row r="4005" spans="1:5" x14ac:dyDescent="0.3">
      <c r="A4005" s="3">
        <v>400.30099999999999</v>
      </c>
      <c r="B4005" s="3">
        <v>11000.00488</v>
      </c>
      <c r="C4005" s="3" t="s">
        <v>1849</v>
      </c>
      <c r="D4005" s="3">
        <v>5500.0024400000002</v>
      </c>
      <c r="E4005" s="3" t="s">
        <v>1849</v>
      </c>
    </row>
    <row r="4006" spans="1:5" x14ac:dyDescent="0.3">
      <c r="A4006" s="3">
        <v>400.4</v>
      </c>
      <c r="B4006" s="3">
        <v>11000.00488</v>
      </c>
      <c r="C4006" s="3" t="s">
        <v>1849</v>
      </c>
      <c r="D4006" s="3">
        <v>5500.0024400000002</v>
      </c>
      <c r="E4006" s="3" t="s">
        <v>1849</v>
      </c>
    </row>
    <row r="4007" spans="1:5" x14ac:dyDescent="0.3">
      <c r="A4007" s="3">
        <v>400.5</v>
      </c>
      <c r="B4007" s="3">
        <v>11000.00488</v>
      </c>
      <c r="C4007" s="3" t="s">
        <v>1849</v>
      </c>
      <c r="D4007" s="3">
        <v>5500.0024400000002</v>
      </c>
      <c r="E4007" s="3" t="s">
        <v>1849</v>
      </c>
    </row>
    <row r="4008" spans="1:5" x14ac:dyDescent="0.3">
      <c r="A4008" s="3">
        <v>400.6</v>
      </c>
      <c r="B4008" s="3">
        <v>11000.00488</v>
      </c>
      <c r="C4008" s="3" t="s">
        <v>1849</v>
      </c>
      <c r="D4008" s="3">
        <v>5500.0024400000002</v>
      </c>
      <c r="E4008" s="3" t="s">
        <v>1849</v>
      </c>
    </row>
    <row r="4009" spans="1:5" x14ac:dyDescent="0.3">
      <c r="A4009" s="3">
        <v>400.7</v>
      </c>
      <c r="B4009" s="3">
        <v>11000.00488</v>
      </c>
      <c r="C4009" s="3" t="s">
        <v>1849</v>
      </c>
      <c r="D4009" s="3">
        <v>5500.0024400000002</v>
      </c>
      <c r="E4009" s="3" t="s">
        <v>1849</v>
      </c>
    </row>
    <row r="4010" spans="1:5" x14ac:dyDescent="0.3">
      <c r="A4010" s="3">
        <v>400.89600000000002</v>
      </c>
      <c r="B4010" s="3">
        <v>11000.00488</v>
      </c>
      <c r="C4010" s="3" t="s">
        <v>1849</v>
      </c>
      <c r="D4010" s="3">
        <v>5500.0024400000002</v>
      </c>
      <c r="E4010" s="3" t="s">
        <v>1849</v>
      </c>
    </row>
    <row r="4011" spans="1:5" x14ac:dyDescent="0.3">
      <c r="A4011" s="3">
        <v>400.9</v>
      </c>
      <c r="B4011" s="3">
        <v>11000.00488</v>
      </c>
      <c r="C4011" s="3" t="s">
        <v>1849</v>
      </c>
      <c r="D4011" s="3">
        <v>5500.0024400000002</v>
      </c>
      <c r="E4011" s="3" t="s">
        <v>1849</v>
      </c>
    </row>
    <row r="4012" spans="1:5" x14ac:dyDescent="0.3">
      <c r="A4012" s="3">
        <v>401</v>
      </c>
      <c r="B4012" s="3">
        <v>11000.00488</v>
      </c>
      <c r="C4012" s="3" t="s">
        <v>1849</v>
      </c>
      <c r="D4012" s="3">
        <v>5500.0024400000002</v>
      </c>
      <c r="E4012" s="3" t="s">
        <v>1849</v>
      </c>
    </row>
    <row r="4013" spans="1:5" x14ac:dyDescent="0.3">
      <c r="A4013" s="3">
        <v>401.1</v>
      </c>
      <c r="B4013" s="3">
        <v>11000.00488</v>
      </c>
      <c r="C4013" s="3" t="s">
        <v>1849</v>
      </c>
      <c r="D4013" s="3">
        <v>5500.0024400000002</v>
      </c>
      <c r="E4013" s="3" t="s">
        <v>1849</v>
      </c>
    </row>
    <row r="4014" spans="1:5" x14ac:dyDescent="0.3">
      <c r="A4014" s="3">
        <v>401.2</v>
      </c>
      <c r="B4014" s="3">
        <v>11000.00488</v>
      </c>
      <c r="C4014" s="3" t="s">
        <v>1849</v>
      </c>
      <c r="D4014" s="3">
        <v>5500.0024400000002</v>
      </c>
      <c r="E4014" s="3" t="s">
        <v>1849</v>
      </c>
    </row>
    <row r="4015" spans="1:5" x14ac:dyDescent="0.3">
      <c r="A4015" s="3">
        <v>401.3</v>
      </c>
      <c r="B4015" s="3">
        <v>11000.00488</v>
      </c>
      <c r="C4015" s="3" t="s">
        <v>1849</v>
      </c>
      <c r="D4015" s="3">
        <v>5500.0024400000002</v>
      </c>
      <c r="E4015" s="3" t="s">
        <v>1849</v>
      </c>
    </row>
    <row r="4016" spans="1:5" x14ac:dyDescent="0.3">
      <c r="A4016" s="3">
        <v>401.4</v>
      </c>
      <c r="B4016" s="3">
        <v>11000.00488</v>
      </c>
      <c r="C4016" s="3" t="s">
        <v>1849</v>
      </c>
      <c r="D4016" s="3">
        <v>5500.0024400000002</v>
      </c>
      <c r="E4016" s="3" t="s">
        <v>1849</v>
      </c>
    </row>
    <row r="4017" spans="1:5" x14ac:dyDescent="0.3">
      <c r="A4017" s="3">
        <v>401.5</v>
      </c>
      <c r="B4017" s="3">
        <v>11000.00488</v>
      </c>
      <c r="C4017" s="3" t="s">
        <v>1849</v>
      </c>
      <c r="D4017" s="3">
        <v>5500.0024400000002</v>
      </c>
      <c r="E4017" s="3" t="s">
        <v>1849</v>
      </c>
    </row>
    <row r="4018" spans="1:5" x14ac:dyDescent="0.3">
      <c r="A4018" s="3">
        <v>401.6</v>
      </c>
      <c r="B4018" s="3">
        <v>11000.00488</v>
      </c>
      <c r="C4018" s="3" t="s">
        <v>1849</v>
      </c>
      <c r="D4018" s="3">
        <v>5500.0024400000002</v>
      </c>
      <c r="E4018" s="3" t="s">
        <v>1849</v>
      </c>
    </row>
    <row r="4019" spans="1:5" x14ac:dyDescent="0.3">
      <c r="A4019" s="3">
        <v>401.7</v>
      </c>
      <c r="B4019" s="3">
        <v>11000.00488</v>
      </c>
      <c r="C4019" s="3" t="s">
        <v>1849</v>
      </c>
      <c r="D4019" s="3">
        <v>5500.0024400000002</v>
      </c>
      <c r="E4019" s="3" t="s">
        <v>1849</v>
      </c>
    </row>
    <row r="4020" spans="1:5" x14ac:dyDescent="0.3">
      <c r="A4020" s="3">
        <v>401.8</v>
      </c>
      <c r="B4020" s="3">
        <v>11000.00488</v>
      </c>
      <c r="C4020" s="3" t="s">
        <v>1849</v>
      </c>
      <c r="D4020" s="3">
        <v>5500.0024400000002</v>
      </c>
      <c r="E4020" s="3" t="s">
        <v>1849</v>
      </c>
    </row>
    <row r="4021" spans="1:5" x14ac:dyDescent="0.3">
      <c r="A4021" s="3">
        <v>401.9</v>
      </c>
      <c r="B4021" s="3">
        <v>11000.00488</v>
      </c>
      <c r="C4021" s="3" t="s">
        <v>1849</v>
      </c>
      <c r="D4021" s="3">
        <v>5500.0024400000002</v>
      </c>
      <c r="E4021" s="3" t="s">
        <v>1849</v>
      </c>
    </row>
    <row r="4022" spans="1:5" x14ac:dyDescent="0.3">
      <c r="A4022" s="3">
        <v>402</v>
      </c>
      <c r="B4022" s="3">
        <v>11000.00488</v>
      </c>
      <c r="C4022" s="3" t="s">
        <v>1849</v>
      </c>
      <c r="D4022" s="3">
        <v>5500.0024400000002</v>
      </c>
      <c r="E4022" s="3" t="s">
        <v>1849</v>
      </c>
    </row>
    <row r="4023" spans="1:5" x14ac:dyDescent="0.3">
      <c r="A4023" s="3">
        <v>402.1</v>
      </c>
      <c r="B4023" s="3">
        <v>11000.00488</v>
      </c>
      <c r="C4023" s="3" t="s">
        <v>1849</v>
      </c>
      <c r="D4023" s="3">
        <v>5500.0024400000002</v>
      </c>
      <c r="E4023" s="3" t="s">
        <v>1849</v>
      </c>
    </row>
    <row r="4024" spans="1:5" x14ac:dyDescent="0.3">
      <c r="A4024" s="3">
        <v>402.2</v>
      </c>
      <c r="B4024" s="3">
        <v>11000.00488</v>
      </c>
      <c r="C4024" s="3" t="s">
        <v>1849</v>
      </c>
      <c r="D4024" s="3">
        <v>5500.0024400000002</v>
      </c>
      <c r="E4024" s="3" t="s">
        <v>1849</v>
      </c>
    </row>
    <row r="4025" spans="1:5" x14ac:dyDescent="0.3">
      <c r="A4025" s="3">
        <v>402.3</v>
      </c>
      <c r="B4025" s="3">
        <v>11000.00488</v>
      </c>
      <c r="C4025" s="3" t="s">
        <v>1849</v>
      </c>
      <c r="D4025" s="3">
        <v>5500.0024400000002</v>
      </c>
      <c r="E4025" s="3" t="s">
        <v>1849</v>
      </c>
    </row>
    <row r="4026" spans="1:5" x14ac:dyDescent="0.3">
      <c r="A4026" s="3">
        <v>402.4</v>
      </c>
      <c r="B4026" s="3">
        <v>11000.00488</v>
      </c>
      <c r="C4026" s="3" t="s">
        <v>1849</v>
      </c>
      <c r="D4026" s="3">
        <v>5500.0024400000002</v>
      </c>
      <c r="E4026" s="3" t="s">
        <v>1849</v>
      </c>
    </row>
    <row r="4027" spans="1:5" x14ac:dyDescent="0.3">
      <c r="A4027" s="3">
        <v>402.5</v>
      </c>
      <c r="B4027" s="3">
        <v>11000.00488</v>
      </c>
      <c r="C4027" s="3" t="s">
        <v>1849</v>
      </c>
      <c r="D4027" s="3">
        <v>5500.0024400000002</v>
      </c>
      <c r="E4027" s="3" t="s">
        <v>1849</v>
      </c>
    </row>
    <row r="4028" spans="1:5" x14ac:dyDescent="0.3">
      <c r="A4028" s="3">
        <v>402.6</v>
      </c>
      <c r="B4028" s="3">
        <v>11000.00488</v>
      </c>
      <c r="C4028" s="3" t="s">
        <v>1849</v>
      </c>
      <c r="D4028" s="3">
        <v>5500.0024400000002</v>
      </c>
      <c r="E4028" s="3" t="s">
        <v>1849</v>
      </c>
    </row>
    <row r="4029" spans="1:5" x14ac:dyDescent="0.3">
      <c r="A4029" s="3">
        <v>402.7</v>
      </c>
      <c r="B4029" s="3">
        <v>11000.00488</v>
      </c>
      <c r="C4029" s="3" t="s">
        <v>1849</v>
      </c>
      <c r="D4029" s="3">
        <v>5500.0024400000002</v>
      </c>
      <c r="E4029" s="3" t="s">
        <v>1849</v>
      </c>
    </row>
    <row r="4030" spans="1:5" x14ac:dyDescent="0.3">
      <c r="A4030" s="3">
        <v>402.80099999999999</v>
      </c>
      <c r="B4030" s="3">
        <v>11000.00488</v>
      </c>
      <c r="C4030" s="3" t="s">
        <v>1849</v>
      </c>
      <c r="D4030" s="3">
        <v>5500.0024400000002</v>
      </c>
      <c r="E4030" s="3" t="s">
        <v>1849</v>
      </c>
    </row>
    <row r="4031" spans="1:5" x14ac:dyDescent="0.3">
      <c r="A4031" s="3">
        <v>402.9</v>
      </c>
      <c r="B4031" s="3">
        <v>11000.00488</v>
      </c>
      <c r="C4031" s="3" t="s">
        <v>1849</v>
      </c>
      <c r="D4031" s="3">
        <v>5500.0024400000002</v>
      </c>
      <c r="E4031" s="3" t="s">
        <v>1849</v>
      </c>
    </row>
    <row r="4032" spans="1:5" x14ac:dyDescent="0.3">
      <c r="A4032" s="3">
        <v>403</v>
      </c>
      <c r="B4032" s="3">
        <v>11000.00488</v>
      </c>
      <c r="C4032" s="3" t="s">
        <v>1849</v>
      </c>
      <c r="D4032" s="3">
        <v>5500.0024400000002</v>
      </c>
      <c r="E4032" s="3" t="s">
        <v>1849</v>
      </c>
    </row>
    <row r="4033" spans="1:5" x14ac:dyDescent="0.3">
      <c r="A4033" s="3">
        <v>403.1</v>
      </c>
      <c r="B4033" s="3">
        <v>11000.00488</v>
      </c>
      <c r="C4033" s="3" t="s">
        <v>1849</v>
      </c>
      <c r="D4033" s="3">
        <v>5500.0024400000002</v>
      </c>
      <c r="E4033" s="3" t="s">
        <v>1849</v>
      </c>
    </row>
    <row r="4034" spans="1:5" x14ac:dyDescent="0.3">
      <c r="A4034" s="3">
        <v>403.2</v>
      </c>
      <c r="B4034" s="3">
        <v>11000.00488</v>
      </c>
      <c r="C4034" s="3" t="s">
        <v>1849</v>
      </c>
      <c r="D4034" s="3">
        <v>5500.0024400000002</v>
      </c>
      <c r="E4034" s="3" t="s">
        <v>1849</v>
      </c>
    </row>
    <row r="4035" spans="1:5" x14ac:dyDescent="0.3">
      <c r="A4035" s="3">
        <v>403.3</v>
      </c>
      <c r="B4035" s="3">
        <v>11000.00488</v>
      </c>
      <c r="C4035" s="3" t="s">
        <v>1849</v>
      </c>
      <c r="D4035" s="3">
        <v>5500.0024400000002</v>
      </c>
      <c r="E4035" s="3" t="s">
        <v>1849</v>
      </c>
    </row>
    <row r="4036" spans="1:5" x14ac:dyDescent="0.3">
      <c r="A4036" s="3">
        <v>403.4</v>
      </c>
      <c r="B4036" s="3">
        <v>11000.00488</v>
      </c>
      <c r="C4036" s="3" t="s">
        <v>1849</v>
      </c>
      <c r="D4036" s="3">
        <v>5500.0024400000002</v>
      </c>
      <c r="E4036" s="3" t="s">
        <v>1849</v>
      </c>
    </row>
    <row r="4037" spans="1:5" x14ac:dyDescent="0.3">
      <c r="A4037" s="3">
        <v>403.5</v>
      </c>
      <c r="B4037" s="3">
        <v>11000.00488</v>
      </c>
      <c r="C4037" s="3" t="s">
        <v>1849</v>
      </c>
      <c r="D4037" s="3">
        <v>5500.0024400000002</v>
      </c>
      <c r="E4037" s="3" t="s">
        <v>1849</v>
      </c>
    </row>
    <row r="4038" spans="1:5" x14ac:dyDescent="0.3">
      <c r="A4038" s="3">
        <v>403.6</v>
      </c>
      <c r="B4038" s="3">
        <v>11000.00488</v>
      </c>
      <c r="C4038" s="3" t="s">
        <v>1849</v>
      </c>
      <c r="D4038" s="3">
        <v>5500.0024400000002</v>
      </c>
      <c r="E4038" s="3" t="s">
        <v>1849</v>
      </c>
    </row>
    <row r="4039" spans="1:5" x14ac:dyDescent="0.3">
      <c r="A4039" s="3">
        <v>403.7</v>
      </c>
      <c r="B4039" s="3">
        <v>11000.00488</v>
      </c>
      <c r="C4039" s="3" t="s">
        <v>1849</v>
      </c>
      <c r="D4039" s="3">
        <v>5500.0024400000002</v>
      </c>
      <c r="E4039" s="3" t="s">
        <v>1849</v>
      </c>
    </row>
    <row r="4040" spans="1:5" x14ac:dyDescent="0.3">
      <c r="A4040" s="3">
        <v>403.8</v>
      </c>
      <c r="B4040" s="3">
        <v>11000.00488</v>
      </c>
      <c r="C4040" s="3" t="s">
        <v>1849</v>
      </c>
      <c r="D4040" s="3">
        <v>5500.0024400000002</v>
      </c>
      <c r="E4040" s="3" t="s">
        <v>1849</v>
      </c>
    </row>
    <row r="4041" spans="1:5" x14ac:dyDescent="0.3">
      <c r="A4041" s="3">
        <v>403.9</v>
      </c>
      <c r="B4041" s="3">
        <v>11000.00488</v>
      </c>
      <c r="C4041" s="3" t="s">
        <v>1849</v>
      </c>
      <c r="D4041" s="3">
        <v>5500.0024400000002</v>
      </c>
      <c r="E4041" s="3" t="s">
        <v>1849</v>
      </c>
    </row>
    <row r="4042" spans="1:5" x14ac:dyDescent="0.3">
      <c r="A4042" s="3">
        <v>404</v>
      </c>
      <c r="B4042" s="3">
        <v>11000.00488</v>
      </c>
      <c r="C4042" s="3" t="s">
        <v>1849</v>
      </c>
      <c r="D4042" s="3">
        <v>5500.0024400000002</v>
      </c>
      <c r="E4042" s="3" t="s">
        <v>1849</v>
      </c>
    </row>
    <row r="4043" spans="1:5" x14ac:dyDescent="0.3">
      <c r="A4043" s="3">
        <v>404.1</v>
      </c>
      <c r="B4043" s="3">
        <v>11000.00488</v>
      </c>
      <c r="C4043" s="3" t="s">
        <v>1849</v>
      </c>
      <c r="D4043" s="3">
        <v>5500.0024400000002</v>
      </c>
      <c r="E4043" s="3" t="s">
        <v>1849</v>
      </c>
    </row>
    <row r="4044" spans="1:5" x14ac:dyDescent="0.3">
      <c r="A4044" s="3">
        <v>404.2</v>
      </c>
      <c r="B4044" s="3">
        <v>11000.00488</v>
      </c>
      <c r="C4044" s="3" t="s">
        <v>1849</v>
      </c>
      <c r="D4044" s="3">
        <v>5500.0024400000002</v>
      </c>
      <c r="E4044" s="3" t="s">
        <v>1849</v>
      </c>
    </row>
    <row r="4045" spans="1:5" x14ac:dyDescent="0.3">
      <c r="A4045" s="3">
        <v>404.3</v>
      </c>
      <c r="B4045" s="3">
        <v>11000.00488</v>
      </c>
      <c r="C4045" s="3" t="s">
        <v>1849</v>
      </c>
      <c r="D4045" s="3">
        <v>5500.0024400000002</v>
      </c>
      <c r="E4045" s="3" t="s">
        <v>1849</v>
      </c>
    </row>
    <row r="4046" spans="1:5" x14ac:dyDescent="0.3">
      <c r="A4046" s="3">
        <v>404.4</v>
      </c>
      <c r="B4046" s="3">
        <v>11000.00488</v>
      </c>
      <c r="C4046" s="3" t="s">
        <v>1849</v>
      </c>
      <c r="D4046" s="3">
        <v>5500.0024400000002</v>
      </c>
      <c r="E4046" s="3" t="s">
        <v>1849</v>
      </c>
    </row>
    <row r="4047" spans="1:5" x14ac:dyDescent="0.3">
      <c r="A4047" s="3">
        <v>404.5</v>
      </c>
      <c r="B4047" s="3">
        <v>11000.00488</v>
      </c>
      <c r="C4047" s="3" t="s">
        <v>1849</v>
      </c>
      <c r="D4047" s="3">
        <v>5500.0024400000002</v>
      </c>
      <c r="E4047" s="3" t="s">
        <v>1849</v>
      </c>
    </row>
    <row r="4048" spans="1:5" x14ac:dyDescent="0.3">
      <c r="A4048" s="3">
        <v>404.6</v>
      </c>
      <c r="B4048" s="3">
        <v>11000.00488</v>
      </c>
      <c r="C4048" s="3" t="s">
        <v>1849</v>
      </c>
      <c r="D4048" s="3">
        <v>5500.0024400000002</v>
      </c>
      <c r="E4048" s="3" t="s">
        <v>1849</v>
      </c>
    </row>
    <row r="4049" spans="1:5" x14ac:dyDescent="0.3">
      <c r="A4049" s="3">
        <v>404.7</v>
      </c>
      <c r="B4049" s="3">
        <v>11000.00488</v>
      </c>
      <c r="C4049" s="3" t="s">
        <v>1849</v>
      </c>
      <c r="D4049" s="3">
        <v>5500.0024400000002</v>
      </c>
      <c r="E4049" s="3" t="s">
        <v>1849</v>
      </c>
    </row>
    <row r="4050" spans="1:5" x14ac:dyDescent="0.3">
      <c r="A4050" s="3">
        <v>404.8</v>
      </c>
      <c r="B4050" s="3">
        <v>11000.00488</v>
      </c>
      <c r="C4050" s="3" t="s">
        <v>1849</v>
      </c>
      <c r="D4050" s="3">
        <v>5500.0024400000002</v>
      </c>
      <c r="E4050" s="3" t="s">
        <v>1849</v>
      </c>
    </row>
    <row r="4051" spans="1:5" x14ac:dyDescent="0.3">
      <c r="A4051" s="3">
        <v>404.9</v>
      </c>
      <c r="B4051" s="3">
        <v>11000.00488</v>
      </c>
      <c r="C4051" s="3" t="s">
        <v>1849</v>
      </c>
      <c r="D4051" s="3">
        <v>5500.0024400000002</v>
      </c>
      <c r="E4051" s="3" t="s">
        <v>1849</v>
      </c>
    </row>
    <row r="4052" spans="1:5" x14ac:dyDescent="0.3">
      <c r="A4052" s="3">
        <v>405</v>
      </c>
      <c r="B4052" s="3">
        <v>11000.00488</v>
      </c>
      <c r="C4052" s="3" t="s">
        <v>1849</v>
      </c>
      <c r="D4052" s="3">
        <v>5500.0024400000002</v>
      </c>
      <c r="E4052" s="3" t="s">
        <v>1849</v>
      </c>
    </row>
    <row r="4053" spans="1:5" x14ac:dyDescent="0.3">
      <c r="A4053" s="3">
        <v>405.1</v>
      </c>
      <c r="B4053" s="3">
        <v>11000.00488</v>
      </c>
      <c r="C4053" s="3" t="s">
        <v>1849</v>
      </c>
      <c r="D4053" s="3">
        <v>5500.0024400000002</v>
      </c>
      <c r="E4053" s="3" t="s">
        <v>1849</v>
      </c>
    </row>
    <row r="4054" spans="1:5" x14ac:dyDescent="0.3">
      <c r="A4054" s="3">
        <v>405.2</v>
      </c>
      <c r="B4054" s="3">
        <v>11000.00488</v>
      </c>
      <c r="C4054" s="3" t="s">
        <v>1849</v>
      </c>
      <c r="D4054" s="3">
        <v>5500.0024400000002</v>
      </c>
      <c r="E4054" s="3" t="s">
        <v>1849</v>
      </c>
    </row>
    <row r="4055" spans="1:5" x14ac:dyDescent="0.3">
      <c r="A4055" s="3">
        <v>405.3</v>
      </c>
      <c r="B4055" s="3">
        <v>11000.00488</v>
      </c>
      <c r="C4055" s="3" t="s">
        <v>1849</v>
      </c>
      <c r="D4055" s="3">
        <v>5500.0024400000002</v>
      </c>
      <c r="E4055" s="3" t="s">
        <v>1849</v>
      </c>
    </row>
    <row r="4056" spans="1:5" x14ac:dyDescent="0.3">
      <c r="A4056" s="3">
        <v>405.4</v>
      </c>
      <c r="B4056" s="3">
        <v>11000.00488</v>
      </c>
      <c r="C4056" s="3" t="s">
        <v>1849</v>
      </c>
      <c r="D4056" s="3">
        <v>5500.0024400000002</v>
      </c>
      <c r="E4056" s="3" t="s">
        <v>1849</v>
      </c>
    </row>
    <row r="4057" spans="1:5" x14ac:dyDescent="0.3">
      <c r="A4057" s="3">
        <v>405.5</v>
      </c>
      <c r="B4057" s="3">
        <v>11000.00488</v>
      </c>
      <c r="C4057" s="3" t="s">
        <v>1849</v>
      </c>
      <c r="D4057" s="3">
        <v>5500.0024400000002</v>
      </c>
      <c r="E4057" s="3" t="s">
        <v>1849</v>
      </c>
    </row>
    <row r="4058" spans="1:5" x14ac:dyDescent="0.3">
      <c r="A4058" s="3">
        <v>405.6</v>
      </c>
      <c r="B4058" s="3">
        <v>11000.00488</v>
      </c>
      <c r="C4058" s="3" t="s">
        <v>1849</v>
      </c>
      <c r="D4058" s="3">
        <v>5500.0024400000002</v>
      </c>
      <c r="E4058" s="3" t="s">
        <v>1849</v>
      </c>
    </row>
    <row r="4059" spans="1:5" x14ac:dyDescent="0.3">
      <c r="A4059" s="3">
        <v>405.7</v>
      </c>
      <c r="B4059" s="3">
        <v>11000.00488</v>
      </c>
      <c r="C4059" s="3" t="s">
        <v>1849</v>
      </c>
      <c r="D4059" s="3">
        <v>5500.0024400000002</v>
      </c>
      <c r="E4059" s="3" t="s">
        <v>1849</v>
      </c>
    </row>
    <row r="4060" spans="1:5" x14ac:dyDescent="0.3">
      <c r="A4060" s="3">
        <v>405.80099999999999</v>
      </c>
      <c r="B4060" s="3">
        <v>11000.00488</v>
      </c>
      <c r="C4060" s="3" t="s">
        <v>1849</v>
      </c>
      <c r="D4060" s="3">
        <v>5500.0024400000002</v>
      </c>
      <c r="E4060" s="3" t="s">
        <v>1849</v>
      </c>
    </row>
    <row r="4061" spans="1:5" x14ac:dyDescent="0.3">
      <c r="A4061" s="3">
        <v>405.9</v>
      </c>
      <c r="B4061" s="3">
        <v>11000.00488</v>
      </c>
      <c r="C4061" s="3" t="s">
        <v>1849</v>
      </c>
      <c r="D4061" s="3">
        <v>5500.0024400000002</v>
      </c>
      <c r="E4061" s="3" t="s">
        <v>1849</v>
      </c>
    </row>
    <row r="4062" spans="1:5" x14ac:dyDescent="0.3">
      <c r="A4062" s="3">
        <v>406</v>
      </c>
      <c r="B4062" s="3">
        <v>11000.00488</v>
      </c>
      <c r="C4062" s="3" t="s">
        <v>1849</v>
      </c>
      <c r="D4062" s="3">
        <v>5500.0024400000002</v>
      </c>
      <c r="E4062" s="3" t="s">
        <v>1849</v>
      </c>
    </row>
    <row r="4063" spans="1:5" x14ac:dyDescent="0.3">
      <c r="A4063" s="3">
        <v>406.1</v>
      </c>
      <c r="B4063" s="3">
        <v>11000.00488</v>
      </c>
      <c r="C4063" s="3" t="s">
        <v>1849</v>
      </c>
      <c r="D4063" s="3">
        <v>5500.0024400000002</v>
      </c>
      <c r="E4063" s="3" t="s">
        <v>1849</v>
      </c>
    </row>
    <row r="4064" spans="1:5" x14ac:dyDescent="0.3">
      <c r="A4064" s="3">
        <v>406.2</v>
      </c>
      <c r="B4064" s="3">
        <v>11000.00488</v>
      </c>
      <c r="C4064" s="3" t="s">
        <v>1849</v>
      </c>
      <c r="D4064" s="3">
        <v>5500.0024400000002</v>
      </c>
      <c r="E4064" s="3" t="s">
        <v>1849</v>
      </c>
    </row>
    <row r="4065" spans="1:5" x14ac:dyDescent="0.3">
      <c r="A4065" s="3">
        <v>406.3</v>
      </c>
      <c r="B4065" s="3">
        <v>11000.00488</v>
      </c>
      <c r="C4065" s="3" t="s">
        <v>1849</v>
      </c>
      <c r="D4065" s="3">
        <v>5500.0024400000002</v>
      </c>
      <c r="E4065" s="3" t="s">
        <v>1849</v>
      </c>
    </row>
    <row r="4066" spans="1:5" x14ac:dyDescent="0.3">
      <c r="A4066" s="3">
        <v>406.40100000000001</v>
      </c>
      <c r="B4066" s="3">
        <v>11000.00488</v>
      </c>
      <c r="C4066" s="3" t="s">
        <v>1849</v>
      </c>
      <c r="D4066" s="3">
        <v>5500.0024400000002</v>
      </c>
      <c r="E4066" s="3" t="s">
        <v>1849</v>
      </c>
    </row>
    <row r="4067" spans="1:5" x14ac:dyDescent="0.3">
      <c r="A4067" s="3">
        <v>406.5</v>
      </c>
      <c r="B4067" s="3">
        <v>11000.00488</v>
      </c>
      <c r="C4067" s="3" t="s">
        <v>1849</v>
      </c>
      <c r="D4067" s="3">
        <v>5500.0024400000002</v>
      </c>
      <c r="E4067" s="3" t="s">
        <v>1849</v>
      </c>
    </row>
    <row r="4068" spans="1:5" x14ac:dyDescent="0.3">
      <c r="A4068" s="3">
        <v>406.6</v>
      </c>
      <c r="B4068" s="3">
        <v>11000.00488</v>
      </c>
      <c r="C4068" s="3" t="s">
        <v>1849</v>
      </c>
      <c r="D4068" s="3">
        <v>5500.0024400000002</v>
      </c>
      <c r="E4068" s="3" t="s">
        <v>1849</v>
      </c>
    </row>
    <row r="4069" spans="1:5" x14ac:dyDescent="0.3">
      <c r="A4069" s="3">
        <v>406.7</v>
      </c>
      <c r="B4069" s="3">
        <v>11000.00488</v>
      </c>
      <c r="C4069" s="3" t="s">
        <v>1849</v>
      </c>
      <c r="D4069" s="3">
        <v>5500.0024400000002</v>
      </c>
      <c r="E4069" s="3" t="s">
        <v>1849</v>
      </c>
    </row>
    <row r="4070" spans="1:5" x14ac:dyDescent="0.3">
      <c r="A4070" s="3">
        <v>406.80099999999999</v>
      </c>
      <c r="B4070" s="3">
        <v>11000.00488</v>
      </c>
      <c r="C4070" s="3" t="s">
        <v>1849</v>
      </c>
      <c r="D4070" s="3">
        <v>5500.0024400000002</v>
      </c>
      <c r="E4070" s="3" t="s">
        <v>1849</v>
      </c>
    </row>
    <row r="4071" spans="1:5" x14ac:dyDescent="0.3">
      <c r="A4071" s="3">
        <v>406.9</v>
      </c>
      <c r="B4071" s="3">
        <v>11000.00488</v>
      </c>
      <c r="C4071" s="3" t="s">
        <v>1849</v>
      </c>
      <c r="D4071" s="3">
        <v>5500.0024400000002</v>
      </c>
      <c r="E4071" s="3" t="s">
        <v>1849</v>
      </c>
    </row>
    <row r="4072" spans="1:5" x14ac:dyDescent="0.3">
      <c r="A4072" s="3">
        <v>407</v>
      </c>
      <c r="B4072" s="3">
        <v>11000.00488</v>
      </c>
      <c r="C4072" s="3" t="s">
        <v>1849</v>
      </c>
      <c r="D4072" s="3">
        <v>5500.0024400000002</v>
      </c>
      <c r="E4072" s="3" t="s">
        <v>1849</v>
      </c>
    </row>
    <row r="4073" spans="1:5" x14ac:dyDescent="0.3">
      <c r="A4073" s="3">
        <v>407.1</v>
      </c>
      <c r="B4073" s="3">
        <v>11000.00488</v>
      </c>
      <c r="C4073" s="3" t="s">
        <v>1849</v>
      </c>
      <c r="D4073" s="3">
        <v>5500.0024400000002</v>
      </c>
      <c r="E4073" s="3" t="s">
        <v>1849</v>
      </c>
    </row>
    <row r="4074" spans="1:5" x14ac:dyDescent="0.3">
      <c r="A4074" s="3">
        <v>407.2</v>
      </c>
      <c r="B4074" s="3">
        <v>11000.00488</v>
      </c>
      <c r="C4074" s="3" t="s">
        <v>1849</v>
      </c>
      <c r="D4074" s="3">
        <v>5500.0024400000002</v>
      </c>
      <c r="E4074" s="3" t="s">
        <v>1849</v>
      </c>
    </row>
    <row r="4075" spans="1:5" x14ac:dyDescent="0.3">
      <c r="A4075" s="3">
        <v>407.3</v>
      </c>
      <c r="B4075" s="3">
        <v>11000.00488</v>
      </c>
      <c r="C4075" s="3" t="s">
        <v>1849</v>
      </c>
      <c r="D4075" s="3">
        <v>5500.0024400000002</v>
      </c>
      <c r="E4075" s="3" t="s">
        <v>1849</v>
      </c>
    </row>
    <row r="4076" spans="1:5" x14ac:dyDescent="0.3">
      <c r="A4076" s="3">
        <v>407.40100000000001</v>
      </c>
      <c r="B4076" s="3">
        <v>11000.00488</v>
      </c>
      <c r="C4076" s="3" t="s">
        <v>1849</v>
      </c>
      <c r="D4076" s="3">
        <v>5500.0024400000002</v>
      </c>
      <c r="E4076" s="3" t="s">
        <v>1849</v>
      </c>
    </row>
    <row r="4077" spans="1:5" x14ac:dyDescent="0.3">
      <c r="A4077" s="3">
        <v>407.5</v>
      </c>
      <c r="B4077" s="3">
        <v>11000.00488</v>
      </c>
      <c r="C4077" s="3" t="s">
        <v>1849</v>
      </c>
      <c r="D4077" s="3">
        <v>5500.0024400000002</v>
      </c>
      <c r="E4077" s="3" t="s">
        <v>1849</v>
      </c>
    </row>
    <row r="4078" spans="1:5" x14ac:dyDescent="0.3">
      <c r="A4078" s="3">
        <v>407.6</v>
      </c>
      <c r="B4078" s="3">
        <v>11000.00488</v>
      </c>
      <c r="C4078" s="3" t="s">
        <v>1849</v>
      </c>
      <c r="D4078" s="3">
        <v>5500.0024400000002</v>
      </c>
      <c r="E4078" s="3" t="s">
        <v>1849</v>
      </c>
    </row>
    <row r="4079" spans="1:5" x14ac:dyDescent="0.3">
      <c r="A4079" s="3">
        <v>407.70100000000002</v>
      </c>
      <c r="B4079" s="3">
        <v>11000.00488</v>
      </c>
      <c r="C4079" s="3" t="s">
        <v>1849</v>
      </c>
      <c r="D4079" s="3">
        <v>5500.0024400000002</v>
      </c>
      <c r="E4079" s="3" t="s">
        <v>1849</v>
      </c>
    </row>
    <row r="4080" spans="1:5" x14ac:dyDescent="0.3">
      <c r="A4080" s="3">
        <v>407.8</v>
      </c>
      <c r="B4080" s="3">
        <v>11000.00488</v>
      </c>
      <c r="C4080" s="3" t="s">
        <v>1849</v>
      </c>
      <c r="D4080" s="3">
        <v>5500.0024400000002</v>
      </c>
      <c r="E4080" s="3" t="s">
        <v>1849</v>
      </c>
    </row>
    <row r="4081" spans="1:5" x14ac:dyDescent="0.3">
      <c r="A4081" s="3">
        <v>407.90100000000001</v>
      </c>
      <c r="B4081" s="3">
        <v>11000.00488</v>
      </c>
      <c r="C4081" s="3" t="s">
        <v>1849</v>
      </c>
      <c r="D4081" s="3">
        <v>5500.0024400000002</v>
      </c>
      <c r="E4081" s="3" t="s">
        <v>1849</v>
      </c>
    </row>
    <row r="4082" spans="1:5" x14ac:dyDescent="0.3">
      <c r="A4082" s="3">
        <v>408</v>
      </c>
      <c r="B4082" s="3">
        <v>11000.00488</v>
      </c>
      <c r="C4082" s="3" t="s">
        <v>1849</v>
      </c>
      <c r="D4082" s="3">
        <v>5500.0024400000002</v>
      </c>
      <c r="E4082" s="3" t="s">
        <v>1849</v>
      </c>
    </row>
    <row r="4083" spans="1:5" x14ac:dyDescent="0.3">
      <c r="A4083" s="3">
        <v>408.1</v>
      </c>
      <c r="B4083" s="3">
        <v>11000.00488</v>
      </c>
      <c r="C4083" s="3" t="s">
        <v>1849</v>
      </c>
      <c r="D4083" s="3">
        <v>5500.0024400000002</v>
      </c>
      <c r="E4083" s="3" t="s">
        <v>1849</v>
      </c>
    </row>
    <row r="4084" spans="1:5" x14ac:dyDescent="0.3">
      <c r="A4084" s="3">
        <v>408.2</v>
      </c>
      <c r="B4084" s="3">
        <v>11000.00488</v>
      </c>
      <c r="C4084" s="3" t="s">
        <v>1849</v>
      </c>
      <c r="D4084" s="3">
        <v>5500.0024400000002</v>
      </c>
      <c r="E4084" s="3" t="s">
        <v>1849</v>
      </c>
    </row>
    <row r="4085" spans="1:5" x14ac:dyDescent="0.3">
      <c r="A4085" s="3">
        <v>408.3</v>
      </c>
      <c r="B4085" s="3">
        <v>11000.00488</v>
      </c>
      <c r="C4085" s="3" t="s">
        <v>1849</v>
      </c>
      <c r="D4085" s="3">
        <v>5500.0024400000002</v>
      </c>
      <c r="E4085" s="3" t="s">
        <v>1849</v>
      </c>
    </row>
    <row r="4086" spans="1:5" x14ac:dyDescent="0.3">
      <c r="A4086" s="3">
        <v>408.4</v>
      </c>
      <c r="B4086" s="3">
        <v>11000.00488</v>
      </c>
      <c r="C4086" s="3" t="s">
        <v>1849</v>
      </c>
      <c r="D4086" s="3">
        <v>5500.0024400000002</v>
      </c>
      <c r="E4086" s="3" t="s">
        <v>1849</v>
      </c>
    </row>
    <row r="4087" spans="1:5" x14ac:dyDescent="0.3">
      <c r="A4087" s="3">
        <v>408.5</v>
      </c>
      <c r="B4087" s="3">
        <v>11000.00488</v>
      </c>
      <c r="C4087" s="3" t="s">
        <v>1849</v>
      </c>
      <c r="D4087" s="3">
        <v>5500.0024400000002</v>
      </c>
      <c r="E4087" s="3" t="s">
        <v>1849</v>
      </c>
    </row>
    <row r="4088" spans="1:5" x14ac:dyDescent="0.3">
      <c r="A4088" s="3">
        <v>408.6</v>
      </c>
      <c r="B4088" s="3">
        <v>11000.00488</v>
      </c>
      <c r="C4088" s="3" t="s">
        <v>1849</v>
      </c>
      <c r="D4088" s="3">
        <v>5500.0024400000002</v>
      </c>
      <c r="E4088" s="3" t="s">
        <v>1849</v>
      </c>
    </row>
    <row r="4089" spans="1:5" x14ac:dyDescent="0.3">
      <c r="A4089" s="3">
        <v>408.7</v>
      </c>
      <c r="B4089" s="3">
        <v>11000.00488</v>
      </c>
      <c r="C4089" s="3" t="s">
        <v>1849</v>
      </c>
      <c r="D4089" s="3">
        <v>5500.0024400000002</v>
      </c>
      <c r="E4089" s="3" t="s">
        <v>1849</v>
      </c>
    </row>
    <row r="4090" spans="1:5" x14ac:dyDescent="0.3">
      <c r="A4090" s="3">
        <v>408.8</v>
      </c>
      <c r="B4090" s="3">
        <v>11000.00488</v>
      </c>
      <c r="C4090" s="3" t="s">
        <v>1849</v>
      </c>
      <c r="D4090" s="3">
        <v>5500.0024400000002</v>
      </c>
      <c r="E4090" s="3" t="s">
        <v>1849</v>
      </c>
    </row>
    <row r="4091" spans="1:5" x14ac:dyDescent="0.3">
      <c r="A4091" s="3">
        <v>408.90699999999998</v>
      </c>
      <c r="B4091" s="3">
        <v>11000.00488</v>
      </c>
      <c r="C4091" s="3" t="s">
        <v>1849</v>
      </c>
      <c r="D4091" s="3">
        <v>5500.0024400000002</v>
      </c>
      <c r="E4091" s="3" t="s">
        <v>1849</v>
      </c>
    </row>
    <row r="4092" spans="1:5" x14ac:dyDescent="0.3">
      <c r="A4092" s="3">
        <v>409</v>
      </c>
      <c r="B4092" s="3">
        <v>11000.00488</v>
      </c>
      <c r="C4092" s="3" t="s">
        <v>1849</v>
      </c>
      <c r="D4092" s="3">
        <v>5500.0024400000002</v>
      </c>
      <c r="E4092" s="3" t="s">
        <v>1849</v>
      </c>
    </row>
    <row r="4093" spans="1:5" x14ac:dyDescent="0.3">
      <c r="A4093" s="3">
        <v>409.1</v>
      </c>
      <c r="B4093" s="3">
        <v>11000.00488</v>
      </c>
      <c r="C4093" s="3" t="s">
        <v>1849</v>
      </c>
      <c r="D4093" s="3">
        <v>5500.0024400000002</v>
      </c>
      <c r="E4093" s="3" t="s">
        <v>1849</v>
      </c>
    </row>
    <row r="4094" spans="1:5" x14ac:dyDescent="0.3">
      <c r="A4094" s="3">
        <v>409.2</v>
      </c>
      <c r="B4094" s="3">
        <v>11000.00488</v>
      </c>
      <c r="C4094" s="3" t="s">
        <v>1849</v>
      </c>
      <c r="D4094" s="3">
        <v>5500.0024400000002</v>
      </c>
      <c r="E4094" s="3" t="s">
        <v>1849</v>
      </c>
    </row>
    <row r="4095" spans="1:5" x14ac:dyDescent="0.3">
      <c r="A4095" s="3">
        <v>409.30099999999999</v>
      </c>
      <c r="B4095" s="3">
        <v>11000.00488</v>
      </c>
      <c r="C4095" s="3" t="s">
        <v>1849</v>
      </c>
      <c r="D4095" s="3">
        <v>5500.0024400000002</v>
      </c>
      <c r="E4095" s="3" t="s">
        <v>1849</v>
      </c>
    </row>
    <row r="4096" spans="1:5" x14ac:dyDescent="0.3">
      <c r="A4096" s="3">
        <v>409.45600000000002</v>
      </c>
      <c r="B4096" s="3">
        <v>11000.00488</v>
      </c>
      <c r="C4096" s="3" t="s">
        <v>1849</v>
      </c>
      <c r="D4096" s="3">
        <v>5500.0024400000002</v>
      </c>
      <c r="E4096" s="3" t="s">
        <v>1849</v>
      </c>
    </row>
    <row r="4097" spans="1:5" x14ac:dyDescent="0.3">
      <c r="A4097" s="3">
        <v>409.5</v>
      </c>
      <c r="B4097" s="3">
        <v>11000.00488</v>
      </c>
      <c r="C4097" s="3" t="s">
        <v>1849</v>
      </c>
      <c r="D4097" s="3">
        <v>5500.0024400000002</v>
      </c>
      <c r="E4097" s="3" t="s">
        <v>1849</v>
      </c>
    </row>
    <row r="4098" spans="1:5" x14ac:dyDescent="0.3">
      <c r="A4098" s="3">
        <v>409.601</v>
      </c>
      <c r="B4098" s="3">
        <v>11000.00488</v>
      </c>
      <c r="C4098" s="3" t="s">
        <v>1849</v>
      </c>
      <c r="D4098" s="3">
        <v>5500.0024400000002</v>
      </c>
      <c r="E4098" s="3" t="s">
        <v>1849</v>
      </c>
    </row>
    <row r="4099" spans="1:5" x14ac:dyDescent="0.3">
      <c r="A4099" s="3">
        <v>409.70100000000002</v>
      </c>
      <c r="B4099" s="3">
        <v>11000.00488</v>
      </c>
      <c r="C4099" s="3" t="s">
        <v>1849</v>
      </c>
      <c r="D4099" s="3">
        <v>5500.0024400000002</v>
      </c>
      <c r="E4099" s="3" t="s">
        <v>1849</v>
      </c>
    </row>
    <row r="4100" spans="1:5" x14ac:dyDescent="0.3">
      <c r="A4100" s="3">
        <v>409.80500000000001</v>
      </c>
      <c r="B4100" s="3">
        <v>11000.00488</v>
      </c>
      <c r="C4100" s="3" t="s">
        <v>1849</v>
      </c>
      <c r="D4100" s="3">
        <v>5500.0024400000002</v>
      </c>
      <c r="E4100" s="3" t="s">
        <v>1849</v>
      </c>
    </row>
    <row r="4101" spans="1:5" x14ac:dyDescent="0.3">
      <c r="A4101" s="3">
        <v>409.98399999999998</v>
      </c>
      <c r="B4101" s="3">
        <v>11000.00488</v>
      </c>
      <c r="C4101" s="3" t="s">
        <v>1849</v>
      </c>
      <c r="D4101" s="3">
        <v>5500.0024400000002</v>
      </c>
      <c r="E4101" s="3" t="s">
        <v>1849</v>
      </c>
    </row>
    <row r="4102" spans="1:5" x14ac:dyDescent="0.3">
      <c r="A4102" s="3">
        <v>410.08199999999999</v>
      </c>
      <c r="B4102" s="3">
        <v>11000.00488</v>
      </c>
      <c r="C4102" s="3" t="s">
        <v>1849</v>
      </c>
      <c r="D4102" s="3">
        <v>5500.0024400000002</v>
      </c>
      <c r="E4102" s="3" t="s">
        <v>1849</v>
      </c>
    </row>
    <row r="4103" spans="1:5" x14ac:dyDescent="0.3">
      <c r="A4103" s="3">
        <v>410.1</v>
      </c>
      <c r="B4103" s="3">
        <v>11000.00488</v>
      </c>
      <c r="C4103" s="3" t="s">
        <v>1849</v>
      </c>
      <c r="D4103" s="3">
        <v>5500.0024400000002</v>
      </c>
      <c r="E4103" s="3" t="s">
        <v>1849</v>
      </c>
    </row>
    <row r="4104" spans="1:5" x14ac:dyDescent="0.3">
      <c r="A4104" s="3">
        <v>410.20100000000002</v>
      </c>
      <c r="B4104" s="3">
        <v>11000.00488</v>
      </c>
      <c r="C4104" s="3" t="s">
        <v>1849</v>
      </c>
      <c r="D4104" s="3">
        <v>5500.0024400000002</v>
      </c>
      <c r="E4104" s="3" t="s">
        <v>1849</v>
      </c>
    </row>
    <row r="4105" spans="1:5" x14ac:dyDescent="0.3">
      <c r="A4105" s="3">
        <v>410.30099999999999</v>
      </c>
      <c r="B4105" s="3">
        <v>11000.00488</v>
      </c>
      <c r="C4105" s="3" t="s">
        <v>1849</v>
      </c>
      <c r="D4105" s="3">
        <v>5500.0024400000002</v>
      </c>
      <c r="E4105" s="3" t="s">
        <v>1849</v>
      </c>
    </row>
    <row r="4106" spans="1:5" x14ac:dyDescent="0.3">
      <c r="A4106" s="3">
        <v>410.4</v>
      </c>
      <c r="B4106" s="3">
        <v>11000.00488</v>
      </c>
      <c r="C4106" s="3" t="s">
        <v>1849</v>
      </c>
      <c r="D4106" s="3">
        <v>5500.0024400000002</v>
      </c>
      <c r="E4106" s="3" t="s">
        <v>1849</v>
      </c>
    </row>
    <row r="4107" spans="1:5" x14ac:dyDescent="0.3">
      <c r="A4107" s="3">
        <v>410.5</v>
      </c>
      <c r="B4107" s="3">
        <v>11000.00488</v>
      </c>
      <c r="C4107" s="3" t="s">
        <v>1849</v>
      </c>
      <c r="D4107" s="3">
        <v>5500.0024400000002</v>
      </c>
      <c r="E4107" s="3" t="s">
        <v>1849</v>
      </c>
    </row>
    <row r="4108" spans="1:5" x14ac:dyDescent="0.3">
      <c r="A4108" s="3">
        <v>410.67399999999998</v>
      </c>
      <c r="B4108" s="3">
        <v>11000.00488</v>
      </c>
      <c r="C4108" s="3" t="s">
        <v>1849</v>
      </c>
      <c r="D4108" s="3">
        <v>5500.0024400000002</v>
      </c>
      <c r="E4108" s="3" t="s">
        <v>1849</v>
      </c>
    </row>
    <row r="4109" spans="1:5" x14ac:dyDescent="0.3">
      <c r="A4109" s="3">
        <v>410.70100000000002</v>
      </c>
      <c r="B4109" s="3">
        <v>11000.00488</v>
      </c>
      <c r="C4109" s="3" t="s">
        <v>1849</v>
      </c>
      <c r="D4109" s="3">
        <v>5500.0024400000002</v>
      </c>
      <c r="E4109" s="3" t="s">
        <v>1849</v>
      </c>
    </row>
    <row r="4110" spans="1:5" x14ac:dyDescent="0.3">
      <c r="A4110" s="3">
        <v>410.80099999999999</v>
      </c>
      <c r="B4110" s="3">
        <v>11000.00488</v>
      </c>
      <c r="C4110" s="3" t="s">
        <v>1849</v>
      </c>
      <c r="D4110" s="3">
        <v>5500.0024400000002</v>
      </c>
      <c r="E4110" s="3" t="s">
        <v>1849</v>
      </c>
    </row>
    <row r="4111" spans="1:5" x14ac:dyDescent="0.3">
      <c r="A4111" s="3">
        <v>410.90100000000001</v>
      </c>
      <c r="B4111" s="3">
        <v>11000.00488</v>
      </c>
      <c r="C4111" s="3" t="s">
        <v>1849</v>
      </c>
      <c r="D4111" s="3">
        <v>5500.0024400000002</v>
      </c>
      <c r="E4111" s="3" t="s">
        <v>1849</v>
      </c>
    </row>
    <row r="4112" spans="1:5" x14ac:dyDescent="0.3">
      <c r="A4112" s="3">
        <v>411</v>
      </c>
      <c r="B4112" s="3">
        <v>11000.00488</v>
      </c>
      <c r="C4112" s="3" t="s">
        <v>1849</v>
      </c>
      <c r="D4112" s="3">
        <v>5500.0024400000002</v>
      </c>
      <c r="E4112" s="3" t="s">
        <v>1849</v>
      </c>
    </row>
    <row r="4113" spans="1:5" x14ac:dyDescent="0.3">
      <c r="A4113" s="3">
        <v>411.1</v>
      </c>
      <c r="B4113" s="3">
        <v>11000.00488</v>
      </c>
      <c r="C4113" s="3" t="s">
        <v>1849</v>
      </c>
      <c r="D4113" s="3">
        <v>5500.0024400000002</v>
      </c>
      <c r="E4113" s="3" t="s">
        <v>1849</v>
      </c>
    </row>
    <row r="4114" spans="1:5" x14ac:dyDescent="0.3">
      <c r="A4114" s="3">
        <v>411.2</v>
      </c>
      <c r="B4114" s="3">
        <v>11000.00488</v>
      </c>
      <c r="C4114" s="3" t="s">
        <v>1849</v>
      </c>
      <c r="D4114" s="3">
        <v>5500.0024400000002</v>
      </c>
      <c r="E4114" s="3" t="s">
        <v>1849</v>
      </c>
    </row>
    <row r="4115" spans="1:5" x14ac:dyDescent="0.3">
      <c r="A4115" s="3">
        <v>411.3</v>
      </c>
      <c r="B4115" s="3">
        <v>11000.00488</v>
      </c>
      <c r="C4115" s="3" t="s">
        <v>1849</v>
      </c>
      <c r="D4115" s="3">
        <v>5500.0024400000002</v>
      </c>
      <c r="E4115" s="3" t="s">
        <v>1849</v>
      </c>
    </row>
    <row r="4116" spans="1:5" x14ac:dyDescent="0.3">
      <c r="A4116" s="3">
        <v>411.43599999999998</v>
      </c>
      <c r="B4116" s="3">
        <v>11000.00488</v>
      </c>
      <c r="C4116" s="3" t="s">
        <v>1849</v>
      </c>
      <c r="D4116" s="3">
        <v>5500.0024400000002</v>
      </c>
      <c r="E4116" s="3" t="s">
        <v>1849</v>
      </c>
    </row>
    <row r="4117" spans="1:5" x14ac:dyDescent="0.3">
      <c r="A4117" s="3">
        <v>411.5</v>
      </c>
      <c r="B4117" s="3">
        <v>11000.00488</v>
      </c>
      <c r="C4117" s="3" t="s">
        <v>1849</v>
      </c>
      <c r="D4117" s="3">
        <v>5500.0024400000002</v>
      </c>
      <c r="E4117" s="3" t="s">
        <v>1849</v>
      </c>
    </row>
    <row r="4118" spans="1:5" x14ac:dyDescent="0.3">
      <c r="A4118" s="3">
        <v>411.6</v>
      </c>
      <c r="B4118" s="3">
        <v>11000.00488</v>
      </c>
      <c r="C4118" s="3" t="s">
        <v>1849</v>
      </c>
      <c r="D4118" s="3">
        <v>5500.0024400000002</v>
      </c>
      <c r="E4118" s="3" t="s">
        <v>1849</v>
      </c>
    </row>
    <row r="4119" spans="1:5" x14ac:dyDescent="0.3">
      <c r="A4119" s="3">
        <v>411.7</v>
      </c>
      <c r="B4119" s="3">
        <v>11000.00488</v>
      </c>
      <c r="C4119" s="3" t="s">
        <v>1849</v>
      </c>
      <c r="D4119" s="3">
        <v>5500.0024400000002</v>
      </c>
      <c r="E4119" s="3" t="s">
        <v>1849</v>
      </c>
    </row>
    <row r="4120" spans="1:5" x14ac:dyDescent="0.3">
      <c r="A4120" s="3">
        <v>411.8</v>
      </c>
      <c r="B4120" s="3">
        <v>11000.00488</v>
      </c>
      <c r="C4120" s="3" t="s">
        <v>1849</v>
      </c>
      <c r="D4120" s="3">
        <v>5500.0024400000002</v>
      </c>
      <c r="E4120" s="3" t="s">
        <v>1849</v>
      </c>
    </row>
    <row r="4121" spans="1:5" x14ac:dyDescent="0.3">
      <c r="A4121" s="3">
        <v>411.9</v>
      </c>
      <c r="B4121" s="3">
        <v>11000.00488</v>
      </c>
      <c r="C4121" s="3" t="s">
        <v>1849</v>
      </c>
      <c r="D4121" s="3">
        <v>5500.0024400000002</v>
      </c>
      <c r="E4121" s="3" t="s">
        <v>1849</v>
      </c>
    </row>
    <row r="4122" spans="1:5" x14ac:dyDescent="0.3">
      <c r="A4122" s="3">
        <v>412.04300000000001</v>
      </c>
      <c r="B4122" s="3">
        <v>11000.00488</v>
      </c>
      <c r="C4122" s="3" t="s">
        <v>1849</v>
      </c>
      <c r="D4122" s="3">
        <v>5500.0024400000002</v>
      </c>
      <c r="E4122" s="3" t="s">
        <v>1849</v>
      </c>
    </row>
    <row r="4123" spans="1:5" x14ac:dyDescent="0.3">
      <c r="A4123" s="3">
        <v>412.101</v>
      </c>
      <c r="B4123" s="3">
        <v>11000.00488</v>
      </c>
      <c r="C4123" s="3" t="s">
        <v>1849</v>
      </c>
      <c r="D4123" s="3">
        <v>5500.0024400000002</v>
      </c>
      <c r="E4123" s="3" t="s">
        <v>1849</v>
      </c>
    </row>
    <row r="4124" spans="1:5" x14ac:dyDescent="0.3">
      <c r="A4124" s="3">
        <v>412.2</v>
      </c>
      <c r="B4124" s="3">
        <v>11000.00488</v>
      </c>
      <c r="C4124" s="3" t="s">
        <v>1849</v>
      </c>
      <c r="D4124" s="3">
        <v>5500.0024400000002</v>
      </c>
      <c r="E4124" s="3" t="s">
        <v>1849</v>
      </c>
    </row>
    <row r="4125" spans="1:5" x14ac:dyDescent="0.3">
      <c r="A4125" s="3">
        <v>412.3</v>
      </c>
      <c r="B4125" s="3">
        <v>11000.00488</v>
      </c>
      <c r="C4125" s="3" t="s">
        <v>1849</v>
      </c>
      <c r="D4125" s="3">
        <v>5500.0024400000002</v>
      </c>
      <c r="E4125" s="3" t="s">
        <v>1849</v>
      </c>
    </row>
    <row r="4126" spans="1:5" x14ac:dyDescent="0.3">
      <c r="A4126" s="3">
        <v>412.4</v>
      </c>
      <c r="B4126" s="3">
        <v>11000.00488</v>
      </c>
      <c r="C4126" s="3" t="s">
        <v>1849</v>
      </c>
      <c r="D4126" s="3">
        <v>5500.0024400000002</v>
      </c>
      <c r="E4126" s="3" t="s">
        <v>1849</v>
      </c>
    </row>
    <row r="4127" spans="1:5" x14ac:dyDescent="0.3">
      <c r="A4127" s="3">
        <v>412.5</v>
      </c>
      <c r="B4127" s="3">
        <v>11000.00488</v>
      </c>
      <c r="C4127" s="3" t="s">
        <v>1849</v>
      </c>
      <c r="D4127" s="3">
        <v>5500.0024400000002</v>
      </c>
      <c r="E4127" s="3" t="s">
        <v>1849</v>
      </c>
    </row>
    <row r="4128" spans="1:5" x14ac:dyDescent="0.3">
      <c r="A4128" s="3">
        <v>412.6</v>
      </c>
      <c r="B4128" s="3">
        <v>11000.00488</v>
      </c>
      <c r="C4128" s="3" t="s">
        <v>1849</v>
      </c>
      <c r="D4128" s="3">
        <v>5500.0024400000002</v>
      </c>
      <c r="E4128" s="3" t="s">
        <v>1849</v>
      </c>
    </row>
    <row r="4129" spans="1:5" x14ac:dyDescent="0.3">
      <c r="A4129" s="3">
        <v>412.7</v>
      </c>
      <c r="B4129" s="3">
        <v>11000.00488</v>
      </c>
      <c r="C4129" s="3" t="s">
        <v>1849</v>
      </c>
      <c r="D4129" s="3">
        <v>5500.0024400000002</v>
      </c>
      <c r="E4129" s="3" t="s">
        <v>1849</v>
      </c>
    </row>
    <row r="4130" spans="1:5" x14ac:dyDescent="0.3">
      <c r="A4130" s="3">
        <v>412.8</v>
      </c>
      <c r="B4130" s="3">
        <v>11000.00488</v>
      </c>
      <c r="C4130" s="3" t="s">
        <v>1849</v>
      </c>
      <c r="D4130" s="3">
        <v>5500.0024400000002</v>
      </c>
      <c r="E4130" s="3" t="s">
        <v>1849</v>
      </c>
    </row>
    <row r="4131" spans="1:5" x14ac:dyDescent="0.3">
      <c r="A4131" s="3">
        <v>412.9</v>
      </c>
      <c r="B4131" s="3">
        <v>11000.00488</v>
      </c>
      <c r="C4131" s="3" t="s">
        <v>1849</v>
      </c>
      <c r="D4131" s="3">
        <v>5500.0024400000002</v>
      </c>
      <c r="E4131" s="3" t="s">
        <v>1849</v>
      </c>
    </row>
    <row r="4132" spans="1:5" x14ac:dyDescent="0.3">
      <c r="A4132" s="3">
        <v>413</v>
      </c>
      <c r="B4132" s="3">
        <v>11000.00488</v>
      </c>
      <c r="C4132" s="3" t="s">
        <v>1849</v>
      </c>
      <c r="D4132" s="3">
        <v>5500.0024400000002</v>
      </c>
      <c r="E4132" s="3" t="s">
        <v>1849</v>
      </c>
    </row>
    <row r="4133" spans="1:5" x14ac:dyDescent="0.3">
      <c r="A4133" s="3">
        <v>413.1</v>
      </c>
      <c r="B4133" s="3">
        <v>11000.00488</v>
      </c>
      <c r="C4133" s="3" t="s">
        <v>1849</v>
      </c>
      <c r="D4133" s="3">
        <v>5500.0024400000002</v>
      </c>
      <c r="E4133" s="3" t="s">
        <v>1849</v>
      </c>
    </row>
    <row r="4134" spans="1:5" x14ac:dyDescent="0.3">
      <c r="A4134" s="3">
        <v>413.2</v>
      </c>
      <c r="B4134" s="3">
        <v>11000.00488</v>
      </c>
      <c r="C4134" s="3" t="s">
        <v>1849</v>
      </c>
      <c r="D4134" s="3">
        <v>5500.0024400000002</v>
      </c>
      <c r="E4134" s="3" t="s">
        <v>1849</v>
      </c>
    </row>
    <row r="4135" spans="1:5" x14ac:dyDescent="0.3">
      <c r="A4135" s="3">
        <v>413.3</v>
      </c>
      <c r="B4135" s="3">
        <v>11000.00488</v>
      </c>
      <c r="C4135" s="3" t="s">
        <v>1849</v>
      </c>
      <c r="D4135" s="3">
        <v>5500.0024400000002</v>
      </c>
      <c r="E4135" s="3" t="s">
        <v>1849</v>
      </c>
    </row>
    <row r="4136" spans="1:5" x14ac:dyDescent="0.3">
      <c r="A4136" s="3">
        <v>413.4</v>
      </c>
      <c r="B4136" s="3">
        <v>11000.00488</v>
      </c>
      <c r="C4136" s="3" t="s">
        <v>1849</v>
      </c>
      <c r="D4136" s="3">
        <v>5500.0024400000002</v>
      </c>
      <c r="E4136" s="3" t="s">
        <v>1849</v>
      </c>
    </row>
    <row r="4137" spans="1:5" x14ac:dyDescent="0.3">
      <c r="A4137" s="3">
        <v>413.5</v>
      </c>
      <c r="B4137" s="3">
        <v>11000.00488</v>
      </c>
      <c r="C4137" s="3" t="s">
        <v>1849</v>
      </c>
      <c r="D4137" s="3">
        <v>5500.0024400000002</v>
      </c>
      <c r="E4137" s="3" t="s">
        <v>1849</v>
      </c>
    </row>
    <row r="4138" spans="1:5" x14ac:dyDescent="0.3">
      <c r="A4138" s="3">
        <v>413.6</v>
      </c>
      <c r="B4138" s="3">
        <v>11000.00488</v>
      </c>
      <c r="C4138" s="3" t="s">
        <v>1849</v>
      </c>
      <c r="D4138" s="3">
        <v>5500.0024400000002</v>
      </c>
      <c r="E4138" s="3" t="s">
        <v>1849</v>
      </c>
    </row>
    <row r="4139" spans="1:5" x14ac:dyDescent="0.3">
      <c r="A4139" s="3">
        <v>413.7</v>
      </c>
      <c r="B4139" s="3">
        <v>11000.00488</v>
      </c>
      <c r="C4139" s="3" t="s">
        <v>1849</v>
      </c>
      <c r="D4139" s="3">
        <v>5500.0024400000002</v>
      </c>
      <c r="E4139" s="3" t="s">
        <v>1849</v>
      </c>
    </row>
    <row r="4140" spans="1:5" x14ac:dyDescent="0.3">
      <c r="A4140" s="3">
        <v>413.8</v>
      </c>
      <c r="B4140" s="3">
        <v>11000.00488</v>
      </c>
      <c r="C4140" s="3" t="s">
        <v>1849</v>
      </c>
      <c r="D4140" s="3">
        <v>5500.0024400000002</v>
      </c>
      <c r="E4140" s="3" t="s">
        <v>1849</v>
      </c>
    </row>
    <row r="4141" spans="1:5" x14ac:dyDescent="0.3">
      <c r="A4141" s="3">
        <v>413.9</v>
      </c>
      <c r="B4141" s="3">
        <v>11000.00488</v>
      </c>
      <c r="C4141" s="3" t="s">
        <v>1849</v>
      </c>
      <c r="D4141" s="3">
        <v>5500.0024400000002</v>
      </c>
      <c r="E4141" s="3" t="s">
        <v>1849</v>
      </c>
    </row>
    <row r="4142" spans="1:5" x14ac:dyDescent="0.3">
      <c r="A4142" s="3">
        <v>414</v>
      </c>
      <c r="B4142" s="3">
        <v>11000.00488</v>
      </c>
      <c r="C4142" s="3" t="s">
        <v>1849</v>
      </c>
      <c r="D4142" s="3">
        <v>5500.0024400000002</v>
      </c>
      <c r="E4142" s="3" t="s">
        <v>1849</v>
      </c>
    </row>
    <row r="4143" spans="1:5" x14ac:dyDescent="0.3">
      <c r="A4143" s="3">
        <v>414.1</v>
      </c>
      <c r="B4143" s="3">
        <v>11000.00488</v>
      </c>
      <c r="C4143" s="3" t="s">
        <v>1849</v>
      </c>
      <c r="D4143" s="3">
        <v>5500.0024400000002</v>
      </c>
      <c r="E4143" s="3" t="s">
        <v>1849</v>
      </c>
    </row>
    <row r="4144" spans="1:5" x14ac:dyDescent="0.3">
      <c r="A4144" s="3">
        <v>414.245</v>
      </c>
      <c r="B4144" s="3">
        <v>11000.00488</v>
      </c>
      <c r="C4144" s="3" t="s">
        <v>1849</v>
      </c>
      <c r="D4144" s="3">
        <v>5500.0024400000002</v>
      </c>
      <c r="E4144" s="3" t="s">
        <v>1849</v>
      </c>
    </row>
    <row r="4145" spans="1:5" x14ac:dyDescent="0.3">
      <c r="A4145" s="3">
        <v>414.30099999999999</v>
      </c>
      <c r="B4145" s="3">
        <v>11000.00488</v>
      </c>
      <c r="C4145" s="3" t="s">
        <v>1849</v>
      </c>
      <c r="D4145" s="3">
        <v>5500.0024400000002</v>
      </c>
      <c r="E4145" s="3" t="s">
        <v>1849</v>
      </c>
    </row>
    <row r="4146" spans="1:5" x14ac:dyDescent="0.3">
      <c r="A4146" s="3">
        <v>414.4</v>
      </c>
      <c r="B4146" s="3">
        <v>11000.00488</v>
      </c>
      <c r="C4146" s="3" t="s">
        <v>1849</v>
      </c>
      <c r="D4146" s="3">
        <v>5500.0024400000002</v>
      </c>
      <c r="E4146" s="3" t="s">
        <v>1849</v>
      </c>
    </row>
    <row r="4147" spans="1:5" x14ac:dyDescent="0.3">
      <c r="A4147" s="3">
        <v>414.5</v>
      </c>
      <c r="B4147" s="3">
        <v>11000.00488</v>
      </c>
      <c r="C4147" s="3" t="s">
        <v>1849</v>
      </c>
      <c r="D4147" s="3">
        <v>5500.0024400000002</v>
      </c>
      <c r="E4147" s="3" t="s">
        <v>1849</v>
      </c>
    </row>
    <row r="4148" spans="1:5" x14ac:dyDescent="0.3">
      <c r="A4148" s="3">
        <v>414.6</v>
      </c>
      <c r="B4148" s="3">
        <v>11000.00488</v>
      </c>
      <c r="C4148" s="3" t="s">
        <v>1849</v>
      </c>
      <c r="D4148" s="3">
        <v>5500.0024400000002</v>
      </c>
      <c r="E4148" s="3" t="s">
        <v>1849</v>
      </c>
    </row>
    <row r="4149" spans="1:5" x14ac:dyDescent="0.3">
      <c r="A4149" s="3">
        <v>414.7</v>
      </c>
      <c r="B4149" s="3">
        <v>11000.00488</v>
      </c>
      <c r="C4149" s="3" t="s">
        <v>1849</v>
      </c>
      <c r="D4149" s="3">
        <v>5500.0024400000002</v>
      </c>
      <c r="E4149" s="3" t="s">
        <v>1849</v>
      </c>
    </row>
    <row r="4150" spans="1:5" x14ac:dyDescent="0.3">
      <c r="A4150" s="3">
        <v>414.85500000000002</v>
      </c>
      <c r="B4150" s="3">
        <v>11000.00488</v>
      </c>
      <c r="C4150" s="3" t="s">
        <v>1849</v>
      </c>
      <c r="D4150" s="3">
        <v>5500.0024400000002</v>
      </c>
      <c r="E4150" s="3" t="s">
        <v>1849</v>
      </c>
    </row>
    <row r="4151" spans="1:5" x14ac:dyDescent="0.3">
      <c r="A4151" s="3">
        <v>414.9</v>
      </c>
      <c r="B4151" s="3">
        <v>11000.00488</v>
      </c>
      <c r="C4151" s="3" t="s">
        <v>1849</v>
      </c>
      <c r="D4151" s="3">
        <v>5500.0024400000002</v>
      </c>
      <c r="E4151" s="3" t="s">
        <v>1849</v>
      </c>
    </row>
    <row r="4152" spans="1:5" x14ac:dyDescent="0.3">
      <c r="A4152" s="3">
        <v>415</v>
      </c>
      <c r="B4152" s="3">
        <v>11000.00488</v>
      </c>
      <c r="C4152" s="3" t="s">
        <v>1849</v>
      </c>
      <c r="D4152" s="3">
        <v>5500.0024400000002</v>
      </c>
      <c r="E4152" s="3" t="s">
        <v>1849</v>
      </c>
    </row>
    <row r="4153" spans="1:5" x14ac:dyDescent="0.3">
      <c r="A4153" s="3">
        <v>415.1</v>
      </c>
      <c r="B4153" s="3">
        <v>11000.00488</v>
      </c>
      <c r="C4153" s="3" t="s">
        <v>1849</v>
      </c>
      <c r="D4153" s="3">
        <v>5500.0024400000002</v>
      </c>
      <c r="E4153" s="3" t="s">
        <v>1849</v>
      </c>
    </row>
    <row r="4154" spans="1:5" x14ac:dyDescent="0.3">
      <c r="A4154" s="3">
        <v>415.2</v>
      </c>
      <c r="B4154" s="3">
        <v>11000.00488</v>
      </c>
      <c r="C4154" s="3" t="s">
        <v>1849</v>
      </c>
      <c r="D4154" s="3">
        <v>5500.0024400000002</v>
      </c>
      <c r="E4154" s="3" t="s">
        <v>1849</v>
      </c>
    </row>
    <row r="4155" spans="1:5" x14ac:dyDescent="0.3">
      <c r="A4155" s="3">
        <v>415.3</v>
      </c>
      <c r="B4155" s="3">
        <v>11000.00488</v>
      </c>
      <c r="C4155" s="3" t="s">
        <v>1849</v>
      </c>
      <c r="D4155" s="3">
        <v>5500.0024400000002</v>
      </c>
      <c r="E4155" s="3" t="s">
        <v>1849</v>
      </c>
    </row>
    <row r="4156" spans="1:5" x14ac:dyDescent="0.3">
      <c r="A4156" s="3">
        <v>415.4</v>
      </c>
      <c r="B4156" s="3">
        <v>11000.00488</v>
      </c>
      <c r="C4156" s="3" t="s">
        <v>1849</v>
      </c>
      <c r="D4156" s="3">
        <v>5500.0024400000002</v>
      </c>
      <c r="E4156" s="3" t="s">
        <v>1849</v>
      </c>
    </row>
    <row r="4157" spans="1:5" x14ac:dyDescent="0.3">
      <c r="A4157" s="3">
        <v>415.5</v>
      </c>
      <c r="B4157" s="3">
        <v>11000.00488</v>
      </c>
      <c r="C4157" s="3" t="s">
        <v>1849</v>
      </c>
      <c r="D4157" s="3">
        <v>5500.0024400000002</v>
      </c>
      <c r="E4157" s="3" t="s">
        <v>1849</v>
      </c>
    </row>
    <row r="4158" spans="1:5" x14ac:dyDescent="0.3">
      <c r="A4158" s="3">
        <v>415.6</v>
      </c>
      <c r="B4158" s="3">
        <v>11000.00488</v>
      </c>
      <c r="C4158" s="3" t="s">
        <v>1849</v>
      </c>
      <c r="D4158" s="3">
        <v>5500.0024400000002</v>
      </c>
      <c r="E4158" s="3" t="s">
        <v>1849</v>
      </c>
    </row>
    <row r="4159" spans="1:5" x14ac:dyDescent="0.3">
      <c r="A4159" s="3">
        <v>415.7</v>
      </c>
      <c r="B4159" s="3">
        <v>11000.00488</v>
      </c>
      <c r="C4159" s="3" t="s">
        <v>1849</v>
      </c>
      <c r="D4159" s="3">
        <v>5500.0024400000002</v>
      </c>
      <c r="E4159" s="3" t="s">
        <v>1849</v>
      </c>
    </row>
    <row r="4160" spans="1:5" x14ac:dyDescent="0.3">
      <c r="A4160" s="3">
        <v>415.8</v>
      </c>
      <c r="B4160" s="3">
        <v>11000.00488</v>
      </c>
      <c r="C4160" s="3" t="s">
        <v>1849</v>
      </c>
      <c r="D4160" s="3">
        <v>5500.0024400000002</v>
      </c>
      <c r="E4160" s="3" t="s">
        <v>1849</v>
      </c>
    </row>
    <row r="4161" spans="1:5" x14ac:dyDescent="0.3">
      <c r="A4161" s="3">
        <v>415.911</v>
      </c>
      <c r="B4161" s="3">
        <v>11000.00488</v>
      </c>
      <c r="C4161" s="3" t="s">
        <v>1849</v>
      </c>
      <c r="D4161" s="3">
        <v>5500.0024400000002</v>
      </c>
      <c r="E4161" s="3" t="s">
        <v>1849</v>
      </c>
    </row>
    <row r="4162" spans="1:5" x14ac:dyDescent="0.3">
      <c r="A4162" s="3">
        <v>416</v>
      </c>
      <c r="B4162" s="3">
        <v>11000.00488</v>
      </c>
      <c r="C4162" s="3" t="s">
        <v>1849</v>
      </c>
      <c r="D4162" s="3">
        <v>5500.0024400000002</v>
      </c>
      <c r="E4162" s="3" t="s">
        <v>1849</v>
      </c>
    </row>
    <row r="4163" spans="1:5" x14ac:dyDescent="0.3">
      <c r="A4163" s="3">
        <v>416.1</v>
      </c>
      <c r="B4163" s="3">
        <v>11000.00488</v>
      </c>
      <c r="C4163" s="3" t="s">
        <v>1849</v>
      </c>
      <c r="D4163" s="3">
        <v>5500.0024400000002</v>
      </c>
      <c r="E4163" s="3" t="s">
        <v>1849</v>
      </c>
    </row>
    <row r="4164" spans="1:5" x14ac:dyDescent="0.3">
      <c r="A4164" s="3">
        <v>416.2</v>
      </c>
      <c r="B4164" s="3">
        <v>11000.00488</v>
      </c>
      <c r="C4164" s="3" t="s">
        <v>1849</v>
      </c>
      <c r="D4164" s="3">
        <v>5500.0024400000002</v>
      </c>
      <c r="E4164" s="3" t="s">
        <v>1849</v>
      </c>
    </row>
    <row r="4165" spans="1:5" x14ac:dyDescent="0.3">
      <c r="A4165" s="3">
        <v>416.3</v>
      </c>
      <c r="B4165" s="3">
        <v>11000.00488</v>
      </c>
      <c r="C4165" s="3" t="s">
        <v>1849</v>
      </c>
      <c r="D4165" s="3">
        <v>5500.0024400000002</v>
      </c>
      <c r="E4165" s="3" t="s">
        <v>1849</v>
      </c>
    </row>
    <row r="4166" spans="1:5" x14ac:dyDescent="0.3">
      <c r="A4166" s="3">
        <v>416.4</v>
      </c>
      <c r="B4166" s="3">
        <v>11000.00488</v>
      </c>
      <c r="C4166" s="3" t="s">
        <v>1849</v>
      </c>
      <c r="D4166" s="3">
        <v>5500.0024400000002</v>
      </c>
      <c r="E4166" s="3" t="s">
        <v>1849</v>
      </c>
    </row>
    <row r="4167" spans="1:5" x14ac:dyDescent="0.3">
      <c r="A4167" s="3">
        <v>416.5</v>
      </c>
      <c r="B4167" s="3">
        <v>11000.00488</v>
      </c>
      <c r="C4167" s="3" t="s">
        <v>1849</v>
      </c>
      <c r="D4167" s="3">
        <v>5500.0024400000002</v>
      </c>
      <c r="E4167" s="3" t="s">
        <v>1849</v>
      </c>
    </row>
    <row r="4168" spans="1:5" x14ac:dyDescent="0.3">
      <c r="A4168" s="3">
        <v>416.6</v>
      </c>
      <c r="B4168" s="3">
        <v>11000.00488</v>
      </c>
      <c r="C4168" s="3" t="s">
        <v>1849</v>
      </c>
      <c r="D4168" s="3">
        <v>5500.0024400000002</v>
      </c>
      <c r="E4168" s="3" t="s">
        <v>1849</v>
      </c>
    </row>
    <row r="4169" spans="1:5" x14ac:dyDescent="0.3">
      <c r="A4169" s="3">
        <v>416.7</v>
      </c>
      <c r="B4169" s="3">
        <v>11000.00488</v>
      </c>
      <c r="C4169" s="3" t="s">
        <v>1849</v>
      </c>
      <c r="D4169" s="3">
        <v>5500.0024400000002</v>
      </c>
      <c r="E4169" s="3" t="s">
        <v>1849</v>
      </c>
    </row>
    <row r="4170" spans="1:5" x14ac:dyDescent="0.3">
      <c r="A4170" s="3">
        <v>416.8</v>
      </c>
      <c r="B4170" s="3">
        <v>11000.00488</v>
      </c>
      <c r="C4170" s="3" t="s">
        <v>1849</v>
      </c>
      <c r="D4170" s="3">
        <v>5500.0024400000002</v>
      </c>
      <c r="E4170" s="3" t="s">
        <v>1849</v>
      </c>
    </row>
    <row r="4171" spans="1:5" x14ac:dyDescent="0.3">
      <c r="A4171" s="3">
        <v>416.9</v>
      </c>
      <c r="B4171" s="3">
        <v>11000.00488</v>
      </c>
      <c r="C4171" s="3" t="s">
        <v>1849</v>
      </c>
      <c r="D4171" s="3">
        <v>5500.0024400000002</v>
      </c>
      <c r="E4171" s="3" t="s">
        <v>1849</v>
      </c>
    </row>
    <row r="4172" spans="1:5" x14ac:dyDescent="0.3">
      <c r="A4172" s="3">
        <v>417</v>
      </c>
      <c r="B4172" s="3">
        <v>11000.00488</v>
      </c>
      <c r="C4172" s="3" t="s">
        <v>1849</v>
      </c>
      <c r="D4172" s="3">
        <v>5500.0024400000002</v>
      </c>
      <c r="E4172" s="3" t="s">
        <v>1849</v>
      </c>
    </row>
    <row r="4173" spans="1:5" x14ac:dyDescent="0.3">
      <c r="A4173" s="3">
        <v>417.1</v>
      </c>
      <c r="B4173" s="3">
        <v>11000.00488</v>
      </c>
      <c r="C4173" s="3" t="s">
        <v>1849</v>
      </c>
      <c r="D4173" s="3">
        <v>5500.0024400000002</v>
      </c>
      <c r="E4173" s="3" t="s">
        <v>1849</v>
      </c>
    </row>
    <row r="4174" spans="1:5" x14ac:dyDescent="0.3">
      <c r="A4174" s="3">
        <v>417.2</v>
      </c>
      <c r="B4174" s="3">
        <v>11000.00488</v>
      </c>
      <c r="C4174" s="3" t="s">
        <v>1849</v>
      </c>
      <c r="D4174" s="3">
        <v>5500.0024400000002</v>
      </c>
      <c r="E4174" s="3" t="s">
        <v>1849</v>
      </c>
    </row>
    <row r="4175" spans="1:5" x14ac:dyDescent="0.3">
      <c r="A4175" s="3">
        <v>417.3</v>
      </c>
      <c r="B4175" s="3">
        <v>11000.00488</v>
      </c>
      <c r="C4175" s="3" t="s">
        <v>1849</v>
      </c>
      <c r="D4175" s="3">
        <v>5500.0024400000002</v>
      </c>
      <c r="E4175" s="3" t="s">
        <v>1849</v>
      </c>
    </row>
    <row r="4176" spans="1:5" x14ac:dyDescent="0.3">
      <c r="A4176" s="3">
        <v>417.4</v>
      </c>
      <c r="B4176" s="3">
        <v>11000.00488</v>
      </c>
      <c r="C4176" s="3" t="s">
        <v>1849</v>
      </c>
      <c r="D4176" s="3">
        <v>5500.0024400000002</v>
      </c>
      <c r="E4176" s="3" t="s">
        <v>1849</v>
      </c>
    </row>
    <row r="4177" spans="1:5" x14ac:dyDescent="0.3">
      <c r="A4177" s="3">
        <v>417.51499999999999</v>
      </c>
      <c r="B4177" s="3">
        <v>11000.00488</v>
      </c>
      <c r="C4177" s="3" t="s">
        <v>1849</v>
      </c>
      <c r="D4177" s="3">
        <v>5500.0024400000002</v>
      </c>
      <c r="E4177" s="3" t="s">
        <v>1849</v>
      </c>
    </row>
    <row r="4178" spans="1:5" x14ac:dyDescent="0.3">
      <c r="A4178" s="3">
        <v>417.608</v>
      </c>
      <c r="B4178" s="3">
        <v>11000.00488</v>
      </c>
      <c r="C4178" s="3" t="s">
        <v>1849</v>
      </c>
      <c r="D4178" s="3">
        <v>5500.0024400000002</v>
      </c>
      <c r="E4178" s="3" t="s">
        <v>1849</v>
      </c>
    </row>
    <row r="4179" spans="1:5" x14ac:dyDescent="0.3">
      <c r="A4179" s="3">
        <v>417.702</v>
      </c>
      <c r="B4179" s="3">
        <v>11000.00488</v>
      </c>
      <c r="C4179" s="3" t="s">
        <v>1849</v>
      </c>
      <c r="D4179" s="3">
        <v>5500.0024400000002</v>
      </c>
      <c r="E4179" s="3" t="s">
        <v>1849</v>
      </c>
    </row>
    <row r="4180" spans="1:5" x14ac:dyDescent="0.3">
      <c r="A4180" s="3">
        <v>417.81299999999999</v>
      </c>
      <c r="B4180" s="3">
        <v>11000.00488</v>
      </c>
      <c r="C4180" s="3" t="s">
        <v>1849</v>
      </c>
      <c r="D4180" s="3">
        <v>5500.0024400000002</v>
      </c>
      <c r="E4180" s="3" t="s">
        <v>1849</v>
      </c>
    </row>
    <row r="4181" spans="1:5" x14ac:dyDescent="0.3">
      <c r="A4181" s="3">
        <v>417.90499999999997</v>
      </c>
      <c r="B4181" s="3">
        <v>11000.00488</v>
      </c>
      <c r="C4181" s="3" t="s">
        <v>1849</v>
      </c>
      <c r="D4181" s="3">
        <v>5500.0024400000002</v>
      </c>
      <c r="E4181" s="3" t="s">
        <v>1849</v>
      </c>
    </row>
    <row r="4182" spans="1:5" x14ac:dyDescent="0.3">
      <c r="A4182" s="3">
        <v>418.03</v>
      </c>
      <c r="B4182" s="3">
        <v>11000.00488</v>
      </c>
      <c r="C4182" s="3" t="s">
        <v>1849</v>
      </c>
      <c r="D4182" s="3">
        <v>5500.0024400000002</v>
      </c>
      <c r="E4182" s="3" t="s">
        <v>1849</v>
      </c>
    </row>
    <row r="4183" spans="1:5" x14ac:dyDescent="0.3">
      <c r="A4183" s="3">
        <v>418.108</v>
      </c>
      <c r="B4183" s="3">
        <v>11000.00488</v>
      </c>
      <c r="C4183" s="3" t="s">
        <v>1849</v>
      </c>
      <c r="D4183" s="3">
        <v>5500.0024400000002</v>
      </c>
      <c r="E4183" s="3" t="s">
        <v>1849</v>
      </c>
    </row>
    <row r="4184" spans="1:5" x14ac:dyDescent="0.3">
      <c r="A4184" s="3">
        <v>418.202</v>
      </c>
      <c r="B4184" s="3">
        <v>11000.00488</v>
      </c>
      <c r="C4184" s="3" t="s">
        <v>1849</v>
      </c>
      <c r="D4184" s="3">
        <v>5500.0024400000002</v>
      </c>
      <c r="E4184" s="3" t="s">
        <v>1849</v>
      </c>
    </row>
    <row r="4185" spans="1:5" x14ac:dyDescent="0.3">
      <c r="A4185" s="3">
        <v>418.31099999999998</v>
      </c>
      <c r="B4185" s="3">
        <v>11000.00488</v>
      </c>
      <c r="C4185" s="3" t="s">
        <v>1849</v>
      </c>
      <c r="D4185" s="3">
        <v>5500.0024400000002</v>
      </c>
      <c r="E4185" s="3" t="s">
        <v>1849</v>
      </c>
    </row>
    <row r="4186" spans="1:5" x14ac:dyDescent="0.3">
      <c r="A4186" s="3">
        <v>418.40600000000001</v>
      </c>
      <c r="B4186" s="3">
        <v>11000.00488</v>
      </c>
      <c r="C4186" s="3" t="s">
        <v>1849</v>
      </c>
      <c r="D4186" s="3">
        <v>5500.0024400000002</v>
      </c>
      <c r="E4186" s="3" t="s">
        <v>1849</v>
      </c>
    </row>
    <row r="4187" spans="1:5" x14ac:dyDescent="0.3">
      <c r="A4187" s="3">
        <v>418.50099999999998</v>
      </c>
      <c r="B4187" s="3">
        <v>11000.00488</v>
      </c>
      <c r="C4187" s="3" t="s">
        <v>1849</v>
      </c>
      <c r="D4187" s="3">
        <v>5500.0024400000002</v>
      </c>
      <c r="E4187" s="3" t="s">
        <v>1849</v>
      </c>
    </row>
    <row r="4188" spans="1:5" x14ac:dyDescent="0.3">
      <c r="A4188" s="3">
        <v>418.6</v>
      </c>
      <c r="B4188" s="3">
        <v>11000.00488</v>
      </c>
      <c r="C4188" s="3" t="s">
        <v>1849</v>
      </c>
      <c r="D4188" s="3">
        <v>5500.0024400000002</v>
      </c>
      <c r="E4188" s="3" t="s">
        <v>1849</v>
      </c>
    </row>
    <row r="4189" spans="1:5" x14ac:dyDescent="0.3">
      <c r="A4189" s="3">
        <v>418.7</v>
      </c>
      <c r="B4189" s="3">
        <v>11000.00488</v>
      </c>
      <c r="C4189" s="3" t="s">
        <v>1849</v>
      </c>
      <c r="D4189" s="3">
        <v>5500.0024400000002</v>
      </c>
      <c r="E4189" s="3" t="s">
        <v>1849</v>
      </c>
    </row>
    <row r="4190" spans="1:5" x14ac:dyDescent="0.3">
      <c r="A4190" s="3">
        <v>418.8</v>
      </c>
      <c r="B4190" s="3">
        <v>11000.00488</v>
      </c>
      <c r="C4190" s="3" t="s">
        <v>1849</v>
      </c>
      <c r="D4190" s="3">
        <v>5500.0024400000002</v>
      </c>
      <c r="E4190" s="3" t="s">
        <v>1849</v>
      </c>
    </row>
    <row r="4191" spans="1:5" x14ac:dyDescent="0.3">
      <c r="A4191" s="3">
        <v>418.9</v>
      </c>
      <c r="B4191" s="3">
        <v>11000.00488</v>
      </c>
      <c r="C4191" s="3" t="s">
        <v>1849</v>
      </c>
      <c r="D4191" s="3">
        <v>5500.0024400000002</v>
      </c>
      <c r="E4191" s="3" t="s">
        <v>1849</v>
      </c>
    </row>
    <row r="4192" spans="1:5" x14ac:dyDescent="0.3">
      <c r="A4192" s="3">
        <v>419.00099999999998</v>
      </c>
      <c r="B4192" s="3">
        <v>11000.00488</v>
      </c>
      <c r="C4192" s="3" t="s">
        <v>1849</v>
      </c>
      <c r="D4192" s="3">
        <v>5500.0024400000002</v>
      </c>
      <c r="E4192" s="3" t="s">
        <v>1849</v>
      </c>
    </row>
    <row r="4193" spans="1:5" x14ac:dyDescent="0.3">
      <c r="A4193" s="3">
        <v>419.12700000000001</v>
      </c>
      <c r="B4193" s="3">
        <v>11000.00488</v>
      </c>
      <c r="C4193" s="3" t="s">
        <v>1849</v>
      </c>
      <c r="D4193" s="3">
        <v>5500.0024400000002</v>
      </c>
      <c r="E4193" s="3" t="s">
        <v>1849</v>
      </c>
    </row>
    <row r="4194" spans="1:5" x14ac:dyDescent="0.3">
      <c r="A4194" s="3">
        <v>419.2</v>
      </c>
      <c r="B4194" s="3">
        <v>11000.00488</v>
      </c>
      <c r="C4194" s="3" t="s">
        <v>1849</v>
      </c>
      <c r="D4194" s="3">
        <v>5500.0024400000002</v>
      </c>
      <c r="E4194" s="3" t="s">
        <v>1849</v>
      </c>
    </row>
    <row r="4195" spans="1:5" x14ac:dyDescent="0.3">
      <c r="A4195" s="3">
        <v>419.303</v>
      </c>
      <c r="B4195" s="3">
        <v>11000.00488</v>
      </c>
      <c r="C4195" s="3" t="s">
        <v>1849</v>
      </c>
      <c r="D4195" s="3">
        <v>5500.0024400000002</v>
      </c>
      <c r="E4195" s="3" t="s">
        <v>1849</v>
      </c>
    </row>
    <row r="4196" spans="1:5" x14ac:dyDescent="0.3">
      <c r="A4196" s="3">
        <v>419.4</v>
      </c>
      <c r="B4196" s="3">
        <v>11000.00488</v>
      </c>
      <c r="C4196" s="3" t="s">
        <v>1849</v>
      </c>
      <c r="D4196" s="3">
        <v>5500.0024400000002</v>
      </c>
      <c r="E4196" s="3" t="s">
        <v>1849</v>
      </c>
    </row>
    <row r="4197" spans="1:5" x14ac:dyDescent="0.3">
      <c r="A4197" s="3">
        <v>419.5</v>
      </c>
      <c r="B4197" s="3">
        <v>11000.00488</v>
      </c>
      <c r="C4197" s="3" t="s">
        <v>1849</v>
      </c>
      <c r="D4197" s="3">
        <v>5500.0024400000002</v>
      </c>
      <c r="E4197" s="3" t="s">
        <v>1849</v>
      </c>
    </row>
    <row r="4198" spans="1:5" x14ac:dyDescent="0.3">
      <c r="A4198" s="3">
        <v>419.6</v>
      </c>
      <c r="B4198" s="3">
        <v>11000.00488</v>
      </c>
      <c r="C4198" s="3" t="s">
        <v>1849</v>
      </c>
      <c r="D4198" s="3">
        <v>5500.0024400000002</v>
      </c>
      <c r="E4198" s="3" t="s">
        <v>1849</v>
      </c>
    </row>
    <row r="4199" spans="1:5" x14ac:dyDescent="0.3">
      <c r="A4199" s="3">
        <v>419.7</v>
      </c>
      <c r="B4199" s="3">
        <v>11000.00488</v>
      </c>
      <c r="C4199" s="3" t="s">
        <v>1849</v>
      </c>
      <c r="D4199" s="3">
        <v>5500.0024400000002</v>
      </c>
      <c r="E4199" s="3" t="s">
        <v>1849</v>
      </c>
    </row>
    <row r="4200" spans="1:5" x14ac:dyDescent="0.3">
      <c r="A4200" s="3">
        <v>419.8</v>
      </c>
      <c r="B4200" s="3">
        <v>11000.00488</v>
      </c>
      <c r="C4200" s="3" t="s">
        <v>1849</v>
      </c>
      <c r="D4200" s="3">
        <v>5500.0024400000002</v>
      </c>
      <c r="E4200" s="3" t="s">
        <v>1849</v>
      </c>
    </row>
    <row r="4201" spans="1:5" x14ac:dyDescent="0.3">
      <c r="A4201" s="3">
        <v>419.9</v>
      </c>
      <c r="B4201" s="3">
        <v>11000.00488</v>
      </c>
      <c r="C4201" s="3" t="s">
        <v>1849</v>
      </c>
      <c r="D4201" s="3">
        <v>5500.0024400000002</v>
      </c>
      <c r="E4201" s="3" t="s">
        <v>1849</v>
      </c>
    </row>
    <row r="4202" spans="1:5" x14ac:dyDescent="0.3">
      <c r="A4202" s="3">
        <v>420</v>
      </c>
      <c r="B4202" s="3">
        <v>11000.00488</v>
      </c>
      <c r="C4202" s="3" t="s">
        <v>1849</v>
      </c>
      <c r="D4202" s="3">
        <v>5500.0024400000002</v>
      </c>
      <c r="E4202" s="3" t="s">
        <v>1849</v>
      </c>
    </row>
    <row r="4203" spans="1:5" x14ac:dyDescent="0.3">
      <c r="A4203" s="3">
        <v>420.1</v>
      </c>
      <c r="B4203" s="3">
        <v>11000.00488</v>
      </c>
      <c r="C4203" s="3" t="s">
        <v>1849</v>
      </c>
      <c r="D4203" s="3">
        <v>5500.0024400000002</v>
      </c>
      <c r="E4203" s="3" t="s">
        <v>1849</v>
      </c>
    </row>
    <row r="4204" spans="1:5" x14ac:dyDescent="0.3">
      <c r="A4204" s="3">
        <v>420.2</v>
      </c>
      <c r="B4204" s="3">
        <v>11000.00488</v>
      </c>
      <c r="C4204" s="3" t="s">
        <v>1849</v>
      </c>
      <c r="D4204" s="3">
        <v>5500.0024400000002</v>
      </c>
      <c r="E4204" s="3" t="s">
        <v>1849</v>
      </c>
    </row>
    <row r="4205" spans="1:5" x14ac:dyDescent="0.3">
      <c r="A4205" s="3">
        <v>420.3</v>
      </c>
      <c r="B4205" s="3">
        <v>11000.00488</v>
      </c>
      <c r="C4205" s="3" t="s">
        <v>1849</v>
      </c>
      <c r="D4205" s="3">
        <v>5500.0024400000002</v>
      </c>
      <c r="E4205" s="3" t="s">
        <v>1849</v>
      </c>
    </row>
    <row r="4206" spans="1:5" x14ac:dyDescent="0.3">
      <c r="A4206" s="3">
        <v>420.4</v>
      </c>
      <c r="B4206" s="3">
        <v>11000.00488</v>
      </c>
      <c r="C4206" s="3" t="s">
        <v>1849</v>
      </c>
      <c r="D4206" s="3">
        <v>5500.0024400000002</v>
      </c>
      <c r="E4206" s="3" t="s">
        <v>1849</v>
      </c>
    </row>
    <row r="4207" spans="1:5" x14ac:dyDescent="0.3">
      <c r="A4207" s="3">
        <v>420.5</v>
      </c>
      <c r="B4207" s="3">
        <v>11000.00488</v>
      </c>
      <c r="C4207" s="3" t="s">
        <v>1849</v>
      </c>
      <c r="D4207" s="3">
        <v>5500.0024400000002</v>
      </c>
      <c r="E4207" s="3" t="s">
        <v>1849</v>
      </c>
    </row>
    <row r="4208" spans="1:5" x14ac:dyDescent="0.3">
      <c r="A4208" s="3">
        <v>420.601</v>
      </c>
      <c r="B4208" s="3">
        <v>11000.00488</v>
      </c>
      <c r="C4208" s="3" t="s">
        <v>1849</v>
      </c>
      <c r="D4208" s="3">
        <v>5500.0024400000002</v>
      </c>
      <c r="E4208" s="3" t="s">
        <v>1849</v>
      </c>
    </row>
    <row r="4209" spans="1:5" x14ac:dyDescent="0.3">
      <c r="A4209" s="3">
        <v>420.7</v>
      </c>
      <c r="B4209" s="3">
        <v>11000.00488</v>
      </c>
      <c r="C4209" s="3" t="s">
        <v>1849</v>
      </c>
      <c r="D4209" s="3">
        <v>5500.0024400000002</v>
      </c>
      <c r="E4209" s="3" t="s">
        <v>1849</v>
      </c>
    </row>
    <row r="4210" spans="1:5" x14ac:dyDescent="0.3">
      <c r="A4210" s="3">
        <v>420.8</v>
      </c>
      <c r="B4210" s="3">
        <v>11000.00488</v>
      </c>
      <c r="C4210" s="3" t="s">
        <v>1849</v>
      </c>
      <c r="D4210" s="3">
        <v>5500.0024400000002</v>
      </c>
      <c r="E4210" s="3" t="s">
        <v>1849</v>
      </c>
    </row>
    <row r="4211" spans="1:5" x14ac:dyDescent="0.3">
      <c r="A4211" s="3">
        <v>420.9</v>
      </c>
      <c r="B4211" s="3">
        <v>11000.00488</v>
      </c>
      <c r="C4211" s="3" t="s">
        <v>1849</v>
      </c>
      <c r="D4211" s="3">
        <v>5500.0024400000002</v>
      </c>
      <c r="E4211" s="3" t="s">
        <v>1849</v>
      </c>
    </row>
    <row r="4212" spans="1:5" x14ac:dyDescent="0.3">
      <c r="A4212" s="3">
        <v>421</v>
      </c>
      <c r="B4212" s="3">
        <v>11000.00488</v>
      </c>
      <c r="C4212" s="3" t="s">
        <v>1849</v>
      </c>
      <c r="D4212" s="3">
        <v>5500.0024400000002</v>
      </c>
      <c r="E4212" s="3" t="s">
        <v>1849</v>
      </c>
    </row>
    <row r="4213" spans="1:5" x14ac:dyDescent="0.3">
      <c r="A4213" s="3">
        <v>421.1</v>
      </c>
      <c r="B4213" s="3">
        <v>11000.00488</v>
      </c>
      <c r="C4213" s="3" t="s">
        <v>1849</v>
      </c>
      <c r="D4213" s="3">
        <v>5500.0024400000002</v>
      </c>
      <c r="E4213" s="3" t="s">
        <v>1849</v>
      </c>
    </row>
    <row r="4214" spans="1:5" x14ac:dyDescent="0.3">
      <c r="A4214" s="3">
        <v>421.2</v>
      </c>
      <c r="B4214" s="3">
        <v>11000.00488</v>
      </c>
      <c r="C4214" s="3" t="s">
        <v>1849</v>
      </c>
      <c r="D4214" s="3">
        <v>5500.0024400000002</v>
      </c>
      <c r="E4214" s="3" t="s">
        <v>1849</v>
      </c>
    </row>
    <row r="4215" spans="1:5" x14ac:dyDescent="0.3">
      <c r="A4215" s="3">
        <v>421.3</v>
      </c>
      <c r="B4215" s="3">
        <v>11000.00488</v>
      </c>
      <c r="C4215" s="3" t="s">
        <v>1849</v>
      </c>
      <c r="D4215" s="3">
        <v>5500.0024400000002</v>
      </c>
      <c r="E4215" s="3" t="s">
        <v>1849</v>
      </c>
    </row>
    <row r="4216" spans="1:5" x14ac:dyDescent="0.3">
      <c r="A4216" s="3">
        <v>421.4</v>
      </c>
      <c r="B4216" s="3">
        <v>11000.00488</v>
      </c>
      <c r="C4216" s="3" t="s">
        <v>1849</v>
      </c>
      <c r="D4216" s="3">
        <v>5500.0024400000002</v>
      </c>
      <c r="E4216" s="3" t="s">
        <v>1849</v>
      </c>
    </row>
    <row r="4217" spans="1:5" x14ac:dyDescent="0.3">
      <c r="A4217" s="3">
        <v>421.5</v>
      </c>
      <c r="B4217" s="3">
        <v>11000.00488</v>
      </c>
      <c r="C4217" s="3" t="s">
        <v>1849</v>
      </c>
      <c r="D4217" s="3">
        <v>5500.0024400000002</v>
      </c>
      <c r="E4217" s="3" t="s">
        <v>1849</v>
      </c>
    </row>
    <row r="4218" spans="1:5" x14ac:dyDescent="0.3">
      <c r="A4218" s="3">
        <v>421.6</v>
      </c>
      <c r="B4218" s="3">
        <v>11000.00488</v>
      </c>
      <c r="C4218" s="3" t="s">
        <v>1849</v>
      </c>
      <c r="D4218" s="3">
        <v>5500.0024400000002</v>
      </c>
      <c r="E4218" s="3" t="s">
        <v>1849</v>
      </c>
    </row>
    <row r="4219" spans="1:5" x14ac:dyDescent="0.3">
      <c r="A4219" s="3">
        <v>421.7</v>
      </c>
      <c r="B4219" s="3">
        <v>11000.00488</v>
      </c>
      <c r="C4219" s="3" t="s">
        <v>1849</v>
      </c>
      <c r="D4219" s="3">
        <v>5500.0024400000002</v>
      </c>
      <c r="E4219" s="3" t="s">
        <v>1849</v>
      </c>
    </row>
    <row r="4220" spans="1:5" x14ac:dyDescent="0.3">
      <c r="A4220" s="3">
        <v>421.80099999999999</v>
      </c>
      <c r="B4220" s="3">
        <v>11000.00488</v>
      </c>
      <c r="C4220" s="3" t="s">
        <v>1849</v>
      </c>
      <c r="D4220" s="3">
        <v>5500.0024400000002</v>
      </c>
      <c r="E4220" s="3" t="s">
        <v>1849</v>
      </c>
    </row>
    <row r="4221" spans="1:5" x14ac:dyDescent="0.3">
      <c r="A4221" s="3">
        <v>421.9</v>
      </c>
      <c r="B4221" s="3">
        <v>11000.00488</v>
      </c>
      <c r="C4221" s="3" t="s">
        <v>1849</v>
      </c>
      <c r="D4221" s="3">
        <v>5500.0024400000002</v>
      </c>
      <c r="E4221" s="3" t="s">
        <v>1849</v>
      </c>
    </row>
    <row r="4222" spans="1:5" x14ac:dyDescent="0.3">
      <c r="A4222" s="3">
        <v>422</v>
      </c>
      <c r="B4222" s="3">
        <v>11000.00488</v>
      </c>
      <c r="C4222" s="3" t="s">
        <v>1849</v>
      </c>
      <c r="D4222" s="3">
        <v>5500.0024400000002</v>
      </c>
      <c r="E4222" s="3" t="s">
        <v>1849</v>
      </c>
    </row>
    <row r="4223" spans="1:5" x14ac:dyDescent="0.3">
      <c r="A4223" s="3">
        <v>422.1</v>
      </c>
      <c r="B4223" s="3">
        <v>11000.00488</v>
      </c>
      <c r="C4223" s="3" t="s">
        <v>1849</v>
      </c>
      <c r="D4223" s="3">
        <v>5500.0024400000002</v>
      </c>
      <c r="E4223" s="3" t="s">
        <v>1849</v>
      </c>
    </row>
    <row r="4224" spans="1:5" x14ac:dyDescent="0.3">
      <c r="A4224" s="3">
        <v>422.2</v>
      </c>
      <c r="B4224" s="3">
        <v>11000.00488</v>
      </c>
      <c r="C4224" s="3" t="s">
        <v>1849</v>
      </c>
      <c r="D4224" s="3">
        <v>5500.0024400000002</v>
      </c>
      <c r="E4224" s="3" t="s">
        <v>1849</v>
      </c>
    </row>
    <row r="4225" spans="1:5" x14ac:dyDescent="0.3">
      <c r="A4225" s="3">
        <v>422.3</v>
      </c>
      <c r="B4225" s="3">
        <v>11000.00488</v>
      </c>
      <c r="C4225" s="3" t="s">
        <v>1849</v>
      </c>
      <c r="D4225" s="3">
        <v>5500.0024400000002</v>
      </c>
      <c r="E4225" s="3" t="s">
        <v>1849</v>
      </c>
    </row>
    <row r="4226" spans="1:5" x14ac:dyDescent="0.3">
      <c r="A4226" s="3">
        <v>422.4</v>
      </c>
      <c r="B4226" s="3">
        <v>11000.00488</v>
      </c>
      <c r="C4226" s="3" t="s">
        <v>1849</v>
      </c>
      <c r="D4226" s="3">
        <v>5500.0024400000002</v>
      </c>
      <c r="E4226" s="3" t="s">
        <v>1849</v>
      </c>
    </row>
    <row r="4227" spans="1:5" x14ac:dyDescent="0.3">
      <c r="A4227" s="3">
        <v>422.5</v>
      </c>
      <c r="B4227" s="3">
        <v>11000.00488</v>
      </c>
      <c r="C4227" s="3" t="s">
        <v>1849</v>
      </c>
      <c r="D4227" s="3">
        <v>5500.0024400000002</v>
      </c>
      <c r="E4227" s="3" t="s">
        <v>1849</v>
      </c>
    </row>
    <row r="4228" spans="1:5" x14ac:dyDescent="0.3">
      <c r="A4228" s="3">
        <v>422.6</v>
      </c>
      <c r="B4228" s="3">
        <v>11000.00488</v>
      </c>
      <c r="C4228" s="3" t="s">
        <v>1849</v>
      </c>
      <c r="D4228" s="3">
        <v>5500.0024400000002</v>
      </c>
      <c r="E4228" s="3" t="s">
        <v>1849</v>
      </c>
    </row>
    <row r="4229" spans="1:5" x14ac:dyDescent="0.3">
      <c r="A4229" s="3">
        <v>422.7</v>
      </c>
      <c r="B4229" s="3">
        <v>11000.00488</v>
      </c>
      <c r="C4229" s="3" t="s">
        <v>1849</v>
      </c>
      <c r="D4229" s="3">
        <v>5500.0024400000002</v>
      </c>
      <c r="E4229" s="3" t="s">
        <v>1849</v>
      </c>
    </row>
    <row r="4230" spans="1:5" x14ac:dyDescent="0.3">
      <c r="A4230" s="3">
        <v>422.8</v>
      </c>
      <c r="B4230" s="3">
        <v>11000.00488</v>
      </c>
      <c r="C4230" s="3" t="s">
        <v>1849</v>
      </c>
      <c r="D4230" s="3">
        <v>5500.0024400000002</v>
      </c>
      <c r="E4230" s="3" t="s">
        <v>1849</v>
      </c>
    </row>
    <row r="4231" spans="1:5" x14ac:dyDescent="0.3">
      <c r="A4231" s="3">
        <v>422.9</v>
      </c>
      <c r="B4231" s="3">
        <v>11000.00488</v>
      </c>
      <c r="C4231" s="3" t="s">
        <v>1849</v>
      </c>
      <c r="D4231" s="3">
        <v>5500.0024400000002</v>
      </c>
      <c r="E4231" s="3" t="s">
        <v>1849</v>
      </c>
    </row>
    <row r="4232" spans="1:5" x14ac:dyDescent="0.3">
      <c r="A4232" s="3">
        <v>423</v>
      </c>
      <c r="B4232" s="3">
        <v>11000.00488</v>
      </c>
      <c r="C4232" s="3" t="s">
        <v>1849</v>
      </c>
      <c r="D4232" s="3">
        <v>5500.0024400000002</v>
      </c>
      <c r="E4232" s="3" t="s">
        <v>1849</v>
      </c>
    </row>
    <row r="4233" spans="1:5" x14ac:dyDescent="0.3">
      <c r="A4233" s="3">
        <v>423.1</v>
      </c>
      <c r="B4233" s="3">
        <v>11000.00488</v>
      </c>
      <c r="C4233" s="3" t="s">
        <v>1849</v>
      </c>
      <c r="D4233" s="3">
        <v>5500.0024400000002</v>
      </c>
      <c r="E4233" s="3" t="s">
        <v>1849</v>
      </c>
    </row>
    <row r="4234" spans="1:5" x14ac:dyDescent="0.3">
      <c r="A4234" s="3">
        <v>423.2</v>
      </c>
      <c r="B4234" s="3">
        <v>11000.00488</v>
      </c>
      <c r="C4234" s="3" t="s">
        <v>1849</v>
      </c>
      <c r="D4234" s="3">
        <v>5500.0024400000002</v>
      </c>
      <c r="E4234" s="3" t="s">
        <v>1849</v>
      </c>
    </row>
    <row r="4235" spans="1:5" x14ac:dyDescent="0.3">
      <c r="A4235" s="3">
        <v>423.3</v>
      </c>
      <c r="B4235" s="3">
        <v>11000.00488</v>
      </c>
      <c r="C4235" s="3" t="s">
        <v>1849</v>
      </c>
      <c r="D4235" s="3">
        <v>5500.0024400000002</v>
      </c>
      <c r="E4235" s="3" t="s">
        <v>1849</v>
      </c>
    </row>
    <row r="4236" spans="1:5" x14ac:dyDescent="0.3">
      <c r="A4236" s="3">
        <v>423.4</v>
      </c>
      <c r="B4236" s="3">
        <v>11000.00488</v>
      </c>
      <c r="C4236" s="3" t="s">
        <v>1849</v>
      </c>
      <c r="D4236" s="3">
        <v>5500.0024400000002</v>
      </c>
      <c r="E4236" s="3" t="s">
        <v>1849</v>
      </c>
    </row>
    <row r="4237" spans="1:5" x14ac:dyDescent="0.3">
      <c r="A4237" s="3">
        <v>423.5</v>
      </c>
      <c r="B4237" s="3">
        <v>11000.00488</v>
      </c>
      <c r="C4237" s="3" t="s">
        <v>1849</v>
      </c>
      <c r="D4237" s="3">
        <v>5500.0024400000002</v>
      </c>
      <c r="E4237" s="3" t="s">
        <v>1849</v>
      </c>
    </row>
    <row r="4238" spans="1:5" x14ac:dyDescent="0.3">
      <c r="A4238" s="3">
        <v>423.6</v>
      </c>
      <c r="B4238" s="3">
        <v>11000.00488</v>
      </c>
      <c r="C4238" s="3" t="s">
        <v>1849</v>
      </c>
      <c r="D4238" s="3">
        <v>5500.0024400000002</v>
      </c>
      <c r="E4238" s="3" t="s">
        <v>1849</v>
      </c>
    </row>
    <row r="4239" spans="1:5" x14ac:dyDescent="0.3">
      <c r="A4239" s="3">
        <v>423.7</v>
      </c>
      <c r="B4239" s="3">
        <v>11000.00488</v>
      </c>
      <c r="C4239" s="3" t="s">
        <v>1849</v>
      </c>
      <c r="D4239" s="3">
        <v>5500.0024400000002</v>
      </c>
      <c r="E4239" s="3" t="s">
        <v>1849</v>
      </c>
    </row>
    <row r="4240" spans="1:5" x14ac:dyDescent="0.3">
      <c r="A4240" s="3">
        <v>423.8</v>
      </c>
      <c r="B4240" s="3">
        <v>11000.00488</v>
      </c>
      <c r="C4240" s="3" t="s">
        <v>1849</v>
      </c>
      <c r="D4240" s="3">
        <v>5500.0024400000002</v>
      </c>
      <c r="E4240" s="3" t="s">
        <v>1849</v>
      </c>
    </row>
    <row r="4241" spans="1:5" x14ac:dyDescent="0.3">
      <c r="A4241" s="3">
        <v>423.9</v>
      </c>
      <c r="B4241" s="3">
        <v>11000.00488</v>
      </c>
      <c r="C4241" s="3" t="s">
        <v>1849</v>
      </c>
      <c r="D4241" s="3">
        <v>5500.0024400000002</v>
      </c>
      <c r="E4241" s="3" t="s">
        <v>1849</v>
      </c>
    </row>
    <row r="4242" spans="1:5" x14ac:dyDescent="0.3">
      <c r="A4242" s="3">
        <v>424</v>
      </c>
      <c r="B4242" s="3">
        <v>11000.00488</v>
      </c>
      <c r="C4242" s="3" t="s">
        <v>1849</v>
      </c>
      <c r="D4242" s="3">
        <v>5500.0024400000002</v>
      </c>
      <c r="E4242" s="3" t="s">
        <v>1849</v>
      </c>
    </row>
    <row r="4243" spans="1:5" x14ac:dyDescent="0.3">
      <c r="A4243" s="3">
        <v>424.1</v>
      </c>
      <c r="B4243" s="3">
        <v>11000.00488</v>
      </c>
      <c r="C4243" s="3" t="s">
        <v>1849</v>
      </c>
      <c r="D4243" s="3">
        <v>5500.0024400000002</v>
      </c>
      <c r="E4243" s="3" t="s">
        <v>1849</v>
      </c>
    </row>
    <row r="4244" spans="1:5" x14ac:dyDescent="0.3">
      <c r="A4244" s="3">
        <v>424.2</v>
      </c>
      <c r="B4244" s="3">
        <v>11000.00488</v>
      </c>
      <c r="C4244" s="3" t="s">
        <v>1849</v>
      </c>
      <c r="D4244" s="3">
        <v>5500.0024400000002</v>
      </c>
      <c r="E4244" s="3" t="s">
        <v>1849</v>
      </c>
    </row>
    <row r="4245" spans="1:5" x14ac:dyDescent="0.3">
      <c r="A4245" s="3">
        <v>424.3</v>
      </c>
      <c r="B4245" s="3">
        <v>11000.00488</v>
      </c>
      <c r="C4245" s="3" t="s">
        <v>1849</v>
      </c>
      <c r="D4245" s="3">
        <v>5500.0024400000002</v>
      </c>
      <c r="E4245" s="3" t="s">
        <v>1849</v>
      </c>
    </row>
    <row r="4246" spans="1:5" x14ac:dyDescent="0.3">
      <c r="A4246" s="3">
        <v>424.40100000000001</v>
      </c>
      <c r="B4246" s="3">
        <v>11000.00488</v>
      </c>
      <c r="C4246" s="3" t="s">
        <v>1849</v>
      </c>
      <c r="D4246" s="3">
        <v>5500.0024400000002</v>
      </c>
      <c r="E4246" s="3" t="s">
        <v>1849</v>
      </c>
    </row>
    <row r="4247" spans="1:5" x14ac:dyDescent="0.3">
      <c r="A4247" s="3">
        <v>424.5</v>
      </c>
      <c r="B4247" s="3">
        <v>11000.00488</v>
      </c>
      <c r="C4247" s="3" t="s">
        <v>1849</v>
      </c>
      <c r="D4247" s="3">
        <v>5500.0024400000002</v>
      </c>
      <c r="E4247" s="3" t="s">
        <v>1849</v>
      </c>
    </row>
    <row r="4248" spans="1:5" x14ac:dyDescent="0.3">
      <c r="A4248" s="3">
        <v>424.601</v>
      </c>
      <c r="B4248" s="3">
        <v>11000.00488</v>
      </c>
      <c r="C4248" s="3" t="s">
        <v>1849</v>
      </c>
      <c r="D4248" s="3">
        <v>5500.0024400000002</v>
      </c>
      <c r="E4248" s="3" t="s">
        <v>1849</v>
      </c>
    </row>
    <row r="4249" spans="1:5" x14ac:dyDescent="0.3">
      <c r="A4249" s="3">
        <v>424.7</v>
      </c>
      <c r="B4249" s="3">
        <v>11000.00488</v>
      </c>
      <c r="C4249" s="3" t="s">
        <v>1849</v>
      </c>
      <c r="D4249" s="3">
        <v>5500.0024400000002</v>
      </c>
      <c r="E4249" s="3" t="s">
        <v>1849</v>
      </c>
    </row>
    <row r="4250" spans="1:5" x14ac:dyDescent="0.3">
      <c r="A4250" s="3">
        <v>424.8</v>
      </c>
      <c r="B4250" s="3">
        <v>11000.00488</v>
      </c>
      <c r="C4250" s="3" t="s">
        <v>1849</v>
      </c>
      <c r="D4250" s="3">
        <v>5500.0024400000002</v>
      </c>
      <c r="E4250" s="3" t="s">
        <v>1849</v>
      </c>
    </row>
    <row r="4251" spans="1:5" x14ac:dyDescent="0.3">
      <c r="A4251" s="3">
        <v>424.9</v>
      </c>
      <c r="B4251" s="3">
        <v>11000.00488</v>
      </c>
      <c r="C4251" s="3" t="s">
        <v>1849</v>
      </c>
      <c r="D4251" s="3">
        <v>5500.0024400000002</v>
      </c>
      <c r="E4251" s="3" t="s">
        <v>1849</v>
      </c>
    </row>
    <row r="4252" spans="1:5" x14ac:dyDescent="0.3">
      <c r="A4252" s="3">
        <v>425</v>
      </c>
      <c r="B4252" s="3">
        <v>11000.00488</v>
      </c>
      <c r="C4252" s="3" t="s">
        <v>1849</v>
      </c>
      <c r="D4252" s="3">
        <v>5500.0024400000002</v>
      </c>
      <c r="E4252" s="3" t="s">
        <v>1849</v>
      </c>
    </row>
    <row r="4253" spans="1:5" x14ac:dyDescent="0.3">
      <c r="A4253" s="3">
        <v>425.1</v>
      </c>
      <c r="B4253" s="3">
        <v>11000.00488</v>
      </c>
      <c r="C4253" s="3" t="s">
        <v>1849</v>
      </c>
      <c r="D4253" s="3">
        <v>5500.0024400000002</v>
      </c>
      <c r="E4253" s="3" t="s">
        <v>1849</v>
      </c>
    </row>
    <row r="4254" spans="1:5" x14ac:dyDescent="0.3">
      <c r="A4254" s="3">
        <v>425.2</v>
      </c>
      <c r="B4254" s="3">
        <v>11000.00488</v>
      </c>
      <c r="C4254" s="3" t="s">
        <v>1849</v>
      </c>
      <c r="D4254" s="3">
        <v>5500.0024400000002</v>
      </c>
      <c r="E4254" s="3" t="s">
        <v>1849</v>
      </c>
    </row>
    <row r="4255" spans="1:5" x14ac:dyDescent="0.3">
      <c r="A4255" s="3">
        <v>425.30099999999999</v>
      </c>
      <c r="B4255" s="3">
        <v>11000.00488</v>
      </c>
      <c r="C4255" s="3" t="s">
        <v>1849</v>
      </c>
      <c r="D4255" s="3">
        <v>5500.0024400000002</v>
      </c>
      <c r="E4255" s="3" t="s">
        <v>1849</v>
      </c>
    </row>
    <row r="4256" spans="1:5" x14ac:dyDescent="0.3">
      <c r="A4256" s="3">
        <v>425.4</v>
      </c>
      <c r="B4256" s="3">
        <v>11000.00488</v>
      </c>
      <c r="C4256" s="3" t="s">
        <v>1849</v>
      </c>
      <c r="D4256" s="3">
        <v>5500.0024400000002</v>
      </c>
      <c r="E4256" s="3" t="s">
        <v>1849</v>
      </c>
    </row>
    <row r="4257" spans="1:5" x14ac:dyDescent="0.3">
      <c r="A4257" s="3">
        <v>425.5</v>
      </c>
      <c r="B4257" s="3">
        <v>11000.00488</v>
      </c>
      <c r="C4257" s="3" t="s">
        <v>1849</v>
      </c>
      <c r="D4257" s="3">
        <v>5500.0024400000002</v>
      </c>
      <c r="E4257" s="3" t="s">
        <v>1849</v>
      </c>
    </row>
    <row r="4258" spans="1:5" x14ac:dyDescent="0.3">
      <c r="A4258" s="3">
        <v>425.601</v>
      </c>
      <c r="B4258" s="3">
        <v>11000.00488</v>
      </c>
      <c r="C4258" s="3" t="s">
        <v>1849</v>
      </c>
      <c r="D4258" s="3">
        <v>5500.0024400000002</v>
      </c>
      <c r="E4258" s="3" t="s">
        <v>1849</v>
      </c>
    </row>
    <row r="4259" spans="1:5" x14ac:dyDescent="0.3">
      <c r="A4259" s="3">
        <v>425.7</v>
      </c>
      <c r="B4259" s="3">
        <v>11000.00488</v>
      </c>
      <c r="C4259" s="3" t="s">
        <v>1849</v>
      </c>
      <c r="D4259" s="3">
        <v>5500.0024400000002</v>
      </c>
      <c r="E4259" s="3" t="s">
        <v>1849</v>
      </c>
    </row>
    <row r="4260" spans="1:5" x14ac:dyDescent="0.3">
      <c r="A4260" s="3">
        <v>425.8</v>
      </c>
      <c r="B4260" s="3">
        <v>11000.00488</v>
      </c>
      <c r="C4260" s="3" t="s">
        <v>1849</v>
      </c>
      <c r="D4260" s="3">
        <v>5500.0024400000002</v>
      </c>
      <c r="E4260" s="3" t="s">
        <v>1849</v>
      </c>
    </row>
    <row r="4261" spans="1:5" x14ac:dyDescent="0.3">
      <c r="A4261" s="3">
        <v>425.90100000000001</v>
      </c>
      <c r="B4261" s="3">
        <v>11000.00488</v>
      </c>
      <c r="C4261" s="3" t="s">
        <v>1849</v>
      </c>
      <c r="D4261" s="3">
        <v>5500.0024400000002</v>
      </c>
      <c r="E4261" s="3" t="s">
        <v>1849</v>
      </c>
    </row>
    <row r="4262" spans="1:5" x14ac:dyDescent="0.3">
      <c r="A4262" s="3">
        <v>426</v>
      </c>
      <c r="B4262" s="3">
        <v>11000.00488</v>
      </c>
      <c r="C4262" s="3" t="s">
        <v>1849</v>
      </c>
      <c r="D4262" s="3">
        <v>5500.0024400000002</v>
      </c>
      <c r="E4262" s="3" t="s">
        <v>1849</v>
      </c>
    </row>
    <row r="4263" spans="1:5" x14ac:dyDescent="0.3">
      <c r="A4263" s="3">
        <v>426.15499999999997</v>
      </c>
      <c r="B4263" s="3">
        <v>11000.00488</v>
      </c>
      <c r="C4263" s="3" t="s">
        <v>1849</v>
      </c>
      <c r="D4263" s="3">
        <v>5500.0024400000002</v>
      </c>
      <c r="E4263" s="3" t="s">
        <v>1849</v>
      </c>
    </row>
    <row r="4264" spans="1:5" x14ac:dyDescent="0.3">
      <c r="A4264" s="3">
        <v>426.20100000000002</v>
      </c>
      <c r="B4264" s="3">
        <v>11000.00488</v>
      </c>
      <c r="C4264" s="3" t="s">
        <v>1849</v>
      </c>
      <c r="D4264" s="3">
        <v>5500.0024400000002</v>
      </c>
      <c r="E4264" s="3" t="s">
        <v>1849</v>
      </c>
    </row>
    <row r="4265" spans="1:5" x14ac:dyDescent="0.3">
      <c r="A4265" s="3">
        <v>426.3</v>
      </c>
      <c r="B4265" s="3">
        <v>11000.00488</v>
      </c>
      <c r="C4265" s="3" t="s">
        <v>1849</v>
      </c>
      <c r="D4265" s="3">
        <v>5500.0024400000002</v>
      </c>
      <c r="E4265" s="3" t="s">
        <v>1849</v>
      </c>
    </row>
    <row r="4266" spans="1:5" x14ac:dyDescent="0.3">
      <c r="A4266" s="3">
        <v>426.4</v>
      </c>
      <c r="B4266" s="3">
        <v>11000.00488</v>
      </c>
      <c r="C4266" s="3" t="s">
        <v>1849</v>
      </c>
      <c r="D4266" s="3">
        <v>5500.0024400000002</v>
      </c>
      <c r="E4266" s="3" t="s">
        <v>1849</v>
      </c>
    </row>
    <row r="4267" spans="1:5" x14ac:dyDescent="0.3">
      <c r="A4267" s="3">
        <v>426.5</v>
      </c>
      <c r="B4267" s="3">
        <v>11000.00488</v>
      </c>
      <c r="C4267" s="3" t="s">
        <v>1849</v>
      </c>
      <c r="D4267" s="3">
        <v>5500.0024400000002</v>
      </c>
      <c r="E4267" s="3" t="s">
        <v>1849</v>
      </c>
    </row>
    <row r="4268" spans="1:5" x14ac:dyDescent="0.3">
      <c r="A4268" s="3">
        <v>426.6</v>
      </c>
      <c r="B4268" s="3">
        <v>11000.00488</v>
      </c>
      <c r="C4268" s="3" t="s">
        <v>1849</v>
      </c>
      <c r="D4268" s="3">
        <v>5500.0024400000002</v>
      </c>
      <c r="E4268" s="3" t="s">
        <v>1849</v>
      </c>
    </row>
    <row r="4269" spans="1:5" x14ac:dyDescent="0.3">
      <c r="A4269" s="3">
        <v>426.7</v>
      </c>
      <c r="B4269" s="3">
        <v>11000.00488</v>
      </c>
      <c r="C4269" s="3" t="s">
        <v>1849</v>
      </c>
      <c r="D4269" s="3">
        <v>5500.0024400000002</v>
      </c>
      <c r="E4269" s="3" t="s">
        <v>1849</v>
      </c>
    </row>
    <row r="4270" spans="1:5" x14ac:dyDescent="0.3">
      <c r="A4270" s="3">
        <v>426.80200000000002</v>
      </c>
      <c r="B4270" s="3">
        <v>11000.00488</v>
      </c>
      <c r="C4270" s="3" t="s">
        <v>1849</v>
      </c>
      <c r="D4270" s="3">
        <v>5500.0024400000002</v>
      </c>
      <c r="E4270" s="3" t="s">
        <v>1849</v>
      </c>
    </row>
    <row r="4271" spans="1:5" x14ac:dyDescent="0.3">
      <c r="A4271" s="3">
        <v>426.9</v>
      </c>
      <c r="B4271" s="3">
        <v>11000.00488</v>
      </c>
      <c r="C4271" s="3" t="s">
        <v>1849</v>
      </c>
      <c r="D4271" s="3">
        <v>5500.0024400000002</v>
      </c>
      <c r="E4271" s="3" t="s">
        <v>1849</v>
      </c>
    </row>
    <row r="4272" spans="1:5" x14ac:dyDescent="0.3">
      <c r="A4272" s="3">
        <v>427</v>
      </c>
      <c r="B4272" s="3">
        <v>11000.00488</v>
      </c>
      <c r="C4272" s="3" t="s">
        <v>1849</v>
      </c>
      <c r="D4272" s="3">
        <v>5500.0024400000002</v>
      </c>
      <c r="E4272" s="3" t="s">
        <v>1849</v>
      </c>
    </row>
    <row r="4273" spans="1:5" x14ac:dyDescent="0.3">
      <c r="A4273" s="3">
        <v>427.1</v>
      </c>
      <c r="B4273" s="3">
        <v>11000.00488</v>
      </c>
      <c r="C4273" s="3" t="s">
        <v>1849</v>
      </c>
      <c r="D4273" s="3">
        <v>5500.0024400000002</v>
      </c>
      <c r="E4273" s="3" t="s">
        <v>1849</v>
      </c>
    </row>
    <row r="4274" spans="1:5" x14ac:dyDescent="0.3">
      <c r="A4274" s="3">
        <v>427.2</v>
      </c>
      <c r="B4274" s="3">
        <v>11000.00488</v>
      </c>
      <c r="C4274" s="3" t="s">
        <v>1849</v>
      </c>
      <c r="D4274" s="3">
        <v>5500.0024400000002</v>
      </c>
      <c r="E4274" s="3" t="s">
        <v>1849</v>
      </c>
    </row>
    <row r="4275" spans="1:5" x14ac:dyDescent="0.3">
      <c r="A4275" s="3">
        <v>427.3</v>
      </c>
      <c r="B4275" s="3">
        <v>11000.00488</v>
      </c>
      <c r="C4275" s="3" t="s">
        <v>1849</v>
      </c>
      <c r="D4275" s="3">
        <v>5500.0024400000002</v>
      </c>
      <c r="E4275" s="3" t="s">
        <v>1849</v>
      </c>
    </row>
    <row r="4276" spans="1:5" x14ac:dyDescent="0.3">
      <c r="A4276" s="3">
        <v>427.4</v>
      </c>
      <c r="B4276" s="3">
        <v>11000.00488</v>
      </c>
      <c r="C4276" s="3" t="s">
        <v>1849</v>
      </c>
      <c r="D4276" s="3">
        <v>5500.0024400000002</v>
      </c>
      <c r="E4276" s="3" t="s">
        <v>1849</v>
      </c>
    </row>
    <row r="4277" spans="1:5" x14ac:dyDescent="0.3">
      <c r="A4277" s="3">
        <v>427.5</v>
      </c>
      <c r="B4277" s="3">
        <v>11000.00488</v>
      </c>
      <c r="C4277" s="3" t="s">
        <v>1849</v>
      </c>
      <c r="D4277" s="3">
        <v>5500.0024400000002</v>
      </c>
      <c r="E4277" s="3" t="s">
        <v>1849</v>
      </c>
    </row>
    <row r="4278" spans="1:5" x14ac:dyDescent="0.3">
      <c r="A4278" s="3">
        <v>427.66899999999998</v>
      </c>
      <c r="B4278" s="3">
        <v>11000.00488</v>
      </c>
      <c r="C4278" s="3" t="s">
        <v>1849</v>
      </c>
      <c r="D4278" s="3">
        <v>5500.0024400000002</v>
      </c>
      <c r="E4278" s="3" t="s">
        <v>1849</v>
      </c>
    </row>
    <row r="4279" spans="1:5" x14ac:dyDescent="0.3">
      <c r="A4279" s="3">
        <v>427.7</v>
      </c>
      <c r="B4279" s="3">
        <v>11000.00488</v>
      </c>
      <c r="C4279" s="3" t="s">
        <v>1849</v>
      </c>
      <c r="D4279" s="3">
        <v>5500.0024400000002</v>
      </c>
      <c r="E4279" s="3" t="s">
        <v>1849</v>
      </c>
    </row>
    <row r="4280" spans="1:5" x14ac:dyDescent="0.3">
      <c r="A4280" s="3">
        <v>427.8</v>
      </c>
      <c r="B4280" s="3">
        <v>11000.00488</v>
      </c>
      <c r="C4280" s="3" t="s">
        <v>1849</v>
      </c>
      <c r="D4280" s="3">
        <v>5500.0024400000002</v>
      </c>
      <c r="E4280" s="3" t="s">
        <v>1849</v>
      </c>
    </row>
    <row r="4281" spans="1:5" x14ac:dyDescent="0.3">
      <c r="A4281" s="3">
        <v>427.9</v>
      </c>
      <c r="B4281" s="3">
        <v>11000.00488</v>
      </c>
      <c r="C4281" s="3" t="s">
        <v>1849</v>
      </c>
      <c r="D4281" s="3">
        <v>5500.0024400000002</v>
      </c>
      <c r="E4281" s="3" t="s">
        <v>1849</v>
      </c>
    </row>
    <row r="4282" spans="1:5" x14ac:dyDescent="0.3">
      <c r="A4282" s="3">
        <v>428.00099999999998</v>
      </c>
      <c r="B4282" s="3">
        <v>11000.00488</v>
      </c>
      <c r="C4282" s="3" t="s">
        <v>1849</v>
      </c>
      <c r="D4282" s="3">
        <v>5500.0024400000002</v>
      </c>
      <c r="E4282" s="3" t="s">
        <v>1849</v>
      </c>
    </row>
    <row r="4283" spans="1:5" x14ac:dyDescent="0.3">
      <c r="A4283" s="3">
        <v>428.1</v>
      </c>
      <c r="B4283" s="3">
        <v>11000.00488</v>
      </c>
      <c r="C4283" s="3" t="s">
        <v>1849</v>
      </c>
      <c r="D4283" s="3">
        <v>5500.0024400000002</v>
      </c>
      <c r="E4283" s="3" t="s">
        <v>1849</v>
      </c>
    </row>
    <row r="4284" spans="1:5" x14ac:dyDescent="0.3">
      <c r="A4284" s="3">
        <v>428.22300000000001</v>
      </c>
      <c r="B4284" s="3">
        <v>11000.00488</v>
      </c>
      <c r="C4284" s="3" t="s">
        <v>1849</v>
      </c>
      <c r="D4284" s="3">
        <v>5500.0024400000002</v>
      </c>
      <c r="E4284" s="3" t="s">
        <v>1849</v>
      </c>
    </row>
    <row r="4285" spans="1:5" x14ac:dyDescent="0.3">
      <c r="A4285" s="3">
        <v>428.34399999999999</v>
      </c>
      <c r="B4285" s="3">
        <v>11000.00488</v>
      </c>
      <c r="C4285" s="3" t="s">
        <v>1849</v>
      </c>
      <c r="D4285" s="3">
        <v>5500.0024400000002</v>
      </c>
      <c r="E4285" s="3" t="s">
        <v>1849</v>
      </c>
    </row>
    <row r="4286" spans="1:5" x14ac:dyDescent="0.3">
      <c r="A4286" s="3">
        <v>428.40100000000001</v>
      </c>
      <c r="B4286" s="3">
        <v>11000.00488</v>
      </c>
      <c r="C4286" s="3" t="s">
        <v>1849</v>
      </c>
      <c r="D4286" s="3">
        <v>5500.0024400000002</v>
      </c>
      <c r="E4286" s="3" t="s">
        <v>1849</v>
      </c>
    </row>
    <row r="4287" spans="1:5" x14ac:dyDescent="0.3">
      <c r="A4287" s="3">
        <v>428.50099999999998</v>
      </c>
      <c r="B4287" s="3">
        <v>11000.00488</v>
      </c>
      <c r="C4287" s="3" t="s">
        <v>1849</v>
      </c>
      <c r="D4287" s="3">
        <v>5500.0024400000002</v>
      </c>
      <c r="E4287" s="3" t="s">
        <v>1849</v>
      </c>
    </row>
    <row r="4288" spans="1:5" x14ac:dyDescent="0.3">
      <c r="A4288" s="3">
        <v>428.6</v>
      </c>
      <c r="B4288" s="3">
        <v>11000.00488</v>
      </c>
      <c r="C4288" s="3" t="s">
        <v>1849</v>
      </c>
      <c r="D4288" s="3">
        <v>5500.0024400000002</v>
      </c>
      <c r="E4288" s="3" t="s">
        <v>1849</v>
      </c>
    </row>
    <row r="4289" spans="1:5" x14ac:dyDescent="0.3">
      <c r="A4289" s="3">
        <v>428.7</v>
      </c>
      <c r="B4289" s="3">
        <v>11000.00488</v>
      </c>
      <c r="C4289" s="3" t="s">
        <v>1849</v>
      </c>
      <c r="D4289" s="3">
        <v>5500.0024400000002</v>
      </c>
      <c r="E4289" s="3" t="s">
        <v>1849</v>
      </c>
    </row>
    <row r="4290" spans="1:5" x14ac:dyDescent="0.3">
      <c r="A4290" s="3">
        <v>428.839</v>
      </c>
      <c r="B4290" s="3">
        <v>11000.00488</v>
      </c>
      <c r="C4290" s="3" t="s">
        <v>1849</v>
      </c>
      <c r="D4290" s="3">
        <v>5500.0024400000002</v>
      </c>
      <c r="E4290" s="3" t="s">
        <v>1849</v>
      </c>
    </row>
    <row r="4291" spans="1:5" x14ac:dyDescent="0.3">
      <c r="A4291" s="3">
        <v>428.9</v>
      </c>
      <c r="B4291" s="3">
        <v>11000.00488</v>
      </c>
      <c r="C4291" s="3" t="s">
        <v>1849</v>
      </c>
      <c r="D4291" s="3">
        <v>5500.0024400000002</v>
      </c>
      <c r="E4291" s="3" t="s">
        <v>1849</v>
      </c>
    </row>
    <row r="4292" spans="1:5" x14ac:dyDescent="0.3">
      <c r="A4292" s="3">
        <v>429.00099999999998</v>
      </c>
      <c r="B4292" s="3">
        <v>11000.00488</v>
      </c>
      <c r="C4292" s="3" t="s">
        <v>1849</v>
      </c>
      <c r="D4292" s="3">
        <v>5500.0024400000002</v>
      </c>
      <c r="E4292" s="3" t="s">
        <v>1849</v>
      </c>
    </row>
    <row r="4293" spans="1:5" x14ac:dyDescent="0.3">
      <c r="A4293" s="3">
        <v>429.1</v>
      </c>
      <c r="B4293" s="3">
        <v>11000.00488</v>
      </c>
      <c r="C4293" s="3" t="s">
        <v>1849</v>
      </c>
      <c r="D4293" s="3">
        <v>5500.0024400000002</v>
      </c>
      <c r="E4293" s="3" t="s">
        <v>1849</v>
      </c>
    </row>
    <row r="4294" spans="1:5" x14ac:dyDescent="0.3">
      <c r="A4294" s="3">
        <v>429.2</v>
      </c>
      <c r="B4294" s="3">
        <v>11000.00488</v>
      </c>
      <c r="C4294" s="3" t="s">
        <v>1849</v>
      </c>
      <c r="D4294" s="3">
        <v>5500.0024400000002</v>
      </c>
      <c r="E4294" s="3" t="s">
        <v>1849</v>
      </c>
    </row>
    <row r="4295" spans="1:5" x14ac:dyDescent="0.3">
      <c r="A4295" s="3">
        <v>429.3</v>
      </c>
      <c r="B4295" s="3">
        <v>11000.00488</v>
      </c>
      <c r="C4295" s="3" t="s">
        <v>1849</v>
      </c>
      <c r="D4295" s="3">
        <v>5500.0024400000002</v>
      </c>
      <c r="E4295" s="3" t="s">
        <v>1849</v>
      </c>
    </row>
    <row r="4296" spans="1:5" x14ac:dyDescent="0.3">
      <c r="A4296" s="3">
        <v>429.4</v>
      </c>
      <c r="B4296" s="3">
        <v>11000.00488</v>
      </c>
      <c r="C4296" s="3" t="s">
        <v>1849</v>
      </c>
      <c r="D4296" s="3">
        <v>5500.0024400000002</v>
      </c>
      <c r="E4296" s="3" t="s">
        <v>1849</v>
      </c>
    </row>
    <row r="4297" spans="1:5" x14ac:dyDescent="0.3">
      <c r="A4297" s="3">
        <v>429.51100000000002</v>
      </c>
      <c r="B4297" s="3">
        <v>11000.00488</v>
      </c>
      <c r="C4297" s="3" t="s">
        <v>1849</v>
      </c>
      <c r="D4297" s="3">
        <v>5500.0024400000002</v>
      </c>
      <c r="E4297" s="3" t="s">
        <v>1849</v>
      </c>
    </row>
    <row r="4298" spans="1:5" x14ac:dyDescent="0.3">
      <c r="A4298" s="3">
        <v>429.601</v>
      </c>
      <c r="B4298" s="3">
        <v>11000.00488</v>
      </c>
      <c r="C4298" s="3" t="s">
        <v>1849</v>
      </c>
      <c r="D4298" s="3">
        <v>5500.0024400000002</v>
      </c>
      <c r="E4298" s="3" t="s">
        <v>1849</v>
      </c>
    </row>
    <row r="4299" spans="1:5" x14ac:dyDescent="0.3">
      <c r="A4299" s="3">
        <v>429.7</v>
      </c>
      <c r="B4299" s="3">
        <v>11000.00488</v>
      </c>
      <c r="C4299" s="3" t="s">
        <v>1849</v>
      </c>
      <c r="D4299" s="3">
        <v>5500.0024400000002</v>
      </c>
      <c r="E4299" s="3" t="s">
        <v>1849</v>
      </c>
    </row>
    <row r="4300" spans="1:5" x14ac:dyDescent="0.3">
      <c r="A4300" s="3">
        <v>429.8</v>
      </c>
      <c r="B4300" s="3">
        <v>11000.00488</v>
      </c>
      <c r="C4300" s="3" t="s">
        <v>1849</v>
      </c>
      <c r="D4300" s="3">
        <v>5500.0024400000002</v>
      </c>
      <c r="E4300" s="3" t="s">
        <v>1849</v>
      </c>
    </row>
    <row r="4301" spans="1:5" x14ac:dyDescent="0.3">
      <c r="A4301" s="3">
        <v>429.9</v>
      </c>
      <c r="B4301" s="3">
        <v>11000.00488</v>
      </c>
      <c r="C4301" s="3" t="s">
        <v>1849</v>
      </c>
      <c r="D4301" s="3">
        <v>5500.0024400000002</v>
      </c>
      <c r="E4301" s="3" t="s">
        <v>1849</v>
      </c>
    </row>
    <row r="4302" spans="1:5" x14ac:dyDescent="0.3">
      <c r="A4302" s="3">
        <v>430</v>
      </c>
      <c r="B4302" s="3">
        <v>11000.00488</v>
      </c>
      <c r="C4302" s="3" t="s">
        <v>1849</v>
      </c>
      <c r="D4302" s="3">
        <v>5500.0024400000002</v>
      </c>
      <c r="E4302" s="3" t="s">
        <v>1849</v>
      </c>
    </row>
    <row r="4303" spans="1:5" x14ac:dyDescent="0.3">
      <c r="A4303" s="3">
        <v>430.11</v>
      </c>
      <c r="B4303" s="3">
        <v>11000.00488</v>
      </c>
      <c r="C4303" s="3" t="s">
        <v>1849</v>
      </c>
      <c r="D4303" s="3">
        <v>5500.0024400000002</v>
      </c>
      <c r="E4303" s="3" t="s">
        <v>1849</v>
      </c>
    </row>
    <row r="4304" spans="1:5" x14ac:dyDescent="0.3">
      <c r="A4304" s="3">
        <v>430.2</v>
      </c>
      <c r="B4304" s="3">
        <v>11000.00488</v>
      </c>
      <c r="C4304" s="3" t="s">
        <v>1849</v>
      </c>
      <c r="D4304" s="3">
        <v>5500.0024400000002</v>
      </c>
      <c r="E4304" s="3" t="s">
        <v>1849</v>
      </c>
    </row>
    <row r="4305" spans="1:5" x14ac:dyDescent="0.3">
      <c r="A4305" s="3">
        <v>430.3</v>
      </c>
      <c r="B4305" s="3">
        <v>11000.00488</v>
      </c>
      <c r="C4305" s="3" t="s">
        <v>1849</v>
      </c>
      <c r="D4305" s="3">
        <v>5500.0024400000002</v>
      </c>
      <c r="E4305" s="3" t="s">
        <v>1849</v>
      </c>
    </row>
    <row r="4306" spans="1:5" x14ac:dyDescent="0.3">
      <c r="A4306" s="3">
        <v>430.40100000000001</v>
      </c>
      <c r="B4306" s="3">
        <v>11000.00488</v>
      </c>
      <c r="C4306" s="3" t="s">
        <v>1849</v>
      </c>
      <c r="D4306" s="3">
        <v>5500.0024400000002</v>
      </c>
      <c r="E4306" s="3" t="s">
        <v>1849</v>
      </c>
    </row>
    <row r="4307" spans="1:5" x14ac:dyDescent="0.3">
      <c r="A4307" s="3">
        <v>430.50099999999998</v>
      </c>
      <c r="B4307" s="3">
        <v>11000.00488</v>
      </c>
      <c r="C4307" s="3" t="s">
        <v>1849</v>
      </c>
      <c r="D4307" s="3">
        <v>5500.0024400000002</v>
      </c>
      <c r="E4307" s="3" t="s">
        <v>1849</v>
      </c>
    </row>
    <row r="4308" spans="1:5" x14ac:dyDescent="0.3">
      <c r="A4308" s="3">
        <v>430.601</v>
      </c>
      <c r="B4308" s="3">
        <v>11000.00488</v>
      </c>
      <c r="C4308" s="3" t="s">
        <v>1849</v>
      </c>
      <c r="D4308" s="3">
        <v>5500.0024400000002</v>
      </c>
      <c r="E4308" s="3" t="s">
        <v>1849</v>
      </c>
    </row>
    <row r="4309" spans="1:5" x14ac:dyDescent="0.3">
      <c r="A4309" s="3">
        <v>430.70100000000002</v>
      </c>
      <c r="B4309" s="3">
        <v>11000.00488</v>
      </c>
      <c r="C4309" s="3" t="s">
        <v>1849</v>
      </c>
      <c r="D4309" s="3">
        <v>5500.0024400000002</v>
      </c>
      <c r="E4309" s="3" t="s">
        <v>1849</v>
      </c>
    </row>
    <row r="4310" spans="1:5" x14ac:dyDescent="0.3">
      <c r="A4310" s="3">
        <v>430.80399999999997</v>
      </c>
      <c r="B4310" s="3">
        <v>11000.00488</v>
      </c>
      <c r="C4310" s="3" t="s">
        <v>1849</v>
      </c>
      <c r="D4310" s="3">
        <v>5500.0024400000002</v>
      </c>
      <c r="E4310" s="3" t="s">
        <v>1849</v>
      </c>
    </row>
    <row r="4311" spans="1:5" x14ac:dyDescent="0.3">
      <c r="A4311" s="3">
        <v>430.9</v>
      </c>
      <c r="B4311" s="3">
        <v>11000.00488</v>
      </c>
      <c r="C4311" s="3" t="s">
        <v>1849</v>
      </c>
      <c r="D4311" s="3">
        <v>5500.0024400000002</v>
      </c>
      <c r="E4311" s="3" t="s">
        <v>1849</v>
      </c>
    </row>
    <row r="4312" spans="1:5" x14ac:dyDescent="0.3">
      <c r="A4312" s="3">
        <v>431</v>
      </c>
      <c r="B4312" s="3">
        <v>11000.00488</v>
      </c>
      <c r="C4312" s="3" t="s">
        <v>1849</v>
      </c>
      <c r="D4312" s="3">
        <v>5500.0024400000002</v>
      </c>
      <c r="E4312" s="3" t="s">
        <v>1849</v>
      </c>
    </row>
    <row r="4313" spans="1:5" x14ac:dyDescent="0.3">
      <c r="A4313" s="3">
        <v>431.1</v>
      </c>
      <c r="B4313" s="3">
        <v>11000.00488</v>
      </c>
      <c r="C4313" s="3" t="s">
        <v>1849</v>
      </c>
      <c r="D4313" s="3">
        <v>5500.0024400000002</v>
      </c>
      <c r="E4313" s="3" t="s">
        <v>1849</v>
      </c>
    </row>
    <row r="4314" spans="1:5" x14ac:dyDescent="0.3">
      <c r="A4314" s="3">
        <v>431.2</v>
      </c>
      <c r="B4314" s="3">
        <v>11000.00488</v>
      </c>
      <c r="C4314" s="3" t="s">
        <v>1849</v>
      </c>
      <c r="D4314" s="3">
        <v>5500.0024400000002</v>
      </c>
      <c r="E4314" s="3" t="s">
        <v>1849</v>
      </c>
    </row>
    <row r="4315" spans="1:5" x14ac:dyDescent="0.3">
      <c r="A4315" s="3">
        <v>431.3</v>
      </c>
      <c r="B4315" s="3">
        <v>11000.00488</v>
      </c>
      <c r="C4315" s="3" t="s">
        <v>1849</v>
      </c>
      <c r="D4315" s="3">
        <v>5500.0024400000002</v>
      </c>
      <c r="E4315" s="3" t="s">
        <v>1849</v>
      </c>
    </row>
    <row r="4316" spans="1:5" x14ac:dyDescent="0.3">
      <c r="A4316" s="3">
        <v>431.4</v>
      </c>
      <c r="B4316" s="3">
        <v>11000.00488</v>
      </c>
      <c r="C4316" s="3" t="s">
        <v>1849</v>
      </c>
      <c r="D4316" s="3">
        <v>5500.0024400000002</v>
      </c>
      <c r="E4316" s="3" t="s">
        <v>1849</v>
      </c>
    </row>
    <row r="4317" spans="1:5" x14ac:dyDescent="0.3">
      <c r="A4317" s="3">
        <v>431.5</v>
      </c>
      <c r="B4317" s="3">
        <v>11000.00488</v>
      </c>
      <c r="C4317" s="3" t="s">
        <v>1849</v>
      </c>
      <c r="D4317" s="3">
        <v>5500.0024400000002</v>
      </c>
      <c r="E4317" s="3" t="s">
        <v>1849</v>
      </c>
    </row>
    <row r="4318" spans="1:5" x14ac:dyDescent="0.3">
      <c r="A4318" s="3">
        <v>431.6</v>
      </c>
      <c r="B4318" s="3">
        <v>11000.00488</v>
      </c>
      <c r="C4318" s="3" t="s">
        <v>1849</v>
      </c>
      <c r="D4318" s="3">
        <v>5500.0024400000002</v>
      </c>
      <c r="E4318" s="3" t="s">
        <v>1849</v>
      </c>
    </row>
    <row r="4319" spans="1:5" x14ac:dyDescent="0.3">
      <c r="A4319" s="3">
        <v>431.7</v>
      </c>
      <c r="B4319" s="3">
        <v>11000.00488</v>
      </c>
      <c r="C4319" s="3" t="s">
        <v>1849</v>
      </c>
      <c r="D4319" s="3">
        <v>5500.0024400000002</v>
      </c>
      <c r="E4319" s="3" t="s">
        <v>1849</v>
      </c>
    </row>
    <row r="4320" spans="1:5" x14ac:dyDescent="0.3">
      <c r="A4320" s="3">
        <v>431.8</v>
      </c>
      <c r="B4320" s="3">
        <v>11000.00488</v>
      </c>
      <c r="C4320" s="3" t="s">
        <v>1849</v>
      </c>
      <c r="D4320" s="3">
        <v>5500.0024400000002</v>
      </c>
      <c r="E4320" s="3" t="s">
        <v>1849</v>
      </c>
    </row>
    <row r="4321" spans="1:5" x14ac:dyDescent="0.3">
      <c r="A4321" s="3">
        <v>431.9</v>
      </c>
      <c r="B4321" s="3">
        <v>11000.00488</v>
      </c>
      <c r="C4321" s="3" t="s">
        <v>1849</v>
      </c>
      <c r="D4321" s="3">
        <v>5500.0024400000002</v>
      </c>
      <c r="E4321" s="3" t="s">
        <v>1849</v>
      </c>
    </row>
    <row r="4322" spans="1:5" x14ac:dyDescent="0.3">
      <c r="A4322" s="3">
        <v>432</v>
      </c>
      <c r="B4322" s="3">
        <v>11000.00488</v>
      </c>
      <c r="C4322" s="3" t="s">
        <v>1849</v>
      </c>
      <c r="D4322" s="3">
        <v>5500.0024400000002</v>
      </c>
      <c r="E4322" s="3" t="s">
        <v>1849</v>
      </c>
    </row>
    <row r="4323" spans="1:5" x14ac:dyDescent="0.3">
      <c r="A4323" s="3">
        <v>432.1</v>
      </c>
      <c r="B4323" s="3">
        <v>11000.00488</v>
      </c>
      <c r="C4323" s="3" t="s">
        <v>1849</v>
      </c>
      <c r="D4323" s="3">
        <v>5500.0024400000002</v>
      </c>
      <c r="E4323" s="3" t="s">
        <v>1849</v>
      </c>
    </row>
    <row r="4324" spans="1:5" x14ac:dyDescent="0.3">
      <c r="A4324" s="3">
        <v>432.2</v>
      </c>
      <c r="B4324" s="3">
        <v>11000.00488</v>
      </c>
      <c r="C4324" s="3" t="s">
        <v>1849</v>
      </c>
      <c r="D4324" s="3">
        <v>5500.0024400000002</v>
      </c>
      <c r="E4324" s="3" t="s">
        <v>1849</v>
      </c>
    </row>
    <row r="4325" spans="1:5" x14ac:dyDescent="0.3">
      <c r="A4325" s="3">
        <v>432.3</v>
      </c>
      <c r="B4325" s="3">
        <v>11000.00488</v>
      </c>
      <c r="C4325" s="3" t="s">
        <v>1849</v>
      </c>
      <c r="D4325" s="3">
        <v>5500.0024400000002</v>
      </c>
      <c r="E4325" s="3" t="s">
        <v>1849</v>
      </c>
    </row>
    <row r="4326" spans="1:5" x14ac:dyDescent="0.3">
      <c r="A4326" s="3">
        <v>432.4</v>
      </c>
      <c r="B4326" s="3">
        <v>11000.00488</v>
      </c>
      <c r="C4326" s="3" t="s">
        <v>1849</v>
      </c>
      <c r="D4326" s="3">
        <v>5500.0024400000002</v>
      </c>
      <c r="E4326" s="3" t="s">
        <v>1849</v>
      </c>
    </row>
    <row r="4327" spans="1:5" x14ac:dyDescent="0.3">
      <c r="A4327" s="3">
        <v>432.5</v>
      </c>
      <c r="B4327" s="3">
        <v>11000.00488</v>
      </c>
      <c r="C4327" s="3" t="s">
        <v>1849</v>
      </c>
      <c r="D4327" s="3">
        <v>5500.0024400000002</v>
      </c>
      <c r="E4327" s="3" t="s">
        <v>1849</v>
      </c>
    </row>
    <row r="4328" spans="1:5" x14ac:dyDescent="0.3">
      <c r="A4328" s="3">
        <v>432.6</v>
      </c>
      <c r="B4328" s="3">
        <v>11000.00488</v>
      </c>
      <c r="C4328" s="3" t="s">
        <v>1849</v>
      </c>
      <c r="D4328" s="3">
        <v>5500.0024400000002</v>
      </c>
      <c r="E4328" s="3" t="s">
        <v>1849</v>
      </c>
    </row>
    <row r="4329" spans="1:5" x14ac:dyDescent="0.3">
      <c r="A4329" s="3">
        <v>432.7</v>
      </c>
      <c r="B4329" s="3">
        <v>11000.00488</v>
      </c>
      <c r="C4329" s="3" t="s">
        <v>1849</v>
      </c>
      <c r="D4329" s="3">
        <v>5500.0024400000002</v>
      </c>
      <c r="E4329" s="3" t="s">
        <v>1849</v>
      </c>
    </row>
    <row r="4330" spans="1:5" x14ac:dyDescent="0.3">
      <c r="A4330" s="3">
        <v>432.8</v>
      </c>
      <c r="B4330" s="3">
        <v>11000.00488</v>
      </c>
      <c r="C4330" s="3" t="s">
        <v>1849</v>
      </c>
      <c r="D4330" s="3">
        <v>5500.0024400000002</v>
      </c>
      <c r="E4330" s="3" t="s">
        <v>1849</v>
      </c>
    </row>
    <row r="4331" spans="1:5" x14ac:dyDescent="0.3">
      <c r="A4331" s="3">
        <v>432.9</v>
      </c>
      <c r="B4331" s="3">
        <v>11000.00488</v>
      </c>
      <c r="C4331" s="3" t="s">
        <v>1849</v>
      </c>
      <c r="D4331" s="3">
        <v>5500.0024400000002</v>
      </c>
      <c r="E4331" s="3" t="s">
        <v>1849</v>
      </c>
    </row>
    <row r="4332" spans="1:5" x14ac:dyDescent="0.3">
      <c r="A4332" s="3">
        <v>433</v>
      </c>
      <c r="B4332" s="3">
        <v>11000.00488</v>
      </c>
      <c r="C4332" s="3" t="s">
        <v>1849</v>
      </c>
      <c r="D4332" s="3">
        <v>5500.0024400000002</v>
      </c>
      <c r="E4332" s="3" t="s">
        <v>1849</v>
      </c>
    </row>
    <row r="4333" spans="1:5" x14ac:dyDescent="0.3">
      <c r="A4333" s="3">
        <v>433.1</v>
      </c>
      <c r="B4333" s="3">
        <v>11000.00488</v>
      </c>
      <c r="C4333" s="3" t="s">
        <v>1849</v>
      </c>
      <c r="D4333" s="3">
        <v>5500.0024400000002</v>
      </c>
      <c r="E4333" s="3" t="s">
        <v>1849</v>
      </c>
    </row>
    <row r="4334" spans="1:5" x14ac:dyDescent="0.3">
      <c r="A4334" s="3">
        <v>433.2</v>
      </c>
      <c r="B4334" s="3">
        <v>11000.00488</v>
      </c>
      <c r="C4334" s="3" t="s">
        <v>1849</v>
      </c>
      <c r="D4334" s="3">
        <v>5500.0024400000002</v>
      </c>
      <c r="E4334" s="3" t="s">
        <v>1849</v>
      </c>
    </row>
    <row r="4335" spans="1:5" x14ac:dyDescent="0.3">
      <c r="A4335" s="3">
        <v>433.3</v>
      </c>
      <c r="B4335" s="3">
        <v>11000.00488</v>
      </c>
      <c r="C4335" s="3" t="s">
        <v>1849</v>
      </c>
      <c r="D4335" s="3">
        <v>5500.0024400000002</v>
      </c>
      <c r="E4335" s="3" t="s">
        <v>1849</v>
      </c>
    </row>
    <row r="4336" spans="1:5" x14ac:dyDescent="0.3">
      <c r="A4336" s="3">
        <v>433.4</v>
      </c>
      <c r="B4336" s="3">
        <v>11000.00488</v>
      </c>
      <c r="C4336" s="3" t="s">
        <v>1849</v>
      </c>
      <c r="D4336" s="3">
        <v>5500.0024400000002</v>
      </c>
      <c r="E4336" s="3" t="s">
        <v>1849</v>
      </c>
    </row>
    <row r="4337" spans="1:5" x14ac:dyDescent="0.3">
      <c r="A4337" s="3">
        <v>433.5</v>
      </c>
      <c r="B4337" s="3">
        <v>11000.00488</v>
      </c>
      <c r="C4337" s="3" t="s">
        <v>1849</v>
      </c>
      <c r="D4337" s="3">
        <v>5500.0024400000002</v>
      </c>
      <c r="E4337" s="3" t="s">
        <v>1849</v>
      </c>
    </row>
    <row r="4338" spans="1:5" x14ac:dyDescent="0.3">
      <c r="A4338" s="3">
        <v>433.6</v>
      </c>
      <c r="B4338" s="3">
        <v>11000.00488</v>
      </c>
      <c r="C4338" s="3" t="s">
        <v>1849</v>
      </c>
      <c r="D4338" s="3">
        <v>5500.0024400000002</v>
      </c>
      <c r="E4338" s="3" t="s">
        <v>1849</v>
      </c>
    </row>
    <row r="4339" spans="1:5" x14ac:dyDescent="0.3">
      <c r="A4339" s="3">
        <v>433.7</v>
      </c>
      <c r="B4339" s="3">
        <v>11000.00488</v>
      </c>
      <c r="C4339" s="3" t="s">
        <v>1849</v>
      </c>
      <c r="D4339" s="3">
        <v>5500.0024400000002</v>
      </c>
      <c r="E4339" s="3" t="s">
        <v>1849</v>
      </c>
    </row>
    <row r="4340" spans="1:5" x14ac:dyDescent="0.3">
      <c r="A4340" s="3">
        <v>433.8</v>
      </c>
      <c r="B4340" s="3">
        <v>11000.00488</v>
      </c>
      <c r="C4340" s="3" t="s">
        <v>1849</v>
      </c>
      <c r="D4340" s="3">
        <v>5500.0024400000002</v>
      </c>
      <c r="E4340" s="3" t="s">
        <v>1849</v>
      </c>
    </row>
    <row r="4341" spans="1:5" x14ac:dyDescent="0.3">
      <c r="A4341" s="3">
        <v>433.9</v>
      </c>
      <c r="B4341" s="3">
        <v>11000.00488</v>
      </c>
      <c r="C4341" s="3" t="s">
        <v>1849</v>
      </c>
      <c r="D4341" s="3">
        <v>5500.0024400000002</v>
      </c>
      <c r="E4341" s="3" t="s">
        <v>1849</v>
      </c>
    </row>
    <row r="4342" spans="1:5" x14ac:dyDescent="0.3">
      <c r="A4342" s="3">
        <v>434</v>
      </c>
      <c r="B4342" s="3">
        <v>11000.00488</v>
      </c>
      <c r="C4342" s="3" t="s">
        <v>1849</v>
      </c>
      <c r="D4342" s="3">
        <v>5500.0024400000002</v>
      </c>
      <c r="E4342" s="3" t="s">
        <v>1849</v>
      </c>
    </row>
    <row r="4343" spans="1:5" x14ac:dyDescent="0.3">
      <c r="A4343" s="3">
        <v>434.1</v>
      </c>
      <c r="B4343" s="3">
        <v>11000.00488</v>
      </c>
      <c r="C4343" s="3" t="s">
        <v>1849</v>
      </c>
      <c r="D4343" s="3">
        <v>5500.0024400000002</v>
      </c>
      <c r="E4343" s="3" t="s">
        <v>1849</v>
      </c>
    </row>
    <row r="4344" spans="1:5" x14ac:dyDescent="0.3">
      <c r="A4344" s="3">
        <v>434.2</v>
      </c>
      <c r="B4344" s="3">
        <v>11000.00488</v>
      </c>
      <c r="C4344" s="3" t="s">
        <v>1849</v>
      </c>
      <c r="D4344" s="3">
        <v>5500.0024400000002</v>
      </c>
      <c r="E4344" s="3" t="s">
        <v>1849</v>
      </c>
    </row>
    <row r="4345" spans="1:5" x14ac:dyDescent="0.3">
      <c r="A4345" s="3">
        <v>434.3</v>
      </c>
      <c r="B4345" s="3">
        <v>11000.00488</v>
      </c>
      <c r="C4345" s="3" t="s">
        <v>1849</v>
      </c>
      <c r="D4345" s="3">
        <v>5500.0024400000002</v>
      </c>
      <c r="E4345" s="3" t="s">
        <v>1849</v>
      </c>
    </row>
    <row r="4346" spans="1:5" x14ac:dyDescent="0.3">
      <c r="A4346" s="3">
        <v>434.4</v>
      </c>
      <c r="B4346" s="3">
        <v>11000.00488</v>
      </c>
      <c r="C4346" s="3" t="s">
        <v>1849</v>
      </c>
      <c r="D4346" s="3">
        <v>5500.0024400000002</v>
      </c>
      <c r="E4346" s="3" t="s">
        <v>1849</v>
      </c>
    </row>
    <row r="4347" spans="1:5" x14ac:dyDescent="0.3">
      <c r="A4347" s="3">
        <v>434.5</v>
      </c>
      <c r="B4347" s="3">
        <v>11000.00488</v>
      </c>
      <c r="C4347" s="3" t="s">
        <v>1849</v>
      </c>
      <c r="D4347" s="3">
        <v>5500.0024400000002</v>
      </c>
      <c r="E4347" s="3" t="s">
        <v>1849</v>
      </c>
    </row>
    <row r="4348" spans="1:5" x14ac:dyDescent="0.3">
      <c r="A4348" s="3">
        <v>434.601</v>
      </c>
      <c r="B4348" s="3">
        <v>11000.00488</v>
      </c>
      <c r="C4348" s="3" t="s">
        <v>1849</v>
      </c>
      <c r="D4348" s="3">
        <v>5500.0024400000002</v>
      </c>
      <c r="E4348" s="3" t="s">
        <v>1849</v>
      </c>
    </row>
    <row r="4349" spans="1:5" x14ac:dyDescent="0.3">
      <c r="A4349" s="3">
        <v>434.7</v>
      </c>
      <c r="B4349" s="3">
        <v>11000.00488</v>
      </c>
      <c r="C4349" s="3" t="s">
        <v>1849</v>
      </c>
      <c r="D4349" s="3">
        <v>5500.0024400000002</v>
      </c>
      <c r="E4349" s="3" t="s">
        <v>1849</v>
      </c>
    </row>
    <row r="4350" spans="1:5" x14ac:dyDescent="0.3">
      <c r="A4350" s="3">
        <v>434.8</v>
      </c>
      <c r="B4350" s="3">
        <v>11000.00488</v>
      </c>
      <c r="C4350" s="3" t="s">
        <v>1849</v>
      </c>
      <c r="D4350" s="3">
        <v>5500.0024400000002</v>
      </c>
      <c r="E4350" s="3" t="s">
        <v>1849</v>
      </c>
    </row>
    <row r="4351" spans="1:5" x14ac:dyDescent="0.3">
      <c r="A4351" s="3">
        <v>434.9</v>
      </c>
      <c r="B4351" s="3">
        <v>11000.00488</v>
      </c>
      <c r="C4351" s="3" t="s">
        <v>1849</v>
      </c>
      <c r="D4351" s="3">
        <v>5500.0024400000002</v>
      </c>
      <c r="E4351" s="3" t="s">
        <v>1849</v>
      </c>
    </row>
    <row r="4352" spans="1:5" x14ac:dyDescent="0.3">
      <c r="A4352" s="3">
        <v>435</v>
      </c>
      <c r="B4352" s="3">
        <v>11000.00488</v>
      </c>
      <c r="C4352" s="3" t="s">
        <v>1849</v>
      </c>
      <c r="D4352" s="3">
        <v>5500.0024400000002</v>
      </c>
      <c r="E4352" s="3" t="s">
        <v>1849</v>
      </c>
    </row>
    <row r="4353" spans="1:5" x14ac:dyDescent="0.3">
      <c r="A4353" s="3">
        <v>435.1</v>
      </c>
      <c r="B4353" s="3">
        <v>11000.00488</v>
      </c>
      <c r="C4353" s="3" t="s">
        <v>1849</v>
      </c>
      <c r="D4353" s="3">
        <v>5500.0024400000002</v>
      </c>
      <c r="E4353" s="3" t="s">
        <v>1849</v>
      </c>
    </row>
    <row r="4354" spans="1:5" x14ac:dyDescent="0.3">
      <c r="A4354" s="3">
        <v>435.2</v>
      </c>
      <c r="B4354" s="3">
        <v>11000.00488</v>
      </c>
      <c r="C4354" s="3" t="s">
        <v>1849</v>
      </c>
      <c r="D4354" s="3">
        <v>5500.0024400000002</v>
      </c>
      <c r="E4354" s="3" t="s">
        <v>1849</v>
      </c>
    </row>
    <row r="4355" spans="1:5" x14ac:dyDescent="0.3">
      <c r="A4355" s="3">
        <v>435.3</v>
      </c>
      <c r="B4355" s="3">
        <v>11000.00488</v>
      </c>
      <c r="C4355" s="3" t="s">
        <v>1849</v>
      </c>
      <c r="D4355" s="3">
        <v>5500.0024400000002</v>
      </c>
      <c r="E4355" s="3" t="s">
        <v>1849</v>
      </c>
    </row>
    <row r="4356" spans="1:5" x14ac:dyDescent="0.3">
      <c r="A4356" s="3">
        <v>435.4</v>
      </c>
      <c r="B4356" s="3">
        <v>11000.00488</v>
      </c>
      <c r="C4356" s="3" t="s">
        <v>1849</v>
      </c>
      <c r="D4356" s="3">
        <v>5500.0024400000002</v>
      </c>
      <c r="E4356" s="3" t="s">
        <v>1849</v>
      </c>
    </row>
    <row r="4357" spans="1:5" x14ac:dyDescent="0.3">
      <c r="A4357" s="3">
        <v>435.5</v>
      </c>
      <c r="B4357" s="3">
        <v>11000.00488</v>
      </c>
      <c r="C4357" s="3" t="s">
        <v>1849</v>
      </c>
      <c r="D4357" s="3">
        <v>5500.0024400000002</v>
      </c>
      <c r="E4357" s="3" t="s">
        <v>1849</v>
      </c>
    </row>
    <row r="4358" spans="1:5" x14ac:dyDescent="0.3">
      <c r="A4358" s="3">
        <v>435.6</v>
      </c>
      <c r="B4358" s="3">
        <v>11000.00488</v>
      </c>
      <c r="C4358" s="3" t="s">
        <v>1849</v>
      </c>
      <c r="D4358" s="3">
        <v>5500.0024400000002</v>
      </c>
      <c r="E4358" s="3" t="s">
        <v>1849</v>
      </c>
    </row>
    <row r="4359" spans="1:5" x14ac:dyDescent="0.3">
      <c r="A4359" s="3">
        <v>435.7</v>
      </c>
      <c r="B4359" s="3">
        <v>11000.00488</v>
      </c>
      <c r="C4359" s="3" t="s">
        <v>1849</v>
      </c>
      <c r="D4359" s="3">
        <v>5500.0024400000002</v>
      </c>
      <c r="E4359" s="3" t="s">
        <v>1849</v>
      </c>
    </row>
    <row r="4360" spans="1:5" x14ac:dyDescent="0.3">
      <c r="A4360" s="3">
        <v>435.8</v>
      </c>
      <c r="B4360" s="3">
        <v>11000.00488</v>
      </c>
      <c r="C4360" s="3" t="s">
        <v>1849</v>
      </c>
      <c r="D4360" s="3">
        <v>5500.0024400000002</v>
      </c>
      <c r="E4360" s="3" t="s">
        <v>1849</v>
      </c>
    </row>
    <row r="4361" spans="1:5" x14ac:dyDescent="0.3">
      <c r="A4361" s="3">
        <v>435.9</v>
      </c>
      <c r="B4361" s="3">
        <v>11000.00488</v>
      </c>
      <c r="C4361" s="3" t="s">
        <v>1849</v>
      </c>
      <c r="D4361" s="3">
        <v>5500.0024400000002</v>
      </c>
      <c r="E4361" s="3" t="s">
        <v>1849</v>
      </c>
    </row>
    <row r="4362" spans="1:5" x14ac:dyDescent="0.3">
      <c r="A4362" s="3">
        <v>436</v>
      </c>
      <c r="B4362" s="3">
        <v>11000.00488</v>
      </c>
      <c r="C4362" s="3" t="s">
        <v>1849</v>
      </c>
      <c r="D4362" s="3">
        <v>5500.0024400000002</v>
      </c>
      <c r="E4362" s="3" t="s">
        <v>1849</v>
      </c>
    </row>
    <row r="4363" spans="1:5" x14ac:dyDescent="0.3">
      <c r="A4363" s="3">
        <v>436.1</v>
      </c>
      <c r="B4363" s="3">
        <v>11000.00488</v>
      </c>
      <c r="C4363" s="3" t="s">
        <v>1849</v>
      </c>
      <c r="D4363" s="3">
        <v>5500.0024400000002</v>
      </c>
      <c r="E4363" s="3" t="s">
        <v>1849</v>
      </c>
    </row>
    <row r="4364" spans="1:5" x14ac:dyDescent="0.3">
      <c r="A4364" s="3">
        <v>436.2</v>
      </c>
      <c r="B4364" s="3">
        <v>11000.00488</v>
      </c>
      <c r="C4364" s="3" t="s">
        <v>1849</v>
      </c>
      <c r="D4364" s="3">
        <v>5500.0024400000002</v>
      </c>
      <c r="E4364" s="3" t="s">
        <v>1849</v>
      </c>
    </row>
    <row r="4365" spans="1:5" x14ac:dyDescent="0.3">
      <c r="A4365" s="3">
        <v>436.3</v>
      </c>
      <c r="B4365" s="3">
        <v>11000.00488</v>
      </c>
      <c r="C4365" s="3" t="s">
        <v>1849</v>
      </c>
      <c r="D4365" s="3">
        <v>5500.0024400000002</v>
      </c>
      <c r="E4365" s="3" t="s">
        <v>1849</v>
      </c>
    </row>
    <row r="4366" spans="1:5" x14ac:dyDescent="0.3">
      <c r="A4366" s="3">
        <v>436.4</v>
      </c>
      <c r="B4366" s="3">
        <v>11000.00488</v>
      </c>
      <c r="C4366" s="3" t="s">
        <v>1849</v>
      </c>
      <c r="D4366" s="3">
        <v>5500.0024400000002</v>
      </c>
      <c r="E4366" s="3" t="s">
        <v>1849</v>
      </c>
    </row>
    <row r="4367" spans="1:5" x14ac:dyDescent="0.3">
      <c r="A4367" s="3">
        <v>436.5</v>
      </c>
      <c r="B4367" s="3">
        <v>11000.00488</v>
      </c>
      <c r="C4367" s="3" t="s">
        <v>1849</v>
      </c>
      <c r="D4367" s="3">
        <v>5500.0024400000002</v>
      </c>
      <c r="E4367" s="3" t="s">
        <v>1849</v>
      </c>
    </row>
    <row r="4368" spans="1:5" x14ac:dyDescent="0.3">
      <c r="A4368" s="3">
        <v>436.6</v>
      </c>
      <c r="B4368" s="3">
        <v>11000.00488</v>
      </c>
      <c r="C4368" s="3" t="s">
        <v>1849</v>
      </c>
      <c r="D4368" s="3">
        <v>5500.0024400000002</v>
      </c>
      <c r="E4368" s="3" t="s">
        <v>1849</v>
      </c>
    </row>
    <row r="4369" spans="1:5" x14ac:dyDescent="0.3">
      <c r="A4369" s="3">
        <v>436.71</v>
      </c>
      <c r="B4369" s="3">
        <v>11000.00488</v>
      </c>
      <c r="C4369" s="3" t="s">
        <v>1849</v>
      </c>
      <c r="D4369" s="3">
        <v>5500.0024400000002</v>
      </c>
      <c r="E4369" s="3" t="s">
        <v>1849</v>
      </c>
    </row>
    <row r="4370" spans="1:5" x14ac:dyDescent="0.3">
      <c r="A4370" s="3">
        <v>436.8</v>
      </c>
      <c r="B4370" s="3">
        <v>11000.00488</v>
      </c>
      <c r="C4370" s="3" t="s">
        <v>1849</v>
      </c>
      <c r="D4370" s="3">
        <v>5500.0024400000002</v>
      </c>
      <c r="E4370" s="3" t="s">
        <v>1849</v>
      </c>
    </row>
    <row r="4371" spans="1:5" x14ac:dyDescent="0.3">
      <c r="A4371" s="3">
        <v>436.9</v>
      </c>
      <c r="B4371" s="3">
        <v>11000.00488</v>
      </c>
      <c r="C4371" s="3" t="s">
        <v>1849</v>
      </c>
      <c r="D4371" s="3">
        <v>5500.0024400000002</v>
      </c>
      <c r="E4371" s="3" t="s">
        <v>1849</v>
      </c>
    </row>
    <row r="4372" spans="1:5" x14ac:dyDescent="0.3">
      <c r="A4372" s="3">
        <v>437</v>
      </c>
      <c r="B4372" s="3">
        <v>11000.00488</v>
      </c>
      <c r="C4372" s="3" t="s">
        <v>1849</v>
      </c>
      <c r="D4372" s="3">
        <v>5500.0024400000002</v>
      </c>
      <c r="E4372" s="3" t="s">
        <v>1849</v>
      </c>
    </row>
    <row r="4373" spans="1:5" x14ac:dyDescent="0.3">
      <c r="A4373" s="3">
        <v>437.1</v>
      </c>
      <c r="B4373" s="3">
        <v>11000.00488</v>
      </c>
      <c r="C4373" s="3" t="s">
        <v>1849</v>
      </c>
      <c r="D4373" s="3">
        <v>5500.0024400000002</v>
      </c>
      <c r="E4373" s="3" t="s">
        <v>1849</v>
      </c>
    </row>
    <row r="4374" spans="1:5" x14ac:dyDescent="0.3">
      <c r="A4374" s="3">
        <v>437.2</v>
      </c>
      <c r="B4374" s="3">
        <v>11000.00488</v>
      </c>
      <c r="C4374" s="3" t="s">
        <v>1849</v>
      </c>
      <c r="D4374" s="3">
        <v>5500.0024400000002</v>
      </c>
      <c r="E4374" s="3" t="s">
        <v>1849</v>
      </c>
    </row>
    <row r="4375" spans="1:5" x14ac:dyDescent="0.3">
      <c r="A4375" s="3">
        <v>437.3</v>
      </c>
      <c r="B4375" s="3">
        <v>11000.00488</v>
      </c>
      <c r="C4375" s="3" t="s">
        <v>1849</v>
      </c>
      <c r="D4375" s="3">
        <v>5500.0024400000002</v>
      </c>
      <c r="E4375" s="3" t="s">
        <v>1849</v>
      </c>
    </row>
    <row r="4376" spans="1:5" x14ac:dyDescent="0.3">
      <c r="A4376" s="3">
        <v>437.4</v>
      </c>
      <c r="B4376" s="3">
        <v>11000.00488</v>
      </c>
      <c r="C4376" s="3" t="s">
        <v>1849</v>
      </c>
      <c r="D4376" s="3">
        <v>5500.0024400000002</v>
      </c>
      <c r="E4376" s="3" t="s">
        <v>1849</v>
      </c>
    </row>
    <row r="4377" spans="1:5" x14ac:dyDescent="0.3">
      <c r="A4377" s="3">
        <v>437.5</v>
      </c>
      <c r="B4377" s="3">
        <v>11000.00488</v>
      </c>
      <c r="C4377" s="3" t="s">
        <v>1849</v>
      </c>
      <c r="D4377" s="3">
        <v>5500.0024400000002</v>
      </c>
      <c r="E4377" s="3" t="s">
        <v>1849</v>
      </c>
    </row>
    <row r="4378" spans="1:5" x14ac:dyDescent="0.3">
      <c r="A4378" s="3">
        <v>437.6</v>
      </c>
      <c r="B4378" s="3">
        <v>11000.00488</v>
      </c>
      <c r="C4378" s="3" t="s">
        <v>1849</v>
      </c>
      <c r="D4378" s="3">
        <v>5500.0024400000002</v>
      </c>
      <c r="E4378" s="3" t="s">
        <v>1849</v>
      </c>
    </row>
    <row r="4379" spans="1:5" x14ac:dyDescent="0.3">
      <c r="A4379" s="3">
        <v>437.7</v>
      </c>
      <c r="B4379" s="3">
        <v>11000.00488</v>
      </c>
      <c r="C4379" s="3" t="s">
        <v>1849</v>
      </c>
      <c r="D4379" s="3">
        <v>5500.0024400000002</v>
      </c>
      <c r="E4379" s="3" t="s">
        <v>1849</v>
      </c>
    </row>
    <row r="4380" spans="1:5" x14ac:dyDescent="0.3">
      <c r="A4380" s="3">
        <v>437.80399999999997</v>
      </c>
      <c r="B4380" s="3">
        <v>11000.00488</v>
      </c>
      <c r="C4380" s="3" t="s">
        <v>1849</v>
      </c>
      <c r="D4380" s="3">
        <v>5500.0024400000002</v>
      </c>
      <c r="E4380" s="3" t="s">
        <v>1849</v>
      </c>
    </row>
    <row r="4381" spans="1:5" x14ac:dyDescent="0.3">
      <c r="A4381" s="3">
        <v>437.9</v>
      </c>
      <c r="B4381" s="3">
        <v>11000.00488</v>
      </c>
      <c r="C4381" s="3" t="s">
        <v>1849</v>
      </c>
      <c r="D4381" s="3">
        <v>5500.0024400000002</v>
      </c>
      <c r="E4381" s="3" t="s">
        <v>1849</v>
      </c>
    </row>
    <row r="4382" spans="1:5" x14ac:dyDescent="0.3">
      <c r="A4382" s="3">
        <v>438</v>
      </c>
      <c r="B4382" s="3">
        <v>11000.00488</v>
      </c>
      <c r="C4382" s="3" t="s">
        <v>1849</v>
      </c>
      <c r="D4382" s="3">
        <v>5500.0024400000002</v>
      </c>
      <c r="E4382" s="3" t="s">
        <v>1849</v>
      </c>
    </row>
    <row r="4383" spans="1:5" x14ac:dyDescent="0.3">
      <c r="A4383" s="3">
        <v>438.1</v>
      </c>
      <c r="B4383" s="3">
        <v>11000.00488</v>
      </c>
      <c r="C4383" s="3" t="s">
        <v>1849</v>
      </c>
      <c r="D4383" s="3">
        <v>5500.0024400000002</v>
      </c>
      <c r="E4383" s="3" t="s">
        <v>1849</v>
      </c>
    </row>
    <row r="4384" spans="1:5" x14ac:dyDescent="0.3">
      <c r="A4384" s="3">
        <v>438.2</v>
      </c>
      <c r="B4384" s="3">
        <v>11000.00488</v>
      </c>
      <c r="C4384" s="3" t="s">
        <v>1849</v>
      </c>
      <c r="D4384" s="3">
        <v>5500.0024400000002</v>
      </c>
      <c r="E4384" s="3" t="s">
        <v>1849</v>
      </c>
    </row>
    <row r="4385" spans="1:5" x14ac:dyDescent="0.3">
      <c r="A4385" s="3">
        <v>438.3</v>
      </c>
      <c r="B4385" s="3">
        <v>11000.00488</v>
      </c>
      <c r="C4385" s="3" t="s">
        <v>1849</v>
      </c>
      <c r="D4385" s="3">
        <v>5500.0024400000002</v>
      </c>
      <c r="E4385" s="3" t="s">
        <v>1849</v>
      </c>
    </row>
    <row r="4386" spans="1:5" x14ac:dyDescent="0.3">
      <c r="A4386" s="3">
        <v>438.4</v>
      </c>
      <c r="B4386" s="3">
        <v>11000.00488</v>
      </c>
      <c r="C4386" s="3" t="s">
        <v>1849</v>
      </c>
      <c r="D4386" s="3">
        <v>5500.0024400000002</v>
      </c>
      <c r="E4386" s="3" t="s">
        <v>1849</v>
      </c>
    </row>
    <row r="4387" spans="1:5" x14ac:dyDescent="0.3">
      <c r="A4387" s="3">
        <v>438.5</v>
      </c>
      <c r="B4387" s="3">
        <v>11000.00488</v>
      </c>
      <c r="C4387" s="3" t="s">
        <v>1849</v>
      </c>
      <c r="D4387" s="3">
        <v>5500.0024400000002</v>
      </c>
      <c r="E4387" s="3" t="s">
        <v>1849</v>
      </c>
    </row>
    <row r="4388" spans="1:5" x14ac:dyDescent="0.3">
      <c r="A4388" s="3">
        <v>438.6</v>
      </c>
      <c r="B4388" s="3">
        <v>11000.00488</v>
      </c>
      <c r="C4388" s="3" t="s">
        <v>1849</v>
      </c>
      <c r="D4388" s="3">
        <v>5500.0024400000002</v>
      </c>
      <c r="E4388" s="3" t="s">
        <v>1849</v>
      </c>
    </row>
    <row r="4389" spans="1:5" x14ac:dyDescent="0.3">
      <c r="A4389" s="3">
        <v>438.7</v>
      </c>
      <c r="B4389" s="3">
        <v>11000.00488</v>
      </c>
      <c r="C4389" s="3" t="s">
        <v>1849</v>
      </c>
      <c r="D4389" s="3">
        <v>5500.0024400000002</v>
      </c>
      <c r="E4389" s="3" t="s">
        <v>1849</v>
      </c>
    </row>
    <row r="4390" spans="1:5" x14ac:dyDescent="0.3">
      <c r="A4390" s="3">
        <v>438.8</v>
      </c>
      <c r="B4390" s="3">
        <v>11000.00488</v>
      </c>
      <c r="C4390" s="3" t="s">
        <v>1849</v>
      </c>
      <c r="D4390" s="3">
        <v>5500.0024400000002</v>
      </c>
      <c r="E4390" s="3" t="s">
        <v>1849</v>
      </c>
    </row>
    <row r="4391" spans="1:5" x14ac:dyDescent="0.3">
      <c r="A4391" s="3">
        <v>438.9</v>
      </c>
      <c r="B4391" s="3">
        <v>11000.00488</v>
      </c>
      <c r="C4391" s="3" t="s">
        <v>1849</v>
      </c>
      <c r="D4391" s="3">
        <v>5500.0024400000002</v>
      </c>
      <c r="E4391" s="3" t="s">
        <v>1849</v>
      </c>
    </row>
    <row r="4392" spans="1:5" x14ac:dyDescent="0.3">
      <c r="A4392" s="3">
        <v>439</v>
      </c>
      <c r="B4392" s="3">
        <v>11000.00488</v>
      </c>
      <c r="C4392" s="3" t="s">
        <v>1849</v>
      </c>
      <c r="D4392" s="3">
        <v>5500.0024400000002</v>
      </c>
      <c r="E4392" s="3" t="s">
        <v>1849</v>
      </c>
    </row>
    <row r="4393" spans="1:5" x14ac:dyDescent="0.3">
      <c r="A4393" s="3">
        <v>439.1</v>
      </c>
      <c r="B4393" s="3">
        <v>11000.00488</v>
      </c>
      <c r="C4393" s="3" t="s">
        <v>1849</v>
      </c>
      <c r="D4393" s="3">
        <v>5500.0024400000002</v>
      </c>
      <c r="E4393" s="3" t="s">
        <v>1849</v>
      </c>
    </row>
    <row r="4394" spans="1:5" x14ac:dyDescent="0.3">
      <c r="A4394" s="3">
        <v>439.2</v>
      </c>
      <c r="B4394" s="3">
        <v>11000.00488</v>
      </c>
      <c r="C4394" s="3" t="s">
        <v>1849</v>
      </c>
      <c r="D4394" s="3">
        <v>5500.0024400000002</v>
      </c>
      <c r="E4394" s="3" t="s">
        <v>1849</v>
      </c>
    </row>
    <row r="4395" spans="1:5" x14ac:dyDescent="0.3">
      <c r="A4395" s="3">
        <v>439.3</v>
      </c>
      <c r="B4395" s="3">
        <v>11000.00488</v>
      </c>
      <c r="C4395" s="3" t="s">
        <v>1849</v>
      </c>
      <c r="D4395" s="3">
        <v>5500.0024400000002</v>
      </c>
      <c r="E4395" s="3" t="s">
        <v>1849</v>
      </c>
    </row>
    <row r="4396" spans="1:5" x14ac:dyDescent="0.3">
      <c r="A4396" s="3">
        <v>439.4</v>
      </c>
      <c r="B4396" s="3">
        <v>11000.00488</v>
      </c>
      <c r="C4396" s="3" t="s">
        <v>1849</v>
      </c>
      <c r="D4396" s="3">
        <v>5500.0024400000002</v>
      </c>
      <c r="E4396" s="3" t="s">
        <v>1849</v>
      </c>
    </row>
    <row r="4397" spans="1:5" x14ac:dyDescent="0.3">
      <c r="A4397" s="3">
        <v>439.5</v>
      </c>
      <c r="B4397" s="3">
        <v>11000.00488</v>
      </c>
      <c r="C4397" s="3" t="s">
        <v>1849</v>
      </c>
      <c r="D4397" s="3">
        <v>5500.0024400000002</v>
      </c>
      <c r="E4397" s="3" t="s">
        <v>1849</v>
      </c>
    </row>
    <row r="4398" spans="1:5" x14ac:dyDescent="0.3">
      <c r="A4398" s="3">
        <v>439.6</v>
      </c>
      <c r="B4398" s="3">
        <v>11000.00488</v>
      </c>
      <c r="C4398" s="3" t="s">
        <v>1849</v>
      </c>
      <c r="D4398" s="3">
        <v>5500.0024400000002</v>
      </c>
      <c r="E4398" s="3" t="s">
        <v>1849</v>
      </c>
    </row>
    <row r="4399" spans="1:5" x14ac:dyDescent="0.3">
      <c r="A4399" s="3">
        <v>439.7</v>
      </c>
      <c r="B4399" s="3">
        <v>11000.00488</v>
      </c>
      <c r="C4399" s="3" t="s">
        <v>1849</v>
      </c>
      <c r="D4399" s="3">
        <v>5500.0024400000002</v>
      </c>
      <c r="E4399" s="3" t="s">
        <v>1849</v>
      </c>
    </row>
    <row r="4400" spans="1:5" x14ac:dyDescent="0.3">
      <c r="A4400" s="3">
        <v>439.8</v>
      </c>
      <c r="B4400" s="3">
        <v>11000.00488</v>
      </c>
      <c r="C4400" s="3" t="s">
        <v>1849</v>
      </c>
      <c r="D4400" s="3">
        <v>5500.0024400000002</v>
      </c>
      <c r="E4400" s="3" t="s">
        <v>1849</v>
      </c>
    </row>
    <row r="4401" spans="1:5" x14ac:dyDescent="0.3">
      <c r="A4401" s="3">
        <v>439.9</v>
      </c>
      <c r="B4401" s="3">
        <v>11000.00488</v>
      </c>
      <c r="C4401" s="3" t="s">
        <v>1849</v>
      </c>
      <c r="D4401" s="3">
        <v>5500.0024400000002</v>
      </c>
      <c r="E4401" s="3" t="s">
        <v>1849</v>
      </c>
    </row>
    <row r="4402" spans="1:5" x14ac:dyDescent="0.3">
      <c r="A4402" s="3">
        <v>440</v>
      </c>
      <c r="B4402" s="3">
        <v>11000.00488</v>
      </c>
      <c r="C4402" s="3" t="s">
        <v>1849</v>
      </c>
      <c r="D4402" s="3">
        <v>5500.0024400000002</v>
      </c>
      <c r="E4402" s="3" t="s">
        <v>1849</v>
      </c>
    </row>
    <row r="4403" spans="1:5" x14ac:dyDescent="0.3">
      <c r="A4403" s="3">
        <v>440.1</v>
      </c>
      <c r="B4403" s="3">
        <v>11000.00488</v>
      </c>
      <c r="C4403" s="3" t="s">
        <v>1849</v>
      </c>
      <c r="D4403" s="3">
        <v>5500.0024400000002</v>
      </c>
      <c r="E4403" s="3" t="s">
        <v>1849</v>
      </c>
    </row>
    <row r="4404" spans="1:5" x14ac:dyDescent="0.3">
      <c r="A4404" s="3">
        <v>440.2</v>
      </c>
      <c r="B4404" s="3">
        <v>11000.00488</v>
      </c>
      <c r="C4404" s="3" t="s">
        <v>1849</v>
      </c>
      <c r="D4404" s="3">
        <v>5500.0024400000002</v>
      </c>
      <c r="E4404" s="3" t="s">
        <v>1849</v>
      </c>
    </row>
    <row r="4405" spans="1:5" x14ac:dyDescent="0.3">
      <c r="A4405" s="3">
        <v>440.3</v>
      </c>
      <c r="B4405" s="3">
        <v>11000.00488</v>
      </c>
      <c r="C4405" s="3" t="s">
        <v>1849</v>
      </c>
      <c r="D4405" s="3">
        <v>5500.0024400000002</v>
      </c>
      <c r="E4405" s="3" t="s">
        <v>1849</v>
      </c>
    </row>
    <row r="4406" spans="1:5" x14ac:dyDescent="0.3">
      <c r="A4406" s="3">
        <v>440.4</v>
      </c>
      <c r="B4406" s="3">
        <v>11000.00488</v>
      </c>
      <c r="C4406" s="3" t="s">
        <v>1849</v>
      </c>
      <c r="D4406" s="3">
        <v>5500.0024400000002</v>
      </c>
      <c r="E4406" s="3" t="s">
        <v>1849</v>
      </c>
    </row>
    <row r="4407" spans="1:5" x14ac:dyDescent="0.3">
      <c r="A4407" s="3">
        <v>440.5</v>
      </c>
      <c r="B4407" s="3">
        <v>11000.00488</v>
      </c>
      <c r="C4407" s="3" t="s">
        <v>1849</v>
      </c>
      <c r="D4407" s="3">
        <v>5500.0024400000002</v>
      </c>
      <c r="E4407" s="3" t="s">
        <v>1849</v>
      </c>
    </row>
    <row r="4408" spans="1:5" x14ac:dyDescent="0.3">
      <c r="A4408" s="3">
        <v>440.6</v>
      </c>
      <c r="B4408" s="3">
        <v>11000.00488</v>
      </c>
      <c r="C4408" s="3" t="s">
        <v>1849</v>
      </c>
      <c r="D4408" s="3">
        <v>5500.0024400000002</v>
      </c>
      <c r="E4408" s="3" t="s">
        <v>1849</v>
      </c>
    </row>
    <row r="4409" spans="1:5" x14ac:dyDescent="0.3">
      <c r="A4409" s="3">
        <v>440.7</v>
      </c>
      <c r="B4409" s="3">
        <v>11000.00488</v>
      </c>
      <c r="C4409" s="3" t="s">
        <v>1849</v>
      </c>
      <c r="D4409" s="3">
        <v>5500.0024400000002</v>
      </c>
      <c r="E4409" s="3" t="s">
        <v>1849</v>
      </c>
    </row>
    <row r="4410" spans="1:5" x14ac:dyDescent="0.3">
      <c r="A4410" s="3">
        <v>440.8</v>
      </c>
      <c r="B4410" s="3">
        <v>11000.00488</v>
      </c>
      <c r="C4410" s="3" t="s">
        <v>1849</v>
      </c>
      <c r="D4410" s="3">
        <v>5500.0024400000002</v>
      </c>
      <c r="E4410" s="3" t="s">
        <v>1849</v>
      </c>
    </row>
    <row r="4411" spans="1:5" x14ac:dyDescent="0.3">
      <c r="A4411" s="3">
        <v>440.9</v>
      </c>
      <c r="B4411" s="3">
        <v>11000.00488</v>
      </c>
      <c r="C4411" s="3" t="s">
        <v>1849</v>
      </c>
      <c r="D4411" s="3">
        <v>5500.0024400000002</v>
      </c>
      <c r="E4411" s="3" t="s">
        <v>1849</v>
      </c>
    </row>
    <row r="4412" spans="1:5" x14ac:dyDescent="0.3">
      <c r="A4412" s="3">
        <v>441</v>
      </c>
      <c r="B4412" s="3">
        <v>11000.00488</v>
      </c>
      <c r="C4412" s="3" t="s">
        <v>1849</v>
      </c>
      <c r="D4412" s="3">
        <v>5500.0024400000002</v>
      </c>
      <c r="E4412" s="3" t="s">
        <v>1849</v>
      </c>
    </row>
    <row r="4413" spans="1:5" x14ac:dyDescent="0.3">
      <c r="A4413" s="3">
        <v>441.1</v>
      </c>
      <c r="B4413" s="3">
        <v>11000.00488</v>
      </c>
      <c r="C4413" s="3" t="s">
        <v>1849</v>
      </c>
      <c r="D4413" s="3">
        <v>5500.0024400000002</v>
      </c>
      <c r="E4413" s="3" t="s">
        <v>1849</v>
      </c>
    </row>
    <row r="4414" spans="1:5" x14ac:dyDescent="0.3">
      <c r="A4414" s="3">
        <v>441.2</v>
      </c>
      <c r="B4414" s="3">
        <v>11000.00488</v>
      </c>
      <c r="C4414" s="3" t="s">
        <v>1849</v>
      </c>
      <c r="D4414" s="3">
        <v>5500.0024400000002</v>
      </c>
      <c r="E4414" s="3" t="s">
        <v>1849</v>
      </c>
    </row>
    <row r="4415" spans="1:5" x14ac:dyDescent="0.3">
      <c r="A4415" s="3">
        <v>441.3</v>
      </c>
      <c r="B4415" s="3">
        <v>11000.00488</v>
      </c>
      <c r="C4415" s="3" t="s">
        <v>1849</v>
      </c>
      <c r="D4415" s="3">
        <v>5500.0024400000002</v>
      </c>
      <c r="E4415" s="3" t="s">
        <v>1849</v>
      </c>
    </row>
    <row r="4416" spans="1:5" x14ac:dyDescent="0.3">
      <c r="A4416" s="3">
        <v>441.4</v>
      </c>
      <c r="B4416" s="3">
        <v>11000.00488</v>
      </c>
      <c r="C4416" s="3" t="s">
        <v>1849</v>
      </c>
      <c r="D4416" s="3">
        <v>5500.0024400000002</v>
      </c>
      <c r="E4416" s="3" t="s">
        <v>1849</v>
      </c>
    </row>
    <row r="4417" spans="1:5" x14ac:dyDescent="0.3">
      <c r="A4417" s="3">
        <v>441.5</v>
      </c>
      <c r="B4417" s="3">
        <v>11000.00488</v>
      </c>
      <c r="C4417" s="3" t="s">
        <v>1849</v>
      </c>
      <c r="D4417" s="3">
        <v>5500.0024400000002</v>
      </c>
      <c r="E4417" s="3" t="s">
        <v>1849</v>
      </c>
    </row>
    <row r="4418" spans="1:5" x14ac:dyDescent="0.3">
      <c r="A4418" s="3">
        <v>441.6</v>
      </c>
      <c r="B4418" s="3">
        <v>11000.00488</v>
      </c>
      <c r="C4418" s="3" t="s">
        <v>1849</v>
      </c>
      <c r="D4418" s="3">
        <v>5500.0024400000002</v>
      </c>
      <c r="E4418" s="3" t="s">
        <v>1849</v>
      </c>
    </row>
    <row r="4419" spans="1:5" x14ac:dyDescent="0.3">
      <c r="A4419" s="3">
        <v>441.7</v>
      </c>
      <c r="B4419" s="3">
        <v>11000.00488</v>
      </c>
      <c r="C4419" s="3" t="s">
        <v>1849</v>
      </c>
      <c r="D4419" s="3">
        <v>5500.0024400000002</v>
      </c>
      <c r="E4419" s="3" t="s">
        <v>1849</v>
      </c>
    </row>
    <row r="4420" spans="1:5" x14ac:dyDescent="0.3">
      <c r="A4420" s="3">
        <v>441.8</v>
      </c>
      <c r="B4420" s="3">
        <v>11000.00488</v>
      </c>
      <c r="C4420" s="3" t="s">
        <v>1849</v>
      </c>
      <c r="D4420" s="3">
        <v>5500.0024400000002</v>
      </c>
      <c r="E4420" s="3" t="s">
        <v>1849</v>
      </c>
    </row>
    <row r="4421" spans="1:5" x14ac:dyDescent="0.3">
      <c r="A4421" s="3">
        <v>441.9</v>
      </c>
      <c r="B4421" s="3">
        <v>11000.00488</v>
      </c>
      <c r="C4421" s="3" t="s">
        <v>1849</v>
      </c>
      <c r="D4421" s="3">
        <v>5500.0024400000002</v>
      </c>
      <c r="E4421" s="3" t="s">
        <v>1849</v>
      </c>
    </row>
    <row r="4422" spans="1:5" x14ac:dyDescent="0.3">
      <c r="A4422" s="3">
        <v>442</v>
      </c>
      <c r="B4422" s="3">
        <v>11000.00488</v>
      </c>
      <c r="C4422" s="3" t="s">
        <v>1849</v>
      </c>
      <c r="D4422" s="3">
        <v>5500.0024400000002</v>
      </c>
      <c r="E4422" s="3" t="s">
        <v>1849</v>
      </c>
    </row>
    <row r="4423" spans="1:5" x14ac:dyDescent="0.3">
      <c r="A4423" s="3">
        <v>442.1</v>
      </c>
      <c r="B4423" s="3">
        <v>11000.00488</v>
      </c>
      <c r="C4423" s="3" t="s">
        <v>1849</v>
      </c>
      <c r="D4423" s="3">
        <v>5500.0024400000002</v>
      </c>
      <c r="E4423" s="3" t="s">
        <v>1849</v>
      </c>
    </row>
    <row r="4424" spans="1:5" x14ac:dyDescent="0.3">
      <c r="A4424" s="3">
        <v>442.2</v>
      </c>
      <c r="B4424" s="3">
        <v>11000.00488</v>
      </c>
      <c r="C4424" s="3" t="s">
        <v>1849</v>
      </c>
      <c r="D4424" s="3">
        <v>5500.0024400000002</v>
      </c>
      <c r="E4424" s="3" t="s">
        <v>1849</v>
      </c>
    </row>
    <row r="4425" spans="1:5" x14ac:dyDescent="0.3">
      <c r="A4425" s="3">
        <v>442.3</v>
      </c>
      <c r="B4425" s="3">
        <v>11000.00488</v>
      </c>
      <c r="C4425" s="3" t="s">
        <v>1849</v>
      </c>
      <c r="D4425" s="3">
        <v>5500.0024400000002</v>
      </c>
      <c r="E4425" s="3" t="s">
        <v>1849</v>
      </c>
    </row>
    <row r="4426" spans="1:5" x14ac:dyDescent="0.3">
      <c r="A4426" s="3">
        <v>442.4</v>
      </c>
      <c r="B4426" s="3">
        <v>11000.00488</v>
      </c>
      <c r="C4426" s="3" t="s">
        <v>1849</v>
      </c>
      <c r="D4426" s="3">
        <v>5500.0024400000002</v>
      </c>
      <c r="E4426" s="3" t="s">
        <v>1849</v>
      </c>
    </row>
    <row r="4427" spans="1:5" x14ac:dyDescent="0.3">
      <c r="A4427" s="3">
        <v>442.5</v>
      </c>
      <c r="B4427" s="3">
        <v>11000.00488</v>
      </c>
      <c r="C4427" s="3" t="s">
        <v>1849</v>
      </c>
      <c r="D4427" s="3">
        <v>5500.0024400000002</v>
      </c>
      <c r="E4427" s="3" t="s">
        <v>1849</v>
      </c>
    </row>
    <row r="4428" spans="1:5" x14ac:dyDescent="0.3">
      <c r="A4428" s="3">
        <v>442.6</v>
      </c>
      <c r="B4428" s="3">
        <v>11000.00488</v>
      </c>
      <c r="C4428" s="3" t="s">
        <v>1849</v>
      </c>
      <c r="D4428" s="3">
        <v>5500.0024400000002</v>
      </c>
      <c r="E4428" s="3" t="s">
        <v>1849</v>
      </c>
    </row>
    <row r="4429" spans="1:5" x14ac:dyDescent="0.3">
      <c r="A4429" s="3">
        <v>442.70100000000002</v>
      </c>
      <c r="B4429" s="3">
        <v>11000.00488</v>
      </c>
      <c r="C4429" s="3" t="s">
        <v>1849</v>
      </c>
      <c r="D4429" s="3">
        <v>5500.0024400000002</v>
      </c>
      <c r="E4429" s="3" t="s">
        <v>1849</v>
      </c>
    </row>
    <row r="4430" spans="1:5" x14ac:dyDescent="0.3">
      <c r="A4430" s="3">
        <v>442.8</v>
      </c>
      <c r="B4430" s="3">
        <v>11000.00488</v>
      </c>
      <c r="C4430" s="3" t="s">
        <v>1849</v>
      </c>
      <c r="D4430" s="3">
        <v>5500.0024400000002</v>
      </c>
      <c r="E4430" s="3" t="s">
        <v>1849</v>
      </c>
    </row>
    <row r="4431" spans="1:5" x14ac:dyDescent="0.3">
      <c r="A4431" s="3">
        <v>442.9</v>
      </c>
      <c r="B4431" s="3">
        <v>11000.00488</v>
      </c>
      <c r="C4431" s="3" t="s">
        <v>1849</v>
      </c>
      <c r="D4431" s="3">
        <v>5500.0024400000002</v>
      </c>
      <c r="E4431" s="3" t="s">
        <v>1849</v>
      </c>
    </row>
    <row r="4432" spans="1:5" x14ac:dyDescent="0.3">
      <c r="A4432" s="3">
        <v>443</v>
      </c>
      <c r="B4432" s="3">
        <v>11000.00488</v>
      </c>
      <c r="C4432" s="3" t="s">
        <v>1849</v>
      </c>
      <c r="D4432" s="3">
        <v>5500.0024400000002</v>
      </c>
      <c r="E4432" s="3" t="s">
        <v>1849</v>
      </c>
    </row>
    <row r="4433" spans="1:5" x14ac:dyDescent="0.3">
      <c r="A4433" s="3">
        <v>443.1</v>
      </c>
      <c r="B4433" s="3">
        <v>11000.00488</v>
      </c>
      <c r="C4433" s="3" t="s">
        <v>1849</v>
      </c>
      <c r="D4433" s="3">
        <v>5500.0024400000002</v>
      </c>
      <c r="E4433" s="3" t="s">
        <v>1849</v>
      </c>
    </row>
    <row r="4434" spans="1:5" x14ac:dyDescent="0.3">
      <c r="A4434" s="3">
        <v>443.2</v>
      </c>
      <c r="B4434" s="3">
        <v>11000.00488</v>
      </c>
      <c r="C4434" s="3" t="s">
        <v>1849</v>
      </c>
      <c r="D4434" s="3">
        <v>5500.0024400000002</v>
      </c>
      <c r="E4434" s="3" t="s">
        <v>1849</v>
      </c>
    </row>
    <row r="4435" spans="1:5" x14ac:dyDescent="0.3">
      <c r="A4435" s="3">
        <v>443.3</v>
      </c>
      <c r="B4435" s="3">
        <v>11000.00488</v>
      </c>
      <c r="C4435" s="3" t="s">
        <v>1849</v>
      </c>
      <c r="D4435" s="3">
        <v>5500.0024400000002</v>
      </c>
      <c r="E4435" s="3" t="s">
        <v>1849</v>
      </c>
    </row>
    <row r="4436" spans="1:5" x14ac:dyDescent="0.3">
      <c r="A4436" s="3">
        <v>443.4</v>
      </c>
      <c r="B4436" s="3">
        <v>11000.00488</v>
      </c>
      <c r="C4436" s="3" t="s">
        <v>1849</v>
      </c>
      <c r="D4436" s="3">
        <v>5500.0024400000002</v>
      </c>
      <c r="E4436" s="3" t="s">
        <v>1849</v>
      </c>
    </row>
    <row r="4437" spans="1:5" x14ac:dyDescent="0.3">
      <c r="A4437" s="3">
        <v>443.5</v>
      </c>
      <c r="B4437" s="3">
        <v>11000.00488</v>
      </c>
      <c r="C4437" s="3" t="s">
        <v>1849</v>
      </c>
      <c r="D4437" s="3">
        <v>5500.0024400000002</v>
      </c>
      <c r="E4437" s="3" t="s">
        <v>1849</v>
      </c>
    </row>
    <row r="4438" spans="1:5" x14ac:dyDescent="0.3">
      <c r="A4438" s="3">
        <v>443.6</v>
      </c>
      <c r="B4438" s="3">
        <v>11000.00488</v>
      </c>
      <c r="C4438" s="3" t="s">
        <v>1849</v>
      </c>
      <c r="D4438" s="3">
        <v>5500.0024400000002</v>
      </c>
      <c r="E4438" s="3" t="s">
        <v>1849</v>
      </c>
    </row>
    <row r="4439" spans="1:5" x14ac:dyDescent="0.3">
      <c r="A4439" s="3">
        <v>443.7</v>
      </c>
      <c r="B4439" s="3">
        <v>11000.00488</v>
      </c>
      <c r="C4439" s="3" t="s">
        <v>1849</v>
      </c>
      <c r="D4439" s="3">
        <v>5500.0024400000002</v>
      </c>
      <c r="E4439" s="3" t="s">
        <v>1849</v>
      </c>
    </row>
    <row r="4440" spans="1:5" x14ac:dyDescent="0.3">
      <c r="A4440" s="3">
        <v>443.8</v>
      </c>
      <c r="B4440" s="3">
        <v>11000.00488</v>
      </c>
      <c r="C4440" s="3" t="s">
        <v>1849</v>
      </c>
      <c r="D4440" s="3">
        <v>5500.0024400000002</v>
      </c>
      <c r="E4440" s="3" t="s">
        <v>1849</v>
      </c>
    </row>
    <row r="4441" spans="1:5" x14ac:dyDescent="0.3">
      <c r="A4441" s="3">
        <v>443.9</v>
      </c>
      <c r="B4441" s="3">
        <v>11000.00488</v>
      </c>
      <c r="C4441" s="3" t="s">
        <v>1849</v>
      </c>
      <c r="D4441" s="3">
        <v>5500.0024400000002</v>
      </c>
      <c r="E4441" s="3" t="s">
        <v>1849</v>
      </c>
    </row>
    <row r="4442" spans="1:5" x14ac:dyDescent="0.3">
      <c r="A4442" s="3">
        <v>444</v>
      </c>
      <c r="B4442" s="3">
        <v>11000.00488</v>
      </c>
      <c r="C4442" s="3" t="s">
        <v>1849</v>
      </c>
      <c r="D4442" s="3">
        <v>5500.0024400000002</v>
      </c>
      <c r="E4442" s="3" t="s">
        <v>1849</v>
      </c>
    </row>
    <row r="4443" spans="1:5" x14ac:dyDescent="0.3">
      <c r="A4443" s="3">
        <v>444.1</v>
      </c>
      <c r="B4443" s="3">
        <v>11000.00488</v>
      </c>
      <c r="C4443" s="3" t="s">
        <v>1849</v>
      </c>
      <c r="D4443" s="3">
        <v>5500.0024400000002</v>
      </c>
      <c r="E4443" s="3" t="s">
        <v>1849</v>
      </c>
    </row>
    <row r="4444" spans="1:5" x14ac:dyDescent="0.3">
      <c r="A4444" s="3">
        <v>444.2</v>
      </c>
      <c r="B4444" s="3">
        <v>11000.00488</v>
      </c>
      <c r="C4444" s="3" t="s">
        <v>1849</v>
      </c>
      <c r="D4444" s="3">
        <v>5500.0024400000002</v>
      </c>
      <c r="E4444" s="3" t="s">
        <v>1849</v>
      </c>
    </row>
    <row r="4445" spans="1:5" x14ac:dyDescent="0.3">
      <c r="A4445" s="3">
        <v>444.3</v>
      </c>
      <c r="B4445" s="3">
        <v>11000.00488</v>
      </c>
      <c r="C4445" s="3" t="s">
        <v>1849</v>
      </c>
      <c r="D4445" s="3">
        <v>5500.0024400000002</v>
      </c>
      <c r="E4445" s="3" t="s">
        <v>1849</v>
      </c>
    </row>
    <row r="4446" spans="1:5" x14ac:dyDescent="0.3">
      <c r="A4446" s="3">
        <v>444.4</v>
      </c>
      <c r="B4446" s="3">
        <v>11000.00488</v>
      </c>
      <c r="C4446" s="3" t="s">
        <v>1849</v>
      </c>
      <c r="D4446" s="3">
        <v>5500.0024400000002</v>
      </c>
      <c r="E4446" s="3" t="s">
        <v>1849</v>
      </c>
    </row>
    <row r="4447" spans="1:5" x14ac:dyDescent="0.3">
      <c r="A4447" s="3">
        <v>444.56799999999998</v>
      </c>
      <c r="B4447" s="3">
        <v>11000.00488</v>
      </c>
      <c r="C4447" s="3" t="s">
        <v>1849</v>
      </c>
      <c r="D4447" s="3">
        <v>5500.0024400000002</v>
      </c>
      <c r="E4447" s="3" t="s">
        <v>1849</v>
      </c>
    </row>
    <row r="4448" spans="1:5" x14ac:dyDescent="0.3">
      <c r="A4448" s="3">
        <v>444.61200000000002</v>
      </c>
      <c r="B4448" s="3">
        <v>11000.00488</v>
      </c>
      <c r="C4448" s="3" t="s">
        <v>1849</v>
      </c>
      <c r="D4448" s="3">
        <v>5500.0024400000002</v>
      </c>
      <c r="E4448" s="3" t="s">
        <v>1849</v>
      </c>
    </row>
    <row r="4449" spans="1:5" x14ac:dyDescent="0.3">
      <c r="A4449" s="3">
        <v>444.7</v>
      </c>
      <c r="B4449" s="3">
        <v>11000.00488</v>
      </c>
      <c r="C4449" s="3" t="s">
        <v>1849</v>
      </c>
      <c r="D4449" s="3">
        <v>5500.0024400000002</v>
      </c>
      <c r="E4449" s="3" t="s">
        <v>1849</v>
      </c>
    </row>
    <row r="4450" spans="1:5" x14ac:dyDescent="0.3">
      <c r="A4450" s="3">
        <v>444.8</v>
      </c>
      <c r="B4450" s="3">
        <v>11000.00488</v>
      </c>
      <c r="C4450" s="3" t="s">
        <v>1849</v>
      </c>
      <c r="D4450" s="3">
        <v>5500.0024400000002</v>
      </c>
      <c r="E4450" s="3" t="s">
        <v>1849</v>
      </c>
    </row>
    <row r="4451" spans="1:5" x14ac:dyDescent="0.3">
      <c r="A4451" s="3">
        <v>444.9</v>
      </c>
      <c r="B4451" s="3">
        <v>11000.00488</v>
      </c>
      <c r="C4451" s="3" t="s">
        <v>1849</v>
      </c>
      <c r="D4451" s="3">
        <v>5500.0024400000002</v>
      </c>
      <c r="E4451" s="3" t="s">
        <v>1849</v>
      </c>
    </row>
    <row r="4452" spans="1:5" x14ac:dyDescent="0.3">
      <c r="A4452" s="3">
        <v>445</v>
      </c>
      <c r="B4452" s="3">
        <v>11000.00488</v>
      </c>
      <c r="C4452" s="3" t="s">
        <v>1849</v>
      </c>
      <c r="D4452" s="3">
        <v>5500.0024400000002</v>
      </c>
      <c r="E4452" s="3" t="s">
        <v>1849</v>
      </c>
    </row>
    <row r="4453" spans="1:5" x14ac:dyDescent="0.3">
      <c r="A4453" s="3">
        <v>445.101</v>
      </c>
      <c r="B4453" s="3">
        <v>11000.00488</v>
      </c>
      <c r="C4453" s="3" t="s">
        <v>1849</v>
      </c>
      <c r="D4453" s="3">
        <v>5500.0024400000002</v>
      </c>
      <c r="E4453" s="3" t="s">
        <v>1849</v>
      </c>
    </row>
    <row r="4454" spans="1:5" x14ac:dyDescent="0.3">
      <c r="A4454" s="3">
        <v>445.20100000000002</v>
      </c>
      <c r="B4454" s="3">
        <v>11000.00488</v>
      </c>
      <c r="C4454" s="3" t="s">
        <v>1849</v>
      </c>
      <c r="D4454" s="3">
        <v>5500.0024400000002</v>
      </c>
      <c r="E4454" s="3" t="s">
        <v>1849</v>
      </c>
    </row>
    <row r="4455" spans="1:5" x14ac:dyDescent="0.3">
      <c r="A4455" s="3">
        <v>445.30099999999999</v>
      </c>
      <c r="B4455" s="3">
        <v>11000.00488</v>
      </c>
      <c r="C4455" s="3" t="s">
        <v>1849</v>
      </c>
      <c r="D4455" s="3">
        <v>5500.0024400000002</v>
      </c>
      <c r="E4455" s="3" t="s">
        <v>1849</v>
      </c>
    </row>
    <row r="4456" spans="1:5" x14ac:dyDescent="0.3">
      <c r="A4456" s="3">
        <v>445.40100000000001</v>
      </c>
      <c r="B4456" s="3">
        <v>11000.00488</v>
      </c>
      <c r="C4456" s="3" t="s">
        <v>1849</v>
      </c>
      <c r="D4456" s="3">
        <v>5500.0024400000002</v>
      </c>
      <c r="E4456" s="3" t="s">
        <v>1849</v>
      </c>
    </row>
    <row r="4457" spans="1:5" x14ac:dyDescent="0.3">
      <c r="A4457" s="3">
        <v>445.58100000000002</v>
      </c>
      <c r="B4457" s="3">
        <v>11000.00488</v>
      </c>
      <c r="C4457" s="3" t="s">
        <v>1849</v>
      </c>
      <c r="D4457" s="3">
        <v>5500.0024400000002</v>
      </c>
      <c r="E4457" s="3" t="s">
        <v>1849</v>
      </c>
    </row>
    <row r="4458" spans="1:5" x14ac:dyDescent="0.3">
      <c r="A4458" s="3">
        <v>445.601</v>
      </c>
      <c r="B4458" s="3">
        <v>11000.00488</v>
      </c>
      <c r="C4458" s="3" t="s">
        <v>1849</v>
      </c>
      <c r="D4458" s="3">
        <v>5500.0024400000002</v>
      </c>
      <c r="E4458" s="3" t="s">
        <v>1849</v>
      </c>
    </row>
    <row r="4459" spans="1:5" x14ac:dyDescent="0.3">
      <c r="A4459" s="3">
        <v>445.7</v>
      </c>
      <c r="B4459" s="3">
        <v>11000.00488</v>
      </c>
      <c r="C4459" s="3" t="s">
        <v>1849</v>
      </c>
      <c r="D4459" s="3">
        <v>5500.0024400000002</v>
      </c>
      <c r="E4459" s="3" t="s">
        <v>1849</v>
      </c>
    </row>
    <row r="4460" spans="1:5" x14ac:dyDescent="0.3">
      <c r="A4460" s="3">
        <v>445.8</v>
      </c>
      <c r="B4460" s="3">
        <v>11000.00488</v>
      </c>
      <c r="C4460" s="3" t="s">
        <v>1849</v>
      </c>
      <c r="D4460" s="3">
        <v>5500.0024400000002</v>
      </c>
      <c r="E4460" s="3" t="s">
        <v>1849</v>
      </c>
    </row>
    <row r="4461" spans="1:5" x14ac:dyDescent="0.3">
      <c r="A4461" s="3">
        <v>445.9</v>
      </c>
      <c r="B4461" s="3">
        <v>11000.00488</v>
      </c>
      <c r="C4461" s="3" t="s">
        <v>1849</v>
      </c>
      <c r="D4461" s="3">
        <v>5500.0024400000002</v>
      </c>
      <c r="E4461" s="3" t="s">
        <v>1849</v>
      </c>
    </row>
    <row r="4462" spans="1:5" x14ac:dyDescent="0.3">
      <c r="A4462" s="3">
        <v>446</v>
      </c>
      <c r="B4462" s="3">
        <v>11000.00488</v>
      </c>
      <c r="C4462" s="3" t="s">
        <v>1849</v>
      </c>
      <c r="D4462" s="3">
        <v>5500.0024400000002</v>
      </c>
      <c r="E4462" s="3" t="s">
        <v>1849</v>
      </c>
    </row>
    <row r="4463" spans="1:5" x14ac:dyDescent="0.3">
      <c r="A4463" s="3">
        <v>446.1</v>
      </c>
      <c r="B4463" s="3">
        <v>11000.00488</v>
      </c>
      <c r="C4463" s="3" t="s">
        <v>1849</v>
      </c>
      <c r="D4463" s="3">
        <v>5500.0024400000002</v>
      </c>
      <c r="E4463" s="3" t="s">
        <v>1849</v>
      </c>
    </row>
    <row r="4464" spans="1:5" x14ac:dyDescent="0.3">
      <c r="A4464" s="3">
        <v>446.2</v>
      </c>
      <c r="B4464" s="3">
        <v>11000.00488</v>
      </c>
      <c r="C4464" s="3" t="s">
        <v>1849</v>
      </c>
      <c r="D4464" s="3">
        <v>5500.0024400000002</v>
      </c>
      <c r="E4464" s="3" t="s">
        <v>1849</v>
      </c>
    </row>
    <row r="4465" spans="1:5" x14ac:dyDescent="0.3">
      <c r="A4465" s="3">
        <v>446.31700000000001</v>
      </c>
      <c r="B4465" s="3">
        <v>11000.00488</v>
      </c>
      <c r="C4465" s="3" t="s">
        <v>1849</v>
      </c>
      <c r="D4465" s="3">
        <v>5500.0024400000002</v>
      </c>
      <c r="E4465" s="3" t="s">
        <v>1849</v>
      </c>
    </row>
    <row r="4466" spans="1:5" x14ac:dyDescent="0.3">
      <c r="A4466" s="3">
        <v>446.40199999999999</v>
      </c>
      <c r="B4466" s="3">
        <v>11000.00488</v>
      </c>
      <c r="C4466" s="3" t="s">
        <v>1849</v>
      </c>
      <c r="D4466" s="3">
        <v>5500.0024400000002</v>
      </c>
      <c r="E4466" s="3" t="s">
        <v>1849</v>
      </c>
    </row>
    <row r="4467" spans="1:5" x14ac:dyDescent="0.3">
      <c r="A4467" s="3">
        <v>446.5</v>
      </c>
      <c r="B4467" s="3">
        <v>11000.00488</v>
      </c>
      <c r="C4467" s="3" t="s">
        <v>1849</v>
      </c>
      <c r="D4467" s="3">
        <v>5500.0024400000002</v>
      </c>
      <c r="E4467" s="3" t="s">
        <v>1849</v>
      </c>
    </row>
    <row r="4468" spans="1:5" x14ac:dyDescent="0.3">
      <c r="A4468" s="3">
        <v>446.601</v>
      </c>
      <c r="B4468" s="3">
        <v>11000.00488</v>
      </c>
      <c r="C4468" s="3" t="s">
        <v>1849</v>
      </c>
      <c r="D4468" s="3">
        <v>5500.0024400000002</v>
      </c>
      <c r="E4468" s="3" t="s">
        <v>1849</v>
      </c>
    </row>
    <row r="4469" spans="1:5" x14ac:dyDescent="0.3">
      <c r="A4469" s="3">
        <v>446.762</v>
      </c>
      <c r="B4469" s="3">
        <v>11000.00488</v>
      </c>
      <c r="C4469" s="3" t="s">
        <v>1849</v>
      </c>
      <c r="D4469" s="3">
        <v>5500.0024400000002</v>
      </c>
      <c r="E4469" s="3" t="s">
        <v>1849</v>
      </c>
    </row>
    <row r="4470" spans="1:5" x14ac:dyDescent="0.3">
      <c r="A4470" s="3">
        <v>446.8</v>
      </c>
      <c r="B4470" s="3">
        <v>11000.00488</v>
      </c>
      <c r="C4470" s="3" t="s">
        <v>1849</v>
      </c>
      <c r="D4470" s="3">
        <v>5500.0024400000002</v>
      </c>
      <c r="E4470" s="3" t="s">
        <v>1849</v>
      </c>
    </row>
    <row r="4471" spans="1:5" x14ac:dyDescent="0.3">
      <c r="A4471" s="3">
        <v>446.90499999999997</v>
      </c>
      <c r="B4471" s="3">
        <v>11000.00488</v>
      </c>
      <c r="C4471" s="3" t="s">
        <v>1849</v>
      </c>
      <c r="D4471" s="3">
        <v>5500.0024400000002</v>
      </c>
      <c r="E4471" s="3" t="s">
        <v>1849</v>
      </c>
    </row>
    <row r="4472" spans="1:5" x14ac:dyDescent="0.3">
      <c r="A4472" s="3">
        <v>447.01299999999998</v>
      </c>
      <c r="B4472" s="3">
        <v>11000.00488</v>
      </c>
      <c r="C4472" s="3" t="s">
        <v>1849</v>
      </c>
      <c r="D4472" s="3">
        <v>5500.0024400000002</v>
      </c>
      <c r="E4472" s="3" t="s">
        <v>1849</v>
      </c>
    </row>
    <row r="4473" spans="1:5" x14ac:dyDescent="0.3">
      <c r="A4473" s="3">
        <v>447.1</v>
      </c>
      <c r="B4473" s="3">
        <v>11000.00488</v>
      </c>
      <c r="C4473" s="3" t="s">
        <v>1849</v>
      </c>
      <c r="D4473" s="3">
        <v>5500.0024400000002</v>
      </c>
      <c r="E4473" s="3" t="s">
        <v>1849</v>
      </c>
    </row>
    <row r="4474" spans="1:5" x14ac:dyDescent="0.3">
      <c r="A4474" s="3">
        <v>447.2</v>
      </c>
      <c r="B4474" s="3">
        <v>11000.00488</v>
      </c>
      <c r="C4474" s="3" t="s">
        <v>1849</v>
      </c>
      <c r="D4474" s="3">
        <v>5500.0024400000002</v>
      </c>
      <c r="E4474" s="3" t="s">
        <v>1849</v>
      </c>
    </row>
    <row r="4475" spans="1:5" x14ac:dyDescent="0.3">
      <c r="A4475" s="3">
        <v>447.3</v>
      </c>
      <c r="B4475" s="3">
        <v>11000.00488</v>
      </c>
      <c r="C4475" s="3" t="s">
        <v>1849</v>
      </c>
      <c r="D4475" s="3">
        <v>5500.0024400000002</v>
      </c>
      <c r="E4475" s="3" t="s">
        <v>1849</v>
      </c>
    </row>
    <row r="4476" spans="1:5" x14ac:dyDescent="0.3">
      <c r="A4476" s="3">
        <v>447.40199999999999</v>
      </c>
      <c r="B4476" s="3">
        <v>11000.00488</v>
      </c>
      <c r="C4476" s="3" t="s">
        <v>1849</v>
      </c>
      <c r="D4476" s="3">
        <v>5500.0024400000002</v>
      </c>
      <c r="E4476" s="3" t="s">
        <v>1849</v>
      </c>
    </row>
    <row r="4477" spans="1:5" x14ac:dyDescent="0.3">
      <c r="A4477" s="3">
        <v>447.50099999999998</v>
      </c>
      <c r="B4477" s="3">
        <v>11000.00488</v>
      </c>
      <c r="C4477" s="3" t="s">
        <v>1849</v>
      </c>
      <c r="D4477" s="3">
        <v>5500.0024400000002</v>
      </c>
      <c r="E4477" s="3" t="s">
        <v>1849</v>
      </c>
    </row>
    <row r="4478" spans="1:5" x14ac:dyDescent="0.3">
      <c r="A4478" s="3">
        <v>447.601</v>
      </c>
      <c r="B4478" s="3">
        <v>11000.00488</v>
      </c>
      <c r="C4478" s="3" t="s">
        <v>1849</v>
      </c>
      <c r="D4478" s="3">
        <v>5500.0024400000002</v>
      </c>
      <c r="E4478" s="3" t="s">
        <v>1849</v>
      </c>
    </row>
    <row r="4479" spans="1:5" x14ac:dyDescent="0.3">
      <c r="A4479" s="3">
        <v>447.70100000000002</v>
      </c>
      <c r="B4479" s="3">
        <v>11000.00488</v>
      </c>
      <c r="C4479" s="3" t="s">
        <v>1849</v>
      </c>
      <c r="D4479" s="3">
        <v>5500.0024400000002</v>
      </c>
      <c r="E4479" s="3" t="s">
        <v>1849</v>
      </c>
    </row>
    <row r="4480" spans="1:5" x14ac:dyDescent="0.3">
      <c r="A4480" s="3">
        <v>447.80099999999999</v>
      </c>
      <c r="B4480" s="3">
        <v>11000.00488</v>
      </c>
      <c r="C4480" s="3" t="s">
        <v>1849</v>
      </c>
      <c r="D4480" s="3">
        <v>5500.0024400000002</v>
      </c>
      <c r="E4480" s="3" t="s">
        <v>1849</v>
      </c>
    </row>
    <row r="4481" spans="1:5" x14ac:dyDescent="0.3">
      <c r="A4481" s="3">
        <v>447.91300000000001</v>
      </c>
      <c r="B4481" s="3">
        <v>11000.00488</v>
      </c>
      <c r="C4481" s="3" t="s">
        <v>1849</v>
      </c>
      <c r="D4481" s="3">
        <v>5500.0024400000002</v>
      </c>
      <c r="E4481" s="3" t="s">
        <v>1849</v>
      </c>
    </row>
    <row r="4482" spans="1:5" x14ac:dyDescent="0.3">
      <c r="A4482" s="3">
        <v>448.01299999999998</v>
      </c>
      <c r="B4482" s="3">
        <v>11000.00488</v>
      </c>
      <c r="C4482" s="3" t="s">
        <v>1849</v>
      </c>
      <c r="D4482" s="3">
        <v>5500.0024400000002</v>
      </c>
      <c r="E4482" s="3" t="s">
        <v>1849</v>
      </c>
    </row>
    <row r="4483" spans="1:5" x14ac:dyDescent="0.3">
      <c r="A4483" s="3">
        <v>448.1</v>
      </c>
      <c r="B4483" s="3">
        <v>11000.00488</v>
      </c>
      <c r="C4483" s="3" t="s">
        <v>1849</v>
      </c>
      <c r="D4483" s="3">
        <v>5500.0024400000002</v>
      </c>
      <c r="E4483" s="3" t="s">
        <v>1849</v>
      </c>
    </row>
    <row r="4484" spans="1:5" x14ac:dyDescent="0.3">
      <c r="A4484" s="3">
        <v>448.2</v>
      </c>
      <c r="B4484" s="3">
        <v>11000.00488</v>
      </c>
      <c r="C4484" s="3" t="s">
        <v>1849</v>
      </c>
      <c r="D4484" s="3">
        <v>5500.0024400000002</v>
      </c>
      <c r="E4484" s="3" t="s">
        <v>1849</v>
      </c>
    </row>
    <row r="4485" spans="1:5" x14ac:dyDescent="0.3">
      <c r="A4485" s="3">
        <v>448.3</v>
      </c>
      <c r="B4485" s="3">
        <v>11000.00488</v>
      </c>
      <c r="C4485" s="3" t="s">
        <v>1849</v>
      </c>
      <c r="D4485" s="3">
        <v>5500.0024400000002</v>
      </c>
      <c r="E4485" s="3" t="s">
        <v>1849</v>
      </c>
    </row>
    <row r="4486" spans="1:5" x14ac:dyDescent="0.3">
      <c r="A4486" s="3">
        <v>448.4</v>
      </c>
      <c r="B4486" s="3">
        <v>11000.00488</v>
      </c>
      <c r="C4486" s="3" t="s">
        <v>1849</v>
      </c>
      <c r="D4486" s="3">
        <v>5500.0024400000002</v>
      </c>
      <c r="E4486" s="3" t="s">
        <v>1849</v>
      </c>
    </row>
    <row r="4487" spans="1:5" x14ac:dyDescent="0.3">
      <c r="A4487" s="3">
        <v>448.5</v>
      </c>
      <c r="B4487" s="3">
        <v>11000.00488</v>
      </c>
      <c r="C4487" s="3" t="s">
        <v>1849</v>
      </c>
      <c r="D4487" s="3">
        <v>5500.0024400000002</v>
      </c>
      <c r="E4487" s="3" t="s">
        <v>1849</v>
      </c>
    </row>
    <row r="4488" spans="1:5" x14ac:dyDescent="0.3">
      <c r="A4488" s="3">
        <v>448.601</v>
      </c>
      <c r="B4488" s="3">
        <v>11000.00488</v>
      </c>
      <c r="C4488" s="3" t="s">
        <v>1849</v>
      </c>
      <c r="D4488" s="3">
        <v>5500.0024400000002</v>
      </c>
      <c r="E4488" s="3" t="s">
        <v>1849</v>
      </c>
    </row>
    <row r="4489" spans="1:5" x14ac:dyDescent="0.3">
      <c r="A4489" s="3">
        <v>448.70100000000002</v>
      </c>
      <c r="B4489" s="3">
        <v>11000.00488</v>
      </c>
      <c r="C4489" s="3" t="s">
        <v>1849</v>
      </c>
      <c r="D4489" s="3">
        <v>5500.0024400000002</v>
      </c>
      <c r="E4489" s="3" t="s">
        <v>1849</v>
      </c>
    </row>
    <row r="4490" spans="1:5" x14ac:dyDescent="0.3">
      <c r="A4490" s="3">
        <v>448.81099999999998</v>
      </c>
      <c r="B4490" s="3">
        <v>11000.00488</v>
      </c>
      <c r="C4490" s="3" t="s">
        <v>1849</v>
      </c>
      <c r="D4490" s="3">
        <v>5500.0024400000002</v>
      </c>
      <c r="E4490" s="3" t="s">
        <v>1849</v>
      </c>
    </row>
    <row r="4491" spans="1:5" x14ac:dyDescent="0.3">
      <c r="A4491" s="3">
        <v>448.92099999999999</v>
      </c>
      <c r="B4491" s="3">
        <v>11000.00488</v>
      </c>
      <c r="C4491" s="3" t="s">
        <v>1849</v>
      </c>
      <c r="D4491" s="3">
        <v>5500.0024400000002</v>
      </c>
      <c r="E4491" s="3" t="s">
        <v>1849</v>
      </c>
    </row>
    <row r="4492" spans="1:5" x14ac:dyDescent="0.3">
      <c r="A4492" s="3">
        <v>449</v>
      </c>
      <c r="B4492" s="3">
        <v>11000.00488</v>
      </c>
      <c r="C4492" s="3" t="s">
        <v>1849</v>
      </c>
      <c r="D4492" s="3">
        <v>5500.0024400000002</v>
      </c>
      <c r="E4492" s="3" t="s">
        <v>1849</v>
      </c>
    </row>
    <row r="4493" spans="1:5" x14ac:dyDescent="0.3">
      <c r="A4493" s="3">
        <v>449.1</v>
      </c>
      <c r="B4493" s="3">
        <v>11000.00488</v>
      </c>
      <c r="C4493" s="3" t="s">
        <v>1849</v>
      </c>
      <c r="D4493" s="3">
        <v>5500.0024400000002</v>
      </c>
      <c r="E4493" s="3" t="s">
        <v>1849</v>
      </c>
    </row>
    <row r="4494" spans="1:5" x14ac:dyDescent="0.3">
      <c r="A4494" s="3">
        <v>449.20100000000002</v>
      </c>
      <c r="B4494" s="3">
        <v>11000.00488</v>
      </c>
      <c r="C4494" s="3" t="s">
        <v>1849</v>
      </c>
      <c r="D4494" s="3">
        <v>5500.0024400000002</v>
      </c>
      <c r="E4494" s="3" t="s">
        <v>1849</v>
      </c>
    </row>
    <row r="4495" spans="1:5" x14ac:dyDescent="0.3">
      <c r="A4495" s="3">
        <v>449.30099999999999</v>
      </c>
      <c r="B4495" s="3">
        <v>11000.00488</v>
      </c>
      <c r="C4495" s="3" t="s">
        <v>1849</v>
      </c>
      <c r="D4495" s="3">
        <v>5500.0024400000002</v>
      </c>
      <c r="E4495" s="3" t="s">
        <v>1849</v>
      </c>
    </row>
    <row r="4496" spans="1:5" x14ac:dyDescent="0.3">
      <c r="A4496" s="3">
        <v>449.40100000000001</v>
      </c>
      <c r="B4496" s="3">
        <v>11000.00488</v>
      </c>
      <c r="C4496" s="3" t="s">
        <v>1849</v>
      </c>
      <c r="D4496" s="3">
        <v>5500.0024400000002</v>
      </c>
      <c r="E4496" s="3" t="s">
        <v>1849</v>
      </c>
    </row>
    <row r="4497" spans="1:5" x14ac:dyDescent="0.3">
      <c r="A4497" s="3">
        <v>449.5</v>
      </c>
      <c r="B4497" s="3">
        <v>11000.00488</v>
      </c>
      <c r="C4497" s="3" t="s">
        <v>1849</v>
      </c>
      <c r="D4497" s="3">
        <v>5500.0024400000002</v>
      </c>
      <c r="E4497" s="3" t="s">
        <v>1849</v>
      </c>
    </row>
    <row r="4498" spans="1:5" x14ac:dyDescent="0.3">
      <c r="A4498" s="3">
        <v>449.6</v>
      </c>
      <c r="B4498" s="3">
        <v>11000.00488</v>
      </c>
      <c r="C4498" s="3" t="s">
        <v>1849</v>
      </c>
      <c r="D4498" s="3">
        <v>5500.0024400000002</v>
      </c>
      <c r="E4498" s="3" t="s">
        <v>1849</v>
      </c>
    </row>
    <row r="4499" spans="1:5" x14ac:dyDescent="0.3">
      <c r="A4499" s="3">
        <v>449.73099999999999</v>
      </c>
      <c r="B4499" s="3">
        <v>11000.00488</v>
      </c>
      <c r="C4499" s="3" t="s">
        <v>1849</v>
      </c>
      <c r="D4499" s="3">
        <v>5500.0024400000002</v>
      </c>
      <c r="E4499" s="3" t="s">
        <v>1849</v>
      </c>
    </row>
    <row r="4500" spans="1:5" x14ac:dyDescent="0.3">
      <c r="A4500" s="3">
        <v>449.8</v>
      </c>
      <c r="B4500" s="3">
        <v>11000.00488</v>
      </c>
      <c r="C4500" s="3" t="s">
        <v>1849</v>
      </c>
      <c r="D4500" s="3">
        <v>5500.0024400000002</v>
      </c>
      <c r="E4500" s="3" t="s">
        <v>1849</v>
      </c>
    </row>
    <row r="4501" spans="1:5" x14ac:dyDescent="0.3">
      <c r="A4501" s="3">
        <v>449.9</v>
      </c>
      <c r="B4501" s="3">
        <v>11000.00488</v>
      </c>
      <c r="C4501" s="3" t="s">
        <v>1849</v>
      </c>
      <c r="D4501" s="3">
        <v>5500.0024400000002</v>
      </c>
      <c r="E4501" s="3" t="s">
        <v>1849</v>
      </c>
    </row>
    <row r="4502" spans="1:5" x14ac:dyDescent="0.3">
      <c r="A4502" s="3">
        <v>450.00099999999998</v>
      </c>
      <c r="B4502" s="3">
        <v>11000.00488</v>
      </c>
      <c r="C4502" s="3" t="s">
        <v>1849</v>
      </c>
      <c r="D4502" s="3">
        <v>5500.0024400000002</v>
      </c>
      <c r="E4502" s="3" t="s">
        <v>1849</v>
      </c>
    </row>
    <row r="4503" spans="1:5" x14ac:dyDescent="0.3">
      <c r="A4503" s="3">
        <v>450.12</v>
      </c>
      <c r="B4503" s="3">
        <v>11000.00488</v>
      </c>
      <c r="C4503" s="3" t="s">
        <v>1849</v>
      </c>
      <c r="D4503" s="3">
        <v>5500.0024400000002</v>
      </c>
      <c r="E4503" s="3" t="s">
        <v>1849</v>
      </c>
    </row>
    <row r="4504" spans="1:5" x14ac:dyDescent="0.3">
      <c r="A4504" s="3">
        <v>450.20100000000002</v>
      </c>
      <c r="B4504" s="3">
        <v>11000.00488</v>
      </c>
      <c r="C4504" s="3" t="s">
        <v>1849</v>
      </c>
      <c r="D4504" s="3">
        <v>5500.0024400000002</v>
      </c>
      <c r="E4504" s="3" t="s">
        <v>1849</v>
      </c>
    </row>
    <row r="4505" spans="1:5" x14ac:dyDescent="0.3">
      <c r="A4505" s="3">
        <v>450.30099999999999</v>
      </c>
      <c r="B4505" s="3">
        <v>11000.00488</v>
      </c>
      <c r="C4505" s="3" t="s">
        <v>1849</v>
      </c>
      <c r="D4505" s="3">
        <v>5500.0024400000002</v>
      </c>
      <c r="E4505" s="3" t="s">
        <v>1849</v>
      </c>
    </row>
    <row r="4506" spans="1:5" x14ac:dyDescent="0.3">
      <c r="A4506" s="3">
        <v>450.404</v>
      </c>
      <c r="B4506" s="3">
        <v>11000.00488</v>
      </c>
      <c r="C4506" s="3" t="s">
        <v>1849</v>
      </c>
      <c r="D4506" s="3">
        <v>5500.0024400000002</v>
      </c>
      <c r="E4506" s="3" t="s">
        <v>1849</v>
      </c>
    </row>
    <row r="4507" spans="1:5" x14ac:dyDescent="0.3">
      <c r="A4507" s="3">
        <v>450.50799999999998</v>
      </c>
      <c r="B4507" s="3">
        <v>11000.00488</v>
      </c>
      <c r="C4507" s="3" t="s">
        <v>1849</v>
      </c>
      <c r="D4507" s="3">
        <v>5500.0024400000002</v>
      </c>
      <c r="E4507" s="3" t="s">
        <v>1849</v>
      </c>
    </row>
    <row r="4508" spans="1:5" x14ac:dyDescent="0.3">
      <c r="A4508" s="3">
        <v>450.61099999999999</v>
      </c>
      <c r="B4508" s="3">
        <v>11000.00488</v>
      </c>
      <c r="C4508" s="3" t="s">
        <v>1849</v>
      </c>
      <c r="D4508" s="3">
        <v>5500.0024400000002</v>
      </c>
      <c r="E4508" s="3" t="s">
        <v>1849</v>
      </c>
    </row>
    <row r="4509" spans="1:5" x14ac:dyDescent="0.3">
      <c r="A4509" s="3">
        <v>450.7</v>
      </c>
      <c r="B4509" s="3">
        <v>11000.00488</v>
      </c>
      <c r="C4509" s="3" t="s">
        <v>1849</v>
      </c>
      <c r="D4509" s="3">
        <v>5500.0024400000002</v>
      </c>
      <c r="E4509" s="3" t="s">
        <v>1849</v>
      </c>
    </row>
    <row r="4510" spans="1:5" x14ac:dyDescent="0.3">
      <c r="A4510" s="3">
        <v>450.8</v>
      </c>
      <c r="B4510" s="3">
        <v>11000.00488</v>
      </c>
      <c r="C4510" s="3" t="s">
        <v>1849</v>
      </c>
      <c r="D4510" s="3">
        <v>5500.0024400000002</v>
      </c>
      <c r="E4510" s="3" t="s">
        <v>1849</v>
      </c>
    </row>
    <row r="4511" spans="1:5" x14ac:dyDescent="0.3">
      <c r="A4511" s="3">
        <v>450.9</v>
      </c>
      <c r="B4511" s="3">
        <v>11000.00488</v>
      </c>
      <c r="C4511" s="3" t="s">
        <v>1849</v>
      </c>
      <c r="D4511" s="3">
        <v>5500.0024400000002</v>
      </c>
      <c r="E4511" s="3" t="s">
        <v>1849</v>
      </c>
    </row>
    <row r="4512" spans="1:5" x14ac:dyDescent="0.3">
      <c r="A4512" s="3">
        <v>451</v>
      </c>
      <c r="B4512" s="3">
        <v>11000.00488</v>
      </c>
      <c r="C4512" s="3" t="s">
        <v>1849</v>
      </c>
      <c r="D4512" s="3">
        <v>5500.0024400000002</v>
      </c>
      <c r="E4512" s="3" t="s">
        <v>1849</v>
      </c>
    </row>
    <row r="4513" spans="1:5" x14ac:dyDescent="0.3">
      <c r="A4513" s="3">
        <v>451.1</v>
      </c>
      <c r="B4513" s="3">
        <v>11000.00488</v>
      </c>
      <c r="C4513" s="3" t="s">
        <v>1849</v>
      </c>
      <c r="D4513" s="3">
        <v>5500.0024400000002</v>
      </c>
      <c r="E4513" s="3" t="s">
        <v>1849</v>
      </c>
    </row>
    <row r="4514" spans="1:5" x14ac:dyDescent="0.3">
      <c r="A4514" s="3">
        <v>451.20600000000002</v>
      </c>
      <c r="B4514" s="3">
        <v>11000.00488</v>
      </c>
      <c r="C4514" s="3" t="s">
        <v>1849</v>
      </c>
      <c r="D4514" s="3">
        <v>5500.0024400000002</v>
      </c>
      <c r="E4514" s="3" t="s">
        <v>1849</v>
      </c>
    </row>
    <row r="4515" spans="1:5" x14ac:dyDescent="0.3">
      <c r="A4515" s="3">
        <v>451.3</v>
      </c>
      <c r="B4515" s="3">
        <v>11000.00488</v>
      </c>
      <c r="C4515" s="3" t="s">
        <v>1849</v>
      </c>
      <c r="D4515" s="3">
        <v>5500.0024400000002</v>
      </c>
      <c r="E4515" s="3" t="s">
        <v>1849</v>
      </c>
    </row>
    <row r="4516" spans="1:5" x14ac:dyDescent="0.3">
      <c r="A4516" s="3">
        <v>451.40800000000002</v>
      </c>
      <c r="B4516" s="3">
        <v>11000.00488</v>
      </c>
      <c r="C4516" s="3" t="s">
        <v>1849</v>
      </c>
      <c r="D4516" s="3">
        <v>5500.0024400000002</v>
      </c>
      <c r="E4516" s="3" t="s">
        <v>1849</v>
      </c>
    </row>
    <row r="4517" spans="1:5" x14ac:dyDescent="0.3">
      <c r="A4517" s="3">
        <v>451.5</v>
      </c>
      <c r="B4517" s="3">
        <v>11000.00488</v>
      </c>
      <c r="C4517" s="3" t="s">
        <v>1849</v>
      </c>
      <c r="D4517" s="3">
        <v>5500.0024400000002</v>
      </c>
      <c r="E4517" s="3" t="s">
        <v>1849</v>
      </c>
    </row>
    <row r="4518" spans="1:5" x14ac:dyDescent="0.3">
      <c r="A4518" s="3">
        <v>451.6</v>
      </c>
      <c r="B4518" s="3">
        <v>11000.00488</v>
      </c>
      <c r="C4518" s="3" t="s">
        <v>1849</v>
      </c>
      <c r="D4518" s="3">
        <v>5500.0024400000002</v>
      </c>
      <c r="E4518" s="3" t="s">
        <v>1849</v>
      </c>
    </row>
    <row r="4519" spans="1:5" x14ac:dyDescent="0.3">
      <c r="A4519" s="3">
        <v>451.7</v>
      </c>
      <c r="B4519" s="3">
        <v>11000.00488</v>
      </c>
      <c r="C4519" s="3" t="s">
        <v>1849</v>
      </c>
      <c r="D4519" s="3">
        <v>5500.0024400000002</v>
      </c>
      <c r="E4519" s="3" t="s">
        <v>1849</v>
      </c>
    </row>
    <row r="4520" spans="1:5" x14ac:dyDescent="0.3">
      <c r="A4520" s="3">
        <v>451.8</v>
      </c>
      <c r="B4520" s="3">
        <v>11000.00488</v>
      </c>
      <c r="C4520" s="3" t="s">
        <v>1849</v>
      </c>
      <c r="D4520" s="3">
        <v>5500.0024400000002</v>
      </c>
      <c r="E4520" s="3" t="s">
        <v>1849</v>
      </c>
    </row>
    <row r="4521" spans="1:5" x14ac:dyDescent="0.3">
      <c r="A4521" s="3">
        <v>451.91</v>
      </c>
      <c r="B4521" s="3">
        <v>11000.00488</v>
      </c>
      <c r="C4521" s="3" t="s">
        <v>1849</v>
      </c>
      <c r="D4521" s="3">
        <v>5500.0024400000002</v>
      </c>
      <c r="E4521" s="3" t="s">
        <v>1849</v>
      </c>
    </row>
    <row r="4522" spans="1:5" x14ac:dyDescent="0.3">
      <c r="A4522" s="3">
        <v>452</v>
      </c>
      <c r="B4522" s="3">
        <v>11000.00488</v>
      </c>
      <c r="C4522" s="3" t="s">
        <v>1849</v>
      </c>
      <c r="D4522" s="3">
        <v>5500.0024400000002</v>
      </c>
      <c r="E4522" s="3" t="s">
        <v>1849</v>
      </c>
    </row>
    <row r="4523" spans="1:5" x14ac:dyDescent="0.3">
      <c r="A4523" s="3">
        <v>452.1</v>
      </c>
      <c r="B4523" s="3">
        <v>11000.00488</v>
      </c>
      <c r="C4523" s="3" t="s">
        <v>1849</v>
      </c>
      <c r="D4523" s="3">
        <v>5500.0024400000002</v>
      </c>
      <c r="E4523" s="3" t="s">
        <v>1849</v>
      </c>
    </row>
    <row r="4524" spans="1:5" x14ac:dyDescent="0.3">
      <c r="A4524" s="3">
        <v>452.2</v>
      </c>
      <c r="B4524" s="3">
        <v>11000.00488</v>
      </c>
      <c r="C4524" s="3" t="s">
        <v>1849</v>
      </c>
      <c r="D4524" s="3">
        <v>5500.0024400000002</v>
      </c>
      <c r="E4524" s="3" t="s">
        <v>1849</v>
      </c>
    </row>
    <row r="4525" spans="1:5" x14ac:dyDescent="0.3">
      <c r="A4525" s="3">
        <v>452.3</v>
      </c>
      <c r="B4525" s="3">
        <v>11000.00488</v>
      </c>
      <c r="C4525" s="3" t="s">
        <v>1849</v>
      </c>
      <c r="D4525" s="3">
        <v>5500.0024400000002</v>
      </c>
      <c r="E4525" s="3" t="s">
        <v>1849</v>
      </c>
    </row>
    <row r="4526" spans="1:5" x14ac:dyDescent="0.3">
      <c r="A4526" s="3">
        <v>452.4</v>
      </c>
      <c r="B4526" s="3">
        <v>11000.00488</v>
      </c>
      <c r="C4526" s="3" t="s">
        <v>1849</v>
      </c>
      <c r="D4526" s="3">
        <v>5500.0024400000002</v>
      </c>
      <c r="E4526" s="3" t="s">
        <v>1849</v>
      </c>
    </row>
    <row r="4527" spans="1:5" x14ac:dyDescent="0.3">
      <c r="A4527" s="3">
        <v>452.50099999999998</v>
      </c>
      <c r="B4527" s="3">
        <v>11000.00488</v>
      </c>
      <c r="C4527" s="3" t="s">
        <v>1849</v>
      </c>
      <c r="D4527" s="3">
        <v>5500.0024400000002</v>
      </c>
      <c r="E4527" s="3" t="s">
        <v>1849</v>
      </c>
    </row>
    <row r="4528" spans="1:5" x14ac:dyDescent="0.3">
      <c r="A4528" s="3">
        <v>452.601</v>
      </c>
      <c r="B4528" s="3">
        <v>11000.00488</v>
      </c>
      <c r="C4528" s="3" t="s">
        <v>1849</v>
      </c>
      <c r="D4528" s="3">
        <v>5500.0024400000002</v>
      </c>
      <c r="E4528" s="3" t="s">
        <v>1849</v>
      </c>
    </row>
    <row r="4529" spans="1:5" x14ac:dyDescent="0.3">
      <c r="A4529" s="3">
        <v>452.7</v>
      </c>
      <c r="B4529" s="3">
        <v>11000.00488</v>
      </c>
      <c r="C4529" s="3" t="s">
        <v>1849</v>
      </c>
      <c r="D4529" s="3">
        <v>5500.0024400000002</v>
      </c>
      <c r="E4529" s="3" t="s">
        <v>1849</v>
      </c>
    </row>
    <row r="4530" spans="1:5" x14ac:dyDescent="0.3">
      <c r="A4530" s="3">
        <v>452.8</v>
      </c>
      <c r="B4530" s="3">
        <v>11000.00488</v>
      </c>
      <c r="C4530" s="3" t="s">
        <v>1849</v>
      </c>
      <c r="D4530" s="3">
        <v>5500.0024400000002</v>
      </c>
      <c r="E4530" s="3" t="s">
        <v>1849</v>
      </c>
    </row>
    <row r="4531" spans="1:5" x14ac:dyDescent="0.3">
      <c r="A4531" s="3">
        <v>452.9</v>
      </c>
      <c r="B4531" s="3">
        <v>11000.00488</v>
      </c>
      <c r="C4531" s="3" t="s">
        <v>1849</v>
      </c>
      <c r="D4531" s="3">
        <v>5500.0024400000002</v>
      </c>
      <c r="E4531" s="3" t="s">
        <v>1849</v>
      </c>
    </row>
    <row r="4532" spans="1:5" x14ac:dyDescent="0.3">
      <c r="A4532" s="3">
        <v>453</v>
      </c>
      <c r="B4532" s="3">
        <v>11000.00488</v>
      </c>
      <c r="C4532" s="3" t="s">
        <v>1849</v>
      </c>
      <c r="D4532" s="3">
        <v>5500.0024400000002</v>
      </c>
      <c r="E4532" s="3" t="s">
        <v>1849</v>
      </c>
    </row>
    <row r="4533" spans="1:5" x14ac:dyDescent="0.3">
      <c r="A4533" s="3">
        <v>453.21699999999998</v>
      </c>
      <c r="B4533" s="3">
        <v>11000.00488</v>
      </c>
      <c r="C4533" s="3" t="s">
        <v>1849</v>
      </c>
      <c r="D4533" s="3">
        <v>5500.0024400000002</v>
      </c>
      <c r="E4533" s="3" t="s">
        <v>1849</v>
      </c>
    </row>
    <row r="4534" spans="1:5" x14ac:dyDescent="0.3">
      <c r="A4534" s="3">
        <v>453.21699999999998</v>
      </c>
      <c r="B4534" s="3">
        <v>11000.00488</v>
      </c>
      <c r="C4534" s="3" t="s">
        <v>1849</v>
      </c>
      <c r="D4534" s="3">
        <v>5500.0024400000002</v>
      </c>
      <c r="E4534" s="3" t="s">
        <v>1849</v>
      </c>
    </row>
    <row r="4535" spans="1:5" x14ac:dyDescent="0.3">
      <c r="A4535" s="3">
        <v>453.3</v>
      </c>
      <c r="B4535" s="3">
        <v>11000.00488</v>
      </c>
      <c r="C4535" s="3" t="s">
        <v>1849</v>
      </c>
      <c r="D4535" s="3">
        <v>5500.0024400000002</v>
      </c>
      <c r="E4535" s="3" t="s">
        <v>1849</v>
      </c>
    </row>
    <row r="4536" spans="1:5" x14ac:dyDescent="0.3">
      <c r="A4536" s="3">
        <v>453.4</v>
      </c>
      <c r="B4536" s="3">
        <v>11000.00488</v>
      </c>
      <c r="C4536" s="3" t="s">
        <v>1849</v>
      </c>
      <c r="D4536" s="3">
        <v>5500.0024400000002</v>
      </c>
      <c r="E4536" s="3" t="s">
        <v>1849</v>
      </c>
    </row>
    <row r="4537" spans="1:5" x14ac:dyDescent="0.3">
      <c r="A4537" s="3">
        <v>453.5</v>
      </c>
      <c r="B4537" s="3">
        <v>11000.00488</v>
      </c>
      <c r="C4537" s="3" t="s">
        <v>1849</v>
      </c>
      <c r="D4537" s="3">
        <v>5500.0024400000002</v>
      </c>
      <c r="E4537" s="3" t="s">
        <v>1849</v>
      </c>
    </row>
    <row r="4538" spans="1:5" x14ac:dyDescent="0.3">
      <c r="A4538" s="3">
        <v>453.6</v>
      </c>
      <c r="B4538" s="3">
        <v>11000.00488</v>
      </c>
      <c r="C4538" s="3" t="s">
        <v>1849</v>
      </c>
      <c r="D4538" s="3">
        <v>5500.0024400000002</v>
      </c>
      <c r="E4538" s="3" t="s">
        <v>1849</v>
      </c>
    </row>
    <row r="4539" spans="1:5" x14ac:dyDescent="0.3">
      <c r="A4539" s="3">
        <v>453.7</v>
      </c>
      <c r="B4539" s="3">
        <v>11000.00488</v>
      </c>
      <c r="C4539" s="3" t="s">
        <v>1849</v>
      </c>
      <c r="D4539" s="3">
        <v>5500.0024400000002</v>
      </c>
      <c r="E4539" s="3" t="s">
        <v>1849</v>
      </c>
    </row>
    <row r="4540" spans="1:5" x14ac:dyDescent="0.3">
      <c r="A4540" s="3">
        <v>453.8</v>
      </c>
      <c r="B4540" s="3">
        <v>11000.00488</v>
      </c>
      <c r="C4540" s="3" t="s">
        <v>1849</v>
      </c>
      <c r="D4540" s="3">
        <v>5500.0024400000002</v>
      </c>
      <c r="E4540" s="3" t="s">
        <v>1849</v>
      </c>
    </row>
    <row r="4541" spans="1:5" x14ac:dyDescent="0.3">
      <c r="A4541" s="3">
        <v>453.9</v>
      </c>
      <c r="B4541" s="3">
        <v>11000.00488</v>
      </c>
      <c r="C4541" s="3" t="s">
        <v>1849</v>
      </c>
      <c r="D4541" s="3">
        <v>5500.0024400000002</v>
      </c>
      <c r="E4541" s="3" t="s">
        <v>1849</v>
      </c>
    </row>
    <row r="4542" spans="1:5" x14ac:dyDescent="0.3">
      <c r="A4542" s="3">
        <v>454</v>
      </c>
      <c r="B4542" s="3">
        <v>11000.00488</v>
      </c>
      <c r="C4542" s="3" t="s">
        <v>1849</v>
      </c>
      <c r="D4542" s="3">
        <v>5500.0024400000002</v>
      </c>
      <c r="E4542" s="3" t="s">
        <v>1849</v>
      </c>
    </row>
    <row r="4543" spans="1:5" x14ac:dyDescent="0.3">
      <c r="A4543" s="3">
        <v>454.1</v>
      </c>
      <c r="B4543" s="3">
        <v>11000.00488</v>
      </c>
      <c r="C4543" s="3" t="s">
        <v>1849</v>
      </c>
      <c r="D4543" s="3">
        <v>5500.0024400000002</v>
      </c>
      <c r="E4543" s="3" t="s">
        <v>1849</v>
      </c>
    </row>
    <row r="4544" spans="1:5" x14ac:dyDescent="0.3">
      <c r="A4544" s="3">
        <v>454.20100000000002</v>
      </c>
      <c r="B4544" s="3">
        <v>11000.00488</v>
      </c>
      <c r="C4544" s="3" t="s">
        <v>1849</v>
      </c>
      <c r="D4544" s="3">
        <v>5500.0024400000002</v>
      </c>
      <c r="E4544" s="3" t="s">
        <v>1849</v>
      </c>
    </row>
    <row r="4545" spans="1:5" x14ac:dyDescent="0.3">
      <c r="A4545" s="3">
        <v>454.30099999999999</v>
      </c>
      <c r="B4545" s="3">
        <v>11000.00488</v>
      </c>
      <c r="C4545" s="3" t="s">
        <v>1849</v>
      </c>
      <c r="D4545" s="3">
        <v>5500.0024400000002</v>
      </c>
      <c r="E4545" s="3" t="s">
        <v>1849</v>
      </c>
    </row>
    <row r="4546" spans="1:5" x14ac:dyDescent="0.3">
      <c r="A4546" s="3">
        <v>454.40100000000001</v>
      </c>
      <c r="B4546" s="3">
        <v>11000.00488</v>
      </c>
      <c r="C4546" s="3" t="s">
        <v>1849</v>
      </c>
      <c r="D4546" s="3">
        <v>5500.0024400000002</v>
      </c>
      <c r="E4546" s="3" t="s">
        <v>1849</v>
      </c>
    </row>
    <row r="4547" spans="1:5" x14ac:dyDescent="0.3">
      <c r="A4547" s="3">
        <v>454.50099999999998</v>
      </c>
      <c r="B4547" s="3">
        <v>11000.00488</v>
      </c>
      <c r="C4547" s="3" t="s">
        <v>1849</v>
      </c>
      <c r="D4547" s="3">
        <v>5500.0024400000002</v>
      </c>
      <c r="E4547" s="3" t="s">
        <v>1849</v>
      </c>
    </row>
    <row r="4548" spans="1:5" x14ac:dyDescent="0.3">
      <c r="A4548" s="3">
        <v>454.601</v>
      </c>
      <c r="B4548" s="3">
        <v>11000.00488</v>
      </c>
      <c r="C4548" s="3" t="s">
        <v>1849</v>
      </c>
      <c r="D4548" s="3">
        <v>5500.0024400000002</v>
      </c>
      <c r="E4548" s="3" t="s">
        <v>1849</v>
      </c>
    </row>
    <row r="4549" spans="1:5" x14ac:dyDescent="0.3">
      <c r="A4549" s="3">
        <v>454.70100000000002</v>
      </c>
      <c r="B4549" s="3">
        <v>11000.00488</v>
      </c>
      <c r="C4549" s="3" t="s">
        <v>1849</v>
      </c>
      <c r="D4549" s="3">
        <v>5500.0024400000002</v>
      </c>
      <c r="E4549" s="3" t="s">
        <v>1849</v>
      </c>
    </row>
    <row r="4550" spans="1:5" x14ac:dyDescent="0.3">
      <c r="A4550" s="3">
        <v>454.82299999999998</v>
      </c>
      <c r="B4550" s="3">
        <v>11000.00488</v>
      </c>
      <c r="C4550" s="3" t="s">
        <v>1849</v>
      </c>
      <c r="D4550" s="3">
        <v>5500.0024400000002</v>
      </c>
      <c r="E4550" s="3" t="s">
        <v>1849</v>
      </c>
    </row>
    <row r="4551" spans="1:5" x14ac:dyDescent="0.3">
      <c r="A4551" s="3">
        <v>454.9</v>
      </c>
      <c r="B4551" s="3">
        <v>11000.00488</v>
      </c>
      <c r="C4551" s="3" t="s">
        <v>1849</v>
      </c>
      <c r="D4551" s="3">
        <v>5500.0024400000002</v>
      </c>
      <c r="E4551" s="3" t="s">
        <v>1849</v>
      </c>
    </row>
    <row r="4552" spans="1:5" x14ac:dyDescent="0.3">
      <c r="A4552" s="3">
        <v>455</v>
      </c>
      <c r="B4552" s="3">
        <v>11000.00488</v>
      </c>
      <c r="C4552" s="3" t="s">
        <v>1849</v>
      </c>
      <c r="D4552" s="3">
        <v>5500.0024400000002</v>
      </c>
      <c r="E4552" s="3" t="s">
        <v>1849</v>
      </c>
    </row>
    <row r="4553" spans="1:5" x14ac:dyDescent="0.3">
      <c r="A4553" s="3">
        <v>455.18200000000002</v>
      </c>
      <c r="B4553" s="3">
        <v>11000.00488</v>
      </c>
      <c r="C4553" s="3" t="s">
        <v>1849</v>
      </c>
      <c r="D4553" s="3">
        <v>5500.0024400000002</v>
      </c>
      <c r="E4553" s="3" t="s">
        <v>1849</v>
      </c>
    </row>
    <row r="4554" spans="1:5" x14ac:dyDescent="0.3">
      <c r="A4554" s="3">
        <v>455.21699999999998</v>
      </c>
      <c r="B4554" s="3">
        <v>11000.00488</v>
      </c>
      <c r="C4554" s="3" t="s">
        <v>1849</v>
      </c>
      <c r="D4554" s="3">
        <v>5500.0024400000002</v>
      </c>
      <c r="E4554" s="3" t="s">
        <v>1849</v>
      </c>
    </row>
    <row r="4555" spans="1:5" x14ac:dyDescent="0.3">
      <c r="A4555" s="3">
        <v>455.3</v>
      </c>
      <c r="B4555" s="3">
        <v>11000.00488</v>
      </c>
      <c r="C4555" s="3" t="s">
        <v>1849</v>
      </c>
      <c r="D4555" s="3">
        <v>5500.0024400000002</v>
      </c>
      <c r="E4555" s="3" t="s">
        <v>1849</v>
      </c>
    </row>
    <row r="4556" spans="1:5" x14ac:dyDescent="0.3">
      <c r="A4556" s="3">
        <v>455.4</v>
      </c>
      <c r="B4556" s="3">
        <v>11000.00488</v>
      </c>
      <c r="C4556" s="3" t="s">
        <v>1849</v>
      </c>
      <c r="D4556" s="3">
        <v>5500.0024400000002</v>
      </c>
      <c r="E4556" s="3" t="s">
        <v>1849</v>
      </c>
    </row>
    <row r="4557" spans="1:5" x14ac:dyDescent="0.3">
      <c r="A4557" s="3">
        <v>455.5</v>
      </c>
      <c r="B4557" s="3">
        <v>11000.00488</v>
      </c>
      <c r="C4557" s="3" t="s">
        <v>1849</v>
      </c>
      <c r="D4557" s="3">
        <v>5500.0024400000002</v>
      </c>
      <c r="E4557" s="3" t="s">
        <v>1849</v>
      </c>
    </row>
    <row r="4558" spans="1:5" x14ac:dyDescent="0.3">
      <c r="A4558" s="3">
        <v>455.6</v>
      </c>
      <c r="B4558" s="3">
        <v>11000.00488</v>
      </c>
      <c r="C4558" s="3" t="s">
        <v>1849</v>
      </c>
      <c r="D4558" s="3">
        <v>5500.0024400000002</v>
      </c>
      <c r="E4558" s="3" t="s">
        <v>1849</v>
      </c>
    </row>
    <row r="4559" spans="1:5" x14ac:dyDescent="0.3">
      <c r="A4559" s="3">
        <v>455.7</v>
      </c>
      <c r="B4559" s="3">
        <v>11000.00488</v>
      </c>
      <c r="C4559" s="3" t="s">
        <v>1849</v>
      </c>
      <c r="D4559" s="3">
        <v>5500.0024400000002</v>
      </c>
      <c r="E4559" s="3" t="s">
        <v>1849</v>
      </c>
    </row>
    <row r="4560" spans="1:5" x14ac:dyDescent="0.3">
      <c r="A4560" s="3">
        <v>455.8</v>
      </c>
      <c r="B4560" s="3">
        <v>11000.00488</v>
      </c>
      <c r="C4560" s="3" t="s">
        <v>1849</v>
      </c>
      <c r="D4560" s="3">
        <v>5500.0024400000002</v>
      </c>
      <c r="E4560" s="3" t="s">
        <v>1849</v>
      </c>
    </row>
    <row r="4561" spans="1:5" x14ac:dyDescent="0.3">
      <c r="A4561" s="3">
        <v>455.9</v>
      </c>
      <c r="B4561" s="3">
        <v>11000.00488</v>
      </c>
      <c r="C4561" s="3" t="s">
        <v>1849</v>
      </c>
      <c r="D4561" s="3">
        <v>5500.0024400000002</v>
      </c>
      <c r="E4561" s="3" t="s">
        <v>1849</v>
      </c>
    </row>
    <row r="4562" spans="1:5" x14ac:dyDescent="0.3">
      <c r="A4562" s="3">
        <v>456</v>
      </c>
      <c r="B4562" s="3">
        <v>11000.00488</v>
      </c>
      <c r="C4562" s="3" t="s">
        <v>1849</v>
      </c>
      <c r="D4562" s="3">
        <v>5500.0024400000002</v>
      </c>
      <c r="E4562" s="3" t="s">
        <v>1849</v>
      </c>
    </row>
    <row r="4563" spans="1:5" x14ac:dyDescent="0.3">
      <c r="A4563" s="3">
        <v>456.1</v>
      </c>
      <c r="B4563" s="3">
        <v>11000.00488</v>
      </c>
      <c r="C4563" s="3" t="s">
        <v>1849</v>
      </c>
      <c r="D4563" s="3">
        <v>5500.0024400000002</v>
      </c>
      <c r="E4563" s="3" t="s">
        <v>1849</v>
      </c>
    </row>
    <row r="4564" spans="1:5" x14ac:dyDescent="0.3">
      <c r="A4564" s="3">
        <v>456.2</v>
      </c>
      <c r="B4564" s="3">
        <v>11000.00488</v>
      </c>
      <c r="C4564" s="3" t="s">
        <v>1849</v>
      </c>
      <c r="D4564" s="3">
        <v>5500.0024400000002</v>
      </c>
      <c r="E4564" s="3" t="s">
        <v>1849</v>
      </c>
    </row>
    <row r="4565" spans="1:5" x14ac:dyDescent="0.3">
      <c r="A4565" s="3">
        <v>456.3</v>
      </c>
      <c r="B4565" s="3">
        <v>11000.00488</v>
      </c>
      <c r="C4565" s="3" t="s">
        <v>1849</v>
      </c>
      <c r="D4565" s="3">
        <v>5500.0024400000002</v>
      </c>
      <c r="E4565" s="3" t="s">
        <v>1849</v>
      </c>
    </row>
    <row r="4566" spans="1:5" x14ac:dyDescent="0.3">
      <c r="A4566" s="3">
        <v>456.4</v>
      </c>
      <c r="B4566" s="3">
        <v>11000.00488</v>
      </c>
      <c r="C4566" s="3" t="s">
        <v>1849</v>
      </c>
      <c r="D4566" s="3">
        <v>5500.0024400000002</v>
      </c>
      <c r="E4566" s="3" t="s">
        <v>1849</v>
      </c>
    </row>
    <row r="4567" spans="1:5" x14ac:dyDescent="0.3">
      <c r="A4567" s="3">
        <v>456.5</v>
      </c>
      <c r="B4567" s="3">
        <v>11000.00488</v>
      </c>
      <c r="C4567" s="3" t="s">
        <v>1849</v>
      </c>
      <c r="D4567" s="3">
        <v>5500.0024400000002</v>
      </c>
      <c r="E4567" s="3" t="s">
        <v>1849</v>
      </c>
    </row>
    <row r="4568" spans="1:5" x14ac:dyDescent="0.3">
      <c r="A4568" s="3">
        <v>456.6</v>
      </c>
      <c r="B4568" s="3">
        <v>11000.00488</v>
      </c>
      <c r="C4568" s="3" t="s">
        <v>1849</v>
      </c>
      <c r="D4568" s="3">
        <v>5500.0024400000002</v>
      </c>
      <c r="E4568" s="3" t="s">
        <v>1849</v>
      </c>
    </row>
    <row r="4569" spans="1:5" x14ac:dyDescent="0.3">
      <c r="A4569" s="3">
        <v>456.786</v>
      </c>
      <c r="B4569" s="3">
        <v>11000.00488</v>
      </c>
      <c r="C4569" s="3" t="s">
        <v>1849</v>
      </c>
      <c r="D4569" s="3">
        <v>5500.0024400000002</v>
      </c>
      <c r="E4569" s="3" t="s">
        <v>1849</v>
      </c>
    </row>
    <row r="4570" spans="1:5" x14ac:dyDescent="0.3">
      <c r="A4570" s="3">
        <v>456.8</v>
      </c>
      <c r="B4570" s="3">
        <v>11000.00488</v>
      </c>
      <c r="C4570" s="3" t="s">
        <v>1849</v>
      </c>
      <c r="D4570" s="3">
        <v>5500.0024400000002</v>
      </c>
      <c r="E4570" s="3" t="s">
        <v>1849</v>
      </c>
    </row>
    <row r="4571" spans="1:5" x14ac:dyDescent="0.3">
      <c r="A4571" s="3">
        <v>456.9</v>
      </c>
      <c r="B4571" s="3">
        <v>11000.00488</v>
      </c>
      <c r="C4571" s="3" t="s">
        <v>1849</v>
      </c>
      <c r="D4571" s="3">
        <v>5500.0024400000002</v>
      </c>
      <c r="E4571" s="3" t="s">
        <v>1849</v>
      </c>
    </row>
    <row r="4572" spans="1:5" x14ac:dyDescent="0.3">
      <c r="A4572" s="3">
        <v>457</v>
      </c>
      <c r="B4572" s="3">
        <v>11000.00488</v>
      </c>
      <c r="C4572" s="3" t="s">
        <v>1849</v>
      </c>
      <c r="D4572" s="3">
        <v>5500.0024400000002</v>
      </c>
      <c r="E4572" s="3" t="s">
        <v>1849</v>
      </c>
    </row>
    <row r="4573" spans="1:5" x14ac:dyDescent="0.3">
      <c r="A4573" s="3">
        <v>457.1</v>
      </c>
      <c r="B4573" s="3">
        <v>11000.00488</v>
      </c>
      <c r="C4573" s="3" t="s">
        <v>1849</v>
      </c>
      <c r="D4573" s="3">
        <v>5500.0024400000002</v>
      </c>
      <c r="E4573" s="3" t="s">
        <v>1849</v>
      </c>
    </row>
    <row r="4574" spans="1:5" x14ac:dyDescent="0.3">
      <c r="A4574" s="3">
        <v>457.2</v>
      </c>
      <c r="B4574" s="3">
        <v>11000.00488</v>
      </c>
      <c r="C4574" s="3" t="s">
        <v>1849</v>
      </c>
      <c r="D4574" s="3">
        <v>5500.0024400000002</v>
      </c>
      <c r="E4574" s="3" t="s">
        <v>1849</v>
      </c>
    </row>
    <row r="4575" spans="1:5" x14ac:dyDescent="0.3">
      <c r="A4575" s="3">
        <v>457.3</v>
      </c>
      <c r="B4575" s="3">
        <v>11000.00488</v>
      </c>
      <c r="C4575" s="3" t="s">
        <v>1849</v>
      </c>
      <c r="D4575" s="3">
        <v>5500.0024400000002</v>
      </c>
      <c r="E4575" s="3" t="s">
        <v>1849</v>
      </c>
    </row>
    <row r="4576" spans="1:5" x14ac:dyDescent="0.3">
      <c r="A4576" s="3">
        <v>457.4</v>
      </c>
      <c r="B4576" s="3">
        <v>11000.00488</v>
      </c>
      <c r="C4576" s="3" t="s">
        <v>1849</v>
      </c>
      <c r="D4576" s="3">
        <v>5500.0024400000002</v>
      </c>
      <c r="E4576" s="3" t="s">
        <v>1849</v>
      </c>
    </row>
    <row r="4577" spans="1:5" x14ac:dyDescent="0.3">
      <c r="A4577" s="3">
        <v>457.5</v>
      </c>
      <c r="B4577" s="3">
        <v>11000.00488</v>
      </c>
      <c r="C4577" s="3" t="s">
        <v>1849</v>
      </c>
      <c r="D4577" s="3">
        <v>5500.0024400000002</v>
      </c>
      <c r="E4577" s="3" t="s">
        <v>1849</v>
      </c>
    </row>
    <row r="4578" spans="1:5" x14ac:dyDescent="0.3">
      <c r="A4578" s="3">
        <v>457.6</v>
      </c>
      <c r="B4578" s="3">
        <v>11000.00488</v>
      </c>
      <c r="C4578" s="3" t="s">
        <v>1849</v>
      </c>
      <c r="D4578" s="3">
        <v>5500.0024400000002</v>
      </c>
      <c r="E4578" s="3" t="s">
        <v>1849</v>
      </c>
    </row>
    <row r="4579" spans="1:5" x14ac:dyDescent="0.3">
      <c r="A4579" s="3">
        <v>457.7</v>
      </c>
      <c r="B4579" s="3">
        <v>11000.00488</v>
      </c>
      <c r="C4579" s="3" t="s">
        <v>1849</v>
      </c>
      <c r="D4579" s="3">
        <v>5500.0024400000002</v>
      </c>
      <c r="E4579" s="3" t="s">
        <v>1849</v>
      </c>
    </row>
    <row r="4580" spans="1:5" x14ac:dyDescent="0.3">
      <c r="A4580" s="3">
        <v>457.8</v>
      </c>
      <c r="B4580" s="3">
        <v>11000.00488</v>
      </c>
      <c r="C4580" s="3" t="s">
        <v>1849</v>
      </c>
      <c r="D4580" s="3">
        <v>5500.0024400000002</v>
      </c>
      <c r="E4580" s="3" t="s">
        <v>1849</v>
      </c>
    </row>
    <row r="4581" spans="1:5" x14ac:dyDescent="0.3">
      <c r="A4581" s="3">
        <v>457.91399999999999</v>
      </c>
      <c r="B4581" s="3">
        <v>11000.00488</v>
      </c>
      <c r="C4581" s="3" t="s">
        <v>1849</v>
      </c>
      <c r="D4581" s="3">
        <v>5500.0024400000002</v>
      </c>
      <c r="E4581" s="3" t="s">
        <v>1849</v>
      </c>
    </row>
    <row r="4582" spans="1:5" x14ac:dyDescent="0.3">
      <c r="A4582" s="3">
        <v>458</v>
      </c>
      <c r="B4582" s="3">
        <v>11000.00488</v>
      </c>
      <c r="C4582" s="3" t="s">
        <v>1849</v>
      </c>
      <c r="D4582" s="3">
        <v>5500.0024400000002</v>
      </c>
      <c r="E4582" s="3" t="s">
        <v>1849</v>
      </c>
    </row>
    <row r="4583" spans="1:5" x14ac:dyDescent="0.3">
      <c r="A4583" s="3">
        <v>458.1</v>
      </c>
      <c r="B4583" s="3">
        <v>11000.00488</v>
      </c>
      <c r="C4583" s="3" t="s">
        <v>1849</v>
      </c>
      <c r="D4583" s="3">
        <v>5500.0024400000002</v>
      </c>
      <c r="E4583" s="3" t="s">
        <v>1849</v>
      </c>
    </row>
    <row r="4584" spans="1:5" x14ac:dyDescent="0.3">
      <c r="A4584" s="3">
        <v>458.2</v>
      </c>
      <c r="B4584" s="3">
        <v>11000.00488</v>
      </c>
      <c r="C4584" s="3" t="s">
        <v>1849</v>
      </c>
      <c r="D4584" s="3">
        <v>5500.0024400000002</v>
      </c>
      <c r="E4584" s="3" t="s">
        <v>1849</v>
      </c>
    </row>
    <row r="4585" spans="1:5" x14ac:dyDescent="0.3">
      <c r="A4585" s="3">
        <v>458.3</v>
      </c>
      <c r="B4585" s="3">
        <v>11000.00488</v>
      </c>
      <c r="C4585" s="3" t="s">
        <v>1849</v>
      </c>
      <c r="D4585" s="3">
        <v>5500.0024400000002</v>
      </c>
      <c r="E4585" s="3" t="s">
        <v>1849</v>
      </c>
    </row>
    <row r="4586" spans="1:5" x14ac:dyDescent="0.3">
      <c r="A4586" s="3">
        <v>458.4</v>
      </c>
      <c r="B4586" s="3">
        <v>11000.00488</v>
      </c>
      <c r="C4586" s="3" t="s">
        <v>1849</v>
      </c>
      <c r="D4586" s="3">
        <v>5500.0024400000002</v>
      </c>
      <c r="E4586" s="3" t="s">
        <v>1849</v>
      </c>
    </row>
    <row r="4587" spans="1:5" x14ac:dyDescent="0.3">
      <c r="A4587" s="3">
        <v>458.5</v>
      </c>
      <c r="B4587" s="3">
        <v>11000.00488</v>
      </c>
      <c r="C4587" s="3" t="s">
        <v>1849</v>
      </c>
      <c r="D4587" s="3">
        <v>5500.0024400000002</v>
      </c>
      <c r="E4587" s="3" t="s">
        <v>1849</v>
      </c>
    </row>
    <row r="4588" spans="1:5" x14ac:dyDescent="0.3">
      <c r="A4588" s="3">
        <v>458.6</v>
      </c>
      <c r="B4588" s="3">
        <v>11000.00488</v>
      </c>
      <c r="C4588" s="3" t="s">
        <v>1849</v>
      </c>
      <c r="D4588" s="3">
        <v>5500.0024400000002</v>
      </c>
      <c r="E4588" s="3" t="s">
        <v>1849</v>
      </c>
    </row>
    <row r="4589" spans="1:5" x14ac:dyDescent="0.3">
      <c r="A4589" s="3">
        <v>458.7</v>
      </c>
      <c r="B4589" s="3">
        <v>11000.00488</v>
      </c>
      <c r="C4589" s="3" t="s">
        <v>1849</v>
      </c>
      <c r="D4589" s="3">
        <v>5500.0024400000002</v>
      </c>
      <c r="E4589" s="3" t="s">
        <v>1849</v>
      </c>
    </row>
    <row r="4590" spans="1:5" x14ac:dyDescent="0.3">
      <c r="A4590" s="3">
        <v>458.8</v>
      </c>
      <c r="B4590" s="3">
        <v>11000.00488</v>
      </c>
      <c r="C4590" s="3" t="s">
        <v>1849</v>
      </c>
      <c r="D4590" s="3">
        <v>5500.0024400000002</v>
      </c>
      <c r="E4590" s="3" t="s">
        <v>1849</v>
      </c>
    </row>
    <row r="4591" spans="1:5" x14ac:dyDescent="0.3">
      <c r="A4591" s="3">
        <v>458.9</v>
      </c>
      <c r="B4591" s="3">
        <v>11000.00488</v>
      </c>
      <c r="C4591" s="3" t="s">
        <v>1849</v>
      </c>
      <c r="D4591" s="3">
        <v>5500.0024400000002</v>
      </c>
      <c r="E4591" s="3" t="s">
        <v>1849</v>
      </c>
    </row>
    <row r="4592" spans="1:5" x14ac:dyDescent="0.3">
      <c r="A4592" s="3">
        <v>459</v>
      </c>
      <c r="B4592" s="3">
        <v>11000.00488</v>
      </c>
      <c r="C4592" s="3" t="s">
        <v>1849</v>
      </c>
      <c r="D4592" s="3">
        <v>5500.0024400000002</v>
      </c>
      <c r="E4592" s="3" t="s">
        <v>1849</v>
      </c>
    </row>
    <row r="4593" spans="1:5" x14ac:dyDescent="0.3">
      <c r="A4593" s="3">
        <v>459.1</v>
      </c>
      <c r="B4593" s="3">
        <v>11000.00488</v>
      </c>
      <c r="C4593" s="3" t="s">
        <v>1849</v>
      </c>
      <c r="D4593" s="3">
        <v>5500.0024400000002</v>
      </c>
      <c r="E4593" s="3" t="s">
        <v>1849</v>
      </c>
    </row>
    <row r="4594" spans="1:5" x14ac:dyDescent="0.3">
      <c r="A4594" s="3">
        <v>459.2</v>
      </c>
      <c r="B4594" s="3">
        <v>11000.00488</v>
      </c>
      <c r="C4594" s="3" t="s">
        <v>1849</v>
      </c>
      <c r="D4594" s="3">
        <v>5500.0024400000002</v>
      </c>
      <c r="E4594" s="3" t="s">
        <v>1849</v>
      </c>
    </row>
    <row r="4595" spans="1:5" x14ac:dyDescent="0.3">
      <c r="A4595" s="3">
        <v>459.3</v>
      </c>
      <c r="B4595" s="3">
        <v>11000.00488</v>
      </c>
      <c r="C4595" s="3" t="s">
        <v>1849</v>
      </c>
      <c r="D4595" s="3">
        <v>5500.0024400000002</v>
      </c>
      <c r="E4595" s="3" t="s">
        <v>1849</v>
      </c>
    </row>
    <row r="4596" spans="1:5" x14ac:dyDescent="0.3">
      <c r="A4596" s="3">
        <v>459.4</v>
      </c>
      <c r="B4596" s="3">
        <v>11000.00488</v>
      </c>
      <c r="C4596" s="3" t="s">
        <v>1849</v>
      </c>
      <c r="D4596" s="3">
        <v>5500.0024400000002</v>
      </c>
      <c r="E4596" s="3" t="s">
        <v>1849</v>
      </c>
    </row>
    <row r="4597" spans="1:5" x14ac:dyDescent="0.3">
      <c r="A4597" s="3">
        <v>459.5</v>
      </c>
      <c r="B4597" s="3">
        <v>11000.00488</v>
      </c>
      <c r="C4597" s="3" t="s">
        <v>1849</v>
      </c>
      <c r="D4597" s="3">
        <v>5500.0024400000002</v>
      </c>
      <c r="E4597" s="3" t="s">
        <v>1849</v>
      </c>
    </row>
    <row r="4598" spans="1:5" x14ac:dyDescent="0.3">
      <c r="A4598" s="3">
        <v>459.6</v>
      </c>
      <c r="B4598" s="3">
        <v>11000.00488</v>
      </c>
      <c r="C4598" s="3" t="s">
        <v>1849</v>
      </c>
      <c r="D4598" s="3">
        <v>5500.0024400000002</v>
      </c>
      <c r="E4598" s="3" t="s">
        <v>1849</v>
      </c>
    </row>
    <row r="4599" spans="1:5" x14ac:dyDescent="0.3">
      <c r="A4599" s="3">
        <v>459.7</v>
      </c>
      <c r="B4599" s="3">
        <v>11000.00488</v>
      </c>
      <c r="C4599" s="3" t="s">
        <v>1849</v>
      </c>
      <c r="D4599" s="3">
        <v>5500.0024400000002</v>
      </c>
      <c r="E4599" s="3" t="s">
        <v>1849</v>
      </c>
    </row>
    <row r="4600" spans="1:5" x14ac:dyDescent="0.3">
      <c r="A4600" s="3">
        <v>459.8</v>
      </c>
      <c r="B4600" s="3">
        <v>11000.00488</v>
      </c>
      <c r="C4600" s="3" t="s">
        <v>1849</v>
      </c>
      <c r="D4600" s="3">
        <v>5500.0024400000002</v>
      </c>
      <c r="E4600" s="3" t="s">
        <v>1849</v>
      </c>
    </row>
    <row r="4601" spans="1:5" x14ac:dyDescent="0.3">
      <c r="A4601" s="3">
        <v>459.9</v>
      </c>
      <c r="B4601" s="3">
        <v>11000.00488</v>
      </c>
      <c r="C4601" s="3" t="s">
        <v>1849</v>
      </c>
      <c r="D4601" s="3">
        <v>5500.0024400000002</v>
      </c>
      <c r="E4601" s="3" t="s">
        <v>1849</v>
      </c>
    </row>
    <row r="4602" spans="1:5" x14ac:dyDescent="0.3">
      <c r="A4602" s="3">
        <v>460</v>
      </c>
      <c r="B4602" s="3">
        <v>11000.00488</v>
      </c>
      <c r="C4602" s="3" t="s">
        <v>1849</v>
      </c>
      <c r="D4602" s="3">
        <v>5500.0024400000002</v>
      </c>
      <c r="E4602" s="3" t="s">
        <v>1849</v>
      </c>
    </row>
    <row r="4603" spans="1:5" x14ac:dyDescent="0.3">
      <c r="A4603" s="3">
        <v>460.1</v>
      </c>
      <c r="B4603" s="3">
        <v>11000.00488</v>
      </c>
      <c r="C4603" s="3" t="s">
        <v>1849</v>
      </c>
      <c r="D4603" s="3">
        <v>5500.0024400000002</v>
      </c>
      <c r="E4603" s="3" t="s">
        <v>1849</v>
      </c>
    </row>
    <row r="4604" spans="1:5" x14ac:dyDescent="0.3">
      <c r="A4604" s="3">
        <v>460.2</v>
      </c>
      <c r="B4604" s="3">
        <v>11000.00488</v>
      </c>
      <c r="C4604" s="3" t="s">
        <v>1849</v>
      </c>
      <c r="D4604" s="3">
        <v>5500.0024400000002</v>
      </c>
      <c r="E4604" s="3" t="s">
        <v>1849</v>
      </c>
    </row>
    <row r="4605" spans="1:5" x14ac:dyDescent="0.3">
      <c r="A4605" s="3">
        <v>460.3</v>
      </c>
      <c r="B4605" s="3">
        <v>11000.00488</v>
      </c>
      <c r="C4605" s="3" t="s">
        <v>1849</v>
      </c>
      <c r="D4605" s="3">
        <v>5500.0024400000002</v>
      </c>
      <c r="E4605" s="3" t="s">
        <v>1849</v>
      </c>
    </row>
    <row r="4606" spans="1:5" x14ac:dyDescent="0.3">
      <c r="A4606" s="3">
        <v>460.4</v>
      </c>
      <c r="B4606" s="3">
        <v>11000.00488</v>
      </c>
      <c r="C4606" s="3" t="s">
        <v>1849</v>
      </c>
      <c r="D4606" s="3">
        <v>5500.0024400000002</v>
      </c>
      <c r="E4606" s="3" t="s">
        <v>1849</v>
      </c>
    </row>
    <row r="4607" spans="1:5" x14ac:dyDescent="0.3">
      <c r="A4607" s="3">
        <v>460.5</v>
      </c>
      <c r="B4607" s="3">
        <v>11000.00488</v>
      </c>
      <c r="C4607" s="3" t="s">
        <v>1849</v>
      </c>
      <c r="D4607" s="3">
        <v>5500.0024400000002</v>
      </c>
      <c r="E4607" s="3" t="s">
        <v>1849</v>
      </c>
    </row>
    <row r="4608" spans="1:5" x14ac:dyDescent="0.3">
      <c r="A4608" s="3">
        <v>460.6</v>
      </c>
      <c r="B4608" s="3">
        <v>11000.00488</v>
      </c>
      <c r="C4608" s="3" t="s">
        <v>1849</v>
      </c>
      <c r="D4608" s="3">
        <v>5500.0024400000002</v>
      </c>
      <c r="E4608" s="3" t="s">
        <v>1849</v>
      </c>
    </row>
    <row r="4609" spans="1:5" x14ac:dyDescent="0.3">
      <c r="A4609" s="3">
        <v>460.7</v>
      </c>
      <c r="B4609" s="3">
        <v>11000.00488</v>
      </c>
      <c r="C4609" s="3" t="s">
        <v>1849</v>
      </c>
      <c r="D4609" s="3">
        <v>5500.0024400000002</v>
      </c>
      <c r="E4609" s="3" t="s">
        <v>1849</v>
      </c>
    </row>
    <row r="4610" spans="1:5" x14ac:dyDescent="0.3">
      <c r="A4610" s="3">
        <v>460.8</v>
      </c>
      <c r="B4610" s="3">
        <v>11000.00488</v>
      </c>
      <c r="C4610" s="3" t="s">
        <v>1849</v>
      </c>
      <c r="D4610" s="3">
        <v>5500.0024400000002</v>
      </c>
      <c r="E4610" s="3" t="s">
        <v>1849</v>
      </c>
    </row>
    <row r="4611" spans="1:5" x14ac:dyDescent="0.3">
      <c r="A4611" s="3">
        <v>460.9</v>
      </c>
      <c r="B4611" s="3">
        <v>11000.00488</v>
      </c>
      <c r="C4611" s="3" t="s">
        <v>1849</v>
      </c>
      <c r="D4611" s="3">
        <v>5500.0024400000002</v>
      </c>
      <c r="E4611" s="3" t="s">
        <v>1849</v>
      </c>
    </row>
    <row r="4612" spans="1:5" x14ac:dyDescent="0.3">
      <c r="A4612" s="3">
        <v>461</v>
      </c>
      <c r="B4612" s="3">
        <v>11000.00488</v>
      </c>
      <c r="C4612" s="3" t="s">
        <v>1849</v>
      </c>
      <c r="D4612" s="3">
        <v>5500.0024400000002</v>
      </c>
      <c r="E4612" s="3" t="s">
        <v>1849</v>
      </c>
    </row>
    <row r="4613" spans="1:5" x14ac:dyDescent="0.3">
      <c r="A4613" s="3">
        <v>461.1</v>
      </c>
      <c r="B4613" s="3">
        <v>11000.00488</v>
      </c>
      <c r="C4613" s="3" t="s">
        <v>1849</v>
      </c>
      <c r="D4613" s="3">
        <v>5500.0024400000002</v>
      </c>
      <c r="E4613" s="3" t="s">
        <v>1849</v>
      </c>
    </row>
    <row r="4614" spans="1:5" x14ac:dyDescent="0.3">
      <c r="A4614" s="3">
        <v>461.20100000000002</v>
      </c>
      <c r="B4614" s="3">
        <v>11000.00488</v>
      </c>
      <c r="C4614" s="3" t="s">
        <v>1849</v>
      </c>
      <c r="D4614" s="3">
        <v>5500.0024400000002</v>
      </c>
      <c r="E4614" s="3" t="s">
        <v>1849</v>
      </c>
    </row>
    <row r="4615" spans="1:5" x14ac:dyDescent="0.3">
      <c r="A4615" s="3">
        <v>461.3</v>
      </c>
      <c r="B4615" s="3">
        <v>11000.00488</v>
      </c>
      <c r="C4615" s="3" t="s">
        <v>1849</v>
      </c>
      <c r="D4615" s="3">
        <v>5500.0024400000002</v>
      </c>
      <c r="E4615" s="3" t="s">
        <v>1849</v>
      </c>
    </row>
    <row r="4616" spans="1:5" x14ac:dyDescent="0.3">
      <c r="A4616" s="3">
        <v>461.4</v>
      </c>
      <c r="B4616" s="3">
        <v>11000.00488</v>
      </c>
      <c r="C4616" s="3" t="s">
        <v>1849</v>
      </c>
      <c r="D4616" s="3">
        <v>5500.0024400000002</v>
      </c>
      <c r="E4616" s="3" t="s">
        <v>1849</v>
      </c>
    </row>
    <row r="4617" spans="1:5" x14ac:dyDescent="0.3">
      <c r="A4617" s="3">
        <v>461.5</v>
      </c>
      <c r="B4617" s="3">
        <v>11000.00488</v>
      </c>
      <c r="C4617" s="3" t="s">
        <v>1849</v>
      </c>
      <c r="D4617" s="3">
        <v>5500.0024400000002</v>
      </c>
      <c r="E4617" s="3" t="s">
        <v>1849</v>
      </c>
    </row>
    <row r="4618" spans="1:5" x14ac:dyDescent="0.3">
      <c r="A4618" s="3">
        <v>461.6</v>
      </c>
      <c r="B4618" s="3">
        <v>11000.00488</v>
      </c>
      <c r="C4618" s="3" t="s">
        <v>1849</v>
      </c>
      <c r="D4618" s="3">
        <v>5500.0024400000002</v>
      </c>
      <c r="E4618" s="3" t="s">
        <v>1849</v>
      </c>
    </row>
    <row r="4619" spans="1:5" x14ac:dyDescent="0.3">
      <c r="A4619" s="3">
        <v>461.70100000000002</v>
      </c>
      <c r="B4619" s="3">
        <v>11000.00488</v>
      </c>
      <c r="C4619" s="3" t="s">
        <v>1849</v>
      </c>
      <c r="D4619" s="3">
        <v>5500.0024400000002</v>
      </c>
      <c r="E4619" s="3" t="s">
        <v>1849</v>
      </c>
    </row>
    <row r="4620" spans="1:5" x14ac:dyDescent="0.3">
      <c r="A4620" s="3">
        <v>461.8</v>
      </c>
      <c r="B4620" s="3">
        <v>11000.00488</v>
      </c>
      <c r="C4620" s="3" t="s">
        <v>1849</v>
      </c>
      <c r="D4620" s="3">
        <v>5500.0024400000002</v>
      </c>
      <c r="E4620" s="3" t="s">
        <v>1849</v>
      </c>
    </row>
    <row r="4621" spans="1:5" x14ac:dyDescent="0.3">
      <c r="A4621" s="3">
        <v>461.9</v>
      </c>
      <c r="B4621" s="3">
        <v>11000.00488</v>
      </c>
      <c r="C4621" s="3" t="s">
        <v>1849</v>
      </c>
      <c r="D4621" s="3">
        <v>5500.0024400000002</v>
      </c>
      <c r="E4621" s="3" t="s">
        <v>1849</v>
      </c>
    </row>
    <row r="4622" spans="1:5" x14ac:dyDescent="0.3">
      <c r="A4622" s="3">
        <v>462</v>
      </c>
      <c r="B4622" s="3">
        <v>11000.00488</v>
      </c>
      <c r="C4622" s="3" t="s">
        <v>1849</v>
      </c>
      <c r="D4622" s="3">
        <v>5500.0024400000002</v>
      </c>
      <c r="E4622" s="3" t="s">
        <v>1849</v>
      </c>
    </row>
    <row r="4623" spans="1:5" x14ac:dyDescent="0.3">
      <c r="A4623" s="3">
        <v>462.1</v>
      </c>
      <c r="B4623" s="3">
        <v>11000.00488</v>
      </c>
      <c r="C4623" s="3" t="s">
        <v>1849</v>
      </c>
      <c r="D4623" s="3">
        <v>5500.0024400000002</v>
      </c>
      <c r="E4623" s="3" t="s">
        <v>1849</v>
      </c>
    </row>
    <row r="4624" spans="1:5" x14ac:dyDescent="0.3">
      <c r="A4624" s="3">
        <v>462.2</v>
      </c>
      <c r="B4624" s="3">
        <v>11000.00488</v>
      </c>
      <c r="C4624" s="3" t="s">
        <v>1849</v>
      </c>
      <c r="D4624" s="3">
        <v>5500.0024400000002</v>
      </c>
      <c r="E4624" s="3" t="s">
        <v>1849</v>
      </c>
    </row>
    <row r="4625" spans="1:5" x14ac:dyDescent="0.3">
      <c r="A4625" s="3">
        <v>462.3</v>
      </c>
      <c r="B4625" s="3">
        <v>11000.00488</v>
      </c>
      <c r="C4625" s="3" t="s">
        <v>1849</v>
      </c>
      <c r="D4625" s="3">
        <v>5500.0024400000002</v>
      </c>
      <c r="E4625" s="3" t="s">
        <v>1849</v>
      </c>
    </row>
    <row r="4626" spans="1:5" x14ac:dyDescent="0.3">
      <c r="A4626" s="3">
        <v>462.4</v>
      </c>
      <c r="B4626" s="3">
        <v>11000.00488</v>
      </c>
      <c r="C4626" s="3" t="s">
        <v>1849</v>
      </c>
      <c r="D4626" s="3">
        <v>5500.0024400000002</v>
      </c>
      <c r="E4626" s="3" t="s">
        <v>1849</v>
      </c>
    </row>
    <row r="4627" spans="1:5" x14ac:dyDescent="0.3">
      <c r="A4627" s="3">
        <v>462.5</v>
      </c>
      <c r="B4627" s="3">
        <v>11000.00488</v>
      </c>
      <c r="C4627" s="3" t="s">
        <v>1849</v>
      </c>
      <c r="D4627" s="3">
        <v>5500.0024400000002</v>
      </c>
      <c r="E4627" s="3" t="s">
        <v>1849</v>
      </c>
    </row>
    <row r="4628" spans="1:5" x14ac:dyDescent="0.3">
      <c r="A4628" s="3">
        <v>462.6</v>
      </c>
      <c r="B4628" s="3">
        <v>11000.00488</v>
      </c>
      <c r="C4628" s="3" t="s">
        <v>1849</v>
      </c>
      <c r="D4628" s="3">
        <v>5500.0024400000002</v>
      </c>
      <c r="E4628" s="3" t="s">
        <v>1849</v>
      </c>
    </row>
    <row r="4629" spans="1:5" x14ac:dyDescent="0.3">
      <c r="A4629" s="3">
        <v>462.7</v>
      </c>
      <c r="B4629" s="3">
        <v>11000.00488</v>
      </c>
      <c r="C4629" s="3" t="s">
        <v>1849</v>
      </c>
      <c r="D4629" s="3">
        <v>5500.0024400000002</v>
      </c>
      <c r="E4629" s="3" t="s">
        <v>1849</v>
      </c>
    </row>
    <row r="4630" spans="1:5" x14ac:dyDescent="0.3">
      <c r="A4630" s="3">
        <v>462.8</v>
      </c>
      <c r="B4630" s="3">
        <v>11000.00488</v>
      </c>
      <c r="C4630" s="3" t="s">
        <v>1849</v>
      </c>
      <c r="D4630" s="3">
        <v>5500.0024400000002</v>
      </c>
      <c r="E4630" s="3" t="s">
        <v>1849</v>
      </c>
    </row>
    <row r="4631" spans="1:5" x14ac:dyDescent="0.3">
      <c r="A4631" s="3">
        <v>462.9</v>
      </c>
      <c r="B4631" s="3">
        <v>11000.00488</v>
      </c>
      <c r="C4631" s="3" t="s">
        <v>1849</v>
      </c>
      <c r="D4631" s="3">
        <v>5500.0024400000002</v>
      </c>
      <c r="E4631" s="3" t="s">
        <v>1849</v>
      </c>
    </row>
    <row r="4632" spans="1:5" x14ac:dyDescent="0.3">
      <c r="A4632" s="3">
        <v>463</v>
      </c>
      <c r="B4632" s="3">
        <v>11000.00488</v>
      </c>
      <c r="C4632" s="3" t="s">
        <v>1849</v>
      </c>
      <c r="D4632" s="3">
        <v>5500.0024400000002</v>
      </c>
      <c r="E4632" s="3" t="s">
        <v>1849</v>
      </c>
    </row>
    <row r="4633" spans="1:5" x14ac:dyDescent="0.3">
      <c r="A4633" s="3">
        <v>463.1</v>
      </c>
      <c r="B4633" s="3">
        <v>11000.00488</v>
      </c>
      <c r="C4633" s="3" t="s">
        <v>1849</v>
      </c>
      <c r="D4633" s="3">
        <v>5500.0024400000002</v>
      </c>
      <c r="E4633" s="3" t="s">
        <v>1849</v>
      </c>
    </row>
    <row r="4634" spans="1:5" x14ac:dyDescent="0.3">
      <c r="A4634" s="3">
        <v>463.2</v>
      </c>
      <c r="B4634" s="3">
        <v>11000.00488</v>
      </c>
      <c r="C4634" s="3" t="s">
        <v>1849</v>
      </c>
      <c r="D4634" s="3">
        <v>5500.0024400000002</v>
      </c>
      <c r="E4634" s="3" t="s">
        <v>1849</v>
      </c>
    </row>
    <row r="4635" spans="1:5" x14ac:dyDescent="0.3">
      <c r="A4635" s="3">
        <v>463.3</v>
      </c>
      <c r="B4635" s="3">
        <v>11000.00488</v>
      </c>
      <c r="C4635" s="3" t="s">
        <v>1849</v>
      </c>
      <c r="D4635" s="3">
        <v>5500.0024400000002</v>
      </c>
      <c r="E4635" s="3" t="s">
        <v>1849</v>
      </c>
    </row>
    <row r="4636" spans="1:5" x14ac:dyDescent="0.3">
      <c r="A4636" s="3">
        <v>463.4</v>
      </c>
      <c r="B4636" s="3">
        <v>11000.00488</v>
      </c>
      <c r="C4636" s="3" t="s">
        <v>1849</v>
      </c>
      <c r="D4636" s="3">
        <v>5500.0024400000002</v>
      </c>
      <c r="E4636" s="3" t="s">
        <v>1849</v>
      </c>
    </row>
    <row r="4637" spans="1:5" x14ac:dyDescent="0.3">
      <c r="A4637" s="3">
        <v>463.5</v>
      </c>
      <c r="B4637" s="3">
        <v>11000.00488</v>
      </c>
      <c r="C4637" s="3" t="s">
        <v>1849</v>
      </c>
      <c r="D4637" s="3">
        <v>5500.0024400000002</v>
      </c>
      <c r="E4637" s="3" t="s">
        <v>1849</v>
      </c>
    </row>
    <row r="4638" spans="1:5" x14ac:dyDescent="0.3">
      <c r="A4638" s="3">
        <v>463.6</v>
      </c>
      <c r="B4638" s="3">
        <v>11000.00488</v>
      </c>
      <c r="C4638" s="3" t="s">
        <v>1849</v>
      </c>
      <c r="D4638" s="3">
        <v>5500.0024400000002</v>
      </c>
      <c r="E4638" s="3" t="s">
        <v>1849</v>
      </c>
    </row>
    <row r="4639" spans="1:5" x14ac:dyDescent="0.3">
      <c r="A4639" s="3">
        <v>463.7</v>
      </c>
      <c r="B4639" s="3">
        <v>11000.00488</v>
      </c>
      <c r="C4639" s="3" t="s">
        <v>1849</v>
      </c>
      <c r="D4639" s="3">
        <v>5500.0024400000002</v>
      </c>
      <c r="E4639" s="3" t="s">
        <v>1849</v>
      </c>
    </row>
    <row r="4640" spans="1:5" x14ac:dyDescent="0.3">
      <c r="A4640" s="3">
        <v>463.8</v>
      </c>
      <c r="B4640" s="3">
        <v>11000.00488</v>
      </c>
      <c r="C4640" s="3" t="s">
        <v>1849</v>
      </c>
      <c r="D4640" s="3">
        <v>5500.0024400000002</v>
      </c>
      <c r="E4640" s="3" t="s">
        <v>1849</v>
      </c>
    </row>
    <row r="4641" spans="1:5" x14ac:dyDescent="0.3">
      <c r="A4641" s="3">
        <v>463.9</v>
      </c>
      <c r="B4641" s="3">
        <v>11000.00488</v>
      </c>
      <c r="C4641" s="3" t="s">
        <v>1849</v>
      </c>
      <c r="D4641" s="3">
        <v>5500.0024400000002</v>
      </c>
      <c r="E4641" s="3" t="s">
        <v>1849</v>
      </c>
    </row>
    <row r="4642" spans="1:5" x14ac:dyDescent="0.3">
      <c r="A4642" s="3">
        <v>464</v>
      </c>
      <c r="B4642" s="3">
        <v>11000.00488</v>
      </c>
      <c r="C4642" s="3" t="s">
        <v>1849</v>
      </c>
      <c r="D4642" s="3">
        <v>5500.0024400000002</v>
      </c>
      <c r="E4642" s="3" t="s">
        <v>1849</v>
      </c>
    </row>
    <row r="4643" spans="1:5" x14ac:dyDescent="0.3">
      <c r="A4643" s="3">
        <v>464.1</v>
      </c>
      <c r="B4643" s="3">
        <v>11000.00488</v>
      </c>
      <c r="C4643" s="3" t="s">
        <v>1849</v>
      </c>
      <c r="D4643" s="3">
        <v>5500.0024400000002</v>
      </c>
      <c r="E4643" s="3" t="s">
        <v>1849</v>
      </c>
    </row>
    <row r="4644" spans="1:5" x14ac:dyDescent="0.3">
      <c r="A4644" s="3">
        <v>464.2</v>
      </c>
      <c r="B4644" s="3">
        <v>11000.00488</v>
      </c>
      <c r="C4644" s="3" t="s">
        <v>1849</v>
      </c>
      <c r="D4644" s="3">
        <v>5500.0024400000002</v>
      </c>
      <c r="E4644" s="3" t="s">
        <v>1849</v>
      </c>
    </row>
    <row r="4645" spans="1:5" x14ac:dyDescent="0.3">
      <c r="A4645" s="3">
        <v>464.3</v>
      </c>
      <c r="B4645" s="3">
        <v>11000.00488</v>
      </c>
      <c r="C4645" s="3" t="s">
        <v>1849</v>
      </c>
      <c r="D4645" s="3">
        <v>5500.0024400000002</v>
      </c>
      <c r="E4645" s="3" t="s">
        <v>1849</v>
      </c>
    </row>
    <row r="4646" spans="1:5" x14ac:dyDescent="0.3">
      <c r="A4646" s="3">
        <v>464.4</v>
      </c>
      <c r="B4646" s="3">
        <v>11000.00488</v>
      </c>
      <c r="C4646" s="3" t="s">
        <v>1849</v>
      </c>
      <c r="D4646" s="3">
        <v>5500.0024400000002</v>
      </c>
      <c r="E4646" s="3" t="s">
        <v>1849</v>
      </c>
    </row>
    <row r="4647" spans="1:5" x14ac:dyDescent="0.3">
      <c r="A4647" s="3">
        <v>464.5</v>
      </c>
      <c r="B4647" s="3">
        <v>11000.00488</v>
      </c>
      <c r="C4647" s="3" t="s">
        <v>1849</v>
      </c>
      <c r="D4647" s="3">
        <v>5500.0024400000002</v>
      </c>
      <c r="E4647" s="3" t="s">
        <v>1849</v>
      </c>
    </row>
    <row r="4648" spans="1:5" x14ac:dyDescent="0.3">
      <c r="A4648" s="3">
        <v>464.6</v>
      </c>
      <c r="B4648" s="3">
        <v>11000.00488</v>
      </c>
      <c r="C4648" s="3" t="s">
        <v>1849</v>
      </c>
      <c r="D4648" s="3">
        <v>5500.0024400000002</v>
      </c>
      <c r="E4648" s="3" t="s">
        <v>1849</v>
      </c>
    </row>
    <row r="4649" spans="1:5" x14ac:dyDescent="0.3">
      <c r="A4649" s="3">
        <v>464.70100000000002</v>
      </c>
      <c r="B4649" s="3">
        <v>11000.00488</v>
      </c>
      <c r="C4649" s="3" t="s">
        <v>1849</v>
      </c>
      <c r="D4649" s="3">
        <v>5500.0024400000002</v>
      </c>
      <c r="E4649" s="3" t="s">
        <v>1849</v>
      </c>
    </row>
    <row r="4650" spans="1:5" x14ac:dyDescent="0.3">
      <c r="A4650" s="3">
        <v>464.8</v>
      </c>
      <c r="B4650" s="3">
        <v>11000.00488</v>
      </c>
      <c r="C4650" s="3" t="s">
        <v>1849</v>
      </c>
      <c r="D4650" s="3">
        <v>5500.0024400000002</v>
      </c>
      <c r="E4650" s="3" t="s">
        <v>1849</v>
      </c>
    </row>
    <row r="4651" spans="1:5" x14ac:dyDescent="0.3">
      <c r="A4651" s="3">
        <v>464.9</v>
      </c>
      <c r="B4651" s="3">
        <v>11000.00488</v>
      </c>
      <c r="C4651" s="3" t="s">
        <v>1849</v>
      </c>
      <c r="D4651" s="3">
        <v>5500.0024400000002</v>
      </c>
      <c r="E4651" s="3" t="s">
        <v>1849</v>
      </c>
    </row>
    <row r="4652" spans="1:5" x14ac:dyDescent="0.3">
      <c r="A4652" s="3">
        <v>465</v>
      </c>
      <c r="B4652" s="3">
        <v>11000.00488</v>
      </c>
      <c r="C4652" s="3" t="s">
        <v>1849</v>
      </c>
      <c r="D4652" s="3">
        <v>5500.0024400000002</v>
      </c>
      <c r="E4652" s="3" t="s">
        <v>1849</v>
      </c>
    </row>
    <row r="4653" spans="1:5" x14ac:dyDescent="0.3">
      <c r="A4653" s="3">
        <v>465.1</v>
      </c>
      <c r="B4653" s="3">
        <v>11000.00488</v>
      </c>
      <c r="C4653" s="3" t="s">
        <v>1849</v>
      </c>
      <c r="D4653" s="3">
        <v>5500.0024400000002</v>
      </c>
      <c r="E4653" s="3" t="s">
        <v>1849</v>
      </c>
    </row>
    <row r="4654" spans="1:5" x14ac:dyDescent="0.3">
      <c r="A4654" s="3">
        <v>465.2</v>
      </c>
      <c r="B4654" s="3">
        <v>11000.00488</v>
      </c>
      <c r="C4654" s="3" t="s">
        <v>1849</v>
      </c>
      <c r="D4654" s="3">
        <v>5500.0024400000002</v>
      </c>
      <c r="E4654" s="3" t="s">
        <v>1849</v>
      </c>
    </row>
    <row r="4655" spans="1:5" x14ac:dyDescent="0.3">
      <c r="A4655" s="3">
        <v>465.3</v>
      </c>
      <c r="B4655" s="3">
        <v>11000.00488</v>
      </c>
      <c r="C4655" s="3" t="s">
        <v>1849</v>
      </c>
      <c r="D4655" s="3">
        <v>5500.0024400000002</v>
      </c>
      <c r="E4655" s="3" t="s">
        <v>1849</v>
      </c>
    </row>
    <row r="4656" spans="1:5" x14ac:dyDescent="0.3">
      <c r="A4656" s="3">
        <v>465.4</v>
      </c>
      <c r="B4656" s="3">
        <v>11000.00488</v>
      </c>
      <c r="C4656" s="3" t="s">
        <v>1849</v>
      </c>
      <c r="D4656" s="3">
        <v>5500.0024400000002</v>
      </c>
      <c r="E4656" s="3" t="s">
        <v>1849</v>
      </c>
    </row>
    <row r="4657" spans="1:5" x14ac:dyDescent="0.3">
      <c r="A4657" s="3">
        <v>465.5</v>
      </c>
      <c r="B4657" s="3">
        <v>11000.00488</v>
      </c>
      <c r="C4657" s="3" t="s">
        <v>1849</v>
      </c>
      <c r="D4657" s="3">
        <v>5500.0024400000002</v>
      </c>
      <c r="E4657" s="3" t="s">
        <v>1849</v>
      </c>
    </row>
    <row r="4658" spans="1:5" x14ac:dyDescent="0.3">
      <c r="A4658" s="3">
        <v>465.6</v>
      </c>
      <c r="B4658" s="3">
        <v>11000.00488</v>
      </c>
      <c r="C4658" s="3" t="s">
        <v>1849</v>
      </c>
      <c r="D4658" s="3">
        <v>5500.0024400000002</v>
      </c>
      <c r="E4658" s="3" t="s">
        <v>1849</v>
      </c>
    </row>
    <row r="4659" spans="1:5" x14ac:dyDescent="0.3">
      <c r="A4659" s="3">
        <v>465.7</v>
      </c>
      <c r="B4659" s="3">
        <v>11000.00488</v>
      </c>
      <c r="C4659" s="3" t="s">
        <v>1849</v>
      </c>
      <c r="D4659" s="3">
        <v>5500.0024400000002</v>
      </c>
      <c r="E4659" s="3" t="s">
        <v>1849</v>
      </c>
    </row>
    <row r="4660" spans="1:5" x14ac:dyDescent="0.3">
      <c r="A4660" s="3">
        <v>465.80500000000001</v>
      </c>
      <c r="B4660" s="3">
        <v>11000.00488</v>
      </c>
      <c r="C4660" s="3" t="s">
        <v>1849</v>
      </c>
      <c r="D4660" s="3">
        <v>5500.0024400000002</v>
      </c>
      <c r="E4660" s="3" t="s">
        <v>1849</v>
      </c>
    </row>
    <row r="4661" spans="1:5" x14ac:dyDescent="0.3">
      <c r="A4661" s="3">
        <v>465.9</v>
      </c>
      <c r="B4661" s="3">
        <v>11000.00488</v>
      </c>
      <c r="C4661" s="3" t="s">
        <v>1849</v>
      </c>
      <c r="D4661" s="3">
        <v>5500.0024400000002</v>
      </c>
      <c r="E4661" s="3" t="s">
        <v>1849</v>
      </c>
    </row>
    <row r="4662" spans="1:5" x14ac:dyDescent="0.3">
      <c r="A4662" s="3">
        <v>466</v>
      </c>
      <c r="B4662" s="3">
        <v>11000.00488</v>
      </c>
      <c r="C4662" s="3" t="s">
        <v>1849</v>
      </c>
      <c r="D4662" s="3">
        <v>5500.0024400000002</v>
      </c>
      <c r="E4662" s="3" t="s">
        <v>1849</v>
      </c>
    </row>
    <row r="4663" spans="1:5" x14ac:dyDescent="0.3">
      <c r="A4663" s="3">
        <v>466.1</v>
      </c>
      <c r="B4663" s="3">
        <v>11000.00488</v>
      </c>
      <c r="C4663" s="3" t="s">
        <v>1849</v>
      </c>
      <c r="D4663" s="3">
        <v>5500.0024400000002</v>
      </c>
      <c r="E4663" s="3" t="s">
        <v>1849</v>
      </c>
    </row>
    <row r="4664" spans="1:5" x14ac:dyDescent="0.3">
      <c r="A4664" s="3">
        <v>466.2</v>
      </c>
      <c r="B4664" s="3">
        <v>11000.00488</v>
      </c>
      <c r="C4664" s="3" t="s">
        <v>1849</v>
      </c>
      <c r="D4664" s="3">
        <v>5500.0024400000002</v>
      </c>
      <c r="E4664" s="3" t="s">
        <v>1849</v>
      </c>
    </row>
    <row r="4665" spans="1:5" x14ac:dyDescent="0.3">
      <c r="A4665" s="3">
        <v>466.3</v>
      </c>
      <c r="B4665" s="3">
        <v>11000.00488</v>
      </c>
      <c r="C4665" s="3" t="s">
        <v>1849</v>
      </c>
      <c r="D4665" s="3">
        <v>5500.0024400000002</v>
      </c>
      <c r="E4665" s="3" t="s">
        <v>1849</v>
      </c>
    </row>
    <row r="4666" spans="1:5" x14ac:dyDescent="0.3">
      <c r="A4666" s="3">
        <v>466.40100000000001</v>
      </c>
      <c r="B4666" s="3">
        <v>11000.00488</v>
      </c>
      <c r="C4666" s="3" t="s">
        <v>1849</v>
      </c>
      <c r="D4666" s="3">
        <v>5500.0024400000002</v>
      </c>
      <c r="E4666" s="3" t="s">
        <v>1849</v>
      </c>
    </row>
    <row r="4667" spans="1:5" x14ac:dyDescent="0.3">
      <c r="A4667" s="3">
        <v>466.5</v>
      </c>
      <c r="B4667" s="3">
        <v>11000.00488</v>
      </c>
      <c r="C4667" s="3" t="s">
        <v>1849</v>
      </c>
      <c r="D4667" s="3">
        <v>5500.0024400000002</v>
      </c>
      <c r="E4667" s="3" t="s">
        <v>1849</v>
      </c>
    </row>
    <row r="4668" spans="1:5" x14ac:dyDescent="0.3">
      <c r="A4668" s="3">
        <v>466.6</v>
      </c>
      <c r="B4668" s="3">
        <v>11000.00488</v>
      </c>
      <c r="C4668" s="3" t="s">
        <v>1849</v>
      </c>
      <c r="D4668" s="3">
        <v>5500.0024400000002</v>
      </c>
      <c r="E4668" s="3" t="s">
        <v>1849</v>
      </c>
    </row>
    <row r="4669" spans="1:5" x14ac:dyDescent="0.3">
      <c r="A4669" s="3">
        <v>466.7</v>
      </c>
      <c r="B4669" s="3">
        <v>11000.00488</v>
      </c>
      <c r="C4669" s="3" t="s">
        <v>1849</v>
      </c>
      <c r="D4669" s="3">
        <v>5500.0024400000002</v>
      </c>
      <c r="E4669" s="3" t="s">
        <v>1849</v>
      </c>
    </row>
    <row r="4670" spans="1:5" x14ac:dyDescent="0.3">
      <c r="A4670" s="3">
        <v>466.8</v>
      </c>
      <c r="B4670" s="3">
        <v>11000.00488</v>
      </c>
      <c r="C4670" s="3" t="s">
        <v>1849</v>
      </c>
      <c r="D4670" s="3">
        <v>5500.0024400000002</v>
      </c>
      <c r="E4670" s="3" t="s">
        <v>1849</v>
      </c>
    </row>
    <row r="4671" spans="1:5" x14ac:dyDescent="0.3">
      <c r="A4671" s="3">
        <v>466.9</v>
      </c>
      <c r="B4671" s="3">
        <v>11000.00488</v>
      </c>
      <c r="C4671" s="3" t="s">
        <v>1849</v>
      </c>
      <c r="D4671" s="3">
        <v>5500.0024400000002</v>
      </c>
      <c r="E4671" s="3" t="s">
        <v>1849</v>
      </c>
    </row>
    <row r="4672" spans="1:5" x14ac:dyDescent="0.3">
      <c r="A4672" s="3">
        <v>467</v>
      </c>
      <c r="B4672" s="3">
        <v>11000.00488</v>
      </c>
      <c r="C4672" s="3" t="s">
        <v>1849</v>
      </c>
      <c r="D4672" s="3">
        <v>5500.0024400000002</v>
      </c>
      <c r="E4672" s="3" t="s">
        <v>1849</v>
      </c>
    </row>
    <row r="4673" spans="1:5" x14ac:dyDescent="0.3">
      <c r="A4673" s="3">
        <v>467.1</v>
      </c>
      <c r="B4673" s="3">
        <v>11000.00488</v>
      </c>
      <c r="C4673" s="3" t="s">
        <v>1849</v>
      </c>
      <c r="D4673" s="3">
        <v>5500.0024400000002</v>
      </c>
      <c r="E4673" s="3" t="s">
        <v>1849</v>
      </c>
    </row>
    <row r="4674" spans="1:5" x14ac:dyDescent="0.3">
      <c r="A4674" s="3">
        <v>467.2</v>
      </c>
      <c r="B4674" s="3">
        <v>11000.00488</v>
      </c>
      <c r="C4674" s="3" t="s">
        <v>1849</v>
      </c>
      <c r="D4674" s="3">
        <v>5500.0024400000002</v>
      </c>
      <c r="E4674" s="3" t="s">
        <v>1849</v>
      </c>
    </row>
    <row r="4675" spans="1:5" x14ac:dyDescent="0.3">
      <c r="A4675" s="3">
        <v>467.30200000000002</v>
      </c>
      <c r="B4675" s="3">
        <v>11000.00488</v>
      </c>
      <c r="C4675" s="3" t="s">
        <v>1849</v>
      </c>
      <c r="D4675" s="3">
        <v>5500.0024400000002</v>
      </c>
      <c r="E4675" s="3" t="s">
        <v>1849</v>
      </c>
    </row>
    <row r="4676" spans="1:5" x14ac:dyDescent="0.3">
      <c r="A4676" s="3">
        <v>467.4</v>
      </c>
      <c r="B4676" s="3">
        <v>11000.00488</v>
      </c>
      <c r="C4676" s="3" t="s">
        <v>1849</v>
      </c>
      <c r="D4676" s="3">
        <v>5500.0024400000002</v>
      </c>
      <c r="E4676" s="3" t="s">
        <v>1849</v>
      </c>
    </row>
    <row r="4677" spans="1:5" x14ac:dyDescent="0.3">
      <c r="A4677" s="3">
        <v>467.5</v>
      </c>
      <c r="B4677" s="3">
        <v>11000.00488</v>
      </c>
      <c r="C4677" s="3" t="s">
        <v>1849</v>
      </c>
      <c r="D4677" s="3">
        <v>5500.0024400000002</v>
      </c>
      <c r="E4677" s="3" t="s">
        <v>1849</v>
      </c>
    </row>
    <row r="4678" spans="1:5" x14ac:dyDescent="0.3">
      <c r="A4678" s="3">
        <v>467.6</v>
      </c>
      <c r="B4678" s="3">
        <v>11000.00488</v>
      </c>
      <c r="C4678" s="3" t="s">
        <v>1849</v>
      </c>
      <c r="D4678" s="3">
        <v>5500.0024400000002</v>
      </c>
      <c r="E4678" s="3" t="s">
        <v>1849</v>
      </c>
    </row>
    <row r="4679" spans="1:5" x14ac:dyDescent="0.3">
      <c r="A4679" s="3">
        <v>467.7</v>
      </c>
      <c r="B4679" s="3">
        <v>11000.00488</v>
      </c>
      <c r="C4679" s="3" t="s">
        <v>1849</v>
      </c>
      <c r="D4679" s="3">
        <v>5500.0024400000002</v>
      </c>
      <c r="E4679" s="3" t="s">
        <v>1849</v>
      </c>
    </row>
    <row r="4680" spans="1:5" x14ac:dyDescent="0.3">
      <c r="A4680" s="3">
        <v>467.8</v>
      </c>
      <c r="B4680" s="3">
        <v>11000.00488</v>
      </c>
      <c r="C4680" s="3" t="s">
        <v>1849</v>
      </c>
      <c r="D4680" s="3">
        <v>5500.0024400000002</v>
      </c>
      <c r="E4680" s="3" t="s">
        <v>1849</v>
      </c>
    </row>
    <row r="4681" spans="1:5" x14ac:dyDescent="0.3">
      <c r="A4681" s="3">
        <v>467.9</v>
      </c>
      <c r="B4681" s="3">
        <v>11000.00488</v>
      </c>
      <c r="C4681" s="3" t="s">
        <v>1849</v>
      </c>
      <c r="D4681" s="3">
        <v>5500.0024400000002</v>
      </c>
      <c r="E4681" s="3" t="s">
        <v>1849</v>
      </c>
    </row>
    <row r="4682" spans="1:5" x14ac:dyDescent="0.3">
      <c r="A4682" s="3">
        <v>468</v>
      </c>
      <c r="B4682" s="3">
        <v>11000.00488</v>
      </c>
      <c r="C4682" s="3" t="s">
        <v>1849</v>
      </c>
      <c r="D4682" s="3">
        <v>5500.0024400000002</v>
      </c>
      <c r="E4682" s="3" t="s">
        <v>1849</v>
      </c>
    </row>
    <row r="4683" spans="1:5" x14ac:dyDescent="0.3">
      <c r="A4683" s="3">
        <v>468.1</v>
      </c>
      <c r="B4683" s="3">
        <v>11000.00488</v>
      </c>
      <c r="C4683" s="3" t="s">
        <v>1849</v>
      </c>
      <c r="D4683" s="3">
        <v>5500.0024400000002</v>
      </c>
      <c r="E4683" s="3" t="s">
        <v>1849</v>
      </c>
    </row>
    <row r="4684" spans="1:5" x14ac:dyDescent="0.3">
      <c r="A4684" s="3">
        <v>468.2</v>
      </c>
      <c r="B4684" s="3">
        <v>11000.00488</v>
      </c>
      <c r="C4684" s="3" t="s">
        <v>1849</v>
      </c>
      <c r="D4684" s="3">
        <v>5500.0024400000002</v>
      </c>
      <c r="E4684" s="3" t="s">
        <v>1849</v>
      </c>
    </row>
    <row r="4685" spans="1:5" x14ac:dyDescent="0.3">
      <c r="A4685" s="3">
        <v>468.3</v>
      </c>
      <c r="B4685" s="3">
        <v>11000.00488</v>
      </c>
      <c r="C4685" s="3" t="s">
        <v>1849</v>
      </c>
      <c r="D4685" s="3">
        <v>5500.0024400000002</v>
      </c>
      <c r="E4685" s="3" t="s">
        <v>1849</v>
      </c>
    </row>
    <row r="4686" spans="1:5" x14ac:dyDescent="0.3">
      <c r="A4686" s="3">
        <v>468.4</v>
      </c>
      <c r="B4686" s="3">
        <v>11000.00488</v>
      </c>
      <c r="C4686" s="3" t="s">
        <v>1849</v>
      </c>
      <c r="D4686" s="3">
        <v>5500.0024400000002</v>
      </c>
      <c r="E4686" s="3" t="s">
        <v>1849</v>
      </c>
    </row>
    <row r="4687" spans="1:5" x14ac:dyDescent="0.3">
      <c r="A4687" s="3">
        <v>468.5</v>
      </c>
      <c r="B4687" s="3">
        <v>11000.00488</v>
      </c>
      <c r="C4687" s="3" t="s">
        <v>1849</v>
      </c>
      <c r="D4687" s="3">
        <v>5500.0024400000002</v>
      </c>
      <c r="E4687" s="3" t="s">
        <v>1849</v>
      </c>
    </row>
    <row r="4688" spans="1:5" x14ac:dyDescent="0.3">
      <c r="A4688" s="3">
        <v>468.6</v>
      </c>
      <c r="B4688" s="3">
        <v>11000.00488</v>
      </c>
      <c r="C4688" s="3" t="s">
        <v>1849</v>
      </c>
      <c r="D4688" s="3">
        <v>5500.0024400000002</v>
      </c>
      <c r="E4688" s="3" t="s">
        <v>1849</v>
      </c>
    </row>
    <row r="4689" spans="1:5" x14ac:dyDescent="0.3">
      <c r="A4689" s="3">
        <v>468.7</v>
      </c>
      <c r="B4689" s="3">
        <v>11000.00488</v>
      </c>
      <c r="C4689" s="3" t="s">
        <v>1849</v>
      </c>
      <c r="D4689" s="3">
        <v>5500.0024400000002</v>
      </c>
      <c r="E4689" s="3" t="s">
        <v>1849</v>
      </c>
    </row>
    <row r="4690" spans="1:5" x14ac:dyDescent="0.3">
      <c r="A4690" s="3">
        <v>468.8</v>
      </c>
      <c r="B4690" s="3">
        <v>11000.00488</v>
      </c>
      <c r="C4690" s="3" t="s">
        <v>1849</v>
      </c>
      <c r="D4690" s="3">
        <v>5500.0024400000002</v>
      </c>
      <c r="E4690" s="3" t="s">
        <v>1849</v>
      </c>
    </row>
    <row r="4691" spans="1:5" x14ac:dyDescent="0.3">
      <c r="A4691" s="3">
        <v>468.9</v>
      </c>
      <c r="B4691" s="3">
        <v>11000.00488</v>
      </c>
      <c r="C4691" s="3" t="s">
        <v>1849</v>
      </c>
      <c r="D4691" s="3">
        <v>5500.0024400000002</v>
      </c>
      <c r="E4691" s="3" t="s">
        <v>1849</v>
      </c>
    </row>
    <row r="4692" spans="1:5" x14ac:dyDescent="0.3">
      <c r="A4692" s="3">
        <v>469</v>
      </c>
      <c r="B4692" s="3">
        <v>11000.00488</v>
      </c>
      <c r="C4692" s="3" t="s">
        <v>1849</v>
      </c>
      <c r="D4692" s="3">
        <v>5500.0024400000002</v>
      </c>
      <c r="E4692" s="3" t="s">
        <v>1849</v>
      </c>
    </row>
    <row r="4693" spans="1:5" x14ac:dyDescent="0.3">
      <c r="A4693" s="3">
        <v>469.1</v>
      </c>
      <c r="B4693" s="3">
        <v>11000.00488</v>
      </c>
      <c r="C4693" s="3" t="s">
        <v>1849</v>
      </c>
      <c r="D4693" s="3">
        <v>5500.0024400000002</v>
      </c>
      <c r="E4693" s="3" t="s">
        <v>1849</v>
      </c>
    </row>
    <row r="4694" spans="1:5" x14ac:dyDescent="0.3">
      <c r="A4694" s="3">
        <v>469.2</v>
      </c>
      <c r="B4694" s="3">
        <v>11000.00488</v>
      </c>
      <c r="C4694" s="3" t="s">
        <v>1849</v>
      </c>
      <c r="D4694" s="3">
        <v>5500.0024400000002</v>
      </c>
      <c r="E4694" s="3" t="s">
        <v>1849</v>
      </c>
    </row>
    <row r="4695" spans="1:5" x14ac:dyDescent="0.3">
      <c r="A4695" s="3">
        <v>469.3</v>
      </c>
      <c r="B4695" s="3">
        <v>11000.00488</v>
      </c>
      <c r="C4695" s="3" t="s">
        <v>1849</v>
      </c>
      <c r="D4695" s="3">
        <v>5500.0024400000002</v>
      </c>
      <c r="E4695" s="3" t="s">
        <v>1849</v>
      </c>
    </row>
    <row r="4696" spans="1:5" x14ac:dyDescent="0.3">
      <c r="A4696" s="3">
        <v>469.4</v>
      </c>
      <c r="B4696" s="3">
        <v>11000.00488</v>
      </c>
      <c r="C4696" s="3" t="s">
        <v>1849</v>
      </c>
      <c r="D4696" s="3">
        <v>5500.0024400000002</v>
      </c>
      <c r="E4696" s="3" t="s">
        <v>1849</v>
      </c>
    </row>
    <row r="4697" spans="1:5" x14ac:dyDescent="0.3">
      <c r="A4697" s="3">
        <v>469.5</v>
      </c>
      <c r="B4697" s="3">
        <v>11000.00488</v>
      </c>
      <c r="C4697" s="3" t="s">
        <v>1849</v>
      </c>
      <c r="D4697" s="3">
        <v>5500.0024400000002</v>
      </c>
      <c r="E4697" s="3" t="s">
        <v>1849</v>
      </c>
    </row>
    <row r="4698" spans="1:5" x14ac:dyDescent="0.3">
      <c r="A4698" s="3">
        <v>469.6</v>
      </c>
      <c r="B4698" s="3">
        <v>11000.00488</v>
      </c>
      <c r="C4698" s="3" t="s">
        <v>1849</v>
      </c>
      <c r="D4698" s="3">
        <v>5500.0024400000002</v>
      </c>
      <c r="E4698" s="3" t="s">
        <v>1849</v>
      </c>
    </row>
    <row r="4699" spans="1:5" x14ac:dyDescent="0.3">
      <c r="A4699" s="3">
        <v>469.7</v>
      </c>
      <c r="B4699" s="3">
        <v>11000.00488</v>
      </c>
      <c r="C4699" s="3" t="s">
        <v>1849</v>
      </c>
      <c r="D4699" s="3">
        <v>5500.0024400000002</v>
      </c>
      <c r="E4699" s="3" t="s">
        <v>1849</v>
      </c>
    </row>
    <row r="4700" spans="1:5" x14ac:dyDescent="0.3">
      <c r="A4700" s="3">
        <v>469.8</v>
      </c>
      <c r="B4700" s="3">
        <v>11000.00488</v>
      </c>
      <c r="C4700" s="3" t="s">
        <v>1849</v>
      </c>
      <c r="D4700" s="3">
        <v>5500.0024400000002</v>
      </c>
      <c r="E4700" s="3" t="s">
        <v>1849</v>
      </c>
    </row>
    <row r="4701" spans="1:5" x14ac:dyDescent="0.3">
      <c r="A4701" s="3">
        <v>469.9</v>
      </c>
      <c r="B4701" s="3">
        <v>11000.00488</v>
      </c>
      <c r="C4701" s="3" t="s">
        <v>1849</v>
      </c>
      <c r="D4701" s="3">
        <v>5500.0024400000002</v>
      </c>
      <c r="E4701" s="3" t="s">
        <v>1849</v>
      </c>
    </row>
    <row r="4702" spans="1:5" x14ac:dyDescent="0.3">
      <c r="A4702" s="3">
        <v>470</v>
      </c>
      <c r="B4702" s="3">
        <v>11000.00488</v>
      </c>
      <c r="C4702" s="3" t="s">
        <v>1849</v>
      </c>
      <c r="D4702" s="3">
        <v>5500.0024400000002</v>
      </c>
      <c r="E4702" s="3" t="s">
        <v>1849</v>
      </c>
    </row>
    <row r="4703" spans="1:5" x14ac:dyDescent="0.3">
      <c r="A4703" s="3">
        <v>470.1</v>
      </c>
      <c r="B4703" s="3">
        <v>11000.00488</v>
      </c>
      <c r="C4703" s="3" t="s">
        <v>1849</v>
      </c>
      <c r="D4703" s="3">
        <v>5500.0024400000002</v>
      </c>
      <c r="E4703" s="3" t="s">
        <v>1849</v>
      </c>
    </row>
    <row r="4704" spans="1:5" x14ac:dyDescent="0.3">
      <c r="A4704" s="3">
        <v>470.2</v>
      </c>
      <c r="B4704" s="3">
        <v>11000.00488</v>
      </c>
      <c r="C4704" s="3" t="s">
        <v>1849</v>
      </c>
      <c r="D4704" s="3">
        <v>5500.0024400000002</v>
      </c>
      <c r="E4704" s="3" t="s">
        <v>1849</v>
      </c>
    </row>
    <row r="4705" spans="1:5" x14ac:dyDescent="0.3">
      <c r="A4705" s="3">
        <v>470.3</v>
      </c>
      <c r="B4705" s="3">
        <v>11000.00488</v>
      </c>
      <c r="C4705" s="3" t="s">
        <v>1849</v>
      </c>
      <c r="D4705" s="3">
        <v>5500.0024400000002</v>
      </c>
      <c r="E4705" s="3" t="s">
        <v>1849</v>
      </c>
    </row>
    <row r="4706" spans="1:5" x14ac:dyDescent="0.3">
      <c r="A4706" s="3">
        <v>470.4</v>
      </c>
      <c r="B4706" s="3">
        <v>11000.00488</v>
      </c>
      <c r="C4706" s="3" t="s">
        <v>1849</v>
      </c>
      <c r="D4706" s="3">
        <v>5500.0024400000002</v>
      </c>
      <c r="E4706" s="3" t="s">
        <v>1849</v>
      </c>
    </row>
    <row r="4707" spans="1:5" x14ac:dyDescent="0.3">
      <c r="A4707" s="3">
        <v>470.5</v>
      </c>
      <c r="B4707" s="3">
        <v>11000.00488</v>
      </c>
      <c r="C4707" s="3" t="s">
        <v>1849</v>
      </c>
      <c r="D4707" s="3">
        <v>5500.0024400000002</v>
      </c>
      <c r="E4707" s="3" t="s">
        <v>1849</v>
      </c>
    </row>
    <row r="4708" spans="1:5" x14ac:dyDescent="0.3">
      <c r="A4708" s="3">
        <v>470.6</v>
      </c>
      <c r="B4708" s="3">
        <v>11000.00488</v>
      </c>
      <c r="C4708" s="3" t="s">
        <v>1849</v>
      </c>
      <c r="D4708" s="3">
        <v>5500.0024400000002</v>
      </c>
      <c r="E4708" s="3" t="s">
        <v>1849</v>
      </c>
    </row>
    <row r="4709" spans="1:5" x14ac:dyDescent="0.3">
      <c r="A4709" s="3">
        <v>470.7</v>
      </c>
      <c r="B4709" s="3">
        <v>11000.00488</v>
      </c>
      <c r="C4709" s="3" t="s">
        <v>1849</v>
      </c>
      <c r="D4709" s="3">
        <v>5500.0024400000002</v>
      </c>
      <c r="E4709" s="3" t="s">
        <v>1849</v>
      </c>
    </row>
    <row r="4710" spans="1:5" x14ac:dyDescent="0.3">
      <c r="A4710" s="3">
        <v>470.80200000000002</v>
      </c>
      <c r="B4710" s="3">
        <v>11000.00488</v>
      </c>
      <c r="C4710" s="3" t="s">
        <v>1849</v>
      </c>
      <c r="D4710" s="3">
        <v>5500.0024400000002</v>
      </c>
      <c r="E4710" s="3" t="s">
        <v>1849</v>
      </c>
    </row>
    <row r="4711" spans="1:5" x14ac:dyDescent="0.3">
      <c r="A4711" s="3">
        <v>470.9</v>
      </c>
      <c r="B4711" s="3">
        <v>11000.00488</v>
      </c>
      <c r="C4711" s="3" t="s">
        <v>1849</v>
      </c>
      <c r="D4711" s="3">
        <v>5500.0024400000002</v>
      </c>
      <c r="E4711" s="3" t="s">
        <v>1849</v>
      </c>
    </row>
    <row r="4712" spans="1:5" x14ac:dyDescent="0.3">
      <c r="A4712" s="3">
        <v>471</v>
      </c>
      <c r="B4712" s="3">
        <v>11000.00488</v>
      </c>
      <c r="C4712" s="3" t="s">
        <v>1849</v>
      </c>
      <c r="D4712" s="3">
        <v>5500.0024400000002</v>
      </c>
      <c r="E4712" s="3" t="s">
        <v>1849</v>
      </c>
    </row>
    <row r="4713" spans="1:5" x14ac:dyDescent="0.3">
      <c r="A4713" s="3">
        <v>471.1</v>
      </c>
      <c r="B4713" s="3">
        <v>11000.00488</v>
      </c>
      <c r="C4713" s="3" t="s">
        <v>1849</v>
      </c>
      <c r="D4713" s="3">
        <v>5500.0024400000002</v>
      </c>
      <c r="E4713" s="3" t="s">
        <v>1849</v>
      </c>
    </row>
    <row r="4714" spans="1:5" x14ac:dyDescent="0.3">
      <c r="A4714" s="3">
        <v>471.2</v>
      </c>
      <c r="B4714" s="3">
        <v>11000.00488</v>
      </c>
      <c r="C4714" s="3" t="s">
        <v>1849</v>
      </c>
      <c r="D4714" s="3">
        <v>5500.0024400000002</v>
      </c>
      <c r="E4714" s="3" t="s">
        <v>1849</v>
      </c>
    </row>
    <row r="4715" spans="1:5" x14ac:dyDescent="0.3">
      <c r="A4715" s="3">
        <v>471.3</v>
      </c>
      <c r="B4715" s="3">
        <v>11000.00488</v>
      </c>
      <c r="C4715" s="3" t="s">
        <v>1849</v>
      </c>
      <c r="D4715" s="3">
        <v>5500.0024400000002</v>
      </c>
      <c r="E4715" s="3" t="s">
        <v>1849</v>
      </c>
    </row>
    <row r="4716" spans="1:5" x14ac:dyDescent="0.3">
      <c r="A4716" s="3">
        <v>471.4</v>
      </c>
      <c r="B4716" s="3">
        <v>11000.00488</v>
      </c>
      <c r="C4716" s="3" t="s">
        <v>1849</v>
      </c>
      <c r="D4716" s="3">
        <v>5500.0024400000002</v>
      </c>
      <c r="E4716" s="3" t="s">
        <v>1849</v>
      </c>
    </row>
    <row r="4717" spans="1:5" x14ac:dyDescent="0.3">
      <c r="A4717" s="3">
        <v>471.5</v>
      </c>
      <c r="B4717" s="3">
        <v>11000.00488</v>
      </c>
      <c r="C4717" s="3" t="s">
        <v>1849</v>
      </c>
      <c r="D4717" s="3">
        <v>5500.0024400000002</v>
      </c>
      <c r="E4717" s="3" t="s">
        <v>1849</v>
      </c>
    </row>
    <row r="4718" spans="1:5" x14ac:dyDescent="0.3">
      <c r="A4718" s="3">
        <v>471.6</v>
      </c>
      <c r="B4718" s="3">
        <v>11000.00488</v>
      </c>
      <c r="C4718" s="3" t="s">
        <v>1849</v>
      </c>
      <c r="D4718" s="3">
        <v>5500.0024400000002</v>
      </c>
      <c r="E4718" s="3" t="s">
        <v>1849</v>
      </c>
    </row>
    <row r="4719" spans="1:5" x14ac:dyDescent="0.3">
      <c r="A4719" s="3">
        <v>471.7</v>
      </c>
      <c r="B4719" s="3">
        <v>11000.00488</v>
      </c>
      <c r="C4719" s="3" t="s">
        <v>1849</v>
      </c>
      <c r="D4719" s="3">
        <v>5500.0024400000002</v>
      </c>
      <c r="E4719" s="3" t="s">
        <v>1849</v>
      </c>
    </row>
    <row r="4720" spans="1:5" x14ac:dyDescent="0.3">
      <c r="A4720" s="3">
        <v>471.8</v>
      </c>
      <c r="B4720" s="3">
        <v>11000.00488</v>
      </c>
      <c r="C4720" s="3" t="s">
        <v>1849</v>
      </c>
      <c r="D4720" s="3">
        <v>5500.0024400000002</v>
      </c>
      <c r="E4720" s="3" t="s">
        <v>1849</v>
      </c>
    </row>
    <row r="4721" spans="1:5" x14ac:dyDescent="0.3">
      <c r="A4721" s="3">
        <v>471.9</v>
      </c>
      <c r="B4721" s="3">
        <v>11000.00488</v>
      </c>
      <c r="C4721" s="3" t="s">
        <v>1849</v>
      </c>
      <c r="D4721" s="3">
        <v>5500.0024400000002</v>
      </c>
      <c r="E4721" s="3" t="s">
        <v>1849</v>
      </c>
    </row>
    <row r="4722" spans="1:5" x14ac:dyDescent="0.3">
      <c r="A4722" s="3">
        <v>472</v>
      </c>
      <c r="B4722" s="3">
        <v>11000.00488</v>
      </c>
      <c r="C4722" s="3" t="s">
        <v>1849</v>
      </c>
      <c r="D4722" s="3">
        <v>5500.0024400000002</v>
      </c>
      <c r="E4722" s="3" t="s">
        <v>1849</v>
      </c>
    </row>
    <row r="4723" spans="1:5" x14ac:dyDescent="0.3">
      <c r="A4723" s="3">
        <v>472.1</v>
      </c>
      <c r="B4723" s="3">
        <v>11000.00488</v>
      </c>
      <c r="C4723" s="3" t="s">
        <v>1849</v>
      </c>
      <c r="D4723" s="3">
        <v>5500.0024400000002</v>
      </c>
      <c r="E4723" s="3" t="s">
        <v>1849</v>
      </c>
    </row>
    <row r="4724" spans="1:5" x14ac:dyDescent="0.3">
      <c r="A4724" s="3">
        <v>472.2</v>
      </c>
      <c r="B4724" s="3">
        <v>11000.00488</v>
      </c>
      <c r="C4724" s="3" t="s">
        <v>1849</v>
      </c>
      <c r="D4724" s="3">
        <v>5500.0024400000002</v>
      </c>
      <c r="E4724" s="3" t="s">
        <v>1849</v>
      </c>
    </row>
    <row r="4725" spans="1:5" x14ac:dyDescent="0.3">
      <c r="A4725" s="3">
        <v>472.3</v>
      </c>
      <c r="B4725" s="3">
        <v>11000.00488</v>
      </c>
      <c r="C4725" s="3" t="s">
        <v>1849</v>
      </c>
      <c r="D4725" s="3">
        <v>5500.0024400000002</v>
      </c>
      <c r="E4725" s="3" t="s">
        <v>1849</v>
      </c>
    </row>
    <row r="4726" spans="1:5" x14ac:dyDescent="0.3">
      <c r="A4726" s="3">
        <v>472.4</v>
      </c>
      <c r="B4726" s="3">
        <v>11000.00488</v>
      </c>
      <c r="C4726" s="3" t="s">
        <v>1849</v>
      </c>
      <c r="D4726" s="3">
        <v>5500.0024400000002</v>
      </c>
      <c r="E4726" s="3" t="s">
        <v>1849</v>
      </c>
    </row>
    <row r="4727" spans="1:5" x14ac:dyDescent="0.3">
      <c r="A4727" s="3">
        <v>472.5</v>
      </c>
      <c r="B4727" s="3">
        <v>11000.00488</v>
      </c>
      <c r="C4727" s="3" t="s">
        <v>1849</v>
      </c>
      <c r="D4727" s="3">
        <v>5500.0024400000002</v>
      </c>
      <c r="E4727" s="3" t="s">
        <v>1849</v>
      </c>
    </row>
    <row r="4728" spans="1:5" x14ac:dyDescent="0.3">
      <c r="A4728" s="3">
        <v>472.6</v>
      </c>
      <c r="B4728" s="3">
        <v>11000.00488</v>
      </c>
      <c r="C4728" s="3" t="s">
        <v>1849</v>
      </c>
      <c r="D4728" s="3">
        <v>5500.0024400000002</v>
      </c>
      <c r="E4728" s="3" t="s">
        <v>1849</v>
      </c>
    </row>
    <row r="4729" spans="1:5" x14ac:dyDescent="0.3">
      <c r="A4729" s="3">
        <v>472.7</v>
      </c>
      <c r="B4729" s="3">
        <v>11000.00488</v>
      </c>
      <c r="C4729" s="3" t="s">
        <v>1849</v>
      </c>
      <c r="D4729" s="3">
        <v>5500.0024400000002</v>
      </c>
      <c r="E4729" s="3" t="s">
        <v>1849</v>
      </c>
    </row>
    <row r="4730" spans="1:5" x14ac:dyDescent="0.3">
      <c r="A4730" s="3">
        <v>472.8</v>
      </c>
      <c r="B4730" s="3">
        <v>11000.00488</v>
      </c>
      <c r="C4730" s="3" t="s">
        <v>1849</v>
      </c>
      <c r="D4730" s="3">
        <v>5500.0024400000002</v>
      </c>
      <c r="E4730" s="3" t="s">
        <v>1849</v>
      </c>
    </row>
    <row r="4731" spans="1:5" x14ac:dyDescent="0.3">
      <c r="A4731" s="3">
        <v>472.9</v>
      </c>
      <c r="B4731" s="3">
        <v>11000.00488</v>
      </c>
      <c r="C4731" s="3" t="s">
        <v>1849</v>
      </c>
      <c r="D4731" s="3">
        <v>5500.0024400000002</v>
      </c>
      <c r="E4731" s="3" t="s">
        <v>1849</v>
      </c>
    </row>
    <row r="4732" spans="1:5" x14ac:dyDescent="0.3">
      <c r="A4732" s="3">
        <v>473</v>
      </c>
      <c r="B4732" s="3">
        <v>11000.00488</v>
      </c>
      <c r="C4732" s="3" t="s">
        <v>1849</v>
      </c>
      <c r="D4732" s="3">
        <v>5500.0024400000002</v>
      </c>
      <c r="E4732" s="3" t="s">
        <v>1849</v>
      </c>
    </row>
    <row r="4733" spans="1:5" x14ac:dyDescent="0.3">
      <c r="A4733" s="3">
        <v>473.1</v>
      </c>
      <c r="B4733" s="3">
        <v>11000.00488</v>
      </c>
      <c r="C4733" s="3" t="s">
        <v>1849</v>
      </c>
      <c r="D4733" s="3">
        <v>5500.0024400000002</v>
      </c>
      <c r="E4733" s="3" t="s">
        <v>1849</v>
      </c>
    </row>
    <row r="4734" spans="1:5" x14ac:dyDescent="0.3">
      <c r="A4734" s="3">
        <v>473.2</v>
      </c>
      <c r="B4734" s="3">
        <v>11000.00488</v>
      </c>
      <c r="C4734" s="3" t="s">
        <v>1849</v>
      </c>
      <c r="D4734" s="3">
        <v>5500.0024400000002</v>
      </c>
      <c r="E4734" s="3" t="s">
        <v>1849</v>
      </c>
    </row>
    <row r="4735" spans="1:5" x14ac:dyDescent="0.3">
      <c r="A4735" s="3">
        <v>473.3</v>
      </c>
      <c r="B4735" s="3">
        <v>11000.00488</v>
      </c>
      <c r="C4735" s="3" t="s">
        <v>1849</v>
      </c>
      <c r="D4735" s="3">
        <v>5500.0024400000002</v>
      </c>
      <c r="E4735" s="3" t="s">
        <v>1849</v>
      </c>
    </row>
    <row r="4736" spans="1:5" x14ac:dyDescent="0.3">
      <c r="A4736" s="3">
        <v>473.40100000000001</v>
      </c>
      <c r="B4736" s="3">
        <v>11000.00488</v>
      </c>
      <c r="C4736" s="3" t="s">
        <v>1849</v>
      </c>
      <c r="D4736" s="3">
        <v>5500.0024400000002</v>
      </c>
      <c r="E4736" s="3" t="s">
        <v>1849</v>
      </c>
    </row>
    <row r="4737" spans="1:5" x14ac:dyDescent="0.3">
      <c r="A4737" s="3">
        <v>473.5</v>
      </c>
      <c r="B4737" s="3">
        <v>11000.00488</v>
      </c>
      <c r="C4737" s="3" t="s">
        <v>1849</v>
      </c>
      <c r="D4737" s="3">
        <v>5500.0024400000002</v>
      </c>
      <c r="E4737" s="3" t="s">
        <v>1849</v>
      </c>
    </row>
    <row r="4738" spans="1:5" x14ac:dyDescent="0.3">
      <c r="A4738" s="3">
        <v>473.6</v>
      </c>
      <c r="B4738" s="3">
        <v>11000.00488</v>
      </c>
      <c r="C4738" s="3" t="s">
        <v>1849</v>
      </c>
      <c r="D4738" s="3">
        <v>5500.0024400000002</v>
      </c>
      <c r="E4738" s="3" t="s">
        <v>1849</v>
      </c>
    </row>
    <row r="4739" spans="1:5" x14ac:dyDescent="0.3">
      <c r="A4739" s="3">
        <v>473.7</v>
      </c>
      <c r="B4739" s="3">
        <v>11000.00488</v>
      </c>
      <c r="C4739" s="3" t="s">
        <v>1849</v>
      </c>
      <c r="D4739" s="3">
        <v>5500.0024400000002</v>
      </c>
      <c r="E4739" s="3" t="s">
        <v>1849</v>
      </c>
    </row>
    <row r="4740" spans="1:5" x14ac:dyDescent="0.3">
      <c r="A4740" s="3">
        <v>473.8</v>
      </c>
      <c r="B4740" s="3">
        <v>11000.00488</v>
      </c>
      <c r="C4740" s="3" t="s">
        <v>1849</v>
      </c>
      <c r="D4740" s="3">
        <v>5500.0024400000002</v>
      </c>
      <c r="E4740" s="3" t="s">
        <v>1849</v>
      </c>
    </row>
    <row r="4741" spans="1:5" x14ac:dyDescent="0.3">
      <c r="A4741" s="3">
        <v>473.9</v>
      </c>
      <c r="B4741" s="3">
        <v>11000.00488</v>
      </c>
      <c r="C4741" s="3" t="s">
        <v>1849</v>
      </c>
      <c r="D4741" s="3">
        <v>5500.0024400000002</v>
      </c>
      <c r="E4741" s="3" t="s">
        <v>1849</v>
      </c>
    </row>
    <row r="4742" spans="1:5" x14ac:dyDescent="0.3">
      <c r="A4742" s="3">
        <v>474</v>
      </c>
      <c r="B4742" s="3">
        <v>11000.00488</v>
      </c>
      <c r="C4742" s="3" t="s">
        <v>1849</v>
      </c>
      <c r="D4742" s="3">
        <v>5500.0024400000002</v>
      </c>
      <c r="E4742" s="3" t="s">
        <v>1849</v>
      </c>
    </row>
    <row r="4743" spans="1:5" x14ac:dyDescent="0.3">
      <c r="A4743" s="3">
        <v>474.1</v>
      </c>
      <c r="B4743" s="3">
        <v>11000.00488</v>
      </c>
      <c r="C4743" s="3" t="s">
        <v>1849</v>
      </c>
      <c r="D4743" s="3">
        <v>5500.0024400000002</v>
      </c>
      <c r="E4743" s="3" t="s">
        <v>1849</v>
      </c>
    </row>
    <row r="4744" spans="1:5" x14ac:dyDescent="0.3">
      <c r="A4744" s="3">
        <v>474.2</v>
      </c>
      <c r="B4744" s="3">
        <v>11000.00488</v>
      </c>
      <c r="C4744" s="3" t="s">
        <v>1849</v>
      </c>
      <c r="D4744" s="3">
        <v>5500.0024400000002</v>
      </c>
      <c r="E4744" s="3" t="s">
        <v>1849</v>
      </c>
    </row>
    <row r="4745" spans="1:5" x14ac:dyDescent="0.3">
      <c r="A4745" s="3">
        <v>474.3</v>
      </c>
      <c r="B4745" s="3">
        <v>11000.00488</v>
      </c>
      <c r="C4745" s="3" t="s">
        <v>1849</v>
      </c>
      <c r="D4745" s="3">
        <v>5500.0024400000002</v>
      </c>
      <c r="E4745" s="3" t="s">
        <v>1849</v>
      </c>
    </row>
    <row r="4746" spans="1:5" x14ac:dyDescent="0.3">
      <c r="A4746" s="3">
        <v>474.42899999999997</v>
      </c>
      <c r="B4746" s="3">
        <v>11000.00488</v>
      </c>
      <c r="C4746" s="3" t="s">
        <v>1849</v>
      </c>
      <c r="D4746" s="3">
        <v>5500.0024400000002</v>
      </c>
      <c r="E4746" s="3" t="s">
        <v>1849</v>
      </c>
    </row>
    <row r="4747" spans="1:5" x14ac:dyDescent="0.3">
      <c r="A4747" s="3">
        <v>474.5</v>
      </c>
      <c r="B4747" s="3">
        <v>11000.00488</v>
      </c>
      <c r="C4747" s="3" t="s">
        <v>1849</v>
      </c>
      <c r="D4747" s="3">
        <v>5500.0024400000002</v>
      </c>
      <c r="E4747" s="3" t="s">
        <v>1849</v>
      </c>
    </row>
    <row r="4748" spans="1:5" x14ac:dyDescent="0.3">
      <c r="A4748" s="3">
        <v>474.6</v>
      </c>
      <c r="B4748" s="3">
        <v>11000.00488</v>
      </c>
      <c r="C4748" s="3" t="s">
        <v>1849</v>
      </c>
      <c r="D4748" s="3">
        <v>5500.0024400000002</v>
      </c>
      <c r="E4748" s="3" t="s">
        <v>1849</v>
      </c>
    </row>
    <row r="4749" spans="1:5" x14ac:dyDescent="0.3">
      <c r="A4749" s="3">
        <v>474.7</v>
      </c>
      <c r="B4749" s="3">
        <v>11000.00488</v>
      </c>
      <c r="C4749" s="3" t="s">
        <v>1849</v>
      </c>
      <c r="D4749" s="3">
        <v>5500.0024400000002</v>
      </c>
      <c r="E4749" s="3" t="s">
        <v>1849</v>
      </c>
    </row>
    <row r="4750" spans="1:5" x14ac:dyDescent="0.3">
      <c r="A4750" s="3">
        <v>474.8</v>
      </c>
      <c r="B4750" s="3">
        <v>11000.00488</v>
      </c>
      <c r="C4750" s="3" t="s">
        <v>1849</v>
      </c>
      <c r="D4750" s="3">
        <v>5500.0024400000002</v>
      </c>
      <c r="E4750" s="3" t="s">
        <v>1849</v>
      </c>
    </row>
    <row r="4751" spans="1:5" x14ac:dyDescent="0.3">
      <c r="A4751" s="3">
        <v>475.02800000000002</v>
      </c>
      <c r="B4751" s="3">
        <v>11000.00488</v>
      </c>
      <c r="C4751" s="3" t="s">
        <v>1849</v>
      </c>
      <c r="D4751" s="3">
        <v>5500.0024400000002</v>
      </c>
      <c r="E4751" s="3" t="s">
        <v>1849</v>
      </c>
    </row>
    <row r="4752" spans="1:5" x14ac:dyDescent="0.3">
      <c r="A4752" s="3">
        <v>475.029</v>
      </c>
      <c r="B4752" s="3">
        <v>11000.00488</v>
      </c>
      <c r="C4752" s="3" t="s">
        <v>1849</v>
      </c>
      <c r="D4752" s="3">
        <v>5500.0024400000002</v>
      </c>
      <c r="E4752" s="3" t="s">
        <v>1849</v>
      </c>
    </row>
    <row r="4753" spans="1:5" x14ac:dyDescent="0.3">
      <c r="A4753" s="3">
        <v>475.1</v>
      </c>
      <c r="B4753" s="3">
        <v>11000.00488</v>
      </c>
      <c r="C4753" s="3" t="s">
        <v>1849</v>
      </c>
      <c r="D4753" s="3">
        <v>5500.0024400000002</v>
      </c>
      <c r="E4753" s="3" t="s">
        <v>1849</v>
      </c>
    </row>
    <row r="4754" spans="1:5" x14ac:dyDescent="0.3">
      <c r="A4754" s="3">
        <v>475.2</v>
      </c>
      <c r="B4754" s="3">
        <v>11000.00488</v>
      </c>
      <c r="C4754" s="3" t="s">
        <v>1849</v>
      </c>
      <c r="D4754" s="3">
        <v>5500.0024400000002</v>
      </c>
      <c r="E4754" s="3" t="s">
        <v>1849</v>
      </c>
    </row>
    <row r="4755" spans="1:5" x14ac:dyDescent="0.3">
      <c r="A4755" s="3">
        <v>475.3</v>
      </c>
      <c r="B4755" s="3">
        <v>11000.00488</v>
      </c>
      <c r="C4755" s="3" t="s">
        <v>1849</v>
      </c>
      <c r="D4755" s="3">
        <v>5500.0024400000002</v>
      </c>
      <c r="E4755" s="3" t="s">
        <v>1849</v>
      </c>
    </row>
    <row r="4756" spans="1:5" x14ac:dyDescent="0.3">
      <c r="A4756" s="3">
        <v>475.4</v>
      </c>
      <c r="B4756" s="3">
        <v>11000.00488</v>
      </c>
      <c r="C4756" s="3" t="s">
        <v>1849</v>
      </c>
      <c r="D4756" s="3">
        <v>5500.0024400000002</v>
      </c>
      <c r="E4756" s="3" t="s">
        <v>1849</v>
      </c>
    </row>
    <row r="4757" spans="1:5" x14ac:dyDescent="0.3">
      <c r="A4757" s="3">
        <v>475.62900000000002</v>
      </c>
      <c r="B4757" s="3">
        <v>11000.00488</v>
      </c>
      <c r="C4757" s="3" t="s">
        <v>1849</v>
      </c>
      <c r="D4757" s="3">
        <v>5500.0024400000002</v>
      </c>
      <c r="E4757" s="3" t="s">
        <v>1849</v>
      </c>
    </row>
    <row r="4758" spans="1:5" x14ac:dyDescent="0.3">
      <c r="A4758" s="3">
        <v>475.62900000000002</v>
      </c>
      <c r="B4758" s="3">
        <v>11000.00488</v>
      </c>
      <c r="C4758" s="3" t="s">
        <v>1849</v>
      </c>
      <c r="D4758" s="3">
        <v>5500.0024400000002</v>
      </c>
      <c r="E4758" s="3" t="s">
        <v>1849</v>
      </c>
    </row>
    <row r="4759" spans="1:5" x14ac:dyDescent="0.3">
      <c r="A4759" s="3">
        <v>475.7</v>
      </c>
      <c r="B4759" s="3">
        <v>11000.00488</v>
      </c>
      <c r="C4759" s="3" t="s">
        <v>1849</v>
      </c>
      <c r="D4759" s="3">
        <v>5500.0024400000002</v>
      </c>
      <c r="E4759" s="3" t="s">
        <v>1849</v>
      </c>
    </row>
    <row r="4760" spans="1:5" x14ac:dyDescent="0.3">
      <c r="A4760" s="3">
        <v>475.8</v>
      </c>
      <c r="B4760" s="3">
        <v>11000.00488</v>
      </c>
      <c r="C4760" s="3" t="s">
        <v>1849</v>
      </c>
      <c r="D4760" s="3">
        <v>5500.0024400000002</v>
      </c>
      <c r="E4760" s="3" t="s">
        <v>1849</v>
      </c>
    </row>
    <row r="4761" spans="1:5" x14ac:dyDescent="0.3">
      <c r="A4761" s="3">
        <v>475.9</v>
      </c>
      <c r="B4761" s="3">
        <v>11000.00488</v>
      </c>
      <c r="C4761" s="3" t="s">
        <v>1849</v>
      </c>
      <c r="D4761" s="3">
        <v>5500.0024400000002</v>
      </c>
      <c r="E4761" s="3" t="s">
        <v>1849</v>
      </c>
    </row>
    <row r="4762" spans="1:5" x14ac:dyDescent="0.3">
      <c r="A4762" s="3">
        <v>476</v>
      </c>
      <c r="B4762" s="3">
        <v>11000.00488</v>
      </c>
      <c r="C4762" s="3" t="s">
        <v>1849</v>
      </c>
      <c r="D4762" s="3">
        <v>5500.0024400000002</v>
      </c>
      <c r="E4762" s="3" t="s">
        <v>1849</v>
      </c>
    </row>
    <row r="4763" spans="1:5" x14ac:dyDescent="0.3">
      <c r="A4763" s="3">
        <v>476.101</v>
      </c>
      <c r="B4763" s="3">
        <v>11000.00488</v>
      </c>
      <c r="C4763" s="3" t="s">
        <v>1849</v>
      </c>
      <c r="D4763" s="3">
        <v>5500.0024400000002</v>
      </c>
      <c r="E4763" s="3" t="s">
        <v>1849</v>
      </c>
    </row>
    <row r="4764" spans="1:5" x14ac:dyDescent="0.3">
      <c r="A4764" s="3">
        <v>476.2</v>
      </c>
      <c r="B4764" s="3">
        <v>11000.00488</v>
      </c>
      <c r="C4764" s="3" t="s">
        <v>1849</v>
      </c>
      <c r="D4764" s="3">
        <v>5500.0024400000002</v>
      </c>
      <c r="E4764" s="3" t="s">
        <v>1849</v>
      </c>
    </row>
    <row r="4765" spans="1:5" x14ac:dyDescent="0.3">
      <c r="A4765" s="3">
        <v>476.31599999999997</v>
      </c>
      <c r="B4765" s="3">
        <v>11000.00488</v>
      </c>
      <c r="C4765" s="3" t="s">
        <v>1849</v>
      </c>
      <c r="D4765" s="3">
        <v>5500.0024400000002</v>
      </c>
      <c r="E4765" s="3" t="s">
        <v>1849</v>
      </c>
    </row>
    <row r="4766" spans="1:5" x14ac:dyDescent="0.3">
      <c r="A4766" s="3">
        <v>476.40100000000001</v>
      </c>
      <c r="B4766" s="3">
        <v>11000.00488</v>
      </c>
      <c r="C4766" s="3" t="s">
        <v>1849</v>
      </c>
      <c r="D4766" s="3">
        <v>5500.0024400000002</v>
      </c>
      <c r="E4766" s="3" t="s">
        <v>1849</v>
      </c>
    </row>
    <row r="4767" spans="1:5" x14ac:dyDescent="0.3">
      <c r="A4767" s="3">
        <v>476.50099999999998</v>
      </c>
      <c r="B4767" s="3">
        <v>11000.00488</v>
      </c>
      <c r="C4767" s="3" t="s">
        <v>1849</v>
      </c>
      <c r="D4767" s="3">
        <v>5500.0024400000002</v>
      </c>
      <c r="E4767" s="3" t="s">
        <v>1849</v>
      </c>
    </row>
    <row r="4768" spans="1:5" x14ac:dyDescent="0.3">
      <c r="A4768" s="3">
        <v>476.6</v>
      </c>
      <c r="B4768" s="3">
        <v>11000.00488</v>
      </c>
      <c r="C4768" s="3" t="s">
        <v>1849</v>
      </c>
      <c r="D4768" s="3">
        <v>5500.0024400000002</v>
      </c>
      <c r="E4768" s="3" t="s">
        <v>1849</v>
      </c>
    </row>
    <row r="4769" spans="1:5" x14ac:dyDescent="0.3">
      <c r="A4769" s="3">
        <v>476.7</v>
      </c>
      <c r="B4769" s="3">
        <v>11000.00488</v>
      </c>
      <c r="C4769" s="3" t="s">
        <v>1849</v>
      </c>
      <c r="D4769" s="3">
        <v>5500.0024400000002</v>
      </c>
      <c r="E4769" s="3" t="s">
        <v>1849</v>
      </c>
    </row>
    <row r="4770" spans="1:5" x14ac:dyDescent="0.3">
      <c r="A4770" s="3">
        <v>476.8</v>
      </c>
      <c r="B4770" s="3">
        <v>11000.00488</v>
      </c>
      <c r="C4770" s="3" t="s">
        <v>1849</v>
      </c>
      <c r="D4770" s="3">
        <v>5500.0024400000002</v>
      </c>
      <c r="E4770" s="3" t="s">
        <v>1849</v>
      </c>
    </row>
    <row r="4771" spans="1:5" x14ac:dyDescent="0.3">
      <c r="A4771" s="3">
        <v>476.9</v>
      </c>
      <c r="B4771" s="3">
        <v>11000.00488</v>
      </c>
      <c r="C4771" s="3" t="s">
        <v>1849</v>
      </c>
      <c r="D4771" s="3">
        <v>5500.0024400000002</v>
      </c>
      <c r="E4771" s="3" t="s">
        <v>1849</v>
      </c>
    </row>
    <row r="4772" spans="1:5" x14ac:dyDescent="0.3">
      <c r="A4772" s="3">
        <v>477</v>
      </c>
      <c r="B4772" s="3">
        <v>11000.00488</v>
      </c>
      <c r="C4772" s="3" t="s">
        <v>1849</v>
      </c>
      <c r="D4772" s="3">
        <v>5500.0024400000002</v>
      </c>
      <c r="E4772" s="3" t="s">
        <v>1849</v>
      </c>
    </row>
    <row r="4773" spans="1:5" x14ac:dyDescent="0.3">
      <c r="A4773" s="3">
        <v>477.1</v>
      </c>
      <c r="B4773" s="3">
        <v>11000.00488</v>
      </c>
      <c r="C4773" s="3" t="s">
        <v>1849</v>
      </c>
      <c r="D4773" s="3">
        <v>5500.0024400000002</v>
      </c>
      <c r="E4773" s="3" t="s">
        <v>1849</v>
      </c>
    </row>
    <row r="4774" spans="1:5" x14ac:dyDescent="0.3">
      <c r="A4774" s="3">
        <v>477.2</v>
      </c>
      <c r="B4774" s="3">
        <v>11000.00488</v>
      </c>
      <c r="C4774" s="3" t="s">
        <v>1849</v>
      </c>
      <c r="D4774" s="3">
        <v>5500.0024400000002</v>
      </c>
      <c r="E4774" s="3" t="s">
        <v>1849</v>
      </c>
    </row>
    <row r="4775" spans="1:5" x14ac:dyDescent="0.3">
      <c r="A4775" s="3">
        <v>477.3</v>
      </c>
      <c r="B4775" s="3">
        <v>11000.00488</v>
      </c>
      <c r="C4775" s="3" t="s">
        <v>1849</v>
      </c>
      <c r="D4775" s="3">
        <v>5500.0024400000002</v>
      </c>
      <c r="E4775" s="3" t="s">
        <v>1849</v>
      </c>
    </row>
    <row r="4776" spans="1:5" x14ac:dyDescent="0.3">
      <c r="A4776" s="3">
        <v>477.40100000000001</v>
      </c>
      <c r="B4776" s="3">
        <v>11000.00488</v>
      </c>
      <c r="C4776" s="3" t="s">
        <v>1849</v>
      </c>
      <c r="D4776" s="3">
        <v>5500.0024400000002</v>
      </c>
      <c r="E4776" s="3" t="s">
        <v>1849</v>
      </c>
    </row>
    <row r="4777" spans="1:5" x14ac:dyDescent="0.3">
      <c r="A4777" s="3">
        <v>477.50299999999999</v>
      </c>
      <c r="B4777" s="3">
        <v>11000.00488</v>
      </c>
      <c r="C4777" s="3" t="s">
        <v>1849</v>
      </c>
      <c r="D4777" s="3">
        <v>5500.0024400000002</v>
      </c>
      <c r="E4777" s="3" t="s">
        <v>1849</v>
      </c>
    </row>
    <row r="4778" spans="1:5" x14ac:dyDescent="0.3">
      <c r="A4778" s="3">
        <v>477.6</v>
      </c>
      <c r="B4778" s="3">
        <v>11000.00488</v>
      </c>
      <c r="C4778" s="3" t="s">
        <v>1849</v>
      </c>
      <c r="D4778" s="3">
        <v>5500.0024400000002</v>
      </c>
      <c r="E4778" s="3" t="s">
        <v>1849</v>
      </c>
    </row>
    <row r="4779" spans="1:5" x14ac:dyDescent="0.3">
      <c r="A4779" s="3">
        <v>477.7</v>
      </c>
      <c r="B4779" s="3">
        <v>11000.00488</v>
      </c>
      <c r="C4779" s="3" t="s">
        <v>1849</v>
      </c>
      <c r="D4779" s="3">
        <v>5500.0024400000002</v>
      </c>
      <c r="E4779" s="3" t="s">
        <v>1849</v>
      </c>
    </row>
    <row r="4780" spans="1:5" x14ac:dyDescent="0.3">
      <c r="A4780" s="3">
        <v>477.8</v>
      </c>
      <c r="B4780" s="3">
        <v>11000.00488</v>
      </c>
      <c r="C4780" s="3" t="s">
        <v>1849</v>
      </c>
      <c r="D4780" s="3">
        <v>5500.0024400000002</v>
      </c>
      <c r="E4780" s="3" t="s">
        <v>1849</v>
      </c>
    </row>
    <row r="4781" spans="1:5" x14ac:dyDescent="0.3">
      <c r="A4781" s="3">
        <v>477.9</v>
      </c>
      <c r="B4781" s="3">
        <v>11000.00488</v>
      </c>
      <c r="C4781" s="3" t="s">
        <v>1849</v>
      </c>
      <c r="D4781" s="3">
        <v>5500.0024400000002</v>
      </c>
      <c r="E4781" s="3" t="s">
        <v>1849</v>
      </c>
    </row>
    <row r="4782" spans="1:5" x14ac:dyDescent="0.3">
      <c r="A4782" s="3">
        <v>478</v>
      </c>
      <c r="B4782" s="3">
        <v>11000.00488</v>
      </c>
      <c r="C4782" s="3" t="s">
        <v>1849</v>
      </c>
      <c r="D4782" s="3">
        <v>5500.0024400000002</v>
      </c>
      <c r="E4782" s="3" t="s">
        <v>1849</v>
      </c>
    </row>
    <row r="4783" spans="1:5" x14ac:dyDescent="0.3">
      <c r="A4783" s="3">
        <v>478.1</v>
      </c>
      <c r="B4783" s="3">
        <v>11000.00488</v>
      </c>
      <c r="C4783" s="3" t="s">
        <v>1849</v>
      </c>
      <c r="D4783" s="3">
        <v>5500.0024400000002</v>
      </c>
      <c r="E4783" s="3" t="s">
        <v>1849</v>
      </c>
    </row>
    <row r="4784" spans="1:5" x14ac:dyDescent="0.3">
      <c r="A4784" s="3">
        <v>478.2</v>
      </c>
      <c r="B4784" s="3">
        <v>11000.00488</v>
      </c>
      <c r="C4784" s="3" t="s">
        <v>1849</v>
      </c>
      <c r="D4784" s="3">
        <v>5500.0024400000002</v>
      </c>
      <c r="E4784" s="3" t="s">
        <v>1849</v>
      </c>
    </row>
    <row r="4785" spans="1:5" x14ac:dyDescent="0.3">
      <c r="A4785" s="3">
        <v>478.3</v>
      </c>
      <c r="B4785" s="3">
        <v>11000.00488</v>
      </c>
      <c r="C4785" s="3" t="s">
        <v>1849</v>
      </c>
      <c r="D4785" s="3">
        <v>5500.0024400000002</v>
      </c>
      <c r="E4785" s="3" t="s">
        <v>1849</v>
      </c>
    </row>
    <row r="4786" spans="1:5" x14ac:dyDescent="0.3">
      <c r="A4786" s="3">
        <v>478.40699999999998</v>
      </c>
      <c r="B4786" s="3">
        <v>11000.00488</v>
      </c>
      <c r="C4786" s="3" t="s">
        <v>1849</v>
      </c>
      <c r="D4786" s="3">
        <v>5500.0024400000002</v>
      </c>
      <c r="E4786" s="3" t="s">
        <v>1849</v>
      </c>
    </row>
    <row r="4787" spans="1:5" x14ac:dyDescent="0.3">
      <c r="A4787" s="3">
        <v>478.5</v>
      </c>
      <c r="B4787" s="3">
        <v>11000.00488</v>
      </c>
      <c r="C4787" s="3" t="s">
        <v>1849</v>
      </c>
      <c r="D4787" s="3">
        <v>5500.0024400000002</v>
      </c>
      <c r="E4787" s="3" t="s">
        <v>1849</v>
      </c>
    </row>
    <row r="4788" spans="1:5" x14ac:dyDescent="0.3">
      <c r="A4788" s="3">
        <v>478.6</v>
      </c>
      <c r="B4788" s="3">
        <v>11000.00488</v>
      </c>
      <c r="C4788" s="3" t="s">
        <v>1849</v>
      </c>
      <c r="D4788" s="3">
        <v>5500.0024400000002</v>
      </c>
      <c r="E4788" s="3" t="s">
        <v>1849</v>
      </c>
    </row>
    <row r="4789" spans="1:5" x14ac:dyDescent="0.3">
      <c r="A4789" s="3">
        <v>478.70100000000002</v>
      </c>
      <c r="B4789" s="3">
        <v>11000.00488</v>
      </c>
      <c r="C4789" s="3" t="s">
        <v>1849</v>
      </c>
      <c r="D4789" s="3">
        <v>5500.0024400000002</v>
      </c>
      <c r="E4789" s="3" t="s">
        <v>1849</v>
      </c>
    </row>
    <row r="4790" spans="1:5" x14ac:dyDescent="0.3">
      <c r="A4790" s="3">
        <v>478.80099999999999</v>
      </c>
      <c r="B4790" s="3">
        <v>11000.00488</v>
      </c>
      <c r="C4790" s="3" t="s">
        <v>1849</v>
      </c>
      <c r="D4790" s="3">
        <v>5500.0024400000002</v>
      </c>
      <c r="E4790" s="3" t="s">
        <v>1849</v>
      </c>
    </row>
    <row r="4791" spans="1:5" x14ac:dyDescent="0.3">
      <c r="A4791" s="3">
        <v>478.91699999999997</v>
      </c>
      <c r="B4791" s="3">
        <v>11000.00488</v>
      </c>
      <c r="C4791" s="3" t="s">
        <v>1849</v>
      </c>
      <c r="D4791" s="3">
        <v>5500.0024400000002</v>
      </c>
      <c r="E4791" s="3" t="s">
        <v>1849</v>
      </c>
    </row>
    <row r="4792" spans="1:5" x14ac:dyDescent="0.3">
      <c r="A4792" s="3">
        <v>479</v>
      </c>
      <c r="B4792" s="3">
        <v>11000.00488</v>
      </c>
      <c r="C4792" s="3" t="s">
        <v>1849</v>
      </c>
      <c r="D4792" s="3">
        <v>5500.0024400000002</v>
      </c>
      <c r="E4792" s="3" t="s">
        <v>1849</v>
      </c>
    </row>
    <row r="4793" spans="1:5" x14ac:dyDescent="0.3">
      <c r="A4793" s="3">
        <v>479.1</v>
      </c>
      <c r="B4793" s="3">
        <v>11000.00488</v>
      </c>
      <c r="C4793" s="3" t="s">
        <v>1849</v>
      </c>
      <c r="D4793" s="3">
        <v>5500.0024400000002</v>
      </c>
      <c r="E4793" s="3" t="s">
        <v>1849</v>
      </c>
    </row>
    <row r="4794" spans="1:5" x14ac:dyDescent="0.3">
      <c r="A4794" s="3">
        <v>479.2</v>
      </c>
      <c r="B4794" s="3">
        <v>11000.00488</v>
      </c>
      <c r="C4794" s="3" t="s">
        <v>1849</v>
      </c>
      <c r="D4794" s="3">
        <v>5500.0024400000002</v>
      </c>
      <c r="E4794" s="3" t="s">
        <v>1849</v>
      </c>
    </row>
    <row r="4795" spans="1:5" x14ac:dyDescent="0.3">
      <c r="A4795" s="3">
        <v>479.3</v>
      </c>
      <c r="B4795" s="3">
        <v>11000.00488</v>
      </c>
      <c r="C4795" s="3" t="s">
        <v>1849</v>
      </c>
      <c r="D4795" s="3">
        <v>5500.0024400000002</v>
      </c>
      <c r="E4795" s="3" t="s">
        <v>1849</v>
      </c>
    </row>
    <row r="4796" spans="1:5" x14ac:dyDescent="0.3">
      <c r="A4796" s="3">
        <v>479.40100000000001</v>
      </c>
      <c r="B4796" s="3">
        <v>11000.00488</v>
      </c>
      <c r="C4796" s="3" t="s">
        <v>1849</v>
      </c>
      <c r="D4796" s="3">
        <v>5500.0024400000002</v>
      </c>
      <c r="E4796" s="3" t="s">
        <v>1849</v>
      </c>
    </row>
    <row r="4797" spans="1:5" x14ac:dyDescent="0.3">
      <c r="A4797" s="3">
        <v>479.51100000000002</v>
      </c>
      <c r="B4797" s="3">
        <v>11000.00488</v>
      </c>
      <c r="C4797" s="3" t="s">
        <v>1849</v>
      </c>
      <c r="D4797" s="3">
        <v>5500.0024400000002</v>
      </c>
      <c r="E4797" s="3" t="s">
        <v>1849</v>
      </c>
    </row>
    <row r="4798" spans="1:5" x14ac:dyDescent="0.3">
      <c r="A4798" s="3">
        <v>479.60899999999998</v>
      </c>
      <c r="B4798" s="3">
        <v>11000.00488</v>
      </c>
      <c r="C4798" s="3" t="s">
        <v>1849</v>
      </c>
      <c r="D4798" s="3">
        <v>5500.0024400000002</v>
      </c>
      <c r="E4798" s="3" t="s">
        <v>1849</v>
      </c>
    </row>
    <row r="4799" spans="1:5" x14ac:dyDescent="0.3">
      <c r="A4799" s="3">
        <v>479.7</v>
      </c>
      <c r="B4799" s="3">
        <v>11000.00488</v>
      </c>
      <c r="C4799" s="3" t="s">
        <v>1849</v>
      </c>
      <c r="D4799" s="3">
        <v>5500.0024400000002</v>
      </c>
      <c r="E4799" s="3" t="s">
        <v>1849</v>
      </c>
    </row>
    <row r="4800" spans="1:5" x14ac:dyDescent="0.3">
      <c r="A4800" s="3">
        <v>479.8</v>
      </c>
      <c r="B4800" s="3">
        <v>11000.00488</v>
      </c>
      <c r="C4800" s="3" t="s">
        <v>1849</v>
      </c>
      <c r="D4800" s="3">
        <v>5500.0024400000002</v>
      </c>
      <c r="E4800" s="3" t="s">
        <v>1849</v>
      </c>
    </row>
    <row r="4801" spans="1:5" x14ac:dyDescent="0.3">
      <c r="A4801" s="3">
        <v>479.9</v>
      </c>
      <c r="B4801" s="3">
        <v>11000.00488</v>
      </c>
      <c r="C4801" s="3" t="s">
        <v>1849</v>
      </c>
      <c r="D4801" s="3">
        <v>5500.0024400000002</v>
      </c>
      <c r="E4801" s="3" t="s">
        <v>1849</v>
      </c>
    </row>
    <row r="4802" spans="1:5" x14ac:dyDescent="0.3">
      <c r="A4802" s="3">
        <v>480</v>
      </c>
      <c r="B4802" s="3">
        <v>11000.00488</v>
      </c>
      <c r="C4802" s="3" t="s">
        <v>1849</v>
      </c>
      <c r="D4802" s="3">
        <v>5500.0024400000002</v>
      </c>
      <c r="E4802" s="3" t="s">
        <v>1849</v>
      </c>
    </row>
    <row r="4803" spans="1:5" x14ac:dyDescent="0.3">
      <c r="A4803" s="3">
        <v>480.1</v>
      </c>
      <c r="B4803" s="3">
        <v>11000.00488</v>
      </c>
      <c r="C4803" s="3" t="s">
        <v>1849</v>
      </c>
      <c r="D4803" s="3">
        <v>5500.0024400000002</v>
      </c>
      <c r="E4803" s="3" t="s">
        <v>1849</v>
      </c>
    </row>
    <row r="4804" spans="1:5" x14ac:dyDescent="0.3">
      <c r="A4804" s="3">
        <v>480.2</v>
      </c>
      <c r="B4804" s="3">
        <v>11000.00488</v>
      </c>
      <c r="C4804" s="3" t="s">
        <v>1849</v>
      </c>
      <c r="D4804" s="3">
        <v>5500.0024400000002</v>
      </c>
      <c r="E4804" s="3" t="s">
        <v>1849</v>
      </c>
    </row>
    <row r="4805" spans="1:5" x14ac:dyDescent="0.3">
      <c r="A4805" s="3">
        <v>480.3</v>
      </c>
      <c r="B4805" s="3">
        <v>11000.00488</v>
      </c>
      <c r="C4805" s="3" t="s">
        <v>1849</v>
      </c>
      <c r="D4805" s="3">
        <v>5500.0024400000002</v>
      </c>
      <c r="E4805" s="3" t="s">
        <v>1849</v>
      </c>
    </row>
    <row r="4806" spans="1:5" x14ac:dyDescent="0.3">
      <c r="A4806" s="3">
        <v>480.4</v>
      </c>
      <c r="B4806" s="3">
        <v>11000.00488</v>
      </c>
      <c r="C4806" s="3" t="s">
        <v>1849</v>
      </c>
      <c r="D4806" s="3">
        <v>5500.0024400000002</v>
      </c>
      <c r="E4806" s="3" t="s">
        <v>1849</v>
      </c>
    </row>
    <row r="4807" spans="1:5" x14ac:dyDescent="0.3">
      <c r="A4807" s="3">
        <v>480.5</v>
      </c>
      <c r="B4807" s="3">
        <v>11000.00488</v>
      </c>
      <c r="C4807" s="3" t="s">
        <v>1849</v>
      </c>
      <c r="D4807" s="3">
        <v>5500.0024400000002</v>
      </c>
      <c r="E4807" s="3" t="s">
        <v>1849</v>
      </c>
    </row>
    <row r="4808" spans="1:5" x14ac:dyDescent="0.3">
      <c r="A4808" s="3">
        <v>480.6</v>
      </c>
      <c r="B4808" s="3">
        <v>11000.00488</v>
      </c>
      <c r="C4808" s="3" t="s">
        <v>1849</v>
      </c>
      <c r="D4808" s="3">
        <v>5500.0024400000002</v>
      </c>
      <c r="E4808" s="3" t="s">
        <v>1849</v>
      </c>
    </row>
    <row r="4809" spans="1:5" x14ac:dyDescent="0.3">
      <c r="A4809" s="3">
        <v>480.7</v>
      </c>
      <c r="B4809" s="3">
        <v>11000.00488</v>
      </c>
      <c r="C4809" s="3" t="s">
        <v>1849</v>
      </c>
      <c r="D4809" s="3">
        <v>5500.0024400000002</v>
      </c>
      <c r="E4809" s="3" t="s">
        <v>1849</v>
      </c>
    </row>
    <row r="4810" spans="1:5" x14ac:dyDescent="0.3">
      <c r="A4810" s="3">
        <v>480.8</v>
      </c>
      <c r="B4810" s="3">
        <v>11000.00488</v>
      </c>
      <c r="C4810" s="3" t="s">
        <v>1849</v>
      </c>
      <c r="D4810" s="3">
        <v>5500.0024400000002</v>
      </c>
      <c r="E4810" s="3" t="s">
        <v>1849</v>
      </c>
    </row>
    <row r="4811" spans="1:5" x14ac:dyDescent="0.3">
      <c r="A4811" s="3">
        <v>480.9</v>
      </c>
      <c r="B4811" s="3">
        <v>11000.00488</v>
      </c>
      <c r="C4811" s="3" t="s">
        <v>1849</v>
      </c>
      <c r="D4811" s="3">
        <v>5500.0024400000002</v>
      </c>
      <c r="E4811" s="3" t="s">
        <v>1849</v>
      </c>
    </row>
    <row r="4812" spans="1:5" x14ac:dyDescent="0.3">
      <c r="A4812" s="3">
        <v>481</v>
      </c>
      <c r="B4812" s="3">
        <v>11000.00488</v>
      </c>
      <c r="C4812" s="3" t="s">
        <v>1849</v>
      </c>
      <c r="D4812" s="3">
        <v>5500.0024400000002</v>
      </c>
      <c r="E4812" s="3" t="s">
        <v>1849</v>
      </c>
    </row>
    <row r="4813" spans="1:5" x14ac:dyDescent="0.3">
      <c r="A4813" s="3">
        <v>481.1</v>
      </c>
      <c r="B4813" s="3">
        <v>11000.00488</v>
      </c>
      <c r="C4813" s="3" t="s">
        <v>1849</v>
      </c>
      <c r="D4813" s="3">
        <v>5500.0024400000002</v>
      </c>
      <c r="E4813" s="3" t="s">
        <v>1849</v>
      </c>
    </row>
    <row r="4814" spans="1:5" x14ac:dyDescent="0.3">
      <c r="A4814" s="3">
        <v>481.2</v>
      </c>
      <c r="B4814" s="3">
        <v>11000.00488</v>
      </c>
      <c r="C4814" s="3" t="s">
        <v>1849</v>
      </c>
      <c r="D4814" s="3">
        <v>5500.0024400000002</v>
      </c>
      <c r="E4814" s="3" t="s">
        <v>1849</v>
      </c>
    </row>
    <row r="4815" spans="1:5" x14ac:dyDescent="0.3">
      <c r="A4815" s="3">
        <v>481.3</v>
      </c>
      <c r="B4815" s="3">
        <v>11000.00488</v>
      </c>
      <c r="C4815" s="3" t="s">
        <v>1849</v>
      </c>
      <c r="D4815" s="3">
        <v>5500.0024400000002</v>
      </c>
      <c r="E4815" s="3" t="s">
        <v>1849</v>
      </c>
    </row>
    <row r="4816" spans="1:5" x14ac:dyDescent="0.3">
      <c r="A4816" s="3">
        <v>481.40100000000001</v>
      </c>
      <c r="B4816" s="3">
        <v>11000.00488</v>
      </c>
      <c r="C4816" s="3" t="s">
        <v>1849</v>
      </c>
      <c r="D4816" s="3">
        <v>5500.0024400000002</v>
      </c>
      <c r="E4816" s="3" t="s">
        <v>1849</v>
      </c>
    </row>
    <row r="4817" spans="1:5" x14ac:dyDescent="0.3">
      <c r="A4817" s="3">
        <v>481.5</v>
      </c>
      <c r="B4817" s="3">
        <v>11000.00488</v>
      </c>
      <c r="C4817" s="3" t="s">
        <v>1849</v>
      </c>
      <c r="D4817" s="3">
        <v>5500.0024400000002</v>
      </c>
      <c r="E4817" s="3" t="s">
        <v>1849</v>
      </c>
    </row>
    <row r="4818" spans="1:5" x14ac:dyDescent="0.3">
      <c r="A4818" s="3">
        <v>481.601</v>
      </c>
      <c r="B4818" s="3">
        <v>11000.00488</v>
      </c>
      <c r="C4818" s="3" t="s">
        <v>1849</v>
      </c>
      <c r="D4818" s="3">
        <v>5500.0024400000002</v>
      </c>
      <c r="E4818" s="3" t="s">
        <v>1849</v>
      </c>
    </row>
    <row r="4819" spans="1:5" x14ac:dyDescent="0.3">
      <c r="A4819" s="3">
        <v>481.7</v>
      </c>
      <c r="B4819" s="3">
        <v>11000.00488</v>
      </c>
      <c r="C4819" s="3" t="s">
        <v>1849</v>
      </c>
      <c r="D4819" s="3">
        <v>5500.0024400000002</v>
      </c>
      <c r="E4819" s="3" t="s">
        <v>1849</v>
      </c>
    </row>
    <row r="4820" spans="1:5" x14ac:dyDescent="0.3">
      <c r="A4820" s="3">
        <v>481.8</v>
      </c>
      <c r="B4820" s="3">
        <v>11000.00488</v>
      </c>
      <c r="C4820" s="3" t="s">
        <v>1849</v>
      </c>
      <c r="D4820" s="3">
        <v>5500.0024400000002</v>
      </c>
      <c r="E4820" s="3" t="s">
        <v>1849</v>
      </c>
    </row>
    <row r="4821" spans="1:5" x14ac:dyDescent="0.3">
      <c r="A4821" s="3">
        <v>481.9</v>
      </c>
      <c r="B4821" s="3">
        <v>11000.00488</v>
      </c>
      <c r="C4821" s="3" t="s">
        <v>1849</v>
      </c>
      <c r="D4821" s="3">
        <v>5500.0024400000002</v>
      </c>
      <c r="E4821" s="3" t="s">
        <v>1849</v>
      </c>
    </row>
    <row r="4822" spans="1:5" x14ac:dyDescent="0.3">
      <c r="A4822" s="3">
        <v>482</v>
      </c>
      <c r="B4822" s="3">
        <v>11000.00488</v>
      </c>
      <c r="C4822" s="3" t="s">
        <v>1849</v>
      </c>
      <c r="D4822" s="3">
        <v>5500.0024400000002</v>
      </c>
      <c r="E4822" s="3" t="s">
        <v>1849</v>
      </c>
    </row>
    <row r="4823" spans="1:5" x14ac:dyDescent="0.3">
      <c r="A4823" s="3">
        <v>482.1</v>
      </c>
      <c r="B4823" s="3">
        <v>11000.00488</v>
      </c>
      <c r="C4823" s="3" t="s">
        <v>1849</v>
      </c>
      <c r="D4823" s="3">
        <v>5500.0024400000002</v>
      </c>
      <c r="E4823" s="3" t="s">
        <v>1849</v>
      </c>
    </row>
    <row r="4824" spans="1:5" x14ac:dyDescent="0.3">
      <c r="A4824" s="3">
        <v>482.2</v>
      </c>
      <c r="B4824" s="3">
        <v>11000.00488</v>
      </c>
      <c r="C4824" s="3" t="s">
        <v>1849</v>
      </c>
      <c r="D4824" s="3">
        <v>5500.0024400000002</v>
      </c>
      <c r="E4824" s="3" t="s">
        <v>1849</v>
      </c>
    </row>
    <row r="4825" spans="1:5" x14ac:dyDescent="0.3">
      <c r="A4825" s="3">
        <v>482.39699999999999</v>
      </c>
      <c r="B4825" s="3">
        <v>11000.00488</v>
      </c>
      <c r="C4825" s="3" t="s">
        <v>1849</v>
      </c>
      <c r="D4825" s="3">
        <v>5500.0024400000002</v>
      </c>
      <c r="E4825" s="3" t="s">
        <v>1849</v>
      </c>
    </row>
    <row r="4826" spans="1:5" x14ac:dyDescent="0.3">
      <c r="A4826" s="3">
        <v>482.416</v>
      </c>
      <c r="B4826" s="3">
        <v>11000.00488</v>
      </c>
      <c r="C4826" s="3" t="s">
        <v>1849</v>
      </c>
      <c r="D4826" s="3">
        <v>5500.0024400000002</v>
      </c>
      <c r="E4826" s="3" t="s">
        <v>1849</v>
      </c>
    </row>
    <row r="4827" spans="1:5" x14ac:dyDescent="0.3">
      <c r="A4827" s="3">
        <v>482.5</v>
      </c>
      <c r="B4827" s="3">
        <v>11000.00488</v>
      </c>
      <c r="C4827" s="3" t="s">
        <v>1849</v>
      </c>
      <c r="D4827" s="3">
        <v>5500.0024400000002</v>
      </c>
      <c r="E4827" s="3" t="s">
        <v>1849</v>
      </c>
    </row>
    <row r="4828" spans="1:5" x14ac:dyDescent="0.3">
      <c r="A4828" s="3">
        <v>482.6</v>
      </c>
      <c r="B4828" s="3">
        <v>11000.00488</v>
      </c>
      <c r="C4828" s="3" t="s">
        <v>1849</v>
      </c>
      <c r="D4828" s="3">
        <v>5500.0024400000002</v>
      </c>
      <c r="E4828" s="3" t="s">
        <v>1849</v>
      </c>
    </row>
    <row r="4829" spans="1:5" x14ac:dyDescent="0.3">
      <c r="A4829" s="3">
        <v>482.7</v>
      </c>
      <c r="B4829" s="3">
        <v>11000.00488</v>
      </c>
      <c r="C4829" s="3" t="s">
        <v>1849</v>
      </c>
      <c r="D4829" s="3">
        <v>5500.0024400000002</v>
      </c>
      <c r="E4829" s="3" t="s">
        <v>1849</v>
      </c>
    </row>
    <row r="4830" spans="1:5" x14ac:dyDescent="0.3">
      <c r="A4830" s="3">
        <v>482.8</v>
      </c>
      <c r="B4830" s="3">
        <v>11000.00488</v>
      </c>
      <c r="C4830" s="3" t="s">
        <v>1849</v>
      </c>
      <c r="D4830" s="3">
        <v>5500.0024400000002</v>
      </c>
      <c r="E4830" s="3" t="s">
        <v>1849</v>
      </c>
    </row>
    <row r="4831" spans="1:5" x14ac:dyDescent="0.3">
      <c r="A4831" s="3">
        <v>482.9</v>
      </c>
      <c r="B4831" s="3">
        <v>11000.00488</v>
      </c>
      <c r="C4831" s="3" t="s">
        <v>1849</v>
      </c>
      <c r="D4831" s="3">
        <v>5500.0024400000002</v>
      </c>
      <c r="E4831" s="3" t="s">
        <v>1849</v>
      </c>
    </row>
    <row r="4832" spans="1:5" x14ac:dyDescent="0.3">
      <c r="A4832" s="3">
        <v>483</v>
      </c>
      <c r="B4832" s="3">
        <v>11000.00488</v>
      </c>
      <c r="C4832" s="3" t="s">
        <v>1849</v>
      </c>
      <c r="D4832" s="3">
        <v>5500.0024400000002</v>
      </c>
      <c r="E4832" s="3" t="s">
        <v>1849</v>
      </c>
    </row>
    <row r="4833" spans="1:5" x14ac:dyDescent="0.3">
      <c r="A4833" s="3">
        <v>483.12700000000001</v>
      </c>
      <c r="B4833" s="3">
        <v>11000.00488</v>
      </c>
      <c r="C4833" s="3" t="s">
        <v>1849</v>
      </c>
      <c r="D4833" s="3">
        <v>5500.0024400000002</v>
      </c>
      <c r="E4833" s="3" t="s">
        <v>1849</v>
      </c>
    </row>
    <row r="4834" spans="1:5" x14ac:dyDescent="0.3">
      <c r="A4834" s="3">
        <v>483.2</v>
      </c>
      <c r="B4834" s="3">
        <v>11000.00488</v>
      </c>
      <c r="C4834" s="3" t="s">
        <v>1849</v>
      </c>
      <c r="D4834" s="3">
        <v>5500.0024400000002</v>
      </c>
      <c r="E4834" s="3" t="s">
        <v>1849</v>
      </c>
    </row>
    <row r="4835" spans="1:5" x14ac:dyDescent="0.3">
      <c r="A4835" s="3">
        <v>483.3</v>
      </c>
      <c r="B4835" s="3">
        <v>11000.00488</v>
      </c>
      <c r="C4835" s="3" t="s">
        <v>1849</v>
      </c>
      <c r="D4835" s="3">
        <v>5500.0024400000002</v>
      </c>
      <c r="E4835" s="3" t="s">
        <v>1849</v>
      </c>
    </row>
    <row r="4836" spans="1:5" x14ac:dyDescent="0.3">
      <c r="A4836" s="3">
        <v>483.4</v>
      </c>
      <c r="B4836" s="3">
        <v>11000.00488</v>
      </c>
      <c r="C4836" s="3" t="s">
        <v>1849</v>
      </c>
      <c r="D4836" s="3">
        <v>5500.0024400000002</v>
      </c>
      <c r="E4836" s="3" t="s">
        <v>1849</v>
      </c>
    </row>
    <row r="4837" spans="1:5" x14ac:dyDescent="0.3">
      <c r="A4837" s="3">
        <v>483.5</v>
      </c>
      <c r="B4837" s="3">
        <v>11000.00488</v>
      </c>
      <c r="C4837" s="3" t="s">
        <v>1849</v>
      </c>
      <c r="D4837" s="3">
        <v>5500.0024400000002</v>
      </c>
      <c r="E4837" s="3" t="s">
        <v>1849</v>
      </c>
    </row>
    <row r="4838" spans="1:5" x14ac:dyDescent="0.3">
      <c r="A4838" s="3">
        <v>483.6</v>
      </c>
      <c r="B4838" s="3">
        <v>11000.00488</v>
      </c>
      <c r="C4838" s="3" t="s">
        <v>1849</v>
      </c>
      <c r="D4838" s="3">
        <v>5500.0024400000002</v>
      </c>
      <c r="E4838" s="3" t="s">
        <v>1849</v>
      </c>
    </row>
    <row r="4839" spans="1:5" x14ac:dyDescent="0.3">
      <c r="A4839" s="3">
        <v>483.7</v>
      </c>
      <c r="B4839" s="3">
        <v>11000.00488</v>
      </c>
      <c r="C4839" s="3" t="s">
        <v>1849</v>
      </c>
      <c r="D4839" s="3">
        <v>5500.0024400000002</v>
      </c>
      <c r="E4839" s="3" t="s">
        <v>1849</v>
      </c>
    </row>
    <row r="4840" spans="1:5" x14ac:dyDescent="0.3">
      <c r="A4840" s="3">
        <v>483.8</v>
      </c>
      <c r="B4840" s="3">
        <v>11000.00488</v>
      </c>
      <c r="C4840" s="3" t="s">
        <v>1849</v>
      </c>
      <c r="D4840" s="3">
        <v>5500.0024400000002</v>
      </c>
      <c r="E4840" s="3" t="s">
        <v>1849</v>
      </c>
    </row>
    <row r="4841" spans="1:5" x14ac:dyDescent="0.3">
      <c r="A4841" s="3">
        <v>483.9</v>
      </c>
      <c r="B4841" s="3">
        <v>11000.00488</v>
      </c>
      <c r="C4841" s="3" t="s">
        <v>1849</v>
      </c>
      <c r="D4841" s="3">
        <v>5500.0024400000002</v>
      </c>
      <c r="E4841" s="3" t="s">
        <v>1849</v>
      </c>
    </row>
    <row r="4842" spans="1:5" x14ac:dyDescent="0.3">
      <c r="A4842" s="3">
        <v>484</v>
      </c>
      <c r="B4842" s="3">
        <v>11000.00488</v>
      </c>
      <c r="C4842" s="3" t="s">
        <v>1849</v>
      </c>
      <c r="D4842" s="3">
        <v>5500.0024400000002</v>
      </c>
      <c r="E4842" s="3" t="s">
        <v>1849</v>
      </c>
    </row>
    <row r="4843" spans="1:5" x14ac:dyDescent="0.3">
      <c r="A4843" s="3">
        <v>484.1</v>
      </c>
      <c r="B4843" s="3">
        <v>11000.00488</v>
      </c>
      <c r="C4843" s="3" t="s">
        <v>1849</v>
      </c>
      <c r="D4843" s="3">
        <v>5500.0024400000002</v>
      </c>
      <c r="E4843" s="3" t="s">
        <v>1849</v>
      </c>
    </row>
    <row r="4844" spans="1:5" x14ac:dyDescent="0.3">
      <c r="A4844" s="3">
        <v>484.2</v>
      </c>
      <c r="B4844" s="3">
        <v>11000.00488</v>
      </c>
      <c r="C4844" s="3" t="s">
        <v>1849</v>
      </c>
      <c r="D4844" s="3">
        <v>5500.0024400000002</v>
      </c>
      <c r="E4844" s="3" t="s">
        <v>1849</v>
      </c>
    </row>
    <row r="4845" spans="1:5" x14ac:dyDescent="0.3">
      <c r="A4845" s="3">
        <v>484.3</v>
      </c>
      <c r="B4845" s="3">
        <v>11000.00488</v>
      </c>
      <c r="C4845" s="3" t="s">
        <v>1849</v>
      </c>
      <c r="D4845" s="3">
        <v>5500.0024400000002</v>
      </c>
      <c r="E4845" s="3" t="s">
        <v>1849</v>
      </c>
    </row>
    <row r="4846" spans="1:5" x14ac:dyDescent="0.3">
      <c r="A4846" s="3">
        <v>484.4</v>
      </c>
      <c r="B4846" s="3">
        <v>11000.00488</v>
      </c>
      <c r="C4846" s="3" t="s">
        <v>1849</v>
      </c>
      <c r="D4846" s="3">
        <v>5500.0024400000002</v>
      </c>
      <c r="E4846" s="3" t="s">
        <v>1849</v>
      </c>
    </row>
    <row r="4847" spans="1:5" x14ac:dyDescent="0.3">
      <c r="A4847" s="3">
        <v>484.5</v>
      </c>
      <c r="B4847" s="3">
        <v>11000.00488</v>
      </c>
      <c r="C4847" s="3" t="s">
        <v>1849</v>
      </c>
      <c r="D4847" s="3">
        <v>5500.0024400000002</v>
      </c>
      <c r="E4847" s="3" t="s">
        <v>1849</v>
      </c>
    </row>
    <row r="4848" spans="1:5" x14ac:dyDescent="0.3">
      <c r="A4848" s="3">
        <v>484.601</v>
      </c>
      <c r="B4848" s="3">
        <v>11000.00488</v>
      </c>
      <c r="C4848" s="3" t="s">
        <v>1849</v>
      </c>
      <c r="D4848" s="3">
        <v>5500.0024400000002</v>
      </c>
      <c r="E4848" s="3" t="s">
        <v>1849</v>
      </c>
    </row>
    <row r="4849" spans="1:5" x14ac:dyDescent="0.3">
      <c r="A4849" s="3">
        <v>484.7</v>
      </c>
      <c r="B4849" s="3">
        <v>11000.00488</v>
      </c>
      <c r="C4849" s="3" t="s">
        <v>1849</v>
      </c>
      <c r="D4849" s="3">
        <v>5500.0024400000002</v>
      </c>
      <c r="E4849" s="3" t="s">
        <v>1849</v>
      </c>
    </row>
    <row r="4850" spans="1:5" x14ac:dyDescent="0.3">
      <c r="A4850" s="3">
        <v>484.8</v>
      </c>
      <c r="B4850" s="3">
        <v>11000.00488</v>
      </c>
      <c r="C4850" s="3" t="s">
        <v>1849</v>
      </c>
      <c r="D4850" s="3">
        <v>5500.0024400000002</v>
      </c>
      <c r="E4850" s="3" t="s">
        <v>1849</v>
      </c>
    </row>
    <row r="4851" spans="1:5" x14ac:dyDescent="0.3">
      <c r="A4851" s="3">
        <v>484.9</v>
      </c>
      <c r="B4851" s="3">
        <v>11000.00488</v>
      </c>
      <c r="C4851" s="3" t="s">
        <v>1849</v>
      </c>
      <c r="D4851" s="3">
        <v>5500.0024400000002</v>
      </c>
      <c r="E4851" s="3" t="s">
        <v>1849</v>
      </c>
    </row>
    <row r="4852" spans="1:5" x14ac:dyDescent="0.3">
      <c r="A4852" s="3">
        <v>485</v>
      </c>
      <c r="B4852" s="3">
        <v>11000.00488</v>
      </c>
      <c r="C4852" s="3" t="s">
        <v>1849</v>
      </c>
      <c r="D4852" s="3">
        <v>5500.0024400000002</v>
      </c>
      <c r="E4852" s="3" t="s">
        <v>1849</v>
      </c>
    </row>
    <row r="4853" spans="1:5" x14ac:dyDescent="0.3">
      <c r="A4853" s="3">
        <v>485.1</v>
      </c>
      <c r="B4853" s="3">
        <v>11000.00488</v>
      </c>
      <c r="C4853" s="3" t="s">
        <v>1849</v>
      </c>
      <c r="D4853" s="3">
        <v>5500.0024400000002</v>
      </c>
      <c r="E4853" s="3" t="s">
        <v>1849</v>
      </c>
    </row>
    <row r="4854" spans="1:5" x14ac:dyDescent="0.3">
      <c r="A4854" s="3">
        <v>485.2</v>
      </c>
      <c r="B4854" s="3">
        <v>11000.00488</v>
      </c>
      <c r="C4854" s="3" t="s">
        <v>1849</v>
      </c>
      <c r="D4854" s="3">
        <v>5500.0024400000002</v>
      </c>
      <c r="E4854" s="3" t="s">
        <v>1849</v>
      </c>
    </row>
    <row r="4855" spans="1:5" x14ac:dyDescent="0.3">
      <c r="A4855" s="3">
        <v>485.3</v>
      </c>
      <c r="B4855" s="3">
        <v>11000.00488</v>
      </c>
      <c r="C4855" s="3" t="s">
        <v>1849</v>
      </c>
      <c r="D4855" s="3">
        <v>5500.0024400000002</v>
      </c>
      <c r="E4855" s="3" t="s">
        <v>1849</v>
      </c>
    </row>
    <row r="4856" spans="1:5" x14ac:dyDescent="0.3">
      <c r="A4856" s="3">
        <v>485.4</v>
      </c>
      <c r="B4856" s="3">
        <v>11000.00488</v>
      </c>
      <c r="C4856" s="3" t="s">
        <v>1849</v>
      </c>
      <c r="D4856" s="3">
        <v>5500.0024400000002</v>
      </c>
      <c r="E4856" s="3" t="s">
        <v>1849</v>
      </c>
    </row>
    <row r="4857" spans="1:5" x14ac:dyDescent="0.3">
      <c r="A4857" s="3">
        <v>485.5</v>
      </c>
      <c r="B4857" s="3">
        <v>11000.00488</v>
      </c>
      <c r="C4857" s="3" t="s">
        <v>1849</v>
      </c>
      <c r="D4857" s="3">
        <v>5500.0024400000002</v>
      </c>
      <c r="E4857" s="3" t="s">
        <v>1849</v>
      </c>
    </row>
    <row r="4858" spans="1:5" x14ac:dyDescent="0.3">
      <c r="A4858" s="3">
        <v>485.6</v>
      </c>
      <c r="B4858" s="3">
        <v>11000.00488</v>
      </c>
      <c r="C4858" s="3" t="s">
        <v>1849</v>
      </c>
      <c r="D4858" s="3">
        <v>5500.0024400000002</v>
      </c>
      <c r="E4858" s="3" t="s">
        <v>1849</v>
      </c>
    </row>
    <row r="4859" spans="1:5" x14ac:dyDescent="0.3">
      <c r="A4859" s="3">
        <v>485.7</v>
      </c>
      <c r="B4859" s="3">
        <v>11000.00488</v>
      </c>
      <c r="C4859" s="3" t="s">
        <v>1849</v>
      </c>
      <c r="D4859" s="3">
        <v>5500.0024400000002</v>
      </c>
      <c r="E4859" s="3" t="s">
        <v>1849</v>
      </c>
    </row>
    <row r="4860" spans="1:5" x14ac:dyDescent="0.3">
      <c r="A4860" s="3">
        <v>485.80099999999999</v>
      </c>
      <c r="B4860" s="3">
        <v>11000.00488</v>
      </c>
      <c r="C4860" s="3" t="s">
        <v>1849</v>
      </c>
      <c r="D4860" s="3">
        <v>5500.0024400000002</v>
      </c>
      <c r="E4860" s="3" t="s">
        <v>1849</v>
      </c>
    </row>
    <row r="4861" spans="1:5" x14ac:dyDescent="0.3">
      <c r="A4861" s="3">
        <v>485.90100000000001</v>
      </c>
      <c r="B4861" s="3">
        <v>11000.00488</v>
      </c>
      <c r="C4861" s="3" t="s">
        <v>1849</v>
      </c>
      <c r="D4861" s="3">
        <v>5500.0024400000002</v>
      </c>
      <c r="E4861" s="3" t="s">
        <v>1849</v>
      </c>
    </row>
    <row r="4862" spans="1:5" x14ac:dyDescent="0.3">
      <c r="A4862" s="3">
        <v>486</v>
      </c>
      <c r="B4862" s="3">
        <v>11000.00488</v>
      </c>
      <c r="C4862" s="3" t="s">
        <v>1849</v>
      </c>
      <c r="D4862" s="3">
        <v>5500.0024400000002</v>
      </c>
      <c r="E4862" s="3" t="s">
        <v>1849</v>
      </c>
    </row>
    <row r="4863" spans="1:5" x14ac:dyDescent="0.3">
      <c r="A4863" s="3">
        <v>486.1</v>
      </c>
      <c r="B4863" s="3">
        <v>11000.00488</v>
      </c>
      <c r="C4863" s="3" t="s">
        <v>1849</v>
      </c>
      <c r="D4863" s="3">
        <v>5500.0024400000002</v>
      </c>
      <c r="E4863" s="3" t="s">
        <v>1849</v>
      </c>
    </row>
    <row r="4864" spans="1:5" x14ac:dyDescent="0.3">
      <c r="A4864" s="3">
        <v>486.202</v>
      </c>
      <c r="B4864" s="3">
        <v>11000.00488</v>
      </c>
      <c r="C4864" s="3" t="s">
        <v>1849</v>
      </c>
      <c r="D4864" s="3">
        <v>5500.0024400000002</v>
      </c>
      <c r="E4864" s="3" t="s">
        <v>1849</v>
      </c>
    </row>
    <row r="4865" spans="1:5" x14ac:dyDescent="0.3">
      <c r="A4865" s="3">
        <v>486.3</v>
      </c>
      <c r="B4865" s="3">
        <v>11000.00488</v>
      </c>
      <c r="C4865" s="3" t="s">
        <v>1849</v>
      </c>
      <c r="D4865" s="3">
        <v>5500.0024400000002</v>
      </c>
      <c r="E4865" s="3" t="s">
        <v>1849</v>
      </c>
    </row>
    <row r="4866" spans="1:5" x14ac:dyDescent="0.3">
      <c r="A4866" s="3">
        <v>486.4</v>
      </c>
      <c r="B4866" s="3">
        <v>11000.00488</v>
      </c>
      <c r="C4866" s="3" t="s">
        <v>1849</v>
      </c>
      <c r="D4866" s="3">
        <v>5500.0024400000002</v>
      </c>
      <c r="E4866" s="3" t="s">
        <v>1849</v>
      </c>
    </row>
    <row r="4867" spans="1:5" x14ac:dyDescent="0.3">
      <c r="A4867" s="3">
        <v>486.50099999999998</v>
      </c>
      <c r="B4867" s="3">
        <v>11000.00488</v>
      </c>
      <c r="C4867" s="3" t="s">
        <v>1849</v>
      </c>
      <c r="D4867" s="3">
        <v>5500.0024400000002</v>
      </c>
      <c r="E4867" s="3" t="s">
        <v>1849</v>
      </c>
    </row>
    <row r="4868" spans="1:5" x14ac:dyDescent="0.3">
      <c r="A4868" s="3">
        <v>486.63499999999999</v>
      </c>
      <c r="B4868" s="3">
        <v>11000.00488</v>
      </c>
      <c r="C4868" s="3" t="s">
        <v>1849</v>
      </c>
      <c r="D4868" s="3">
        <v>5500.0024400000002</v>
      </c>
      <c r="E4868" s="3" t="s">
        <v>1849</v>
      </c>
    </row>
    <row r="4869" spans="1:5" x14ac:dyDescent="0.3">
      <c r="A4869" s="3">
        <v>486.70100000000002</v>
      </c>
      <c r="B4869" s="3">
        <v>11000.00488</v>
      </c>
      <c r="C4869" s="3" t="s">
        <v>1849</v>
      </c>
      <c r="D4869" s="3">
        <v>5500.0024400000002</v>
      </c>
      <c r="E4869" s="3" t="s">
        <v>1849</v>
      </c>
    </row>
    <row r="4870" spans="1:5" x14ac:dyDescent="0.3">
      <c r="A4870" s="3">
        <v>486.8</v>
      </c>
      <c r="B4870" s="3">
        <v>11000.00488</v>
      </c>
      <c r="C4870" s="3" t="s">
        <v>1849</v>
      </c>
      <c r="D4870" s="3">
        <v>5500.0024400000002</v>
      </c>
      <c r="E4870" s="3" t="s">
        <v>1849</v>
      </c>
    </row>
    <row r="4871" spans="1:5" x14ac:dyDescent="0.3">
      <c r="A4871" s="3">
        <v>486.9</v>
      </c>
      <c r="B4871" s="3">
        <v>11000.00488</v>
      </c>
      <c r="C4871" s="3" t="s">
        <v>1849</v>
      </c>
      <c r="D4871" s="3">
        <v>5500.0024400000002</v>
      </c>
      <c r="E4871" s="3" t="s">
        <v>1849</v>
      </c>
    </row>
    <row r="4872" spans="1:5" x14ac:dyDescent="0.3">
      <c r="A4872" s="3">
        <v>487</v>
      </c>
      <c r="B4872" s="3">
        <v>11000.00488</v>
      </c>
      <c r="C4872" s="3" t="s">
        <v>1849</v>
      </c>
      <c r="D4872" s="3">
        <v>5500.0024400000002</v>
      </c>
      <c r="E4872" s="3" t="s">
        <v>1849</v>
      </c>
    </row>
    <row r="4873" spans="1:5" x14ac:dyDescent="0.3">
      <c r="A4873" s="3">
        <v>487.1</v>
      </c>
      <c r="B4873" s="3">
        <v>11000.00488</v>
      </c>
      <c r="C4873" s="3" t="s">
        <v>1849</v>
      </c>
      <c r="D4873" s="3">
        <v>5500.0024400000002</v>
      </c>
      <c r="E4873" s="3" t="s">
        <v>1849</v>
      </c>
    </row>
    <row r="4874" spans="1:5" x14ac:dyDescent="0.3">
      <c r="A4874" s="3">
        <v>487.202</v>
      </c>
      <c r="B4874" s="3">
        <v>11000.00488</v>
      </c>
      <c r="C4874" s="3" t="s">
        <v>1849</v>
      </c>
      <c r="D4874" s="3">
        <v>5500.0024400000002</v>
      </c>
      <c r="E4874" s="3" t="s">
        <v>1849</v>
      </c>
    </row>
    <row r="4875" spans="1:5" x14ac:dyDescent="0.3">
      <c r="A4875" s="3">
        <v>487.3</v>
      </c>
      <c r="B4875" s="3">
        <v>11000.00488</v>
      </c>
      <c r="C4875" s="3" t="s">
        <v>1849</v>
      </c>
      <c r="D4875" s="3">
        <v>5500.0024400000002</v>
      </c>
      <c r="E4875" s="3" t="s">
        <v>1849</v>
      </c>
    </row>
    <row r="4876" spans="1:5" x14ac:dyDescent="0.3">
      <c r="A4876" s="3">
        <v>487.4</v>
      </c>
      <c r="B4876" s="3">
        <v>11000.00488</v>
      </c>
      <c r="C4876" s="3" t="s">
        <v>1849</v>
      </c>
      <c r="D4876" s="3">
        <v>5500.0024400000002</v>
      </c>
      <c r="E4876" s="3" t="s">
        <v>1849</v>
      </c>
    </row>
    <row r="4877" spans="1:5" x14ac:dyDescent="0.3">
      <c r="A4877" s="3">
        <v>487.50099999999998</v>
      </c>
      <c r="B4877" s="3">
        <v>11000.00488</v>
      </c>
      <c r="C4877" s="3" t="s">
        <v>1849</v>
      </c>
      <c r="D4877" s="3">
        <v>5500.0024400000002</v>
      </c>
      <c r="E4877" s="3" t="s">
        <v>1849</v>
      </c>
    </row>
    <row r="4878" spans="1:5" x14ac:dyDescent="0.3">
      <c r="A4878" s="3">
        <v>487.6</v>
      </c>
      <c r="B4878" s="3">
        <v>11000.00488</v>
      </c>
      <c r="C4878" s="3" t="s">
        <v>1849</v>
      </c>
      <c r="D4878" s="3">
        <v>5500.0024400000002</v>
      </c>
      <c r="E4878" s="3" t="s">
        <v>1849</v>
      </c>
    </row>
    <row r="4879" spans="1:5" x14ac:dyDescent="0.3">
      <c r="A4879" s="3">
        <v>487.7</v>
      </c>
      <c r="B4879" s="3">
        <v>11000.00488</v>
      </c>
      <c r="C4879" s="3" t="s">
        <v>1849</v>
      </c>
      <c r="D4879" s="3">
        <v>5500.0024400000002</v>
      </c>
      <c r="E4879" s="3" t="s">
        <v>1849</v>
      </c>
    </row>
    <row r="4880" spans="1:5" x14ac:dyDescent="0.3">
      <c r="A4880" s="3">
        <v>487.8</v>
      </c>
      <c r="B4880" s="3">
        <v>11000.00488</v>
      </c>
      <c r="C4880" s="3" t="s">
        <v>1849</v>
      </c>
      <c r="D4880" s="3">
        <v>5500.0024400000002</v>
      </c>
      <c r="E4880" s="3" t="s">
        <v>1849</v>
      </c>
    </row>
    <row r="4881" spans="1:5" x14ac:dyDescent="0.3">
      <c r="A4881" s="3">
        <v>487.9</v>
      </c>
      <c r="B4881" s="3">
        <v>11000.00488</v>
      </c>
      <c r="C4881" s="3" t="s">
        <v>1849</v>
      </c>
      <c r="D4881" s="3">
        <v>5500.0024400000002</v>
      </c>
      <c r="E4881" s="3" t="s">
        <v>1849</v>
      </c>
    </row>
    <row r="4882" spans="1:5" x14ac:dyDescent="0.3">
      <c r="A4882" s="3">
        <v>488.01</v>
      </c>
      <c r="B4882" s="3">
        <v>11000.00488</v>
      </c>
      <c r="C4882" s="3" t="s">
        <v>1849</v>
      </c>
      <c r="D4882" s="3">
        <v>5500.0024400000002</v>
      </c>
      <c r="E4882" s="3" t="s">
        <v>1849</v>
      </c>
    </row>
    <row r="4883" spans="1:5" x14ac:dyDescent="0.3">
      <c r="A4883" s="3">
        <v>488.101</v>
      </c>
      <c r="B4883" s="3">
        <v>11000.00488</v>
      </c>
      <c r="C4883" s="3" t="s">
        <v>1849</v>
      </c>
      <c r="D4883" s="3">
        <v>5500.0024400000002</v>
      </c>
      <c r="E4883" s="3" t="s">
        <v>1849</v>
      </c>
    </row>
    <row r="4884" spans="1:5" x14ac:dyDescent="0.3">
      <c r="A4884" s="3">
        <v>488.2</v>
      </c>
      <c r="B4884" s="3">
        <v>11000.00488</v>
      </c>
      <c r="C4884" s="3" t="s">
        <v>1849</v>
      </c>
      <c r="D4884" s="3">
        <v>5500.0024400000002</v>
      </c>
      <c r="E4884" s="3" t="s">
        <v>1849</v>
      </c>
    </row>
    <row r="4885" spans="1:5" x14ac:dyDescent="0.3">
      <c r="A4885" s="3">
        <v>488.37799999999999</v>
      </c>
      <c r="B4885" s="3">
        <v>11000.00488</v>
      </c>
      <c r="C4885" s="3" t="s">
        <v>1849</v>
      </c>
      <c r="D4885" s="3">
        <v>5500.0024400000002</v>
      </c>
      <c r="E4885" s="3" t="s">
        <v>1849</v>
      </c>
    </row>
    <row r="4886" spans="1:5" x14ac:dyDescent="0.3">
      <c r="A4886" s="3">
        <v>488.4</v>
      </c>
      <c r="B4886" s="3">
        <v>11000.00488</v>
      </c>
      <c r="C4886" s="3" t="s">
        <v>1849</v>
      </c>
      <c r="D4886" s="3">
        <v>5500.0024400000002</v>
      </c>
      <c r="E4886" s="3" t="s">
        <v>1849</v>
      </c>
    </row>
    <row r="4887" spans="1:5" x14ac:dyDescent="0.3">
      <c r="A4887" s="3">
        <v>488.50099999999998</v>
      </c>
      <c r="B4887" s="3">
        <v>11000.00488</v>
      </c>
      <c r="C4887" s="3" t="s">
        <v>1849</v>
      </c>
      <c r="D4887" s="3">
        <v>5500.0024400000002</v>
      </c>
      <c r="E4887" s="3" t="s">
        <v>1849</v>
      </c>
    </row>
    <row r="4888" spans="1:5" x14ac:dyDescent="0.3">
      <c r="A4888" s="3">
        <v>488.6</v>
      </c>
      <c r="B4888" s="3">
        <v>11000.00488</v>
      </c>
      <c r="C4888" s="3" t="s">
        <v>1849</v>
      </c>
      <c r="D4888" s="3">
        <v>5500.0024400000002</v>
      </c>
      <c r="E4888" s="3" t="s">
        <v>1849</v>
      </c>
    </row>
    <row r="4889" spans="1:5" x14ac:dyDescent="0.3">
      <c r="A4889" s="3">
        <v>488.7</v>
      </c>
      <c r="B4889" s="3">
        <v>11000.00488</v>
      </c>
      <c r="C4889" s="3" t="s">
        <v>1849</v>
      </c>
      <c r="D4889" s="3">
        <v>5500.0024400000002</v>
      </c>
      <c r="E4889" s="3" t="s">
        <v>1849</v>
      </c>
    </row>
    <row r="4890" spans="1:5" x14ac:dyDescent="0.3">
      <c r="A4890" s="3">
        <v>488.8</v>
      </c>
      <c r="B4890" s="3">
        <v>11000.00488</v>
      </c>
      <c r="C4890" s="3" t="s">
        <v>1849</v>
      </c>
      <c r="D4890" s="3">
        <v>5500.0024400000002</v>
      </c>
      <c r="E4890" s="3" t="s">
        <v>1849</v>
      </c>
    </row>
    <row r="4891" spans="1:5" x14ac:dyDescent="0.3">
      <c r="A4891" s="3">
        <v>488.94600000000003</v>
      </c>
      <c r="B4891" s="3">
        <v>11000.00488</v>
      </c>
      <c r="C4891" s="3" t="s">
        <v>1849</v>
      </c>
      <c r="D4891" s="3">
        <v>5500.0024400000002</v>
      </c>
      <c r="E4891" s="3" t="s">
        <v>1849</v>
      </c>
    </row>
    <row r="4892" spans="1:5" x14ac:dyDescent="0.3">
      <c r="A4892" s="3">
        <v>489</v>
      </c>
      <c r="B4892" s="3">
        <v>11000.00488</v>
      </c>
      <c r="C4892" s="3" t="s">
        <v>1849</v>
      </c>
      <c r="D4892" s="3">
        <v>5500.0024400000002</v>
      </c>
      <c r="E4892" s="3" t="s">
        <v>1849</v>
      </c>
    </row>
    <row r="4893" spans="1:5" x14ac:dyDescent="0.3">
      <c r="A4893" s="3">
        <v>489.1</v>
      </c>
      <c r="B4893" s="3">
        <v>11000.00488</v>
      </c>
      <c r="C4893" s="3" t="s">
        <v>1849</v>
      </c>
      <c r="D4893" s="3">
        <v>5500.0024400000002</v>
      </c>
      <c r="E4893" s="3" t="s">
        <v>1849</v>
      </c>
    </row>
    <row r="4894" spans="1:5" x14ac:dyDescent="0.3">
      <c r="A4894" s="3">
        <v>489.2</v>
      </c>
      <c r="B4894" s="3">
        <v>11000.00488</v>
      </c>
      <c r="C4894" s="3" t="s">
        <v>1849</v>
      </c>
      <c r="D4894" s="3">
        <v>5500.0024400000002</v>
      </c>
      <c r="E4894" s="3" t="s">
        <v>1849</v>
      </c>
    </row>
    <row r="4895" spans="1:5" x14ac:dyDescent="0.3">
      <c r="A4895" s="3">
        <v>489.3</v>
      </c>
      <c r="B4895" s="3">
        <v>11000.00488</v>
      </c>
      <c r="C4895" s="3" t="s">
        <v>1849</v>
      </c>
      <c r="D4895" s="3">
        <v>5500.0024400000002</v>
      </c>
      <c r="E4895" s="3" t="s">
        <v>1849</v>
      </c>
    </row>
    <row r="4896" spans="1:5" x14ac:dyDescent="0.3">
      <c r="A4896" s="3">
        <v>489.4</v>
      </c>
      <c r="B4896" s="3">
        <v>11000.00488</v>
      </c>
      <c r="C4896" s="3" t="s">
        <v>1849</v>
      </c>
      <c r="D4896" s="3">
        <v>5500.0024400000002</v>
      </c>
      <c r="E4896" s="3" t="s">
        <v>1849</v>
      </c>
    </row>
    <row r="4897" spans="1:5" x14ac:dyDescent="0.3">
      <c r="A4897" s="3">
        <v>489.5</v>
      </c>
      <c r="B4897" s="3">
        <v>11000.00488</v>
      </c>
      <c r="C4897" s="3" t="s">
        <v>1849</v>
      </c>
      <c r="D4897" s="3">
        <v>5500.0024400000002</v>
      </c>
      <c r="E4897" s="3" t="s">
        <v>1849</v>
      </c>
    </row>
    <row r="4898" spans="1:5" x14ac:dyDescent="0.3">
      <c r="A4898" s="3">
        <v>489.6</v>
      </c>
      <c r="B4898" s="3">
        <v>11000.00488</v>
      </c>
      <c r="C4898" s="3" t="s">
        <v>1849</v>
      </c>
      <c r="D4898" s="3">
        <v>5500.0024400000002</v>
      </c>
      <c r="E4898" s="3" t="s">
        <v>1849</v>
      </c>
    </row>
    <row r="4899" spans="1:5" x14ac:dyDescent="0.3">
      <c r="A4899" s="3">
        <v>489.7</v>
      </c>
      <c r="B4899" s="3">
        <v>11000.00488</v>
      </c>
      <c r="C4899" s="3" t="s">
        <v>1849</v>
      </c>
      <c r="D4899" s="3">
        <v>5500.0024400000002</v>
      </c>
      <c r="E4899" s="3" t="s">
        <v>1849</v>
      </c>
    </row>
    <row r="4900" spans="1:5" x14ac:dyDescent="0.3">
      <c r="A4900" s="3">
        <v>489.8</v>
      </c>
      <c r="B4900" s="3">
        <v>11000.00488</v>
      </c>
      <c r="C4900" s="3" t="s">
        <v>1849</v>
      </c>
      <c r="D4900" s="3">
        <v>5500.0024400000002</v>
      </c>
      <c r="E4900" s="3" t="s">
        <v>1849</v>
      </c>
    </row>
    <row r="4901" spans="1:5" x14ac:dyDescent="0.3">
      <c r="A4901" s="3">
        <v>489.9</v>
      </c>
      <c r="B4901" s="3">
        <v>11000.00488</v>
      </c>
      <c r="C4901" s="3" t="s">
        <v>1849</v>
      </c>
      <c r="D4901" s="3">
        <v>5500.0024400000002</v>
      </c>
      <c r="E4901" s="3" t="s">
        <v>1849</v>
      </c>
    </row>
    <row r="4902" spans="1:5" x14ac:dyDescent="0.3">
      <c r="A4902" s="3">
        <v>490</v>
      </c>
      <c r="B4902" s="3">
        <v>11000.00488</v>
      </c>
      <c r="C4902" s="3" t="s">
        <v>1849</v>
      </c>
      <c r="D4902" s="3">
        <v>5500.0024400000002</v>
      </c>
      <c r="E4902" s="3" t="s">
        <v>1849</v>
      </c>
    </row>
    <row r="4903" spans="1:5" x14ac:dyDescent="0.3">
      <c r="A4903" s="3">
        <v>490.1</v>
      </c>
      <c r="B4903" s="3">
        <v>11000.00488</v>
      </c>
      <c r="C4903" s="3" t="s">
        <v>1849</v>
      </c>
      <c r="D4903" s="3">
        <v>5500.0024400000002</v>
      </c>
      <c r="E4903" s="3" t="s">
        <v>1849</v>
      </c>
    </row>
    <row r="4904" spans="1:5" x14ac:dyDescent="0.3">
      <c r="A4904" s="3">
        <v>490.2</v>
      </c>
      <c r="B4904" s="3">
        <v>11000.00488</v>
      </c>
      <c r="C4904" s="3" t="s">
        <v>1849</v>
      </c>
      <c r="D4904" s="3">
        <v>5500.0024400000002</v>
      </c>
      <c r="E4904" s="3" t="s">
        <v>1849</v>
      </c>
    </row>
    <row r="4905" spans="1:5" x14ac:dyDescent="0.3">
      <c r="A4905" s="3">
        <v>490.3</v>
      </c>
      <c r="B4905" s="3">
        <v>11000.00488</v>
      </c>
      <c r="C4905" s="3" t="s">
        <v>1849</v>
      </c>
      <c r="D4905" s="3">
        <v>5500.0024400000002</v>
      </c>
      <c r="E4905" s="3" t="s">
        <v>1849</v>
      </c>
    </row>
    <row r="4906" spans="1:5" x14ac:dyDescent="0.3">
      <c r="A4906" s="3">
        <v>490.40100000000001</v>
      </c>
      <c r="B4906" s="3">
        <v>11000.00488</v>
      </c>
      <c r="C4906" s="3" t="s">
        <v>1849</v>
      </c>
      <c r="D4906" s="3">
        <v>5500.0024400000002</v>
      </c>
      <c r="E4906" s="3" t="s">
        <v>1849</v>
      </c>
    </row>
    <row r="4907" spans="1:5" x14ac:dyDescent="0.3">
      <c r="A4907" s="3">
        <v>490.5</v>
      </c>
      <c r="B4907" s="3">
        <v>11000.00488</v>
      </c>
      <c r="C4907" s="3" t="s">
        <v>1849</v>
      </c>
      <c r="D4907" s="3">
        <v>5500.0024400000002</v>
      </c>
      <c r="E4907" s="3" t="s">
        <v>1849</v>
      </c>
    </row>
    <row r="4908" spans="1:5" x14ac:dyDescent="0.3">
      <c r="A4908" s="3">
        <v>490.6</v>
      </c>
      <c r="B4908" s="3">
        <v>11000.00488</v>
      </c>
      <c r="C4908" s="3" t="s">
        <v>1849</v>
      </c>
      <c r="D4908" s="3">
        <v>5500.0024400000002</v>
      </c>
      <c r="E4908" s="3" t="s">
        <v>1849</v>
      </c>
    </row>
    <row r="4909" spans="1:5" x14ac:dyDescent="0.3">
      <c r="A4909" s="3">
        <v>490.7</v>
      </c>
      <c r="B4909" s="3">
        <v>11000.00488</v>
      </c>
      <c r="C4909" s="3" t="s">
        <v>1849</v>
      </c>
      <c r="D4909" s="3">
        <v>5500.0024400000002</v>
      </c>
      <c r="E4909" s="3" t="s">
        <v>1849</v>
      </c>
    </row>
    <row r="4910" spans="1:5" x14ac:dyDescent="0.3">
      <c r="A4910" s="3">
        <v>490.8</v>
      </c>
      <c r="B4910" s="3">
        <v>11000.00488</v>
      </c>
      <c r="C4910" s="3" t="s">
        <v>1849</v>
      </c>
      <c r="D4910" s="3">
        <v>5500.0024400000002</v>
      </c>
      <c r="E4910" s="3" t="s">
        <v>1849</v>
      </c>
    </row>
    <row r="4911" spans="1:5" x14ac:dyDescent="0.3">
      <c r="A4911" s="3">
        <v>490.9</v>
      </c>
      <c r="B4911" s="3">
        <v>11000.00488</v>
      </c>
      <c r="C4911" s="3" t="s">
        <v>1849</v>
      </c>
      <c r="D4911" s="3">
        <v>5500.0024400000002</v>
      </c>
      <c r="E4911" s="3" t="s">
        <v>1849</v>
      </c>
    </row>
    <row r="4912" spans="1:5" x14ac:dyDescent="0.3">
      <c r="A4912" s="3">
        <v>491</v>
      </c>
      <c r="B4912" s="3">
        <v>11000.00488</v>
      </c>
      <c r="C4912" s="3" t="s">
        <v>1849</v>
      </c>
      <c r="D4912" s="3">
        <v>5500.0024400000002</v>
      </c>
      <c r="E4912" s="3" t="s">
        <v>1849</v>
      </c>
    </row>
    <row r="4913" spans="1:5" x14ac:dyDescent="0.3">
      <c r="A4913" s="3">
        <v>491.1</v>
      </c>
      <c r="B4913" s="3">
        <v>11000.00488</v>
      </c>
      <c r="C4913" s="3" t="s">
        <v>1849</v>
      </c>
      <c r="D4913" s="3">
        <v>5500.0024400000002</v>
      </c>
      <c r="E4913" s="3" t="s">
        <v>1849</v>
      </c>
    </row>
    <row r="4914" spans="1:5" x14ac:dyDescent="0.3">
      <c r="A4914" s="3">
        <v>491.2</v>
      </c>
      <c r="B4914" s="3">
        <v>11000.00488</v>
      </c>
      <c r="C4914" s="3" t="s">
        <v>1849</v>
      </c>
      <c r="D4914" s="3">
        <v>5500.0024400000002</v>
      </c>
      <c r="E4914" s="3" t="s">
        <v>1849</v>
      </c>
    </row>
    <row r="4915" spans="1:5" x14ac:dyDescent="0.3">
      <c r="A4915" s="3">
        <v>491.3</v>
      </c>
      <c r="B4915" s="3">
        <v>11000.00488</v>
      </c>
      <c r="C4915" s="3" t="s">
        <v>1849</v>
      </c>
      <c r="D4915" s="3">
        <v>5500.0024400000002</v>
      </c>
      <c r="E4915" s="3" t="s">
        <v>1849</v>
      </c>
    </row>
    <row r="4916" spans="1:5" x14ac:dyDescent="0.3">
      <c r="A4916" s="3">
        <v>491.4</v>
      </c>
      <c r="B4916" s="3">
        <v>11000.00488</v>
      </c>
      <c r="C4916" s="3" t="s">
        <v>1849</v>
      </c>
      <c r="D4916" s="3">
        <v>5500.0024400000002</v>
      </c>
      <c r="E4916" s="3" t="s">
        <v>1849</v>
      </c>
    </row>
    <row r="4917" spans="1:5" x14ac:dyDescent="0.3">
      <c r="A4917" s="3">
        <v>491.5</v>
      </c>
      <c r="B4917" s="3">
        <v>11000.00488</v>
      </c>
      <c r="C4917" s="3" t="s">
        <v>1849</v>
      </c>
      <c r="D4917" s="3">
        <v>5500.0024400000002</v>
      </c>
      <c r="E4917" s="3" t="s">
        <v>1849</v>
      </c>
    </row>
    <row r="4918" spans="1:5" x14ac:dyDescent="0.3">
      <c r="A4918" s="3">
        <v>491.6</v>
      </c>
      <c r="B4918" s="3">
        <v>11000.00488</v>
      </c>
      <c r="C4918" s="3" t="s">
        <v>1849</v>
      </c>
      <c r="D4918" s="3">
        <v>5500.0024400000002</v>
      </c>
      <c r="E4918" s="3" t="s">
        <v>1849</v>
      </c>
    </row>
    <row r="4919" spans="1:5" x14ac:dyDescent="0.3">
      <c r="A4919" s="3">
        <v>491.7</v>
      </c>
      <c r="B4919" s="3">
        <v>11000.00488</v>
      </c>
      <c r="C4919" s="3" t="s">
        <v>1849</v>
      </c>
      <c r="D4919" s="3">
        <v>5500.0024400000002</v>
      </c>
      <c r="E4919" s="3" t="s">
        <v>1849</v>
      </c>
    </row>
    <row r="4920" spans="1:5" x14ac:dyDescent="0.3">
      <c r="A4920" s="3">
        <v>491.8</v>
      </c>
      <c r="B4920" s="3">
        <v>11000.00488</v>
      </c>
      <c r="C4920" s="3" t="s">
        <v>1849</v>
      </c>
      <c r="D4920" s="3">
        <v>5500.0024400000002</v>
      </c>
      <c r="E4920" s="3" t="s">
        <v>1849</v>
      </c>
    </row>
    <row r="4921" spans="1:5" x14ac:dyDescent="0.3">
      <c r="A4921" s="3">
        <v>491.9</v>
      </c>
      <c r="B4921" s="3">
        <v>11000.00488</v>
      </c>
      <c r="C4921" s="3" t="s">
        <v>1849</v>
      </c>
      <c r="D4921" s="3">
        <v>5500.0024400000002</v>
      </c>
      <c r="E4921" s="3" t="s">
        <v>1849</v>
      </c>
    </row>
    <row r="4922" spans="1:5" x14ac:dyDescent="0.3">
      <c r="A4922" s="3">
        <v>492</v>
      </c>
      <c r="B4922" s="3">
        <v>11000.00488</v>
      </c>
      <c r="C4922" s="3" t="s">
        <v>1849</v>
      </c>
      <c r="D4922" s="3">
        <v>5500.0024400000002</v>
      </c>
      <c r="E4922" s="3" t="s">
        <v>1849</v>
      </c>
    </row>
    <row r="4923" spans="1:5" x14ac:dyDescent="0.3">
      <c r="A4923" s="3">
        <v>492.1</v>
      </c>
      <c r="B4923" s="3">
        <v>11000.00488</v>
      </c>
      <c r="C4923" s="3" t="s">
        <v>1849</v>
      </c>
      <c r="D4923" s="3">
        <v>5500.0024400000002</v>
      </c>
      <c r="E4923" s="3" t="s">
        <v>1849</v>
      </c>
    </row>
    <row r="4924" spans="1:5" x14ac:dyDescent="0.3">
      <c r="A4924" s="3">
        <v>492.2</v>
      </c>
      <c r="B4924" s="3">
        <v>11000.00488</v>
      </c>
      <c r="C4924" s="3" t="s">
        <v>1849</v>
      </c>
      <c r="D4924" s="3">
        <v>5500.0024400000002</v>
      </c>
      <c r="E4924" s="3" t="s">
        <v>1849</v>
      </c>
    </row>
    <row r="4925" spans="1:5" x14ac:dyDescent="0.3">
      <c r="A4925" s="3">
        <v>492.3</v>
      </c>
      <c r="B4925" s="3">
        <v>11000.00488</v>
      </c>
      <c r="C4925" s="3" t="s">
        <v>1849</v>
      </c>
      <c r="D4925" s="3">
        <v>5500.0024400000002</v>
      </c>
      <c r="E4925" s="3" t="s">
        <v>1849</v>
      </c>
    </row>
    <row r="4926" spans="1:5" x14ac:dyDescent="0.3">
      <c r="A4926" s="3">
        <v>492.4</v>
      </c>
      <c r="B4926" s="3">
        <v>11000.00488</v>
      </c>
      <c r="C4926" s="3" t="s">
        <v>1849</v>
      </c>
      <c r="D4926" s="3">
        <v>5500.0024400000002</v>
      </c>
      <c r="E4926" s="3" t="s">
        <v>1849</v>
      </c>
    </row>
    <row r="4927" spans="1:5" x14ac:dyDescent="0.3">
      <c r="A4927" s="3">
        <v>492.5</v>
      </c>
      <c r="B4927" s="3">
        <v>11000.00488</v>
      </c>
      <c r="C4927" s="3" t="s">
        <v>1849</v>
      </c>
      <c r="D4927" s="3">
        <v>5500.0024400000002</v>
      </c>
      <c r="E4927" s="3" t="s">
        <v>1849</v>
      </c>
    </row>
    <row r="4928" spans="1:5" x14ac:dyDescent="0.3">
      <c r="A4928" s="3">
        <v>492.6</v>
      </c>
      <c r="B4928" s="3">
        <v>11000.00488</v>
      </c>
      <c r="C4928" s="3" t="s">
        <v>1849</v>
      </c>
      <c r="D4928" s="3">
        <v>5500.0024400000002</v>
      </c>
      <c r="E4928" s="3" t="s">
        <v>1849</v>
      </c>
    </row>
    <row r="4929" spans="1:5" x14ac:dyDescent="0.3">
      <c r="A4929" s="3">
        <v>492.7</v>
      </c>
      <c r="B4929" s="3">
        <v>11000.00488</v>
      </c>
      <c r="C4929" s="3" t="s">
        <v>1849</v>
      </c>
      <c r="D4929" s="3">
        <v>5500.0024400000002</v>
      </c>
      <c r="E4929" s="3" t="s">
        <v>1849</v>
      </c>
    </row>
    <row r="4930" spans="1:5" x14ac:dyDescent="0.3">
      <c r="A4930" s="3">
        <v>492.8</v>
      </c>
      <c r="B4930" s="3">
        <v>11000.00488</v>
      </c>
      <c r="C4930" s="3" t="s">
        <v>1849</v>
      </c>
      <c r="D4930" s="3">
        <v>5500.0024400000002</v>
      </c>
      <c r="E4930" s="3" t="s">
        <v>1849</v>
      </c>
    </row>
    <row r="4931" spans="1:5" x14ac:dyDescent="0.3">
      <c r="A4931" s="3">
        <v>492.9</v>
      </c>
      <c r="B4931" s="3">
        <v>11000.00488</v>
      </c>
      <c r="C4931" s="3" t="s">
        <v>1849</v>
      </c>
      <c r="D4931" s="3">
        <v>5500.0024400000002</v>
      </c>
      <c r="E4931" s="3" t="s">
        <v>1849</v>
      </c>
    </row>
    <row r="4932" spans="1:5" x14ac:dyDescent="0.3">
      <c r="A4932" s="3">
        <v>493</v>
      </c>
      <c r="B4932" s="3">
        <v>11000.00488</v>
      </c>
      <c r="C4932" s="3" t="s">
        <v>1849</v>
      </c>
      <c r="D4932" s="3">
        <v>5500.0024400000002</v>
      </c>
      <c r="E4932" s="3" t="s">
        <v>1849</v>
      </c>
    </row>
    <row r="4933" spans="1:5" x14ac:dyDescent="0.3">
      <c r="A4933" s="3">
        <v>493.23899999999998</v>
      </c>
      <c r="B4933" s="3">
        <v>11000.00488</v>
      </c>
      <c r="C4933" s="3" t="s">
        <v>1849</v>
      </c>
      <c r="D4933" s="3">
        <v>5500.0024400000002</v>
      </c>
      <c r="E4933" s="3" t="s">
        <v>1849</v>
      </c>
    </row>
    <row r="4934" spans="1:5" x14ac:dyDescent="0.3">
      <c r="A4934" s="3">
        <v>493.24</v>
      </c>
      <c r="B4934" s="3">
        <v>11000.00488</v>
      </c>
      <c r="C4934" s="3" t="s">
        <v>1849</v>
      </c>
      <c r="D4934" s="3">
        <v>5500.0024400000002</v>
      </c>
      <c r="E4934" s="3" t="s">
        <v>1849</v>
      </c>
    </row>
    <row r="4935" spans="1:5" x14ac:dyDescent="0.3">
      <c r="A4935" s="3">
        <v>493.3</v>
      </c>
      <c r="B4935" s="3">
        <v>11000.00488</v>
      </c>
      <c r="C4935" s="3" t="s">
        <v>1849</v>
      </c>
      <c r="D4935" s="3">
        <v>5500.0024400000002</v>
      </c>
      <c r="E4935" s="3" t="s">
        <v>1849</v>
      </c>
    </row>
    <row r="4936" spans="1:5" x14ac:dyDescent="0.3">
      <c r="A4936" s="3">
        <v>493.4</v>
      </c>
      <c r="B4936" s="3">
        <v>11000.00488</v>
      </c>
      <c r="C4936" s="3" t="s">
        <v>1849</v>
      </c>
      <c r="D4936" s="3">
        <v>5500.0024400000002</v>
      </c>
      <c r="E4936" s="3" t="s">
        <v>1849</v>
      </c>
    </row>
    <row r="4937" spans="1:5" x14ac:dyDescent="0.3">
      <c r="A4937" s="3">
        <v>493.5</v>
      </c>
      <c r="B4937" s="3">
        <v>11000.00488</v>
      </c>
      <c r="C4937" s="3" t="s">
        <v>1849</v>
      </c>
      <c r="D4937" s="3">
        <v>5500.0024400000002</v>
      </c>
      <c r="E4937" s="3" t="s">
        <v>1849</v>
      </c>
    </row>
    <row r="4938" spans="1:5" x14ac:dyDescent="0.3">
      <c r="A4938" s="3">
        <v>493.6</v>
      </c>
      <c r="B4938" s="3">
        <v>11000.00488</v>
      </c>
      <c r="C4938" s="3" t="s">
        <v>1849</v>
      </c>
      <c r="D4938" s="3">
        <v>5500.0024400000002</v>
      </c>
      <c r="E4938" s="3" t="s">
        <v>1849</v>
      </c>
    </row>
    <row r="4939" spans="1:5" x14ac:dyDescent="0.3">
      <c r="A4939" s="3">
        <v>493.70400000000001</v>
      </c>
      <c r="B4939" s="3">
        <v>11000.00488</v>
      </c>
      <c r="C4939" s="3" t="s">
        <v>1849</v>
      </c>
      <c r="D4939" s="3">
        <v>5500.0024400000002</v>
      </c>
      <c r="E4939" s="3" t="s">
        <v>1849</v>
      </c>
    </row>
    <row r="4940" spans="1:5" x14ac:dyDescent="0.3">
      <c r="A4940" s="3">
        <v>493.80099999999999</v>
      </c>
      <c r="B4940" s="3">
        <v>11000.00488</v>
      </c>
      <c r="C4940" s="3" t="s">
        <v>1849</v>
      </c>
      <c r="D4940" s="3">
        <v>5500.0024400000002</v>
      </c>
      <c r="E4940" s="3" t="s">
        <v>1849</v>
      </c>
    </row>
    <row r="4941" spans="1:5" x14ac:dyDescent="0.3">
      <c r="A4941" s="3">
        <v>493.97399999999999</v>
      </c>
      <c r="B4941" s="3">
        <v>11000.00488</v>
      </c>
      <c r="C4941" s="3" t="s">
        <v>1849</v>
      </c>
      <c r="D4941" s="3">
        <v>5500.0024400000002</v>
      </c>
      <c r="E4941" s="3" t="s">
        <v>1849</v>
      </c>
    </row>
    <row r="4942" spans="1:5" x14ac:dyDescent="0.3">
      <c r="A4942" s="3">
        <v>494.00799999999998</v>
      </c>
      <c r="B4942" s="3">
        <v>11000.00488</v>
      </c>
      <c r="C4942" s="3" t="s">
        <v>1849</v>
      </c>
      <c r="D4942" s="3">
        <v>5500.0024400000002</v>
      </c>
      <c r="E4942" s="3" t="s">
        <v>1849</v>
      </c>
    </row>
    <row r="4943" spans="1:5" x14ac:dyDescent="0.3">
      <c r="A4943" s="3">
        <v>494.101</v>
      </c>
      <c r="B4943" s="3">
        <v>11000.00488</v>
      </c>
      <c r="C4943" s="3" t="s">
        <v>1849</v>
      </c>
      <c r="D4943" s="3">
        <v>5500.0024400000002</v>
      </c>
      <c r="E4943" s="3" t="s">
        <v>1849</v>
      </c>
    </row>
    <row r="4944" spans="1:5" x14ac:dyDescent="0.3">
      <c r="A4944" s="3">
        <v>494.20100000000002</v>
      </c>
      <c r="B4944" s="3">
        <v>11000.00488</v>
      </c>
      <c r="C4944" s="3" t="s">
        <v>1849</v>
      </c>
      <c r="D4944" s="3">
        <v>5500.0024400000002</v>
      </c>
      <c r="E4944" s="3" t="s">
        <v>1849</v>
      </c>
    </row>
    <row r="4945" spans="1:5" x14ac:dyDescent="0.3">
      <c r="A4945" s="3">
        <v>494.30099999999999</v>
      </c>
      <c r="B4945" s="3">
        <v>11000.00488</v>
      </c>
      <c r="C4945" s="3" t="s">
        <v>1849</v>
      </c>
      <c r="D4945" s="3">
        <v>5500.0024400000002</v>
      </c>
      <c r="E4945" s="3" t="s">
        <v>1849</v>
      </c>
    </row>
    <row r="4946" spans="1:5" x14ac:dyDescent="0.3">
      <c r="A4946" s="3">
        <v>494.40100000000001</v>
      </c>
      <c r="B4946" s="3">
        <v>11000.00488</v>
      </c>
      <c r="C4946" s="3" t="s">
        <v>1849</v>
      </c>
      <c r="D4946" s="3">
        <v>5500.0024400000002</v>
      </c>
      <c r="E4946" s="3" t="s">
        <v>1849</v>
      </c>
    </row>
    <row r="4947" spans="1:5" x14ac:dyDescent="0.3">
      <c r="A4947" s="3">
        <v>494.50099999999998</v>
      </c>
      <c r="B4947" s="3">
        <v>11000.00488</v>
      </c>
      <c r="C4947" s="3" t="s">
        <v>1849</v>
      </c>
      <c r="D4947" s="3">
        <v>5500.0024400000002</v>
      </c>
      <c r="E4947" s="3" t="s">
        <v>1849</v>
      </c>
    </row>
    <row r="4948" spans="1:5" x14ac:dyDescent="0.3">
      <c r="A4948" s="3">
        <v>494.60399999999998</v>
      </c>
      <c r="B4948" s="3">
        <v>11000.00488</v>
      </c>
      <c r="C4948" s="3" t="s">
        <v>1849</v>
      </c>
      <c r="D4948" s="3">
        <v>5500.0024400000002</v>
      </c>
      <c r="E4948" s="3" t="s">
        <v>1849</v>
      </c>
    </row>
    <row r="4949" spans="1:5" x14ac:dyDescent="0.3">
      <c r="A4949" s="3">
        <v>494.72800000000001</v>
      </c>
      <c r="B4949" s="3">
        <v>11000.00488</v>
      </c>
      <c r="C4949" s="3" t="s">
        <v>1849</v>
      </c>
      <c r="D4949" s="3">
        <v>5500.0024400000002</v>
      </c>
      <c r="E4949" s="3" t="s">
        <v>1849</v>
      </c>
    </row>
    <row r="4950" spans="1:5" x14ac:dyDescent="0.3">
      <c r="A4950" s="3">
        <v>494.80099999999999</v>
      </c>
      <c r="B4950" s="3">
        <v>11000.00488</v>
      </c>
      <c r="C4950" s="3" t="s">
        <v>1849</v>
      </c>
      <c r="D4950" s="3">
        <v>5500.0024400000002</v>
      </c>
      <c r="E4950" s="3" t="s">
        <v>1849</v>
      </c>
    </row>
    <row r="4951" spans="1:5" x14ac:dyDescent="0.3">
      <c r="A4951" s="3">
        <v>494.9</v>
      </c>
      <c r="B4951" s="3">
        <v>11000.00488</v>
      </c>
      <c r="C4951" s="3" t="s">
        <v>1849</v>
      </c>
      <c r="D4951" s="3">
        <v>5500.0024400000002</v>
      </c>
      <c r="E4951" s="3" t="s">
        <v>1849</v>
      </c>
    </row>
    <row r="4952" spans="1:5" x14ac:dyDescent="0.3">
      <c r="A4952" s="3">
        <v>495</v>
      </c>
      <c r="B4952" s="3">
        <v>11000.00488</v>
      </c>
      <c r="C4952" s="3" t="s">
        <v>1849</v>
      </c>
      <c r="D4952" s="3">
        <v>5500.0024400000002</v>
      </c>
      <c r="E4952" s="3" t="s">
        <v>1849</v>
      </c>
    </row>
    <row r="4953" spans="1:5" x14ac:dyDescent="0.3">
      <c r="A4953" s="3">
        <v>495.101</v>
      </c>
      <c r="B4953" s="3">
        <v>11000.00488</v>
      </c>
      <c r="C4953" s="3" t="s">
        <v>1849</v>
      </c>
      <c r="D4953" s="3">
        <v>5500.0024400000002</v>
      </c>
      <c r="E4953" s="3" t="s">
        <v>1849</v>
      </c>
    </row>
    <row r="4954" spans="1:5" x14ac:dyDescent="0.3">
      <c r="A4954" s="3">
        <v>495.20100000000002</v>
      </c>
      <c r="B4954" s="3">
        <v>11000.00488</v>
      </c>
      <c r="C4954" s="3" t="s">
        <v>1849</v>
      </c>
      <c r="D4954" s="3">
        <v>5500.0024400000002</v>
      </c>
      <c r="E4954" s="3" t="s">
        <v>1849</v>
      </c>
    </row>
    <row r="4955" spans="1:5" x14ac:dyDescent="0.3">
      <c r="A4955" s="3">
        <v>495.34100000000001</v>
      </c>
      <c r="B4955" s="3">
        <v>11000.00488</v>
      </c>
      <c r="C4955" s="3" t="s">
        <v>1849</v>
      </c>
      <c r="D4955" s="3">
        <v>5500.0024400000002</v>
      </c>
      <c r="E4955" s="3" t="s">
        <v>1849</v>
      </c>
    </row>
    <row r="4956" spans="1:5" x14ac:dyDescent="0.3">
      <c r="A4956" s="3">
        <v>495.4</v>
      </c>
      <c r="B4956" s="3">
        <v>11000.00488</v>
      </c>
      <c r="C4956" s="3" t="s">
        <v>1849</v>
      </c>
      <c r="D4956" s="3">
        <v>5500.0024400000002</v>
      </c>
      <c r="E4956" s="3" t="s">
        <v>1849</v>
      </c>
    </row>
    <row r="4957" spans="1:5" x14ac:dyDescent="0.3">
      <c r="A4957" s="3">
        <v>495.5</v>
      </c>
      <c r="B4957" s="3">
        <v>11000.00488</v>
      </c>
      <c r="C4957" s="3" t="s">
        <v>1849</v>
      </c>
      <c r="D4957" s="3">
        <v>5500.0024400000002</v>
      </c>
      <c r="E4957" s="3" t="s">
        <v>1849</v>
      </c>
    </row>
    <row r="4958" spans="1:5" x14ac:dyDescent="0.3">
      <c r="A4958" s="3">
        <v>495.6</v>
      </c>
      <c r="B4958" s="3">
        <v>11000.00488</v>
      </c>
      <c r="C4958" s="3" t="s">
        <v>1849</v>
      </c>
      <c r="D4958" s="3">
        <v>5500.0024400000002</v>
      </c>
      <c r="E4958" s="3" t="s">
        <v>1849</v>
      </c>
    </row>
    <row r="4959" spans="1:5" x14ac:dyDescent="0.3">
      <c r="A4959" s="3">
        <v>495.7</v>
      </c>
      <c r="B4959" s="3">
        <v>11000.00488</v>
      </c>
      <c r="C4959" s="3" t="s">
        <v>1849</v>
      </c>
      <c r="D4959" s="3">
        <v>5500.0024400000002</v>
      </c>
      <c r="E4959" s="3" t="s">
        <v>1849</v>
      </c>
    </row>
    <row r="4960" spans="1:5" x14ac:dyDescent="0.3">
      <c r="A4960" s="3">
        <v>495.8</v>
      </c>
      <c r="B4960" s="3">
        <v>11000.00488</v>
      </c>
      <c r="C4960" s="3" t="s">
        <v>1849</v>
      </c>
      <c r="D4960" s="3">
        <v>5500.0024400000002</v>
      </c>
      <c r="E4960" s="3" t="s">
        <v>1849</v>
      </c>
    </row>
    <row r="4961" spans="1:5" x14ac:dyDescent="0.3">
      <c r="A4961" s="3">
        <v>495.9</v>
      </c>
      <c r="B4961" s="3">
        <v>11000.00488</v>
      </c>
      <c r="C4961" s="3" t="s">
        <v>1849</v>
      </c>
      <c r="D4961" s="3">
        <v>5500.0024400000002</v>
      </c>
      <c r="E4961" s="3" t="s">
        <v>1849</v>
      </c>
    </row>
    <row r="4962" spans="1:5" x14ac:dyDescent="0.3">
      <c r="A4962" s="3">
        <v>496</v>
      </c>
      <c r="B4962" s="3">
        <v>11000.00488</v>
      </c>
      <c r="C4962" s="3" t="s">
        <v>1849</v>
      </c>
      <c r="D4962" s="3">
        <v>5500.0024400000002</v>
      </c>
      <c r="E4962" s="3" t="s">
        <v>1849</v>
      </c>
    </row>
    <row r="4963" spans="1:5" x14ac:dyDescent="0.3">
      <c r="A4963" s="3">
        <v>496.10300000000001</v>
      </c>
      <c r="B4963" s="3">
        <v>11000.00488</v>
      </c>
      <c r="C4963" s="3" t="s">
        <v>1849</v>
      </c>
      <c r="D4963" s="3">
        <v>5500.0024400000002</v>
      </c>
      <c r="E4963" s="3" t="s">
        <v>1849</v>
      </c>
    </row>
    <row r="4964" spans="1:5" x14ac:dyDescent="0.3">
      <c r="A4964" s="3">
        <v>496.20100000000002</v>
      </c>
      <c r="B4964" s="3">
        <v>11000.00488</v>
      </c>
      <c r="C4964" s="3" t="s">
        <v>1849</v>
      </c>
      <c r="D4964" s="3">
        <v>5500.0024400000002</v>
      </c>
      <c r="E4964" s="3" t="s">
        <v>1849</v>
      </c>
    </row>
    <row r="4965" spans="1:5" x14ac:dyDescent="0.3">
      <c r="A4965" s="3">
        <v>496.3</v>
      </c>
      <c r="B4965" s="3">
        <v>11000.00488</v>
      </c>
      <c r="C4965" s="3" t="s">
        <v>1849</v>
      </c>
      <c r="D4965" s="3">
        <v>5500.0024400000002</v>
      </c>
      <c r="E4965" s="3" t="s">
        <v>1849</v>
      </c>
    </row>
    <row r="4966" spans="1:5" x14ac:dyDescent="0.3">
      <c r="A4966" s="3">
        <v>496.4</v>
      </c>
      <c r="B4966" s="3">
        <v>11000.00488</v>
      </c>
      <c r="C4966" s="3" t="s">
        <v>1849</v>
      </c>
      <c r="D4966" s="3">
        <v>5500.0024400000002</v>
      </c>
      <c r="E4966" s="3" t="s">
        <v>1849</v>
      </c>
    </row>
    <row r="4967" spans="1:5" x14ac:dyDescent="0.3">
      <c r="A4967" s="3">
        <v>496.5</v>
      </c>
      <c r="B4967" s="3">
        <v>11000.00488</v>
      </c>
      <c r="C4967" s="3" t="s">
        <v>1849</v>
      </c>
      <c r="D4967" s="3">
        <v>5500.0024400000002</v>
      </c>
      <c r="E4967" s="3" t="s">
        <v>1849</v>
      </c>
    </row>
    <row r="4968" spans="1:5" x14ac:dyDescent="0.3">
      <c r="A4968" s="3">
        <v>496.6</v>
      </c>
      <c r="B4968" s="3">
        <v>11000.00488</v>
      </c>
      <c r="C4968" s="3" t="s">
        <v>1849</v>
      </c>
      <c r="D4968" s="3">
        <v>5500.0024400000002</v>
      </c>
      <c r="E4968" s="3" t="s">
        <v>1849</v>
      </c>
    </row>
    <row r="4969" spans="1:5" x14ac:dyDescent="0.3">
      <c r="A4969" s="3">
        <v>496.7</v>
      </c>
      <c r="B4969" s="3">
        <v>11000.00488</v>
      </c>
      <c r="C4969" s="3" t="s">
        <v>1849</v>
      </c>
      <c r="D4969" s="3">
        <v>5500.0024400000002</v>
      </c>
      <c r="E4969" s="3" t="s">
        <v>1849</v>
      </c>
    </row>
    <row r="4970" spans="1:5" x14ac:dyDescent="0.3">
      <c r="A4970" s="3">
        <v>496.8</v>
      </c>
      <c r="B4970" s="3">
        <v>11000.00488</v>
      </c>
      <c r="C4970" s="3" t="s">
        <v>1849</v>
      </c>
      <c r="D4970" s="3">
        <v>5500.0024400000002</v>
      </c>
      <c r="E4970" s="3" t="s">
        <v>1849</v>
      </c>
    </row>
    <row r="4971" spans="1:5" x14ac:dyDescent="0.3">
      <c r="A4971" s="3">
        <v>496.9</v>
      </c>
      <c r="B4971" s="3">
        <v>11000.00488</v>
      </c>
      <c r="C4971" s="3" t="s">
        <v>1849</v>
      </c>
      <c r="D4971" s="3">
        <v>5500.0024400000002</v>
      </c>
      <c r="E4971" s="3" t="s">
        <v>1849</v>
      </c>
    </row>
    <row r="4972" spans="1:5" x14ac:dyDescent="0.3">
      <c r="A4972" s="3">
        <v>497</v>
      </c>
      <c r="B4972" s="3">
        <v>11000.00488</v>
      </c>
      <c r="C4972" s="3" t="s">
        <v>1849</v>
      </c>
      <c r="D4972" s="3">
        <v>5500.0024400000002</v>
      </c>
      <c r="E4972" s="3" t="s">
        <v>1849</v>
      </c>
    </row>
    <row r="4973" spans="1:5" x14ac:dyDescent="0.3">
      <c r="A4973" s="3">
        <v>497.1</v>
      </c>
      <c r="B4973" s="3">
        <v>11000.00488</v>
      </c>
      <c r="C4973" s="3" t="s">
        <v>1849</v>
      </c>
      <c r="D4973" s="3">
        <v>5500.0024400000002</v>
      </c>
      <c r="E4973" s="3" t="s">
        <v>1849</v>
      </c>
    </row>
    <row r="4974" spans="1:5" x14ac:dyDescent="0.3">
      <c r="A4974" s="3">
        <v>497.2</v>
      </c>
      <c r="B4974" s="3">
        <v>11000.00488</v>
      </c>
      <c r="C4974" s="3" t="s">
        <v>1849</v>
      </c>
      <c r="D4974" s="3">
        <v>5500.0024400000002</v>
      </c>
      <c r="E4974" s="3" t="s">
        <v>1849</v>
      </c>
    </row>
    <row r="4975" spans="1:5" x14ac:dyDescent="0.3">
      <c r="A4975" s="3">
        <v>497.3</v>
      </c>
      <c r="B4975" s="3">
        <v>11000.00488</v>
      </c>
      <c r="C4975" s="3" t="s">
        <v>1849</v>
      </c>
      <c r="D4975" s="3">
        <v>5500.0024400000002</v>
      </c>
      <c r="E4975" s="3" t="s">
        <v>1849</v>
      </c>
    </row>
    <row r="4976" spans="1:5" x14ac:dyDescent="0.3">
      <c r="A4976" s="3">
        <v>497.4</v>
      </c>
      <c r="B4976" s="3">
        <v>11000.00488</v>
      </c>
      <c r="C4976" s="3" t="s">
        <v>1849</v>
      </c>
      <c r="D4976" s="3">
        <v>5500.0024400000002</v>
      </c>
      <c r="E4976" s="3" t="s">
        <v>1849</v>
      </c>
    </row>
    <row r="4977" spans="1:5" x14ac:dyDescent="0.3">
      <c r="A4977" s="3">
        <v>497.5</v>
      </c>
      <c r="B4977" s="3">
        <v>11000.00488</v>
      </c>
      <c r="C4977" s="3" t="s">
        <v>1849</v>
      </c>
      <c r="D4977" s="3">
        <v>5500.0024400000002</v>
      </c>
      <c r="E4977" s="3" t="s">
        <v>1849</v>
      </c>
    </row>
    <row r="4978" spans="1:5" x14ac:dyDescent="0.3">
      <c r="A4978" s="3">
        <v>497.6</v>
      </c>
      <c r="B4978" s="3">
        <v>11000.00488</v>
      </c>
      <c r="C4978" s="3" t="s">
        <v>1849</v>
      </c>
      <c r="D4978" s="3">
        <v>5500.0024400000002</v>
      </c>
      <c r="E4978" s="3" t="s">
        <v>1849</v>
      </c>
    </row>
    <row r="4979" spans="1:5" x14ac:dyDescent="0.3">
      <c r="A4979" s="3">
        <v>497.7</v>
      </c>
      <c r="B4979" s="3">
        <v>11000.00488</v>
      </c>
      <c r="C4979" s="3" t="s">
        <v>1849</v>
      </c>
      <c r="D4979" s="3">
        <v>5500.0024400000002</v>
      </c>
      <c r="E4979" s="3" t="s">
        <v>1849</v>
      </c>
    </row>
    <row r="4980" spans="1:5" x14ac:dyDescent="0.3">
      <c r="A4980" s="3">
        <v>497.8</v>
      </c>
      <c r="B4980" s="3">
        <v>11000.00488</v>
      </c>
      <c r="C4980" s="3" t="s">
        <v>1849</v>
      </c>
      <c r="D4980" s="3">
        <v>5500.0024400000002</v>
      </c>
      <c r="E4980" s="3" t="s">
        <v>1849</v>
      </c>
    </row>
    <row r="4981" spans="1:5" x14ac:dyDescent="0.3">
      <c r="A4981" s="3">
        <v>497.9</v>
      </c>
      <c r="B4981" s="3">
        <v>11000.00488</v>
      </c>
      <c r="C4981" s="3" t="s">
        <v>1849</v>
      </c>
      <c r="D4981" s="3">
        <v>5500.0024400000002</v>
      </c>
      <c r="E4981" s="3" t="s">
        <v>1849</v>
      </c>
    </row>
    <row r="4982" spans="1:5" x14ac:dyDescent="0.3">
      <c r="A4982" s="3">
        <v>498</v>
      </c>
      <c r="B4982" s="3">
        <v>11000.00488</v>
      </c>
      <c r="C4982" s="3" t="s">
        <v>1849</v>
      </c>
      <c r="D4982" s="3">
        <v>5500.0024400000002</v>
      </c>
      <c r="E4982" s="3" t="s">
        <v>1849</v>
      </c>
    </row>
    <row r="4983" spans="1:5" x14ac:dyDescent="0.3">
      <c r="A4983" s="3">
        <v>498.1</v>
      </c>
      <c r="B4983" s="3">
        <v>11000.00488</v>
      </c>
      <c r="C4983" s="3" t="s">
        <v>1849</v>
      </c>
      <c r="D4983" s="3">
        <v>5500.0024400000002</v>
      </c>
      <c r="E4983" s="3" t="s">
        <v>1849</v>
      </c>
    </row>
    <row r="4984" spans="1:5" x14ac:dyDescent="0.3">
      <c r="A4984" s="3">
        <v>498.2</v>
      </c>
      <c r="B4984" s="3">
        <v>11000.00488</v>
      </c>
      <c r="C4984" s="3" t="s">
        <v>1849</v>
      </c>
      <c r="D4984" s="3">
        <v>5500.0024400000002</v>
      </c>
      <c r="E4984" s="3" t="s">
        <v>1849</v>
      </c>
    </row>
    <row r="4985" spans="1:5" x14ac:dyDescent="0.3">
      <c r="A4985" s="3">
        <v>498.3</v>
      </c>
      <c r="B4985" s="3">
        <v>11000.00488</v>
      </c>
      <c r="C4985" s="3" t="s">
        <v>1849</v>
      </c>
      <c r="D4985" s="3">
        <v>5500.0024400000002</v>
      </c>
      <c r="E4985" s="3" t="s">
        <v>1849</v>
      </c>
    </row>
    <row r="4986" spans="1:5" x14ac:dyDescent="0.3">
      <c r="A4986" s="3">
        <v>498.4</v>
      </c>
      <c r="B4986" s="3">
        <v>11000.00488</v>
      </c>
      <c r="C4986" s="3" t="s">
        <v>1849</v>
      </c>
      <c r="D4986" s="3">
        <v>5500.0024400000002</v>
      </c>
      <c r="E4986" s="3" t="s">
        <v>1849</v>
      </c>
    </row>
    <row r="4987" spans="1:5" x14ac:dyDescent="0.3">
      <c r="A4987" s="3">
        <v>498.5</v>
      </c>
      <c r="B4987" s="3">
        <v>11000.00488</v>
      </c>
      <c r="C4987" s="3" t="s">
        <v>1849</v>
      </c>
      <c r="D4987" s="3">
        <v>5500.0024400000002</v>
      </c>
      <c r="E4987" s="3" t="s">
        <v>1849</v>
      </c>
    </row>
    <row r="4988" spans="1:5" x14ac:dyDescent="0.3">
      <c r="A4988" s="3">
        <v>498.6</v>
      </c>
      <c r="B4988" s="3">
        <v>11000.00488</v>
      </c>
      <c r="C4988" s="3" t="s">
        <v>1849</v>
      </c>
      <c r="D4988" s="3">
        <v>5500.0024400000002</v>
      </c>
      <c r="E4988" s="3" t="s">
        <v>1849</v>
      </c>
    </row>
    <row r="4989" spans="1:5" x14ac:dyDescent="0.3">
      <c r="A4989" s="3">
        <v>498.7</v>
      </c>
      <c r="B4989" s="3">
        <v>11000.00488</v>
      </c>
      <c r="C4989" s="3" t="s">
        <v>1849</v>
      </c>
      <c r="D4989" s="3">
        <v>5500.0024400000002</v>
      </c>
      <c r="E4989" s="3" t="s">
        <v>1849</v>
      </c>
    </row>
    <row r="4990" spans="1:5" x14ac:dyDescent="0.3">
      <c r="A4990" s="3">
        <v>498.8</v>
      </c>
      <c r="B4990" s="3">
        <v>11000.00488</v>
      </c>
      <c r="C4990" s="3" t="s">
        <v>1849</v>
      </c>
      <c r="D4990" s="3">
        <v>5500.0024400000002</v>
      </c>
      <c r="E4990" s="3" t="s">
        <v>1849</v>
      </c>
    </row>
    <row r="4991" spans="1:5" x14ac:dyDescent="0.3">
      <c r="A4991" s="3">
        <v>498.9</v>
      </c>
      <c r="B4991" s="3">
        <v>11000.00488</v>
      </c>
      <c r="C4991" s="3" t="s">
        <v>1849</v>
      </c>
      <c r="D4991" s="3">
        <v>5500.0024400000002</v>
      </c>
      <c r="E4991" s="3" t="s">
        <v>1849</v>
      </c>
    </row>
    <row r="4992" spans="1:5" x14ac:dyDescent="0.3">
      <c r="A4992" s="3">
        <v>499</v>
      </c>
      <c r="B4992" s="3">
        <v>11000.00488</v>
      </c>
      <c r="C4992" s="3" t="s">
        <v>1849</v>
      </c>
      <c r="D4992" s="3">
        <v>5500.0024400000002</v>
      </c>
      <c r="E4992" s="3" t="s">
        <v>1849</v>
      </c>
    </row>
    <row r="4993" spans="1:5" x14ac:dyDescent="0.3">
      <c r="A4993" s="3">
        <v>499.1</v>
      </c>
      <c r="B4993" s="3">
        <v>11000.00488</v>
      </c>
      <c r="C4993" s="3" t="s">
        <v>1849</v>
      </c>
      <c r="D4993" s="3">
        <v>5500.0024400000002</v>
      </c>
      <c r="E4993" s="3" t="s">
        <v>1849</v>
      </c>
    </row>
    <row r="4994" spans="1:5" x14ac:dyDescent="0.3">
      <c r="A4994" s="3">
        <v>499.2</v>
      </c>
      <c r="B4994" s="3">
        <v>11000.00488</v>
      </c>
      <c r="C4994" s="3" t="s">
        <v>1849</v>
      </c>
      <c r="D4994" s="3">
        <v>5500.0024400000002</v>
      </c>
      <c r="E4994" s="3" t="s">
        <v>1849</v>
      </c>
    </row>
    <row r="4995" spans="1:5" x14ac:dyDescent="0.3">
      <c r="A4995" s="3">
        <v>499.3</v>
      </c>
      <c r="B4995" s="3">
        <v>11000.00488</v>
      </c>
      <c r="C4995" s="3" t="s">
        <v>1849</v>
      </c>
      <c r="D4995" s="3">
        <v>5500.0024400000002</v>
      </c>
      <c r="E4995" s="3" t="s">
        <v>1849</v>
      </c>
    </row>
    <row r="4996" spans="1:5" x14ac:dyDescent="0.3">
      <c r="A4996" s="3">
        <v>499.4</v>
      </c>
      <c r="B4996" s="3">
        <v>11000.00488</v>
      </c>
      <c r="C4996" s="3" t="s">
        <v>1849</v>
      </c>
      <c r="D4996" s="3">
        <v>5500.0024400000002</v>
      </c>
      <c r="E4996" s="3" t="s">
        <v>1849</v>
      </c>
    </row>
    <row r="4997" spans="1:5" x14ac:dyDescent="0.3">
      <c r="A4997" s="3">
        <v>499.5</v>
      </c>
      <c r="B4997" s="3">
        <v>11000.00488</v>
      </c>
      <c r="C4997" s="3" t="s">
        <v>1849</v>
      </c>
      <c r="D4997" s="3">
        <v>5500.0024400000002</v>
      </c>
      <c r="E4997" s="3" t="s">
        <v>1849</v>
      </c>
    </row>
    <row r="4998" spans="1:5" x14ac:dyDescent="0.3">
      <c r="A4998" s="3">
        <v>499.6</v>
      </c>
      <c r="B4998" s="3">
        <v>11000.00488</v>
      </c>
      <c r="C4998" s="3" t="s">
        <v>1849</v>
      </c>
      <c r="D4998" s="3">
        <v>5500.0024400000002</v>
      </c>
      <c r="E4998" s="3" t="s">
        <v>1849</v>
      </c>
    </row>
    <row r="4999" spans="1:5" x14ac:dyDescent="0.3">
      <c r="A4999" s="3">
        <v>499.7</v>
      </c>
      <c r="B4999" s="3">
        <v>11000.00488</v>
      </c>
      <c r="C4999" s="3" t="s">
        <v>1849</v>
      </c>
      <c r="D4999" s="3">
        <v>5500.0024400000002</v>
      </c>
      <c r="E4999" s="3" t="s">
        <v>1849</v>
      </c>
    </row>
    <row r="5000" spans="1:5" x14ac:dyDescent="0.3">
      <c r="A5000" s="3">
        <v>499.8</v>
      </c>
      <c r="B5000" s="3">
        <v>11000.00488</v>
      </c>
      <c r="C5000" s="3" t="s">
        <v>1849</v>
      </c>
      <c r="D5000" s="3">
        <v>5500.0024400000002</v>
      </c>
      <c r="E5000" s="3" t="s">
        <v>1849</v>
      </c>
    </row>
    <row r="5001" spans="1:5" x14ac:dyDescent="0.3">
      <c r="A5001" s="3">
        <v>499.9</v>
      </c>
      <c r="B5001" s="3">
        <v>11000.00488</v>
      </c>
      <c r="C5001" s="3" t="s">
        <v>1849</v>
      </c>
      <c r="D5001" s="3">
        <v>5500.0024400000002</v>
      </c>
      <c r="E5001" s="3" t="s">
        <v>1849</v>
      </c>
    </row>
    <row r="5002" spans="1:5" x14ac:dyDescent="0.3">
      <c r="A5002" s="3">
        <v>500</v>
      </c>
      <c r="B5002" s="3">
        <v>11000.00488</v>
      </c>
      <c r="C5002" s="3" t="s">
        <v>1849</v>
      </c>
      <c r="D5002" s="3">
        <v>5500.0024400000002</v>
      </c>
      <c r="E5002" s="3" t="s">
        <v>1849</v>
      </c>
    </row>
    <row r="5003" spans="1:5" x14ac:dyDescent="0.3">
      <c r="A5003" s="3">
        <v>500.1</v>
      </c>
      <c r="B5003" s="3">
        <v>11000.00488</v>
      </c>
      <c r="C5003" s="3" t="s">
        <v>1849</v>
      </c>
      <c r="D5003" s="3">
        <v>5500.0024400000002</v>
      </c>
      <c r="E5003" s="3" t="s">
        <v>1849</v>
      </c>
    </row>
    <row r="5004" spans="1:5" x14ac:dyDescent="0.3">
      <c r="A5004" s="3">
        <v>500.2</v>
      </c>
      <c r="B5004" s="3">
        <v>11000.00488</v>
      </c>
      <c r="C5004" s="3" t="s">
        <v>1849</v>
      </c>
      <c r="D5004" s="3">
        <v>5500.0024400000002</v>
      </c>
      <c r="E5004" s="3" t="s">
        <v>1849</v>
      </c>
    </row>
    <row r="5005" spans="1:5" x14ac:dyDescent="0.3">
      <c r="A5005" s="3">
        <v>500.3</v>
      </c>
      <c r="B5005" s="3">
        <v>11000.00488</v>
      </c>
      <c r="C5005" s="3" t="s">
        <v>1849</v>
      </c>
      <c r="D5005" s="3">
        <v>5500.0024400000002</v>
      </c>
      <c r="E5005" s="3" t="s">
        <v>1849</v>
      </c>
    </row>
    <row r="5006" spans="1:5" x14ac:dyDescent="0.3">
      <c r="A5006" s="3">
        <v>500.4</v>
      </c>
      <c r="B5006" s="3">
        <v>11000.00488</v>
      </c>
      <c r="C5006" s="3" t="s">
        <v>1849</v>
      </c>
      <c r="D5006" s="3">
        <v>5500.0024400000002</v>
      </c>
      <c r="E5006" s="3" t="s">
        <v>1849</v>
      </c>
    </row>
    <row r="5007" spans="1:5" x14ac:dyDescent="0.3">
      <c r="A5007" s="3">
        <v>500.5</v>
      </c>
      <c r="B5007" s="3">
        <v>11000.00488</v>
      </c>
      <c r="C5007" s="3" t="s">
        <v>1849</v>
      </c>
      <c r="D5007" s="3">
        <v>5500.0024400000002</v>
      </c>
      <c r="E5007" s="3" t="s">
        <v>1849</v>
      </c>
    </row>
    <row r="5008" spans="1:5" x14ac:dyDescent="0.3">
      <c r="A5008" s="3">
        <v>500.6</v>
      </c>
      <c r="B5008" s="3">
        <v>11000.00488</v>
      </c>
      <c r="C5008" s="3" t="s">
        <v>1849</v>
      </c>
      <c r="D5008" s="3">
        <v>5500.0024400000002</v>
      </c>
      <c r="E5008" s="3" t="s">
        <v>1849</v>
      </c>
    </row>
    <row r="5009" spans="1:5" x14ac:dyDescent="0.3">
      <c r="A5009" s="3">
        <v>500.7</v>
      </c>
      <c r="B5009" s="3">
        <v>11000.00488</v>
      </c>
      <c r="C5009" s="3" t="s">
        <v>1849</v>
      </c>
      <c r="D5009" s="3">
        <v>5500.0024400000002</v>
      </c>
      <c r="E5009" s="3" t="s">
        <v>1849</v>
      </c>
    </row>
    <row r="5010" spans="1:5" x14ac:dyDescent="0.3">
      <c r="A5010" s="3">
        <v>500.8</v>
      </c>
      <c r="B5010" s="3">
        <v>11000.00488</v>
      </c>
      <c r="C5010" s="3" t="s">
        <v>1849</v>
      </c>
      <c r="D5010" s="3">
        <v>5500.0024400000002</v>
      </c>
      <c r="E5010" s="3" t="s">
        <v>1849</v>
      </c>
    </row>
    <row r="5011" spans="1:5" x14ac:dyDescent="0.3">
      <c r="A5011" s="3">
        <v>500.9</v>
      </c>
      <c r="B5011" s="3">
        <v>11000.00488</v>
      </c>
      <c r="C5011" s="3" t="s">
        <v>1849</v>
      </c>
      <c r="D5011" s="3">
        <v>5500.0024400000002</v>
      </c>
      <c r="E5011" s="3" t="s">
        <v>1849</v>
      </c>
    </row>
    <row r="5012" spans="1:5" x14ac:dyDescent="0.3">
      <c r="A5012" s="3">
        <v>501</v>
      </c>
      <c r="B5012" s="3">
        <v>11000.00488</v>
      </c>
      <c r="C5012" s="3" t="s">
        <v>1849</v>
      </c>
      <c r="D5012" s="3">
        <v>5500.0024400000002</v>
      </c>
      <c r="E5012" s="3" t="s">
        <v>1849</v>
      </c>
    </row>
    <row r="5013" spans="1:5" x14ac:dyDescent="0.3">
      <c r="A5013" s="3">
        <v>501.1</v>
      </c>
      <c r="B5013" s="3">
        <v>11000.00488</v>
      </c>
      <c r="C5013" s="3" t="s">
        <v>1849</v>
      </c>
      <c r="D5013" s="3">
        <v>5500.0024400000002</v>
      </c>
      <c r="E5013" s="3" t="s">
        <v>1849</v>
      </c>
    </row>
    <row r="5014" spans="1:5" x14ac:dyDescent="0.3">
      <c r="A5014" s="3">
        <v>501.2</v>
      </c>
      <c r="B5014" s="3">
        <v>11000.00488</v>
      </c>
      <c r="C5014" s="3" t="s">
        <v>1849</v>
      </c>
      <c r="D5014" s="3">
        <v>5500.0024400000002</v>
      </c>
      <c r="E5014" s="3" t="s">
        <v>1849</v>
      </c>
    </row>
    <row r="5015" spans="1:5" x14ac:dyDescent="0.3">
      <c r="A5015" s="3">
        <v>501.3</v>
      </c>
      <c r="B5015" s="3">
        <v>11000.00488</v>
      </c>
      <c r="C5015" s="3" t="s">
        <v>1849</v>
      </c>
      <c r="D5015" s="3">
        <v>5500.0024400000002</v>
      </c>
      <c r="E5015" s="3" t="s">
        <v>1849</v>
      </c>
    </row>
    <row r="5016" spans="1:5" x14ac:dyDescent="0.3">
      <c r="A5016" s="3">
        <v>501.4</v>
      </c>
      <c r="B5016" s="3">
        <v>11000.00488</v>
      </c>
      <c r="C5016" s="3" t="s">
        <v>1849</v>
      </c>
      <c r="D5016" s="3">
        <v>5500.0024400000002</v>
      </c>
      <c r="E5016" s="3" t="s">
        <v>1849</v>
      </c>
    </row>
    <row r="5017" spans="1:5" x14ac:dyDescent="0.3">
      <c r="A5017" s="3">
        <v>501.5</v>
      </c>
      <c r="B5017" s="3">
        <v>11000.00488</v>
      </c>
      <c r="C5017" s="3" t="s">
        <v>1849</v>
      </c>
      <c r="D5017" s="3">
        <v>5500.0024400000002</v>
      </c>
      <c r="E5017" s="3" t="s">
        <v>1849</v>
      </c>
    </row>
    <row r="5018" spans="1:5" x14ac:dyDescent="0.3">
      <c r="A5018" s="3">
        <v>501.60899999999998</v>
      </c>
      <c r="B5018" s="3">
        <v>11000.00488</v>
      </c>
      <c r="C5018" s="3" t="s">
        <v>1849</v>
      </c>
      <c r="D5018" s="3">
        <v>5500.0024400000002</v>
      </c>
      <c r="E5018" s="3" t="s">
        <v>1849</v>
      </c>
    </row>
    <row r="5019" spans="1:5" x14ac:dyDescent="0.3">
      <c r="A5019" s="3">
        <v>501.82299999999998</v>
      </c>
      <c r="B5019" s="3">
        <v>11000.00488</v>
      </c>
      <c r="C5019" s="3" t="s">
        <v>1849</v>
      </c>
      <c r="D5019" s="3">
        <v>5500.0024400000002</v>
      </c>
      <c r="E5019" s="3" t="s">
        <v>1849</v>
      </c>
    </row>
    <row r="5020" spans="1:5" x14ac:dyDescent="0.3">
      <c r="A5020" s="3">
        <v>501.82400000000001</v>
      </c>
      <c r="B5020" s="3">
        <v>11000.00488</v>
      </c>
      <c r="C5020" s="3" t="s">
        <v>1849</v>
      </c>
      <c r="D5020" s="3">
        <v>5500.0024400000002</v>
      </c>
      <c r="E5020" s="3" t="s">
        <v>1849</v>
      </c>
    </row>
    <row r="5021" spans="1:5" x14ac:dyDescent="0.3">
      <c r="A5021" s="3">
        <v>501.90600000000001</v>
      </c>
      <c r="B5021" s="3">
        <v>11000.00488</v>
      </c>
      <c r="C5021" s="3" t="s">
        <v>1849</v>
      </c>
      <c r="D5021" s="3">
        <v>5500.0024400000002</v>
      </c>
      <c r="E5021" s="3" t="s">
        <v>1849</v>
      </c>
    </row>
    <row r="5022" spans="1:5" x14ac:dyDescent="0.3">
      <c r="A5022" s="3">
        <v>502.01499999999999</v>
      </c>
      <c r="B5022" s="3">
        <v>11000.00488</v>
      </c>
      <c r="C5022" s="3" t="s">
        <v>1849</v>
      </c>
      <c r="D5022" s="3">
        <v>5500.0024400000002</v>
      </c>
      <c r="E5022" s="3" t="s">
        <v>1849</v>
      </c>
    </row>
    <row r="5023" spans="1:5" x14ac:dyDescent="0.3">
      <c r="A5023" s="3">
        <v>502.10899999999998</v>
      </c>
      <c r="B5023" s="3">
        <v>11000.00488</v>
      </c>
      <c r="C5023" s="3" t="s">
        <v>1849</v>
      </c>
      <c r="D5023" s="3">
        <v>5500.0024400000002</v>
      </c>
      <c r="E5023" s="3" t="s">
        <v>1849</v>
      </c>
    </row>
    <row r="5024" spans="1:5" x14ac:dyDescent="0.3">
      <c r="A5024" s="3">
        <v>502.202</v>
      </c>
      <c r="B5024" s="3">
        <v>11000.00488</v>
      </c>
      <c r="C5024" s="3" t="s">
        <v>1849</v>
      </c>
      <c r="D5024" s="3">
        <v>5500.0024400000002</v>
      </c>
      <c r="E5024" s="3" t="s">
        <v>1849</v>
      </c>
    </row>
    <row r="5025" spans="1:5" x14ac:dyDescent="0.3">
      <c r="A5025" s="3">
        <v>502.31200000000001</v>
      </c>
      <c r="B5025" s="3">
        <v>11000.00488</v>
      </c>
      <c r="C5025" s="3" t="s">
        <v>1849</v>
      </c>
      <c r="D5025" s="3">
        <v>5500.0024400000002</v>
      </c>
      <c r="E5025" s="3" t="s">
        <v>1849</v>
      </c>
    </row>
    <row r="5026" spans="1:5" x14ac:dyDescent="0.3">
      <c r="A5026" s="3">
        <v>502.40699999999998</v>
      </c>
      <c r="B5026" s="3">
        <v>11000.00488</v>
      </c>
      <c r="C5026" s="3" t="s">
        <v>1849</v>
      </c>
      <c r="D5026" s="3">
        <v>5500.0024400000002</v>
      </c>
      <c r="E5026" s="3" t="s">
        <v>1849</v>
      </c>
    </row>
    <row r="5027" spans="1:5" x14ac:dyDescent="0.3">
      <c r="A5027" s="3">
        <v>502.50099999999998</v>
      </c>
      <c r="B5027" s="3">
        <v>11000.00488</v>
      </c>
      <c r="C5027" s="3" t="s">
        <v>1849</v>
      </c>
      <c r="D5027" s="3">
        <v>5500.0024400000002</v>
      </c>
      <c r="E5027" s="3" t="s">
        <v>1849</v>
      </c>
    </row>
    <row r="5028" spans="1:5" x14ac:dyDescent="0.3">
      <c r="A5028" s="3">
        <v>502.64400000000001</v>
      </c>
      <c r="B5028" s="3">
        <v>11000.00488</v>
      </c>
      <c r="C5028" s="3" t="s">
        <v>1849</v>
      </c>
      <c r="D5028" s="3">
        <v>5500.0024400000002</v>
      </c>
      <c r="E5028" s="3" t="s">
        <v>1849</v>
      </c>
    </row>
    <row r="5029" spans="1:5" x14ac:dyDescent="0.3">
      <c r="A5029" s="3">
        <v>502.7</v>
      </c>
      <c r="B5029" s="3">
        <v>11000.00488</v>
      </c>
      <c r="C5029" s="3" t="s">
        <v>1849</v>
      </c>
      <c r="D5029" s="3">
        <v>5500.0024400000002</v>
      </c>
      <c r="E5029" s="3" t="s">
        <v>1849</v>
      </c>
    </row>
    <row r="5030" spans="1:5" x14ac:dyDescent="0.3">
      <c r="A5030" s="3">
        <v>502.8</v>
      </c>
      <c r="B5030" s="3">
        <v>11000.00488</v>
      </c>
      <c r="C5030" s="3" t="s">
        <v>1849</v>
      </c>
      <c r="D5030" s="3">
        <v>5500.0024400000002</v>
      </c>
      <c r="E5030" s="3" t="s">
        <v>1849</v>
      </c>
    </row>
    <row r="5031" spans="1:5" x14ac:dyDescent="0.3">
      <c r="A5031" s="3">
        <v>502.9</v>
      </c>
      <c r="B5031" s="3">
        <v>11000.00488</v>
      </c>
      <c r="C5031" s="3" t="s">
        <v>1849</v>
      </c>
      <c r="D5031" s="3">
        <v>5500.0024400000002</v>
      </c>
      <c r="E5031" s="3" t="s">
        <v>1849</v>
      </c>
    </row>
    <row r="5032" spans="1:5" x14ac:dyDescent="0.3">
      <c r="A5032" s="3">
        <v>503</v>
      </c>
      <c r="B5032" s="3">
        <v>11000.00488</v>
      </c>
      <c r="C5032" s="3" t="s">
        <v>1849</v>
      </c>
      <c r="D5032" s="3">
        <v>5500.0024400000002</v>
      </c>
      <c r="E5032" s="3" t="s">
        <v>1849</v>
      </c>
    </row>
    <row r="5033" spans="1:5" x14ac:dyDescent="0.3">
      <c r="A5033" s="3">
        <v>503.1</v>
      </c>
      <c r="B5033" s="3">
        <v>11000.00488</v>
      </c>
      <c r="C5033" s="3" t="s">
        <v>1849</v>
      </c>
      <c r="D5033" s="3">
        <v>5500.0024400000002</v>
      </c>
      <c r="E5033" s="3" t="s">
        <v>1849</v>
      </c>
    </row>
    <row r="5034" spans="1:5" x14ac:dyDescent="0.3">
      <c r="A5034" s="3">
        <v>503.2</v>
      </c>
      <c r="B5034" s="3">
        <v>11000.00488</v>
      </c>
      <c r="C5034" s="3" t="s">
        <v>1849</v>
      </c>
      <c r="D5034" s="3">
        <v>5500.0024400000002</v>
      </c>
      <c r="E5034" s="3" t="s">
        <v>1849</v>
      </c>
    </row>
    <row r="5035" spans="1:5" x14ac:dyDescent="0.3">
      <c r="A5035" s="3">
        <v>503.3</v>
      </c>
      <c r="B5035" s="3">
        <v>11000.00488</v>
      </c>
      <c r="C5035" s="3" t="s">
        <v>1849</v>
      </c>
      <c r="D5035" s="3">
        <v>5500.0024400000002</v>
      </c>
      <c r="E5035" s="3" t="s">
        <v>1849</v>
      </c>
    </row>
    <row r="5036" spans="1:5" x14ac:dyDescent="0.3">
      <c r="A5036" s="3">
        <v>503.4</v>
      </c>
      <c r="B5036" s="3">
        <v>11000.00488</v>
      </c>
      <c r="C5036" s="3" t="s">
        <v>1849</v>
      </c>
      <c r="D5036" s="3">
        <v>5500.0024400000002</v>
      </c>
      <c r="E5036" s="3" t="s">
        <v>1849</v>
      </c>
    </row>
    <row r="5037" spans="1:5" x14ac:dyDescent="0.3">
      <c r="A5037" s="3">
        <v>503.5</v>
      </c>
      <c r="B5037" s="3">
        <v>11000.00488</v>
      </c>
      <c r="C5037" s="3" t="s">
        <v>1849</v>
      </c>
      <c r="D5037" s="3">
        <v>5500.0024400000002</v>
      </c>
      <c r="E5037" s="3" t="s">
        <v>1849</v>
      </c>
    </row>
    <row r="5038" spans="1:5" x14ac:dyDescent="0.3">
      <c r="A5038" s="3">
        <v>503.6</v>
      </c>
      <c r="B5038" s="3">
        <v>11000.00488</v>
      </c>
      <c r="C5038" s="3" t="s">
        <v>1849</v>
      </c>
      <c r="D5038" s="3">
        <v>5500.0024400000002</v>
      </c>
      <c r="E5038" s="3" t="s">
        <v>1849</v>
      </c>
    </row>
    <row r="5039" spans="1:5" x14ac:dyDescent="0.3">
      <c r="A5039" s="3">
        <v>503.7</v>
      </c>
      <c r="B5039" s="3">
        <v>11000.00488</v>
      </c>
      <c r="C5039" s="3" t="s">
        <v>1849</v>
      </c>
      <c r="D5039" s="3">
        <v>5500.0024400000002</v>
      </c>
      <c r="E5039" s="3" t="s">
        <v>1849</v>
      </c>
    </row>
    <row r="5040" spans="1:5" x14ac:dyDescent="0.3">
      <c r="A5040" s="3">
        <v>503.80099999999999</v>
      </c>
      <c r="B5040" s="3">
        <v>11000.00488</v>
      </c>
      <c r="C5040" s="3" t="s">
        <v>1849</v>
      </c>
      <c r="D5040" s="3">
        <v>5500.0024400000002</v>
      </c>
      <c r="E5040" s="3" t="s">
        <v>1849</v>
      </c>
    </row>
    <row r="5041" spans="1:5" x14ac:dyDescent="0.3">
      <c r="A5041" s="3">
        <v>503.9</v>
      </c>
      <c r="B5041" s="3">
        <v>11000.00488</v>
      </c>
      <c r="C5041" s="3" t="s">
        <v>1849</v>
      </c>
      <c r="D5041" s="3">
        <v>5500.0024400000002</v>
      </c>
      <c r="E5041" s="3" t="s">
        <v>1849</v>
      </c>
    </row>
    <row r="5042" spans="1:5" x14ac:dyDescent="0.3">
      <c r="A5042" s="3">
        <v>504</v>
      </c>
      <c r="B5042" s="3">
        <v>11000.00488</v>
      </c>
      <c r="C5042" s="3" t="s">
        <v>1849</v>
      </c>
      <c r="D5042" s="3">
        <v>5500.0024400000002</v>
      </c>
      <c r="E5042" s="3" t="s">
        <v>1849</v>
      </c>
    </row>
    <row r="5043" spans="1:5" x14ac:dyDescent="0.3">
      <c r="A5043" s="3">
        <v>504.10300000000001</v>
      </c>
      <c r="B5043" s="3">
        <v>11000.00488</v>
      </c>
      <c r="C5043" s="3" t="s">
        <v>1849</v>
      </c>
      <c r="D5043" s="3">
        <v>5500.0024400000002</v>
      </c>
      <c r="E5043" s="3" t="s">
        <v>1849</v>
      </c>
    </row>
    <row r="5044" spans="1:5" x14ac:dyDescent="0.3">
      <c r="A5044" s="3">
        <v>504.2</v>
      </c>
      <c r="B5044" s="3">
        <v>11000.00488</v>
      </c>
      <c r="C5044" s="3" t="s">
        <v>1849</v>
      </c>
      <c r="D5044" s="3">
        <v>5500.0024400000002</v>
      </c>
      <c r="E5044" s="3" t="s">
        <v>1849</v>
      </c>
    </row>
    <row r="5045" spans="1:5" x14ac:dyDescent="0.3">
      <c r="A5045" s="3">
        <v>504.3</v>
      </c>
      <c r="B5045" s="3">
        <v>11000.00488</v>
      </c>
      <c r="C5045" s="3" t="s">
        <v>1849</v>
      </c>
      <c r="D5045" s="3">
        <v>5500.0024400000002</v>
      </c>
      <c r="E5045" s="3" t="s">
        <v>1849</v>
      </c>
    </row>
    <row r="5046" spans="1:5" x14ac:dyDescent="0.3">
      <c r="A5046" s="3">
        <v>504.4</v>
      </c>
      <c r="B5046" s="3">
        <v>11000.00488</v>
      </c>
      <c r="C5046" s="3" t="s">
        <v>1849</v>
      </c>
      <c r="D5046" s="3">
        <v>5500.0024400000002</v>
      </c>
      <c r="E5046" s="3" t="s">
        <v>1849</v>
      </c>
    </row>
    <row r="5047" spans="1:5" x14ac:dyDescent="0.3">
      <c r="A5047" s="3">
        <v>504.5</v>
      </c>
      <c r="B5047" s="3">
        <v>11000.00488</v>
      </c>
      <c r="C5047" s="3" t="s">
        <v>1849</v>
      </c>
      <c r="D5047" s="3">
        <v>5500.0024400000002</v>
      </c>
      <c r="E5047" s="3" t="s">
        <v>1849</v>
      </c>
    </row>
    <row r="5048" spans="1:5" x14ac:dyDescent="0.3">
      <c r="A5048" s="3">
        <v>504.6</v>
      </c>
      <c r="B5048" s="3">
        <v>11000.00488</v>
      </c>
      <c r="C5048" s="3" t="s">
        <v>1849</v>
      </c>
      <c r="D5048" s="3">
        <v>5500.0024400000002</v>
      </c>
      <c r="E5048" s="3" t="s">
        <v>1849</v>
      </c>
    </row>
    <row r="5049" spans="1:5" x14ac:dyDescent="0.3">
      <c r="A5049" s="3">
        <v>504.7</v>
      </c>
      <c r="B5049" s="3">
        <v>11000.00488</v>
      </c>
      <c r="C5049" s="3" t="s">
        <v>1849</v>
      </c>
      <c r="D5049" s="3">
        <v>5500.0024400000002</v>
      </c>
      <c r="E5049" s="3" t="s">
        <v>1849</v>
      </c>
    </row>
    <row r="5050" spans="1:5" x14ac:dyDescent="0.3">
      <c r="A5050" s="3">
        <v>504.80200000000002</v>
      </c>
      <c r="B5050" s="3">
        <v>11000.00488</v>
      </c>
      <c r="C5050" s="3" t="s">
        <v>1849</v>
      </c>
      <c r="D5050" s="3">
        <v>5500.0024400000002</v>
      </c>
      <c r="E5050" s="3" t="s">
        <v>1849</v>
      </c>
    </row>
    <row r="5051" spans="1:5" x14ac:dyDescent="0.3">
      <c r="A5051" s="3">
        <v>504.9</v>
      </c>
      <c r="B5051" s="3">
        <v>11000.00488</v>
      </c>
      <c r="C5051" s="3" t="s">
        <v>1849</v>
      </c>
      <c r="D5051" s="3">
        <v>5500.0024400000002</v>
      </c>
      <c r="E5051" s="3" t="s">
        <v>1849</v>
      </c>
    </row>
    <row r="5052" spans="1:5" x14ac:dyDescent="0.3">
      <c r="A5052" s="3">
        <v>505</v>
      </c>
      <c r="B5052" s="3">
        <v>11000.00488</v>
      </c>
      <c r="C5052" s="3" t="s">
        <v>1849</v>
      </c>
      <c r="D5052" s="3">
        <v>5500.0024400000002</v>
      </c>
      <c r="E5052" s="3" t="s">
        <v>1849</v>
      </c>
    </row>
    <row r="5053" spans="1:5" x14ac:dyDescent="0.3">
      <c r="A5053" s="3">
        <v>505.1</v>
      </c>
      <c r="B5053" s="3">
        <v>11000.00488</v>
      </c>
      <c r="C5053" s="3" t="s">
        <v>1849</v>
      </c>
      <c r="D5053" s="3">
        <v>5500.0024400000002</v>
      </c>
      <c r="E5053" s="3" t="s">
        <v>1849</v>
      </c>
    </row>
    <row r="5054" spans="1:5" x14ac:dyDescent="0.3">
      <c r="A5054" s="3">
        <v>505.2</v>
      </c>
      <c r="B5054" s="3">
        <v>11000.00488</v>
      </c>
      <c r="C5054" s="3" t="s">
        <v>1849</v>
      </c>
      <c r="D5054" s="3">
        <v>5500.0024400000002</v>
      </c>
      <c r="E5054" s="3" t="s">
        <v>1849</v>
      </c>
    </row>
    <row r="5055" spans="1:5" x14ac:dyDescent="0.3">
      <c r="A5055" s="3">
        <v>505.3</v>
      </c>
      <c r="B5055" s="3">
        <v>11000.00488</v>
      </c>
      <c r="C5055" s="3" t="s">
        <v>1849</v>
      </c>
      <c r="D5055" s="3">
        <v>5500.0024400000002</v>
      </c>
      <c r="E5055" s="3" t="s">
        <v>1849</v>
      </c>
    </row>
    <row r="5056" spans="1:5" x14ac:dyDescent="0.3">
      <c r="A5056" s="3">
        <v>505.4</v>
      </c>
      <c r="B5056" s="3">
        <v>11000.00488</v>
      </c>
      <c r="C5056" s="3" t="s">
        <v>1849</v>
      </c>
      <c r="D5056" s="3">
        <v>5500.0024400000002</v>
      </c>
      <c r="E5056" s="3" t="s">
        <v>1849</v>
      </c>
    </row>
    <row r="5057" spans="1:5" x14ac:dyDescent="0.3">
      <c r="A5057" s="3">
        <v>505.5</v>
      </c>
      <c r="B5057" s="3">
        <v>11000.00488</v>
      </c>
      <c r="C5057" s="3" t="s">
        <v>1849</v>
      </c>
      <c r="D5057" s="3">
        <v>5500.0024400000002</v>
      </c>
      <c r="E5057" s="3" t="s">
        <v>1849</v>
      </c>
    </row>
    <row r="5058" spans="1:5" x14ac:dyDescent="0.3">
      <c r="A5058" s="3">
        <v>505.6</v>
      </c>
      <c r="B5058" s="3">
        <v>11000.00488</v>
      </c>
      <c r="C5058" s="3" t="s">
        <v>1849</v>
      </c>
      <c r="D5058" s="3">
        <v>5500.0024400000002</v>
      </c>
      <c r="E5058" s="3" t="s">
        <v>1849</v>
      </c>
    </row>
    <row r="5059" spans="1:5" x14ac:dyDescent="0.3">
      <c r="A5059" s="3">
        <v>505.7</v>
      </c>
      <c r="B5059" s="3">
        <v>11000.00488</v>
      </c>
      <c r="C5059" s="3" t="s">
        <v>1849</v>
      </c>
      <c r="D5059" s="3">
        <v>5500.0024400000002</v>
      </c>
      <c r="E5059" s="3" t="s">
        <v>1849</v>
      </c>
    </row>
    <row r="5060" spans="1:5" x14ac:dyDescent="0.3">
      <c r="A5060" s="3">
        <v>505.8</v>
      </c>
      <c r="B5060" s="3">
        <v>11000.00488</v>
      </c>
      <c r="C5060" s="3" t="s">
        <v>1849</v>
      </c>
      <c r="D5060" s="3">
        <v>5500.0024400000002</v>
      </c>
      <c r="E5060" s="3" t="s">
        <v>1849</v>
      </c>
    </row>
    <row r="5061" spans="1:5" x14ac:dyDescent="0.3">
      <c r="A5061" s="3">
        <v>505.9</v>
      </c>
      <c r="B5061" s="3">
        <v>11000.00488</v>
      </c>
      <c r="C5061" s="3" t="s">
        <v>1849</v>
      </c>
      <c r="D5061" s="3">
        <v>5500.0024400000002</v>
      </c>
      <c r="E5061" s="3" t="s">
        <v>1849</v>
      </c>
    </row>
    <row r="5062" spans="1:5" x14ac:dyDescent="0.3">
      <c r="A5062" s="3">
        <v>506</v>
      </c>
      <c r="B5062" s="3">
        <v>11000.00488</v>
      </c>
      <c r="C5062" s="3" t="s">
        <v>1849</v>
      </c>
      <c r="D5062" s="3">
        <v>5500.0024400000002</v>
      </c>
      <c r="E5062" s="3" t="s">
        <v>1849</v>
      </c>
    </row>
    <row r="5063" spans="1:5" x14ac:dyDescent="0.3">
      <c r="A5063" s="3">
        <v>506.1</v>
      </c>
      <c r="B5063" s="3">
        <v>11000.00488</v>
      </c>
      <c r="C5063" s="3" t="s">
        <v>1849</v>
      </c>
      <c r="D5063" s="3">
        <v>5500.0024400000002</v>
      </c>
      <c r="E5063" s="3" t="s">
        <v>1849</v>
      </c>
    </row>
    <row r="5064" spans="1:5" x14ac:dyDescent="0.3">
      <c r="A5064" s="3">
        <v>506.2</v>
      </c>
      <c r="B5064" s="3">
        <v>11000.00488</v>
      </c>
      <c r="C5064" s="3" t="s">
        <v>1849</v>
      </c>
      <c r="D5064" s="3">
        <v>5500.0024400000002</v>
      </c>
      <c r="E5064" s="3" t="s">
        <v>1849</v>
      </c>
    </row>
    <row r="5065" spans="1:5" x14ac:dyDescent="0.3">
      <c r="A5065" s="3">
        <v>506.3</v>
      </c>
      <c r="B5065" s="3">
        <v>11000.00488</v>
      </c>
      <c r="C5065" s="3" t="s">
        <v>1849</v>
      </c>
      <c r="D5065" s="3">
        <v>5500.0024400000002</v>
      </c>
      <c r="E5065" s="3" t="s">
        <v>1849</v>
      </c>
    </row>
    <row r="5066" spans="1:5" x14ac:dyDescent="0.3">
      <c r="A5066" s="3">
        <v>506.4</v>
      </c>
      <c r="B5066" s="3">
        <v>11000.00488</v>
      </c>
      <c r="C5066" s="3" t="s">
        <v>1849</v>
      </c>
      <c r="D5066" s="3">
        <v>5500.0024400000002</v>
      </c>
      <c r="E5066" s="3" t="s">
        <v>1849</v>
      </c>
    </row>
    <row r="5067" spans="1:5" x14ac:dyDescent="0.3">
      <c r="A5067" s="3">
        <v>506.5</v>
      </c>
      <c r="B5067" s="3">
        <v>11000.00488</v>
      </c>
      <c r="C5067" s="3" t="s">
        <v>1849</v>
      </c>
      <c r="D5067" s="3">
        <v>5500.0024400000002</v>
      </c>
      <c r="E5067" s="3" t="s">
        <v>1849</v>
      </c>
    </row>
    <row r="5068" spans="1:5" x14ac:dyDescent="0.3">
      <c r="A5068" s="3">
        <v>506.6</v>
      </c>
      <c r="B5068" s="3">
        <v>11000.00488</v>
      </c>
      <c r="C5068" s="3" t="s">
        <v>1849</v>
      </c>
      <c r="D5068" s="3">
        <v>5500.0024400000002</v>
      </c>
      <c r="E5068" s="3" t="s">
        <v>1849</v>
      </c>
    </row>
    <row r="5069" spans="1:5" x14ac:dyDescent="0.3">
      <c r="A5069" s="3">
        <v>506.7</v>
      </c>
      <c r="B5069" s="3">
        <v>11000.00488</v>
      </c>
      <c r="C5069" s="3" t="s">
        <v>1849</v>
      </c>
      <c r="D5069" s="3">
        <v>5500.0024400000002</v>
      </c>
      <c r="E5069" s="3" t="s">
        <v>1849</v>
      </c>
    </row>
    <row r="5070" spans="1:5" x14ac:dyDescent="0.3">
      <c r="A5070" s="3">
        <v>506.8</v>
      </c>
      <c r="B5070" s="3">
        <v>11000.00488</v>
      </c>
      <c r="C5070" s="3" t="s">
        <v>1849</v>
      </c>
      <c r="D5070" s="3">
        <v>5500.0024400000002</v>
      </c>
      <c r="E5070" s="3" t="s">
        <v>1849</v>
      </c>
    </row>
    <row r="5071" spans="1:5" x14ac:dyDescent="0.3">
      <c r="A5071" s="3">
        <v>506.9</v>
      </c>
      <c r="B5071" s="3">
        <v>11000.00488</v>
      </c>
      <c r="C5071" s="3" t="s">
        <v>1849</v>
      </c>
      <c r="D5071" s="3">
        <v>5500.0024400000002</v>
      </c>
      <c r="E5071" s="3" t="s">
        <v>1849</v>
      </c>
    </row>
    <row r="5072" spans="1:5" x14ac:dyDescent="0.3">
      <c r="A5072" s="3">
        <v>507</v>
      </c>
      <c r="B5072" s="3">
        <v>11000.00488</v>
      </c>
      <c r="C5072" s="3" t="s">
        <v>1849</v>
      </c>
      <c r="D5072" s="3">
        <v>5500.0024400000002</v>
      </c>
      <c r="E5072" s="3" t="s">
        <v>1849</v>
      </c>
    </row>
    <row r="5073" spans="1:5" x14ac:dyDescent="0.3">
      <c r="A5073" s="3">
        <v>507.1</v>
      </c>
      <c r="B5073" s="3">
        <v>11000.00488</v>
      </c>
      <c r="C5073" s="3" t="s">
        <v>1849</v>
      </c>
      <c r="D5073" s="3">
        <v>5500.0024400000002</v>
      </c>
      <c r="E5073" s="3" t="s">
        <v>1849</v>
      </c>
    </row>
    <row r="5074" spans="1:5" x14ac:dyDescent="0.3">
      <c r="A5074" s="3">
        <v>507.2</v>
      </c>
      <c r="B5074" s="3">
        <v>11000.00488</v>
      </c>
      <c r="C5074" s="3" t="s">
        <v>1849</v>
      </c>
      <c r="D5074" s="3">
        <v>5500.0024400000002</v>
      </c>
      <c r="E5074" s="3" t="s">
        <v>1849</v>
      </c>
    </row>
    <row r="5075" spans="1:5" x14ac:dyDescent="0.3">
      <c r="A5075" s="3">
        <v>507.3</v>
      </c>
      <c r="B5075" s="3">
        <v>11000.00488</v>
      </c>
      <c r="C5075" s="3" t="s">
        <v>1849</v>
      </c>
      <c r="D5075" s="3">
        <v>5500.0024400000002</v>
      </c>
      <c r="E5075" s="3" t="s">
        <v>1849</v>
      </c>
    </row>
    <row r="5076" spans="1:5" x14ac:dyDescent="0.3">
      <c r="A5076" s="3">
        <v>507.4</v>
      </c>
      <c r="B5076" s="3">
        <v>11000.00488</v>
      </c>
      <c r="C5076" s="3" t="s">
        <v>1849</v>
      </c>
      <c r="D5076" s="3">
        <v>5500.0024400000002</v>
      </c>
      <c r="E5076" s="3" t="s">
        <v>1849</v>
      </c>
    </row>
    <row r="5077" spans="1:5" x14ac:dyDescent="0.3">
      <c r="A5077" s="3">
        <v>507.5</v>
      </c>
      <c r="B5077" s="3">
        <v>11000.00488</v>
      </c>
      <c r="C5077" s="3" t="s">
        <v>1849</v>
      </c>
      <c r="D5077" s="3">
        <v>5500.0024400000002</v>
      </c>
      <c r="E5077" s="3" t="s">
        <v>1849</v>
      </c>
    </row>
    <row r="5078" spans="1:5" x14ac:dyDescent="0.3">
      <c r="A5078" s="3">
        <v>507.6</v>
      </c>
      <c r="B5078" s="3">
        <v>11000.00488</v>
      </c>
      <c r="C5078" s="3" t="s">
        <v>1849</v>
      </c>
      <c r="D5078" s="3">
        <v>5500.0024400000002</v>
      </c>
      <c r="E5078" s="3" t="s">
        <v>1849</v>
      </c>
    </row>
    <row r="5079" spans="1:5" x14ac:dyDescent="0.3">
      <c r="A5079" s="3">
        <v>507.7</v>
      </c>
      <c r="B5079" s="3">
        <v>11000.00488</v>
      </c>
      <c r="C5079" s="3" t="s">
        <v>1849</v>
      </c>
      <c r="D5079" s="3">
        <v>5500.0024400000002</v>
      </c>
      <c r="E5079" s="3" t="s">
        <v>1849</v>
      </c>
    </row>
    <row r="5080" spans="1:5" x14ac:dyDescent="0.3">
      <c r="A5080" s="3">
        <v>507.8</v>
      </c>
      <c r="B5080" s="3">
        <v>11000.00488</v>
      </c>
      <c r="C5080" s="3" t="s">
        <v>1849</v>
      </c>
      <c r="D5080" s="3">
        <v>5500.0024400000002</v>
      </c>
      <c r="E5080" s="3" t="s">
        <v>1849</v>
      </c>
    </row>
    <row r="5081" spans="1:5" x14ac:dyDescent="0.3">
      <c r="A5081" s="3">
        <v>507.9</v>
      </c>
      <c r="B5081" s="3">
        <v>11000.00488</v>
      </c>
      <c r="C5081" s="3" t="s">
        <v>1849</v>
      </c>
      <c r="D5081" s="3">
        <v>5500.0024400000002</v>
      </c>
      <c r="E5081" s="3" t="s">
        <v>1849</v>
      </c>
    </row>
    <row r="5082" spans="1:5" x14ac:dyDescent="0.3">
      <c r="A5082" s="3">
        <v>508</v>
      </c>
      <c r="B5082" s="3">
        <v>11000.00488</v>
      </c>
      <c r="C5082" s="3" t="s">
        <v>1849</v>
      </c>
      <c r="D5082" s="3">
        <v>5500.0024400000002</v>
      </c>
      <c r="E5082" s="3" t="s">
        <v>1849</v>
      </c>
    </row>
    <row r="5083" spans="1:5" x14ac:dyDescent="0.3">
      <c r="A5083" s="3">
        <v>508.1</v>
      </c>
      <c r="B5083" s="3">
        <v>11000.00488</v>
      </c>
      <c r="C5083" s="3" t="s">
        <v>1849</v>
      </c>
      <c r="D5083" s="3">
        <v>5500.0024400000002</v>
      </c>
      <c r="E5083" s="3" t="s">
        <v>1849</v>
      </c>
    </row>
    <row r="5084" spans="1:5" x14ac:dyDescent="0.3">
      <c r="A5084" s="3">
        <v>508.20100000000002</v>
      </c>
      <c r="B5084" s="3">
        <v>11000.00488</v>
      </c>
      <c r="C5084" s="3" t="s">
        <v>1849</v>
      </c>
      <c r="D5084" s="3">
        <v>5500.0024400000002</v>
      </c>
      <c r="E5084" s="3" t="s">
        <v>1849</v>
      </c>
    </row>
    <row r="5085" spans="1:5" x14ac:dyDescent="0.3">
      <c r="A5085" s="3">
        <v>508.3</v>
      </c>
      <c r="B5085" s="3">
        <v>11000.00488</v>
      </c>
      <c r="C5085" s="3" t="s">
        <v>1849</v>
      </c>
      <c r="D5085" s="3">
        <v>5500.0024400000002</v>
      </c>
      <c r="E5085" s="3" t="s">
        <v>1849</v>
      </c>
    </row>
    <row r="5086" spans="1:5" x14ac:dyDescent="0.3">
      <c r="A5086" s="3">
        <v>508.4</v>
      </c>
      <c r="B5086" s="3">
        <v>11000.00488</v>
      </c>
      <c r="C5086" s="3" t="s">
        <v>1849</v>
      </c>
      <c r="D5086" s="3">
        <v>5500.0024400000002</v>
      </c>
      <c r="E5086" s="3" t="s">
        <v>1849</v>
      </c>
    </row>
    <row r="5087" spans="1:5" x14ac:dyDescent="0.3">
      <c r="A5087" s="3">
        <v>508.5</v>
      </c>
      <c r="B5087" s="3">
        <v>11000.00488</v>
      </c>
      <c r="C5087" s="3" t="s">
        <v>1849</v>
      </c>
      <c r="D5087" s="3">
        <v>5500.0024400000002</v>
      </c>
      <c r="E5087" s="3" t="s">
        <v>1849</v>
      </c>
    </row>
    <row r="5088" spans="1:5" x14ac:dyDescent="0.3">
      <c r="A5088" s="3">
        <v>508.6</v>
      </c>
      <c r="B5088" s="3">
        <v>11000.00488</v>
      </c>
      <c r="C5088" s="3" t="s">
        <v>1849</v>
      </c>
      <c r="D5088" s="3">
        <v>5500.0024400000002</v>
      </c>
      <c r="E5088" s="3" t="s">
        <v>1849</v>
      </c>
    </row>
    <row r="5089" spans="1:5" x14ac:dyDescent="0.3">
      <c r="A5089" s="3">
        <v>508.7</v>
      </c>
      <c r="B5089" s="3">
        <v>11000.00488</v>
      </c>
      <c r="C5089" s="3" t="s">
        <v>1849</v>
      </c>
      <c r="D5089" s="3">
        <v>5500.0024400000002</v>
      </c>
      <c r="E5089" s="3" t="s">
        <v>1849</v>
      </c>
    </row>
    <row r="5090" spans="1:5" x14ac:dyDescent="0.3">
      <c r="A5090" s="3">
        <v>508.8</v>
      </c>
      <c r="B5090" s="3">
        <v>11000.00488</v>
      </c>
      <c r="C5090" s="3" t="s">
        <v>1849</v>
      </c>
      <c r="D5090" s="3">
        <v>5500.0024400000002</v>
      </c>
      <c r="E5090" s="3" t="s">
        <v>1849</v>
      </c>
    </row>
    <row r="5091" spans="1:5" x14ac:dyDescent="0.3">
      <c r="A5091" s="3">
        <v>508.9</v>
      </c>
      <c r="B5091" s="3">
        <v>11000.00488</v>
      </c>
      <c r="C5091" s="3" t="s">
        <v>1849</v>
      </c>
      <c r="D5091" s="3">
        <v>5500.0024400000002</v>
      </c>
      <c r="E5091" s="3" t="s">
        <v>1849</v>
      </c>
    </row>
    <row r="5092" spans="1:5" x14ac:dyDescent="0.3">
      <c r="A5092" s="3">
        <v>509</v>
      </c>
      <c r="B5092" s="3">
        <v>11000.00488</v>
      </c>
      <c r="C5092" s="3" t="s">
        <v>1849</v>
      </c>
      <c r="D5092" s="3">
        <v>5500.0024400000002</v>
      </c>
      <c r="E5092" s="3" t="s">
        <v>1849</v>
      </c>
    </row>
    <row r="5093" spans="1:5" x14ac:dyDescent="0.3">
      <c r="A5093" s="3">
        <v>509.1</v>
      </c>
      <c r="B5093" s="3">
        <v>11000.00488</v>
      </c>
      <c r="C5093" s="3" t="s">
        <v>1849</v>
      </c>
      <c r="D5093" s="3">
        <v>5500.0024400000002</v>
      </c>
      <c r="E5093" s="3" t="s">
        <v>1849</v>
      </c>
    </row>
    <row r="5094" spans="1:5" x14ac:dyDescent="0.3">
      <c r="A5094" s="3">
        <v>509.2</v>
      </c>
      <c r="B5094" s="3">
        <v>11000.00488</v>
      </c>
      <c r="C5094" s="3" t="s">
        <v>1849</v>
      </c>
      <c r="D5094" s="3">
        <v>5500.0024400000002</v>
      </c>
      <c r="E5094" s="3" t="s">
        <v>1849</v>
      </c>
    </row>
    <row r="5095" spans="1:5" x14ac:dyDescent="0.3">
      <c r="A5095" s="3">
        <v>509.3</v>
      </c>
      <c r="B5095" s="3">
        <v>11000.00488</v>
      </c>
      <c r="C5095" s="3" t="s">
        <v>1849</v>
      </c>
      <c r="D5095" s="3">
        <v>5500.0024400000002</v>
      </c>
      <c r="E5095" s="3" t="s">
        <v>1849</v>
      </c>
    </row>
    <row r="5096" spans="1:5" x14ac:dyDescent="0.3">
      <c r="A5096" s="3">
        <v>509.4</v>
      </c>
      <c r="B5096" s="3">
        <v>11000.00488</v>
      </c>
      <c r="C5096" s="3" t="s">
        <v>1849</v>
      </c>
      <c r="D5096" s="3">
        <v>5500.0024400000002</v>
      </c>
      <c r="E5096" s="3" t="s">
        <v>1849</v>
      </c>
    </row>
    <row r="5097" spans="1:5" x14ac:dyDescent="0.3">
      <c r="A5097" s="3">
        <v>509.5</v>
      </c>
      <c r="B5097" s="3">
        <v>11000.00488</v>
      </c>
      <c r="C5097" s="3" t="s">
        <v>1849</v>
      </c>
      <c r="D5097" s="3">
        <v>5500.0024400000002</v>
      </c>
      <c r="E5097" s="3" t="s">
        <v>1849</v>
      </c>
    </row>
    <row r="5098" spans="1:5" x14ac:dyDescent="0.3">
      <c r="A5098" s="3">
        <v>509.6</v>
      </c>
      <c r="B5098" s="3">
        <v>11000.00488</v>
      </c>
      <c r="C5098" s="3" t="s">
        <v>1849</v>
      </c>
      <c r="D5098" s="3">
        <v>5500.0024400000002</v>
      </c>
      <c r="E5098" s="3" t="s">
        <v>1849</v>
      </c>
    </row>
    <row r="5099" spans="1:5" x14ac:dyDescent="0.3">
      <c r="A5099" s="3">
        <v>509.7</v>
      </c>
      <c r="B5099" s="3">
        <v>11000.00488</v>
      </c>
      <c r="C5099" s="3" t="s">
        <v>1849</v>
      </c>
      <c r="D5099" s="3">
        <v>5500.0024400000002</v>
      </c>
      <c r="E5099" s="3" t="s">
        <v>1849</v>
      </c>
    </row>
    <row r="5100" spans="1:5" x14ac:dyDescent="0.3">
      <c r="A5100" s="3">
        <v>509.8</v>
      </c>
      <c r="B5100" s="3">
        <v>11000.00488</v>
      </c>
      <c r="C5100" s="3" t="s">
        <v>1849</v>
      </c>
      <c r="D5100" s="3">
        <v>5500.0024400000002</v>
      </c>
      <c r="E5100" s="3" t="s">
        <v>1849</v>
      </c>
    </row>
    <row r="5101" spans="1:5" x14ac:dyDescent="0.3">
      <c r="A5101" s="3">
        <v>509.9</v>
      </c>
      <c r="B5101" s="3">
        <v>11000.00488</v>
      </c>
      <c r="C5101" s="3" t="s">
        <v>1849</v>
      </c>
      <c r="D5101" s="3">
        <v>5500.0024400000002</v>
      </c>
      <c r="E5101" s="3" t="s">
        <v>1849</v>
      </c>
    </row>
    <row r="5102" spans="1:5" x14ac:dyDescent="0.3">
      <c r="A5102" s="3">
        <v>510</v>
      </c>
      <c r="B5102" s="3">
        <v>11000.00488</v>
      </c>
      <c r="C5102" s="3" t="s">
        <v>1849</v>
      </c>
      <c r="D5102" s="3">
        <v>5500.0024400000002</v>
      </c>
      <c r="E5102" s="3" t="s">
        <v>1849</v>
      </c>
    </row>
    <row r="5103" spans="1:5" x14ac:dyDescent="0.3">
      <c r="A5103" s="3">
        <v>510.101</v>
      </c>
      <c r="B5103" s="3">
        <v>11000.00488</v>
      </c>
      <c r="C5103" s="3" t="s">
        <v>1849</v>
      </c>
      <c r="D5103" s="3">
        <v>5500.0024400000002</v>
      </c>
      <c r="E5103" s="3" t="s">
        <v>1849</v>
      </c>
    </row>
    <row r="5104" spans="1:5" x14ac:dyDescent="0.3">
      <c r="A5104" s="3">
        <v>510.2</v>
      </c>
      <c r="B5104" s="3">
        <v>11000.00488</v>
      </c>
      <c r="C5104" s="3" t="s">
        <v>1849</v>
      </c>
      <c r="D5104" s="3">
        <v>5500.0024400000002</v>
      </c>
      <c r="E5104" s="3" t="s">
        <v>1849</v>
      </c>
    </row>
    <row r="5105" spans="1:5" x14ac:dyDescent="0.3">
      <c r="A5105" s="3">
        <v>510.3</v>
      </c>
      <c r="B5105" s="3">
        <v>11000.00488</v>
      </c>
      <c r="C5105" s="3" t="s">
        <v>1849</v>
      </c>
      <c r="D5105" s="3">
        <v>5500.0024400000002</v>
      </c>
      <c r="E5105" s="3" t="s">
        <v>1849</v>
      </c>
    </row>
    <row r="5106" spans="1:5" x14ac:dyDescent="0.3">
      <c r="A5106" s="3">
        <v>510.4</v>
      </c>
      <c r="B5106" s="3">
        <v>11000.00488</v>
      </c>
      <c r="C5106" s="3" t="s">
        <v>1849</v>
      </c>
      <c r="D5106" s="3">
        <v>5500.0024400000002</v>
      </c>
      <c r="E5106" s="3" t="s">
        <v>1849</v>
      </c>
    </row>
    <row r="5107" spans="1:5" x14ac:dyDescent="0.3">
      <c r="A5107" s="3">
        <v>510.5</v>
      </c>
      <c r="B5107" s="3">
        <v>11000.00488</v>
      </c>
      <c r="C5107" s="3" t="s">
        <v>1849</v>
      </c>
      <c r="D5107" s="3">
        <v>5500.0024400000002</v>
      </c>
      <c r="E5107" s="3" t="s">
        <v>1849</v>
      </c>
    </row>
    <row r="5108" spans="1:5" x14ac:dyDescent="0.3">
      <c r="A5108" s="3">
        <v>510.6</v>
      </c>
      <c r="B5108" s="3">
        <v>11000.00488</v>
      </c>
      <c r="C5108" s="3" t="s">
        <v>1849</v>
      </c>
      <c r="D5108" s="3">
        <v>5500.0024400000002</v>
      </c>
      <c r="E5108" s="3" t="s">
        <v>1849</v>
      </c>
    </row>
    <row r="5109" spans="1:5" x14ac:dyDescent="0.3">
      <c r="A5109" s="3">
        <v>510.7</v>
      </c>
      <c r="B5109" s="3">
        <v>11000.00488</v>
      </c>
      <c r="C5109" s="3" t="s">
        <v>1849</v>
      </c>
      <c r="D5109" s="3">
        <v>5500.0024400000002</v>
      </c>
      <c r="E5109" s="3" t="s">
        <v>1849</v>
      </c>
    </row>
    <row r="5110" spans="1:5" x14ac:dyDescent="0.3">
      <c r="A5110" s="3">
        <v>510.8</v>
      </c>
      <c r="B5110" s="3">
        <v>11000.00488</v>
      </c>
      <c r="C5110" s="3" t="s">
        <v>1849</v>
      </c>
      <c r="D5110" s="3">
        <v>5500.0024400000002</v>
      </c>
      <c r="E5110" s="3" t="s">
        <v>1849</v>
      </c>
    </row>
    <row r="5111" spans="1:5" x14ac:dyDescent="0.3">
      <c r="A5111" s="3">
        <v>510.9</v>
      </c>
      <c r="B5111" s="3">
        <v>11000.00488</v>
      </c>
      <c r="C5111" s="3" t="s">
        <v>1849</v>
      </c>
      <c r="D5111" s="3">
        <v>5500.0024400000002</v>
      </c>
      <c r="E5111" s="3" t="s">
        <v>1849</v>
      </c>
    </row>
    <row r="5112" spans="1:5" x14ac:dyDescent="0.3">
      <c r="A5112" s="3">
        <v>511</v>
      </c>
      <c r="B5112" s="3">
        <v>11000.00488</v>
      </c>
      <c r="C5112" s="3" t="s">
        <v>1849</v>
      </c>
      <c r="D5112" s="3">
        <v>5500.0024400000002</v>
      </c>
      <c r="E5112" s="3" t="s">
        <v>1849</v>
      </c>
    </row>
    <row r="5113" spans="1:5" x14ac:dyDescent="0.3">
      <c r="A5113" s="3">
        <v>511.1</v>
      </c>
      <c r="B5113" s="3">
        <v>11000.00488</v>
      </c>
      <c r="C5113" s="3" t="s">
        <v>1849</v>
      </c>
      <c r="D5113" s="3">
        <v>5500.0024400000002</v>
      </c>
      <c r="E5113" s="3" t="s">
        <v>1849</v>
      </c>
    </row>
    <row r="5114" spans="1:5" x14ac:dyDescent="0.3">
      <c r="A5114" s="3">
        <v>511.2</v>
      </c>
      <c r="B5114" s="3">
        <v>11000.00488</v>
      </c>
      <c r="C5114" s="3" t="s">
        <v>1849</v>
      </c>
      <c r="D5114" s="3">
        <v>5500.0024400000002</v>
      </c>
      <c r="E5114" s="3" t="s">
        <v>1849</v>
      </c>
    </row>
    <row r="5115" spans="1:5" x14ac:dyDescent="0.3">
      <c r="A5115" s="3">
        <v>511.3</v>
      </c>
      <c r="B5115" s="3">
        <v>11000.00488</v>
      </c>
      <c r="C5115" s="3" t="s">
        <v>1849</v>
      </c>
      <c r="D5115" s="3">
        <v>5500.0024400000002</v>
      </c>
      <c r="E5115" s="3" t="s">
        <v>1849</v>
      </c>
    </row>
    <row r="5116" spans="1:5" x14ac:dyDescent="0.3">
      <c r="A5116" s="3">
        <v>511.4</v>
      </c>
      <c r="B5116" s="3">
        <v>11000.00488</v>
      </c>
      <c r="C5116" s="3" t="s">
        <v>1849</v>
      </c>
      <c r="D5116" s="3">
        <v>5500.0024400000002</v>
      </c>
      <c r="E5116" s="3" t="s">
        <v>1849</v>
      </c>
    </row>
    <row r="5117" spans="1:5" x14ac:dyDescent="0.3">
      <c r="A5117" s="3">
        <v>511.5</v>
      </c>
      <c r="B5117" s="3">
        <v>11000.00488</v>
      </c>
      <c r="C5117" s="3" t="s">
        <v>1849</v>
      </c>
      <c r="D5117" s="3">
        <v>5500.0024400000002</v>
      </c>
      <c r="E5117" s="3" t="s">
        <v>1849</v>
      </c>
    </row>
    <row r="5118" spans="1:5" x14ac:dyDescent="0.3">
      <c r="A5118" s="3">
        <v>511.6</v>
      </c>
      <c r="B5118" s="3">
        <v>11000.00488</v>
      </c>
      <c r="C5118" s="3" t="s">
        <v>1849</v>
      </c>
      <c r="D5118" s="3">
        <v>5500.0024400000002</v>
      </c>
      <c r="E5118" s="3" t="s">
        <v>1849</v>
      </c>
    </row>
    <row r="5119" spans="1:5" x14ac:dyDescent="0.3">
      <c r="A5119" s="3">
        <v>511.7</v>
      </c>
      <c r="B5119" s="3">
        <v>11000.00488</v>
      </c>
      <c r="C5119" s="3" t="s">
        <v>1849</v>
      </c>
      <c r="D5119" s="3">
        <v>5500.0024400000002</v>
      </c>
      <c r="E5119" s="3" t="s">
        <v>1849</v>
      </c>
    </row>
    <row r="5120" spans="1:5" x14ac:dyDescent="0.3">
      <c r="A5120" s="3">
        <v>511.8</v>
      </c>
      <c r="B5120" s="3">
        <v>11000.00488</v>
      </c>
      <c r="C5120" s="3" t="s">
        <v>1849</v>
      </c>
      <c r="D5120" s="3">
        <v>5500.0024400000002</v>
      </c>
      <c r="E5120" s="3" t="s">
        <v>1849</v>
      </c>
    </row>
    <row r="5121" spans="1:5" x14ac:dyDescent="0.3">
      <c r="A5121" s="3">
        <v>511.9</v>
      </c>
      <c r="B5121" s="3">
        <v>11000.00488</v>
      </c>
      <c r="C5121" s="3" t="s">
        <v>1849</v>
      </c>
      <c r="D5121" s="3">
        <v>5500.0024400000002</v>
      </c>
      <c r="E5121" s="3" t="s">
        <v>1849</v>
      </c>
    </row>
    <row r="5122" spans="1:5" x14ac:dyDescent="0.3">
      <c r="A5122" s="3">
        <v>512</v>
      </c>
      <c r="B5122" s="3">
        <v>11000.00488</v>
      </c>
      <c r="C5122" s="3" t="s">
        <v>1849</v>
      </c>
      <c r="D5122" s="3">
        <v>5500.0024400000002</v>
      </c>
      <c r="E5122" s="3" t="s">
        <v>1849</v>
      </c>
    </row>
    <row r="5123" spans="1:5" x14ac:dyDescent="0.3">
      <c r="A5123" s="3">
        <v>512.1</v>
      </c>
      <c r="B5123" s="3">
        <v>11000.00488</v>
      </c>
      <c r="C5123" s="3" t="s">
        <v>1849</v>
      </c>
      <c r="D5123" s="3">
        <v>5500.0024400000002</v>
      </c>
      <c r="E5123" s="3" t="s">
        <v>1849</v>
      </c>
    </row>
    <row r="5124" spans="1:5" x14ac:dyDescent="0.3">
      <c r="A5124" s="3">
        <v>512.20000000000005</v>
      </c>
      <c r="B5124" s="3">
        <v>11000.00488</v>
      </c>
      <c r="C5124" s="3" t="s">
        <v>1849</v>
      </c>
      <c r="D5124" s="3">
        <v>5500.0024400000002</v>
      </c>
      <c r="E5124" s="3" t="s">
        <v>1849</v>
      </c>
    </row>
    <row r="5125" spans="1:5" x14ac:dyDescent="0.3">
      <c r="A5125" s="3">
        <v>512.29999999999995</v>
      </c>
      <c r="B5125" s="3">
        <v>11000.00488</v>
      </c>
      <c r="C5125" s="3" t="s">
        <v>1849</v>
      </c>
      <c r="D5125" s="3">
        <v>5500.0024400000002</v>
      </c>
      <c r="E5125" s="3" t="s">
        <v>1849</v>
      </c>
    </row>
    <row r="5126" spans="1:5" x14ac:dyDescent="0.3">
      <c r="A5126" s="3">
        <v>512.4</v>
      </c>
      <c r="B5126" s="3">
        <v>11000.00488</v>
      </c>
      <c r="C5126" s="3" t="s">
        <v>1849</v>
      </c>
      <c r="D5126" s="3">
        <v>5500.0024400000002</v>
      </c>
      <c r="E5126" s="3" t="s">
        <v>1849</v>
      </c>
    </row>
    <row r="5127" spans="1:5" x14ac:dyDescent="0.3">
      <c r="A5127" s="3">
        <v>512.5</v>
      </c>
      <c r="B5127" s="3">
        <v>11000.00488</v>
      </c>
      <c r="C5127" s="3" t="s">
        <v>1849</v>
      </c>
      <c r="D5127" s="3">
        <v>5500.0024400000002</v>
      </c>
      <c r="E5127" s="3" t="s">
        <v>1849</v>
      </c>
    </row>
    <row r="5128" spans="1:5" x14ac:dyDescent="0.3">
      <c r="A5128" s="3">
        <v>512.6</v>
      </c>
      <c r="B5128" s="3">
        <v>11000.00488</v>
      </c>
      <c r="C5128" s="3" t="s">
        <v>1849</v>
      </c>
      <c r="D5128" s="3">
        <v>5500.0024400000002</v>
      </c>
      <c r="E5128" s="3" t="s">
        <v>1849</v>
      </c>
    </row>
    <row r="5129" spans="1:5" x14ac:dyDescent="0.3">
      <c r="A5129" s="3">
        <v>512.70000000000005</v>
      </c>
      <c r="B5129" s="3">
        <v>11000.00488</v>
      </c>
      <c r="C5129" s="3" t="s">
        <v>1849</v>
      </c>
      <c r="D5129" s="3">
        <v>5500.0024400000002</v>
      </c>
      <c r="E5129" s="3" t="s">
        <v>1849</v>
      </c>
    </row>
    <row r="5130" spans="1:5" x14ac:dyDescent="0.3">
      <c r="A5130" s="3">
        <v>512.79999999999995</v>
      </c>
      <c r="B5130" s="3">
        <v>11000.00488</v>
      </c>
      <c r="C5130" s="3" t="s">
        <v>1849</v>
      </c>
      <c r="D5130" s="3">
        <v>5500.0024400000002</v>
      </c>
      <c r="E5130" s="3" t="s">
        <v>1849</v>
      </c>
    </row>
    <row r="5131" spans="1:5" x14ac:dyDescent="0.3">
      <c r="A5131" s="3">
        <v>512.9</v>
      </c>
      <c r="B5131" s="3">
        <v>11000.00488</v>
      </c>
      <c r="C5131" s="3" t="s">
        <v>1849</v>
      </c>
      <c r="D5131" s="3">
        <v>5500.0024400000002</v>
      </c>
      <c r="E5131" s="3" t="s">
        <v>1849</v>
      </c>
    </row>
    <row r="5132" spans="1:5" x14ac:dyDescent="0.3">
      <c r="A5132" s="3">
        <v>513</v>
      </c>
      <c r="B5132" s="3">
        <v>11000.00488</v>
      </c>
      <c r="C5132" s="3" t="s">
        <v>1849</v>
      </c>
      <c r="D5132" s="3">
        <v>5500.0024400000002</v>
      </c>
      <c r="E5132" s="3" t="s">
        <v>1849</v>
      </c>
    </row>
    <row r="5133" spans="1:5" x14ac:dyDescent="0.3">
      <c r="A5133" s="3">
        <v>513.1</v>
      </c>
      <c r="B5133" s="3">
        <v>11000.00488</v>
      </c>
      <c r="C5133" s="3" t="s">
        <v>1849</v>
      </c>
      <c r="D5133" s="3">
        <v>5500.0024400000002</v>
      </c>
      <c r="E5133" s="3" t="s">
        <v>1849</v>
      </c>
    </row>
    <row r="5134" spans="1:5" x14ac:dyDescent="0.3">
      <c r="A5134" s="3">
        <v>513.20000000000005</v>
      </c>
      <c r="B5134" s="3">
        <v>11000.00488</v>
      </c>
      <c r="C5134" s="3" t="s">
        <v>1849</v>
      </c>
      <c r="D5134" s="3">
        <v>5500.0024400000002</v>
      </c>
      <c r="E5134" s="3" t="s">
        <v>1849</v>
      </c>
    </row>
    <row r="5135" spans="1:5" x14ac:dyDescent="0.3">
      <c r="A5135" s="3">
        <v>513.29999999999995</v>
      </c>
      <c r="B5135" s="3">
        <v>11000.00488</v>
      </c>
      <c r="C5135" s="3" t="s">
        <v>1849</v>
      </c>
      <c r="D5135" s="3">
        <v>5500.0024400000002</v>
      </c>
      <c r="E5135" s="3" t="s">
        <v>1849</v>
      </c>
    </row>
    <row r="5136" spans="1:5" x14ac:dyDescent="0.3">
      <c r="A5136" s="3">
        <v>513.4</v>
      </c>
      <c r="B5136" s="3">
        <v>11000.00488</v>
      </c>
      <c r="C5136" s="3" t="s">
        <v>1849</v>
      </c>
      <c r="D5136" s="3">
        <v>5500.0024400000002</v>
      </c>
      <c r="E5136" s="3" t="s">
        <v>1849</v>
      </c>
    </row>
    <row r="5137" spans="1:5" x14ac:dyDescent="0.3">
      <c r="A5137" s="3">
        <v>513.5</v>
      </c>
      <c r="B5137" s="3">
        <v>11000.00488</v>
      </c>
      <c r="C5137" s="3" t="s">
        <v>1849</v>
      </c>
      <c r="D5137" s="3">
        <v>5500.0024400000002</v>
      </c>
      <c r="E5137" s="3" t="s">
        <v>1849</v>
      </c>
    </row>
    <row r="5138" spans="1:5" x14ac:dyDescent="0.3">
      <c r="A5138" s="3">
        <v>513.6</v>
      </c>
      <c r="B5138" s="3">
        <v>11000.00488</v>
      </c>
      <c r="C5138" s="3" t="s">
        <v>1849</v>
      </c>
      <c r="D5138" s="3">
        <v>5500.0024400000002</v>
      </c>
      <c r="E5138" s="3" t="s">
        <v>1849</v>
      </c>
    </row>
    <row r="5139" spans="1:5" x14ac:dyDescent="0.3">
      <c r="A5139" s="3">
        <v>513.70000000000005</v>
      </c>
      <c r="B5139" s="3">
        <v>11000.00488</v>
      </c>
      <c r="C5139" s="3" t="s">
        <v>1849</v>
      </c>
      <c r="D5139" s="3">
        <v>5500.0024400000002</v>
      </c>
      <c r="E5139" s="3" t="s">
        <v>1849</v>
      </c>
    </row>
    <row r="5140" spans="1:5" x14ac:dyDescent="0.3">
      <c r="A5140" s="3">
        <v>513.79999999999995</v>
      </c>
      <c r="B5140" s="3">
        <v>11000.00488</v>
      </c>
      <c r="C5140" s="3" t="s">
        <v>1849</v>
      </c>
      <c r="D5140" s="3">
        <v>5500.0024400000002</v>
      </c>
      <c r="E5140" s="3" t="s">
        <v>1849</v>
      </c>
    </row>
    <row r="5141" spans="1:5" x14ac:dyDescent="0.3">
      <c r="A5141" s="3">
        <v>513.90899999999999</v>
      </c>
      <c r="B5141" s="3">
        <v>11000.00488</v>
      </c>
      <c r="C5141" s="3" t="s">
        <v>1849</v>
      </c>
      <c r="D5141" s="3">
        <v>5500.0024400000002</v>
      </c>
      <c r="E5141" s="3" t="s">
        <v>1849</v>
      </c>
    </row>
    <row r="5142" spans="1:5" x14ac:dyDescent="0.3">
      <c r="A5142" s="3">
        <v>514.04600000000005</v>
      </c>
      <c r="B5142" s="3">
        <v>11000.00488</v>
      </c>
      <c r="C5142" s="3" t="s">
        <v>1849</v>
      </c>
      <c r="D5142" s="3">
        <v>5500.0024400000002</v>
      </c>
      <c r="E5142" s="3" t="s">
        <v>1849</v>
      </c>
    </row>
    <row r="5143" spans="1:5" x14ac:dyDescent="0.3">
      <c r="A5143" s="3">
        <v>514.1</v>
      </c>
      <c r="B5143" s="3">
        <v>11000.00488</v>
      </c>
      <c r="C5143" s="3" t="s">
        <v>1849</v>
      </c>
      <c r="D5143" s="3">
        <v>5500.0024400000002</v>
      </c>
      <c r="E5143" s="3" t="s">
        <v>1849</v>
      </c>
    </row>
    <row r="5144" spans="1:5" x14ac:dyDescent="0.3">
      <c r="A5144" s="3">
        <v>514.20000000000005</v>
      </c>
      <c r="B5144" s="3">
        <v>11000.00488</v>
      </c>
      <c r="C5144" s="3" t="s">
        <v>1849</v>
      </c>
      <c r="D5144" s="3">
        <v>5500.0024400000002</v>
      </c>
      <c r="E5144" s="3" t="s">
        <v>1849</v>
      </c>
    </row>
    <row r="5145" spans="1:5" x14ac:dyDescent="0.3">
      <c r="A5145" s="3">
        <v>514.29999999999995</v>
      </c>
      <c r="B5145" s="3">
        <v>11000.00488</v>
      </c>
      <c r="C5145" s="3" t="s">
        <v>1849</v>
      </c>
      <c r="D5145" s="3">
        <v>5500.0024400000002</v>
      </c>
      <c r="E5145" s="3" t="s">
        <v>1849</v>
      </c>
    </row>
    <row r="5146" spans="1:5" x14ac:dyDescent="0.3">
      <c r="A5146" s="3">
        <v>514.4</v>
      </c>
      <c r="B5146" s="3">
        <v>11000.00488</v>
      </c>
      <c r="C5146" s="3" t="s">
        <v>1849</v>
      </c>
      <c r="D5146" s="3">
        <v>5500.0024400000002</v>
      </c>
      <c r="E5146" s="3" t="s">
        <v>1849</v>
      </c>
    </row>
    <row r="5147" spans="1:5" x14ac:dyDescent="0.3">
      <c r="A5147" s="3">
        <v>514.5</v>
      </c>
      <c r="B5147" s="3">
        <v>11000.00488</v>
      </c>
      <c r="C5147" s="3" t="s">
        <v>1849</v>
      </c>
      <c r="D5147" s="3">
        <v>5500.0024400000002</v>
      </c>
      <c r="E5147" s="3" t="s">
        <v>1849</v>
      </c>
    </row>
    <row r="5148" spans="1:5" x14ac:dyDescent="0.3">
      <c r="A5148" s="3">
        <v>514.601</v>
      </c>
      <c r="B5148" s="3">
        <v>11000.00488</v>
      </c>
      <c r="C5148" s="3" t="s">
        <v>1849</v>
      </c>
      <c r="D5148" s="3">
        <v>5500.0024400000002</v>
      </c>
      <c r="E5148" s="3" t="s">
        <v>1849</v>
      </c>
    </row>
    <row r="5149" spans="1:5" x14ac:dyDescent="0.3">
      <c r="A5149" s="3">
        <v>514.83699999999999</v>
      </c>
      <c r="B5149" s="3">
        <v>11000.00488</v>
      </c>
      <c r="C5149" s="3" t="s">
        <v>1849</v>
      </c>
      <c r="D5149" s="3">
        <v>5500.0024400000002</v>
      </c>
      <c r="E5149" s="3" t="s">
        <v>1849</v>
      </c>
    </row>
    <row r="5150" spans="1:5" x14ac:dyDescent="0.3">
      <c r="A5150" s="3">
        <v>514.83699999999999</v>
      </c>
      <c r="B5150" s="3">
        <v>11000.00488</v>
      </c>
      <c r="C5150" s="3" t="s">
        <v>1849</v>
      </c>
      <c r="D5150" s="3">
        <v>5500.0024400000002</v>
      </c>
      <c r="E5150" s="3" t="s">
        <v>1849</v>
      </c>
    </row>
    <row r="5151" spans="1:5" x14ac:dyDescent="0.3">
      <c r="A5151" s="3">
        <v>514.9</v>
      </c>
      <c r="B5151" s="3">
        <v>11000.00488</v>
      </c>
      <c r="C5151" s="3" t="s">
        <v>1849</v>
      </c>
      <c r="D5151" s="3">
        <v>5500.0024400000002</v>
      </c>
      <c r="E5151" s="3" t="s">
        <v>1849</v>
      </c>
    </row>
    <row r="5152" spans="1:5" x14ac:dyDescent="0.3">
      <c r="A5152" s="3">
        <v>515</v>
      </c>
      <c r="B5152" s="3">
        <v>11000.00488</v>
      </c>
      <c r="C5152" s="3" t="s">
        <v>1849</v>
      </c>
      <c r="D5152" s="3">
        <v>5500.0024400000002</v>
      </c>
      <c r="E5152" s="3" t="s">
        <v>1849</v>
      </c>
    </row>
    <row r="5153" spans="1:5" x14ac:dyDescent="0.3">
      <c r="A5153" s="3">
        <v>515.1</v>
      </c>
      <c r="B5153" s="3">
        <v>11000.00488</v>
      </c>
      <c r="C5153" s="3" t="s">
        <v>1849</v>
      </c>
      <c r="D5153" s="3">
        <v>5500.0024400000002</v>
      </c>
      <c r="E5153" s="3" t="s">
        <v>1849</v>
      </c>
    </row>
    <row r="5154" spans="1:5" x14ac:dyDescent="0.3">
      <c r="A5154" s="3">
        <v>515.20000000000005</v>
      </c>
      <c r="B5154" s="3">
        <v>11000.00488</v>
      </c>
      <c r="C5154" s="3" t="s">
        <v>1849</v>
      </c>
      <c r="D5154" s="3">
        <v>5500.0024400000002</v>
      </c>
      <c r="E5154" s="3" t="s">
        <v>1849</v>
      </c>
    </row>
    <row r="5155" spans="1:5" x14ac:dyDescent="0.3">
      <c r="A5155" s="3">
        <v>515.452</v>
      </c>
      <c r="B5155" s="3">
        <v>11000.00488</v>
      </c>
      <c r="C5155" s="3" t="s">
        <v>1849</v>
      </c>
      <c r="D5155" s="3">
        <v>5500.0024400000002</v>
      </c>
      <c r="E5155" s="3" t="s">
        <v>1849</v>
      </c>
    </row>
    <row r="5156" spans="1:5" x14ac:dyDescent="0.3">
      <c r="A5156" s="3">
        <v>515.452</v>
      </c>
      <c r="B5156" s="3">
        <v>11000.00488</v>
      </c>
      <c r="C5156" s="3" t="s">
        <v>1849</v>
      </c>
      <c r="D5156" s="3">
        <v>5500.0024400000002</v>
      </c>
      <c r="E5156" s="3" t="s">
        <v>1849</v>
      </c>
    </row>
    <row r="5157" spans="1:5" x14ac:dyDescent="0.3">
      <c r="A5157" s="3">
        <v>515.5</v>
      </c>
      <c r="B5157" s="3">
        <v>11000.00488</v>
      </c>
      <c r="C5157" s="3" t="s">
        <v>1849</v>
      </c>
      <c r="D5157" s="3">
        <v>5500.0024400000002</v>
      </c>
      <c r="E5157" s="3" t="s">
        <v>1849</v>
      </c>
    </row>
    <row r="5158" spans="1:5" x14ac:dyDescent="0.3">
      <c r="A5158" s="3">
        <v>515.6</v>
      </c>
      <c r="B5158" s="3">
        <v>11000.00488</v>
      </c>
      <c r="C5158" s="3" t="s">
        <v>1849</v>
      </c>
      <c r="D5158" s="3">
        <v>5500.0024400000002</v>
      </c>
      <c r="E5158" s="3" t="s">
        <v>1849</v>
      </c>
    </row>
    <row r="5159" spans="1:5" x14ac:dyDescent="0.3">
      <c r="A5159" s="3">
        <v>515.70000000000005</v>
      </c>
      <c r="B5159" s="3">
        <v>11000.00488</v>
      </c>
      <c r="C5159" s="3" t="s">
        <v>1849</v>
      </c>
      <c r="D5159" s="3">
        <v>5500.0024400000002</v>
      </c>
      <c r="E5159" s="3" t="s">
        <v>1849</v>
      </c>
    </row>
    <row r="5160" spans="1:5" x14ac:dyDescent="0.3">
      <c r="A5160" s="3">
        <v>515.79999999999995</v>
      </c>
      <c r="B5160" s="3">
        <v>11000.00488</v>
      </c>
      <c r="C5160" s="3" t="s">
        <v>1849</v>
      </c>
      <c r="D5160" s="3">
        <v>5500.0024400000002</v>
      </c>
      <c r="E5160" s="3" t="s">
        <v>1849</v>
      </c>
    </row>
    <row r="5161" spans="1:5" x14ac:dyDescent="0.3">
      <c r="A5161" s="3">
        <v>515.904</v>
      </c>
      <c r="B5161" s="3">
        <v>11000.00488</v>
      </c>
      <c r="C5161" s="3" t="s">
        <v>1849</v>
      </c>
      <c r="D5161" s="3">
        <v>5500.0024400000002</v>
      </c>
      <c r="E5161" s="3" t="s">
        <v>1849</v>
      </c>
    </row>
    <row r="5162" spans="1:5" x14ac:dyDescent="0.3">
      <c r="A5162" s="3">
        <v>516.05200000000002</v>
      </c>
      <c r="B5162" s="3">
        <v>11000.00488</v>
      </c>
      <c r="C5162" s="3" t="s">
        <v>1849</v>
      </c>
      <c r="D5162" s="3">
        <v>5500.0024400000002</v>
      </c>
      <c r="E5162" s="3" t="s">
        <v>1849</v>
      </c>
    </row>
    <row r="5163" spans="1:5" x14ac:dyDescent="0.3">
      <c r="A5163" s="3">
        <v>516.1</v>
      </c>
      <c r="B5163" s="3">
        <v>11000.00488</v>
      </c>
      <c r="C5163" s="3" t="s">
        <v>1849</v>
      </c>
      <c r="D5163" s="3">
        <v>5500.0024400000002</v>
      </c>
      <c r="E5163" s="3" t="s">
        <v>1849</v>
      </c>
    </row>
    <row r="5164" spans="1:5" x14ac:dyDescent="0.3">
      <c r="A5164" s="3">
        <v>516.20000000000005</v>
      </c>
      <c r="B5164" s="3">
        <v>11000.00488</v>
      </c>
      <c r="C5164" s="3" t="s">
        <v>1849</v>
      </c>
      <c r="D5164" s="3">
        <v>5500.0024400000002</v>
      </c>
      <c r="E5164" s="3" t="s">
        <v>1849</v>
      </c>
    </row>
    <row r="5165" spans="1:5" x14ac:dyDescent="0.3">
      <c r="A5165" s="3">
        <v>516.29999999999995</v>
      </c>
      <c r="B5165" s="3">
        <v>11000.00488</v>
      </c>
      <c r="C5165" s="3" t="s">
        <v>1849</v>
      </c>
      <c r="D5165" s="3">
        <v>5500.0024400000002</v>
      </c>
      <c r="E5165" s="3" t="s">
        <v>1849</v>
      </c>
    </row>
    <row r="5166" spans="1:5" x14ac:dyDescent="0.3">
      <c r="A5166" s="3">
        <v>516.4</v>
      </c>
      <c r="B5166" s="3">
        <v>11000.00488</v>
      </c>
      <c r="C5166" s="3" t="s">
        <v>1849</v>
      </c>
      <c r="D5166" s="3">
        <v>5500.0024400000002</v>
      </c>
      <c r="E5166" s="3" t="s">
        <v>1849</v>
      </c>
    </row>
    <row r="5167" spans="1:5" x14ac:dyDescent="0.3">
      <c r="A5167" s="3">
        <v>516.50099999999998</v>
      </c>
      <c r="B5167" s="3">
        <v>11000.00488</v>
      </c>
      <c r="C5167" s="3" t="s">
        <v>1849</v>
      </c>
      <c r="D5167" s="3">
        <v>5500.0024400000002</v>
      </c>
      <c r="E5167" s="3" t="s">
        <v>1849</v>
      </c>
    </row>
    <row r="5168" spans="1:5" x14ac:dyDescent="0.3">
      <c r="A5168" s="3">
        <v>516.64800000000002</v>
      </c>
      <c r="B5168" s="3">
        <v>11000.00488</v>
      </c>
      <c r="C5168" s="3" t="s">
        <v>1849</v>
      </c>
      <c r="D5168" s="3">
        <v>5500.0024400000002</v>
      </c>
      <c r="E5168" s="3" t="s">
        <v>1849</v>
      </c>
    </row>
    <row r="5169" spans="1:5" x14ac:dyDescent="0.3">
      <c r="A5169" s="3">
        <v>516.70000000000005</v>
      </c>
      <c r="B5169" s="3">
        <v>11000.00488</v>
      </c>
      <c r="C5169" s="3" t="s">
        <v>1849</v>
      </c>
      <c r="D5169" s="3">
        <v>5500.0024400000002</v>
      </c>
      <c r="E5169" s="3" t="s">
        <v>1849</v>
      </c>
    </row>
    <row r="5170" spans="1:5" x14ac:dyDescent="0.3">
      <c r="A5170" s="3">
        <v>516.79999999999995</v>
      </c>
      <c r="B5170" s="3">
        <v>11000.00488</v>
      </c>
      <c r="C5170" s="3" t="s">
        <v>1849</v>
      </c>
      <c r="D5170" s="3">
        <v>5500.0024400000002</v>
      </c>
      <c r="E5170" s="3" t="s">
        <v>1849</v>
      </c>
    </row>
    <row r="5171" spans="1:5" x14ac:dyDescent="0.3">
      <c r="A5171" s="3">
        <v>516.9</v>
      </c>
      <c r="B5171" s="3">
        <v>11000.00488</v>
      </c>
      <c r="C5171" s="3" t="s">
        <v>1849</v>
      </c>
      <c r="D5171" s="3">
        <v>5500.0024400000002</v>
      </c>
      <c r="E5171" s="3" t="s">
        <v>1849</v>
      </c>
    </row>
    <row r="5172" spans="1:5" x14ac:dyDescent="0.3">
      <c r="A5172" s="3">
        <v>517</v>
      </c>
      <c r="B5172" s="3">
        <v>11000.00488</v>
      </c>
      <c r="C5172" s="3" t="s">
        <v>1849</v>
      </c>
      <c r="D5172" s="3">
        <v>5500.0024400000002</v>
      </c>
      <c r="E5172" s="3" t="s">
        <v>1849</v>
      </c>
    </row>
    <row r="5173" spans="1:5" x14ac:dyDescent="0.3">
      <c r="A5173" s="3">
        <v>517.19500000000005</v>
      </c>
      <c r="B5173" s="3">
        <v>11000.00488</v>
      </c>
      <c r="C5173" s="3" t="s">
        <v>1849</v>
      </c>
      <c r="D5173" s="3">
        <v>5500.0024400000002</v>
      </c>
      <c r="E5173" s="3" t="s">
        <v>1849</v>
      </c>
    </row>
    <row r="5174" spans="1:5" x14ac:dyDescent="0.3">
      <c r="A5174" s="3">
        <v>517.25099999999998</v>
      </c>
      <c r="B5174" s="3">
        <v>11000.00488</v>
      </c>
      <c r="C5174" s="3" t="s">
        <v>1849</v>
      </c>
      <c r="D5174" s="3">
        <v>5500.0024400000002</v>
      </c>
      <c r="E5174" s="3" t="s">
        <v>1849</v>
      </c>
    </row>
    <row r="5175" spans="1:5" x14ac:dyDescent="0.3">
      <c r="A5175" s="3">
        <v>517.29999999999995</v>
      </c>
      <c r="B5175" s="3">
        <v>11000.00488</v>
      </c>
      <c r="C5175" s="3" t="s">
        <v>1849</v>
      </c>
      <c r="D5175" s="3">
        <v>5500.0024400000002</v>
      </c>
      <c r="E5175" s="3" t="s">
        <v>1849</v>
      </c>
    </row>
    <row r="5176" spans="1:5" x14ac:dyDescent="0.3">
      <c r="A5176" s="3">
        <v>517.4</v>
      </c>
      <c r="B5176" s="3">
        <v>11000.00488</v>
      </c>
      <c r="C5176" s="3" t="s">
        <v>1849</v>
      </c>
      <c r="D5176" s="3">
        <v>5500.0024400000002</v>
      </c>
      <c r="E5176" s="3" t="s">
        <v>1849</v>
      </c>
    </row>
    <row r="5177" spans="1:5" x14ac:dyDescent="0.3">
      <c r="A5177" s="3">
        <v>517.5</v>
      </c>
      <c r="B5177" s="3">
        <v>11000.00488</v>
      </c>
      <c r="C5177" s="3" t="s">
        <v>1849</v>
      </c>
      <c r="D5177" s="3">
        <v>5500.0024400000002</v>
      </c>
      <c r="E5177" s="3" t="s">
        <v>1849</v>
      </c>
    </row>
    <row r="5178" spans="1:5" x14ac:dyDescent="0.3">
      <c r="A5178" s="3">
        <v>517.6</v>
      </c>
      <c r="B5178" s="3">
        <v>11000.00488</v>
      </c>
      <c r="C5178" s="3" t="s">
        <v>1849</v>
      </c>
      <c r="D5178" s="3">
        <v>5500.0024400000002</v>
      </c>
      <c r="E5178" s="3" t="s">
        <v>1849</v>
      </c>
    </row>
    <row r="5179" spans="1:5" x14ac:dyDescent="0.3">
      <c r="A5179" s="3">
        <v>517.70000000000005</v>
      </c>
      <c r="B5179" s="3">
        <v>11000.00488</v>
      </c>
      <c r="C5179" s="3" t="s">
        <v>1849</v>
      </c>
      <c r="D5179" s="3">
        <v>5500.0024400000002</v>
      </c>
      <c r="E5179" s="3" t="s">
        <v>1849</v>
      </c>
    </row>
    <row r="5180" spans="1:5" x14ac:dyDescent="0.3">
      <c r="A5180" s="3">
        <v>517.79999999999995</v>
      </c>
      <c r="B5180" s="3">
        <v>11000.00488</v>
      </c>
      <c r="C5180" s="3" t="s">
        <v>1849</v>
      </c>
      <c r="D5180" s="3">
        <v>5500.0024400000002</v>
      </c>
      <c r="E5180" s="3" t="s">
        <v>1849</v>
      </c>
    </row>
    <row r="5181" spans="1:5" x14ac:dyDescent="0.3">
      <c r="A5181" s="3">
        <v>517.9</v>
      </c>
      <c r="B5181" s="3">
        <v>11000.00488</v>
      </c>
      <c r="C5181" s="3" t="s">
        <v>1849</v>
      </c>
      <c r="D5181" s="3">
        <v>5500.0024400000002</v>
      </c>
      <c r="E5181" s="3" t="s">
        <v>1849</v>
      </c>
    </row>
    <row r="5182" spans="1:5" x14ac:dyDescent="0.3">
      <c r="A5182" s="3">
        <v>518</v>
      </c>
      <c r="B5182" s="3">
        <v>11000.00488</v>
      </c>
      <c r="C5182" s="3" t="s">
        <v>1849</v>
      </c>
      <c r="D5182" s="3">
        <v>5500.0024400000002</v>
      </c>
      <c r="E5182" s="3" t="s">
        <v>1849</v>
      </c>
    </row>
    <row r="5183" spans="1:5" x14ac:dyDescent="0.3">
      <c r="A5183" s="3">
        <v>518.101</v>
      </c>
      <c r="B5183" s="3">
        <v>11000.00488</v>
      </c>
      <c r="C5183" s="3" t="s">
        <v>1849</v>
      </c>
      <c r="D5183" s="3">
        <v>5500.0024400000002</v>
      </c>
      <c r="E5183" s="3" t="s">
        <v>1849</v>
      </c>
    </row>
    <row r="5184" spans="1:5" x14ac:dyDescent="0.3">
      <c r="A5184" s="3">
        <v>518.20000000000005</v>
      </c>
      <c r="B5184" s="3">
        <v>11000.00488</v>
      </c>
      <c r="C5184" s="3" t="s">
        <v>1849</v>
      </c>
      <c r="D5184" s="3">
        <v>5500.0024400000002</v>
      </c>
      <c r="E5184" s="3" t="s">
        <v>1849</v>
      </c>
    </row>
    <row r="5185" spans="1:5" x14ac:dyDescent="0.3">
      <c r="A5185" s="3">
        <v>518.30100000000004</v>
      </c>
      <c r="B5185" s="3">
        <v>11000.00488</v>
      </c>
      <c r="C5185" s="3" t="s">
        <v>1849</v>
      </c>
      <c r="D5185" s="3">
        <v>5500.0024400000002</v>
      </c>
      <c r="E5185" s="3" t="s">
        <v>1849</v>
      </c>
    </row>
    <row r="5186" spans="1:5" x14ac:dyDescent="0.3">
      <c r="A5186" s="3">
        <v>518.4</v>
      </c>
      <c r="B5186" s="3">
        <v>11000.00488</v>
      </c>
      <c r="C5186" s="3" t="s">
        <v>1849</v>
      </c>
      <c r="D5186" s="3">
        <v>5500.0024400000002</v>
      </c>
      <c r="E5186" s="3" t="s">
        <v>1849</v>
      </c>
    </row>
    <row r="5187" spans="1:5" x14ac:dyDescent="0.3">
      <c r="A5187" s="3">
        <v>518.5</v>
      </c>
      <c r="B5187" s="3">
        <v>11000.00488</v>
      </c>
      <c r="C5187" s="3" t="s">
        <v>1849</v>
      </c>
      <c r="D5187" s="3">
        <v>5500.0024400000002</v>
      </c>
      <c r="E5187" s="3" t="s">
        <v>1849</v>
      </c>
    </row>
    <row r="5188" spans="1:5" x14ac:dyDescent="0.3">
      <c r="A5188" s="3">
        <v>518.6</v>
      </c>
      <c r="B5188" s="3">
        <v>11000.00488</v>
      </c>
      <c r="C5188" s="3" t="s">
        <v>1849</v>
      </c>
      <c r="D5188" s="3">
        <v>5500.0024400000002</v>
      </c>
      <c r="E5188" s="3" t="s">
        <v>1849</v>
      </c>
    </row>
    <row r="5189" spans="1:5" x14ac:dyDescent="0.3">
      <c r="A5189" s="3">
        <v>518.70000000000005</v>
      </c>
      <c r="B5189" s="3">
        <v>11000.00488</v>
      </c>
      <c r="C5189" s="3" t="s">
        <v>1849</v>
      </c>
      <c r="D5189" s="3">
        <v>5500.0024400000002</v>
      </c>
      <c r="E5189" s="3" t="s">
        <v>1849</v>
      </c>
    </row>
    <row r="5190" spans="1:5" x14ac:dyDescent="0.3">
      <c r="A5190" s="3">
        <v>518.79999999999995</v>
      </c>
      <c r="B5190" s="3">
        <v>11000.00488</v>
      </c>
      <c r="C5190" s="3" t="s">
        <v>1849</v>
      </c>
      <c r="D5190" s="3">
        <v>5500.0024400000002</v>
      </c>
      <c r="E5190" s="3" t="s">
        <v>1849</v>
      </c>
    </row>
    <row r="5191" spans="1:5" x14ac:dyDescent="0.3">
      <c r="A5191" s="3">
        <v>518.9</v>
      </c>
      <c r="B5191" s="3">
        <v>11000.00488</v>
      </c>
      <c r="C5191" s="3" t="s">
        <v>1849</v>
      </c>
      <c r="D5191" s="3">
        <v>5500.0024400000002</v>
      </c>
      <c r="E5191" s="3" t="s">
        <v>1849</v>
      </c>
    </row>
    <row r="5192" spans="1:5" x14ac:dyDescent="0.3">
      <c r="A5192" s="3">
        <v>519</v>
      </c>
      <c r="B5192" s="3">
        <v>11000.00488</v>
      </c>
      <c r="C5192" s="3" t="s">
        <v>1849</v>
      </c>
      <c r="D5192" s="3">
        <v>5500.0024400000002</v>
      </c>
      <c r="E5192" s="3" t="s">
        <v>1849</v>
      </c>
    </row>
    <row r="5193" spans="1:5" x14ac:dyDescent="0.3">
      <c r="A5193" s="3">
        <v>519.1</v>
      </c>
      <c r="B5193" s="3">
        <v>11000.00488</v>
      </c>
      <c r="C5193" s="3" t="s">
        <v>1849</v>
      </c>
      <c r="D5193" s="3">
        <v>5500.0024400000002</v>
      </c>
      <c r="E5193" s="3" t="s">
        <v>1849</v>
      </c>
    </row>
    <row r="5194" spans="1:5" x14ac:dyDescent="0.3">
      <c r="A5194" s="3">
        <v>519.20000000000005</v>
      </c>
      <c r="B5194" s="3">
        <v>11000.00488</v>
      </c>
      <c r="C5194" s="3" t="s">
        <v>1849</v>
      </c>
      <c r="D5194" s="3">
        <v>5500.0024400000002</v>
      </c>
      <c r="E5194" s="3" t="s">
        <v>1849</v>
      </c>
    </row>
    <row r="5195" spans="1:5" x14ac:dyDescent="0.3">
      <c r="A5195" s="3">
        <v>519.29999999999995</v>
      </c>
      <c r="B5195" s="3">
        <v>11000.00488</v>
      </c>
      <c r="C5195" s="3" t="s">
        <v>1849</v>
      </c>
      <c r="D5195" s="3">
        <v>5500.0024400000002</v>
      </c>
      <c r="E5195" s="3" t="s">
        <v>1849</v>
      </c>
    </row>
    <row r="5196" spans="1:5" x14ac:dyDescent="0.3">
      <c r="A5196" s="3">
        <v>519.4</v>
      </c>
      <c r="B5196" s="3">
        <v>11000.00488</v>
      </c>
      <c r="C5196" s="3" t="s">
        <v>1849</v>
      </c>
      <c r="D5196" s="3">
        <v>5500.0024400000002</v>
      </c>
      <c r="E5196" s="3" t="s">
        <v>1849</v>
      </c>
    </row>
    <row r="5197" spans="1:5" x14ac:dyDescent="0.3">
      <c r="A5197" s="3">
        <v>519.5</v>
      </c>
      <c r="B5197" s="3">
        <v>11000.00488</v>
      </c>
      <c r="C5197" s="3" t="s">
        <v>1849</v>
      </c>
      <c r="D5197" s="3">
        <v>5500.0024400000002</v>
      </c>
      <c r="E5197" s="3" t="s">
        <v>1849</v>
      </c>
    </row>
    <row r="5198" spans="1:5" x14ac:dyDescent="0.3">
      <c r="A5198" s="3">
        <v>519.6</v>
      </c>
      <c r="B5198" s="3">
        <v>11000.00488</v>
      </c>
      <c r="C5198" s="3" t="s">
        <v>1849</v>
      </c>
      <c r="D5198" s="3">
        <v>5500.0024400000002</v>
      </c>
      <c r="E5198" s="3" t="s">
        <v>1849</v>
      </c>
    </row>
    <row r="5199" spans="1:5" x14ac:dyDescent="0.3">
      <c r="A5199" s="3">
        <v>519.70000000000005</v>
      </c>
      <c r="B5199" s="3">
        <v>11000.00488</v>
      </c>
      <c r="C5199" s="3" t="s">
        <v>1849</v>
      </c>
      <c r="D5199" s="3">
        <v>5500.0024400000002</v>
      </c>
      <c r="E5199" s="3" t="s">
        <v>1849</v>
      </c>
    </row>
    <row r="5200" spans="1:5" x14ac:dyDescent="0.3">
      <c r="A5200" s="3">
        <v>519.79999999999995</v>
      </c>
      <c r="B5200" s="3">
        <v>11000.00488</v>
      </c>
      <c r="C5200" s="3" t="s">
        <v>1849</v>
      </c>
      <c r="D5200" s="3">
        <v>5500.0024400000002</v>
      </c>
      <c r="E5200" s="3" t="s">
        <v>1849</v>
      </c>
    </row>
    <row r="5201" spans="1:5" x14ac:dyDescent="0.3">
      <c r="A5201" s="3">
        <v>519.9</v>
      </c>
      <c r="B5201" s="3">
        <v>11000.00488</v>
      </c>
      <c r="C5201" s="3" t="s">
        <v>1849</v>
      </c>
      <c r="D5201" s="3">
        <v>5500.0024400000002</v>
      </c>
      <c r="E5201" s="3" t="s">
        <v>1849</v>
      </c>
    </row>
    <row r="5202" spans="1:5" x14ac:dyDescent="0.3">
      <c r="A5202" s="3">
        <v>520</v>
      </c>
      <c r="B5202" s="3">
        <v>11000.00488</v>
      </c>
      <c r="C5202" s="3" t="s">
        <v>1849</v>
      </c>
      <c r="D5202" s="3">
        <v>5500.0024400000002</v>
      </c>
      <c r="E5202" s="3" t="s">
        <v>1849</v>
      </c>
    </row>
    <row r="5203" spans="1:5" x14ac:dyDescent="0.3">
      <c r="A5203" s="3">
        <v>520.1</v>
      </c>
      <c r="B5203" s="3">
        <v>11000.00488</v>
      </c>
      <c r="C5203" s="3" t="s">
        <v>1849</v>
      </c>
      <c r="D5203" s="3">
        <v>5500.0024400000002</v>
      </c>
      <c r="E5203" s="3" t="s">
        <v>1849</v>
      </c>
    </row>
    <row r="5204" spans="1:5" x14ac:dyDescent="0.3">
      <c r="A5204" s="3">
        <v>520.20000000000005</v>
      </c>
      <c r="B5204" s="3">
        <v>11000.00488</v>
      </c>
      <c r="C5204" s="3" t="s">
        <v>1849</v>
      </c>
      <c r="D5204" s="3">
        <v>5500.0024400000002</v>
      </c>
      <c r="E5204" s="3" t="s">
        <v>1849</v>
      </c>
    </row>
    <row r="5205" spans="1:5" x14ac:dyDescent="0.3">
      <c r="A5205" s="3">
        <v>520.375</v>
      </c>
      <c r="B5205" s="3">
        <v>11000.00488</v>
      </c>
      <c r="C5205" s="3" t="s">
        <v>1849</v>
      </c>
      <c r="D5205" s="3">
        <v>5500.0024400000002</v>
      </c>
      <c r="E5205" s="3" t="s">
        <v>1849</v>
      </c>
    </row>
    <row r="5206" spans="1:5" x14ac:dyDescent="0.3">
      <c r="A5206" s="3">
        <v>520.43100000000004</v>
      </c>
      <c r="B5206" s="3">
        <v>11000.00488</v>
      </c>
      <c r="C5206" s="3" t="s">
        <v>1849</v>
      </c>
      <c r="D5206" s="3">
        <v>5500.0024400000002</v>
      </c>
      <c r="E5206" s="3" t="s">
        <v>1849</v>
      </c>
    </row>
    <row r="5207" spans="1:5" x14ac:dyDescent="0.3">
      <c r="A5207" s="3">
        <v>520.5</v>
      </c>
      <c r="B5207" s="3">
        <v>11000.00488</v>
      </c>
      <c r="C5207" s="3" t="s">
        <v>1849</v>
      </c>
      <c r="D5207" s="3">
        <v>5500.0024400000002</v>
      </c>
      <c r="E5207" s="3" t="s">
        <v>1849</v>
      </c>
    </row>
    <row r="5208" spans="1:5" x14ac:dyDescent="0.3">
      <c r="A5208" s="3">
        <v>520.6</v>
      </c>
      <c r="B5208" s="3">
        <v>11000.00488</v>
      </c>
      <c r="C5208" s="3" t="s">
        <v>1849</v>
      </c>
      <c r="D5208" s="3">
        <v>5500.0024400000002</v>
      </c>
      <c r="E5208" s="3" t="s">
        <v>1849</v>
      </c>
    </row>
    <row r="5209" spans="1:5" x14ac:dyDescent="0.3">
      <c r="A5209" s="3">
        <v>520.70000000000005</v>
      </c>
      <c r="B5209" s="3">
        <v>11000.00488</v>
      </c>
      <c r="C5209" s="3" t="s">
        <v>1849</v>
      </c>
      <c r="D5209" s="3">
        <v>5500.0024400000002</v>
      </c>
      <c r="E5209" s="3" t="s">
        <v>1849</v>
      </c>
    </row>
    <row r="5210" spans="1:5" x14ac:dyDescent="0.3">
      <c r="A5210" s="3">
        <v>520.79999999999995</v>
      </c>
      <c r="B5210" s="3">
        <v>11000.00488</v>
      </c>
      <c r="C5210" s="3" t="s">
        <v>1849</v>
      </c>
      <c r="D5210" s="3">
        <v>5500.0024400000002</v>
      </c>
      <c r="E5210" s="3" t="s">
        <v>1849</v>
      </c>
    </row>
    <row r="5211" spans="1:5" x14ac:dyDescent="0.3">
      <c r="A5211" s="3">
        <v>520.96500000000003</v>
      </c>
      <c r="B5211" s="3">
        <v>11000.00488</v>
      </c>
      <c r="C5211" s="3" t="s">
        <v>1849</v>
      </c>
      <c r="D5211" s="3">
        <v>5500.0024400000002</v>
      </c>
      <c r="E5211" s="3" t="s">
        <v>1849</v>
      </c>
    </row>
    <row r="5212" spans="1:5" x14ac:dyDescent="0.3">
      <c r="A5212" s="3">
        <v>521.05600000000004</v>
      </c>
      <c r="B5212" s="3">
        <v>11000.00488</v>
      </c>
      <c r="C5212" s="3" t="s">
        <v>1849</v>
      </c>
      <c r="D5212" s="3">
        <v>5500.0024400000002</v>
      </c>
      <c r="E5212" s="3" t="s">
        <v>1849</v>
      </c>
    </row>
    <row r="5213" spans="1:5" x14ac:dyDescent="0.3">
      <c r="A5213" s="3">
        <v>521.1</v>
      </c>
      <c r="B5213" s="3">
        <v>11000.00488</v>
      </c>
      <c r="C5213" s="3" t="s">
        <v>1849</v>
      </c>
      <c r="D5213" s="3">
        <v>5500.0024400000002</v>
      </c>
      <c r="E5213" s="3" t="s">
        <v>1849</v>
      </c>
    </row>
    <row r="5214" spans="1:5" x14ac:dyDescent="0.3">
      <c r="A5214" s="3">
        <v>521.20000000000005</v>
      </c>
      <c r="B5214" s="3">
        <v>11000.00488</v>
      </c>
      <c r="C5214" s="3" t="s">
        <v>1849</v>
      </c>
      <c r="D5214" s="3">
        <v>5500.0024400000002</v>
      </c>
      <c r="E5214" s="3" t="s">
        <v>1849</v>
      </c>
    </row>
    <row r="5215" spans="1:5" x14ac:dyDescent="0.3">
      <c r="A5215" s="3">
        <v>521.29999999999995</v>
      </c>
      <c r="B5215" s="3">
        <v>11000.00488</v>
      </c>
      <c r="C5215" s="3" t="s">
        <v>1849</v>
      </c>
      <c r="D5215" s="3">
        <v>5500.0024400000002</v>
      </c>
      <c r="E5215" s="3" t="s">
        <v>1849</v>
      </c>
    </row>
    <row r="5216" spans="1:5" x14ac:dyDescent="0.3">
      <c r="A5216" s="3">
        <v>521.4</v>
      </c>
      <c r="B5216" s="3">
        <v>11000.00488</v>
      </c>
      <c r="C5216" s="3" t="s">
        <v>1849</v>
      </c>
      <c r="D5216" s="3">
        <v>5500.0024400000002</v>
      </c>
      <c r="E5216" s="3" t="s">
        <v>1849</v>
      </c>
    </row>
    <row r="5217" spans="1:5" x14ac:dyDescent="0.3">
      <c r="A5217" s="3">
        <v>521.5</v>
      </c>
      <c r="B5217" s="3">
        <v>11000.00488</v>
      </c>
      <c r="C5217" s="3" t="s">
        <v>1849</v>
      </c>
      <c r="D5217" s="3">
        <v>5500.0024400000002</v>
      </c>
      <c r="E5217" s="3" t="s">
        <v>1849</v>
      </c>
    </row>
    <row r="5218" spans="1:5" x14ac:dyDescent="0.3">
      <c r="A5218" s="3">
        <v>521.6</v>
      </c>
      <c r="B5218" s="3">
        <v>11000.00488</v>
      </c>
      <c r="C5218" s="3" t="s">
        <v>1849</v>
      </c>
      <c r="D5218" s="3">
        <v>5500.0024400000002</v>
      </c>
      <c r="E5218" s="3" t="s">
        <v>1849</v>
      </c>
    </row>
    <row r="5219" spans="1:5" x14ac:dyDescent="0.3">
      <c r="A5219" s="3">
        <v>521.70000000000005</v>
      </c>
      <c r="B5219" s="3">
        <v>11000.00488</v>
      </c>
      <c r="C5219" s="3" t="s">
        <v>1849</v>
      </c>
      <c r="D5219" s="3">
        <v>5500.0024400000002</v>
      </c>
      <c r="E5219" s="3" t="s">
        <v>1849</v>
      </c>
    </row>
    <row r="5220" spans="1:5" x14ac:dyDescent="0.3">
      <c r="A5220" s="3">
        <v>521.79999999999995</v>
      </c>
      <c r="B5220" s="3">
        <v>11000.00488</v>
      </c>
      <c r="C5220" s="3" t="s">
        <v>1849</v>
      </c>
      <c r="D5220" s="3">
        <v>5500.0024400000002</v>
      </c>
      <c r="E5220" s="3" t="s">
        <v>1849</v>
      </c>
    </row>
    <row r="5221" spans="1:5" x14ac:dyDescent="0.3">
      <c r="A5221" s="3">
        <v>521.9</v>
      </c>
      <c r="B5221" s="3">
        <v>11000.00488</v>
      </c>
      <c r="C5221" s="3" t="s">
        <v>1849</v>
      </c>
      <c r="D5221" s="3">
        <v>5500.0024400000002</v>
      </c>
      <c r="E5221" s="3" t="s">
        <v>1849</v>
      </c>
    </row>
    <row r="5222" spans="1:5" x14ac:dyDescent="0.3">
      <c r="A5222" s="3">
        <v>522</v>
      </c>
      <c r="B5222" s="3">
        <v>11000.00488</v>
      </c>
      <c r="C5222" s="3" t="s">
        <v>1849</v>
      </c>
      <c r="D5222" s="3">
        <v>5500.0024400000002</v>
      </c>
      <c r="E5222" s="3" t="s">
        <v>1849</v>
      </c>
    </row>
    <row r="5223" spans="1:5" x14ac:dyDescent="0.3">
      <c r="A5223" s="3">
        <v>522.1</v>
      </c>
      <c r="B5223" s="3">
        <v>11000.00488</v>
      </c>
      <c r="C5223" s="3" t="s">
        <v>1849</v>
      </c>
      <c r="D5223" s="3">
        <v>5500.0024400000002</v>
      </c>
      <c r="E5223" s="3" t="s">
        <v>1849</v>
      </c>
    </row>
    <row r="5224" spans="1:5" x14ac:dyDescent="0.3">
      <c r="A5224" s="3">
        <v>522.20000000000005</v>
      </c>
      <c r="B5224" s="3">
        <v>11000.00488</v>
      </c>
      <c r="C5224" s="3" t="s">
        <v>1849</v>
      </c>
      <c r="D5224" s="3">
        <v>5500.0024400000002</v>
      </c>
      <c r="E5224" s="3" t="s">
        <v>1849</v>
      </c>
    </row>
    <row r="5225" spans="1:5" x14ac:dyDescent="0.3">
      <c r="A5225" s="3">
        <v>522.30100000000004</v>
      </c>
      <c r="B5225" s="3">
        <v>11000.00488</v>
      </c>
      <c r="C5225" s="3" t="s">
        <v>1849</v>
      </c>
      <c r="D5225" s="3">
        <v>5500.0024400000002</v>
      </c>
      <c r="E5225" s="3" t="s">
        <v>1849</v>
      </c>
    </row>
    <row r="5226" spans="1:5" x14ac:dyDescent="0.3">
      <c r="A5226" s="3">
        <v>522.40099999999995</v>
      </c>
      <c r="B5226" s="3">
        <v>11000.00488</v>
      </c>
      <c r="C5226" s="3" t="s">
        <v>1849</v>
      </c>
      <c r="D5226" s="3">
        <v>5500.0024400000002</v>
      </c>
      <c r="E5226" s="3" t="s">
        <v>1849</v>
      </c>
    </row>
    <row r="5227" spans="1:5" x14ac:dyDescent="0.3">
      <c r="A5227" s="3">
        <v>522.5</v>
      </c>
      <c r="B5227" s="3">
        <v>11000.00488</v>
      </c>
      <c r="C5227" s="3" t="s">
        <v>1849</v>
      </c>
      <c r="D5227" s="3">
        <v>5500.0024400000002</v>
      </c>
      <c r="E5227" s="3" t="s">
        <v>1849</v>
      </c>
    </row>
    <row r="5228" spans="1:5" x14ac:dyDescent="0.3">
      <c r="A5228" s="3">
        <v>522.6</v>
      </c>
      <c r="B5228" s="3">
        <v>11000.00488</v>
      </c>
      <c r="C5228" s="3" t="s">
        <v>1849</v>
      </c>
      <c r="D5228" s="3">
        <v>5500.0024400000002</v>
      </c>
      <c r="E5228" s="3" t="s">
        <v>1849</v>
      </c>
    </row>
    <row r="5229" spans="1:5" x14ac:dyDescent="0.3">
      <c r="A5229" s="3">
        <v>522.70000000000005</v>
      </c>
      <c r="B5229" s="3">
        <v>11000.00488</v>
      </c>
      <c r="C5229" s="3" t="s">
        <v>1849</v>
      </c>
      <c r="D5229" s="3">
        <v>5500.0024400000002</v>
      </c>
      <c r="E5229" s="3" t="s">
        <v>1849</v>
      </c>
    </row>
    <row r="5230" spans="1:5" x14ac:dyDescent="0.3">
      <c r="A5230" s="3">
        <v>522.79999999999995</v>
      </c>
      <c r="B5230" s="3">
        <v>11000.00488</v>
      </c>
      <c r="C5230" s="3" t="s">
        <v>1849</v>
      </c>
      <c r="D5230" s="3">
        <v>5500.0024400000002</v>
      </c>
      <c r="E5230" s="3" t="s">
        <v>1849</v>
      </c>
    </row>
    <row r="5231" spans="1:5" x14ac:dyDescent="0.3">
      <c r="A5231" s="3">
        <v>522.93799999999999</v>
      </c>
      <c r="B5231" s="3">
        <v>11000.00488</v>
      </c>
      <c r="C5231" s="3" t="s">
        <v>1849</v>
      </c>
      <c r="D5231" s="3">
        <v>5500.0024400000002</v>
      </c>
      <c r="E5231" s="3" t="s">
        <v>1849</v>
      </c>
    </row>
    <row r="5232" spans="1:5" x14ac:dyDescent="0.3">
      <c r="A5232" s="3">
        <v>523.048</v>
      </c>
      <c r="B5232" s="3">
        <v>11000.00488</v>
      </c>
      <c r="C5232" s="3" t="s">
        <v>1849</v>
      </c>
      <c r="D5232" s="3">
        <v>5500.0024400000002</v>
      </c>
      <c r="E5232" s="3" t="s">
        <v>1849</v>
      </c>
    </row>
    <row r="5233" spans="1:5" x14ac:dyDescent="0.3">
      <c r="A5233" s="3">
        <v>523.1</v>
      </c>
      <c r="B5233" s="3">
        <v>11000.00488</v>
      </c>
      <c r="C5233" s="3" t="s">
        <v>1849</v>
      </c>
      <c r="D5233" s="3">
        <v>5500.0024400000002</v>
      </c>
      <c r="E5233" s="3" t="s">
        <v>1849</v>
      </c>
    </row>
    <row r="5234" spans="1:5" x14ac:dyDescent="0.3">
      <c r="A5234" s="3">
        <v>523.20000000000005</v>
      </c>
      <c r="B5234" s="3">
        <v>11000.00488</v>
      </c>
      <c r="C5234" s="3" t="s">
        <v>1849</v>
      </c>
      <c r="D5234" s="3">
        <v>5500.0024400000002</v>
      </c>
      <c r="E5234" s="3" t="s">
        <v>1849</v>
      </c>
    </row>
    <row r="5235" spans="1:5" x14ac:dyDescent="0.3">
      <c r="A5235" s="3">
        <v>523.29999999999995</v>
      </c>
      <c r="B5235" s="3">
        <v>11000.00488</v>
      </c>
      <c r="C5235" s="3" t="s">
        <v>1849</v>
      </c>
      <c r="D5235" s="3">
        <v>5500.0024400000002</v>
      </c>
      <c r="E5235" s="3" t="s">
        <v>1849</v>
      </c>
    </row>
    <row r="5236" spans="1:5" x14ac:dyDescent="0.3">
      <c r="A5236" s="3">
        <v>523.4</v>
      </c>
      <c r="B5236" s="3">
        <v>11000.00488</v>
      </c>
      <c r="C5236" s="3" t="s">
        <v>1849</v>
      </c>
      <c r="D5236" s="3">
        <v>5500.0024400000002</v>
      </c>
      <c r="E5236" s="3" t="s">
        <v>1849</v>
      </c>
    </row>
    <row r="5237" spans="1:5" x14ac:dyDescent="0.3">
      <c r="A5237" s="3">
        <v>523.5</v>
      </c>
      <c r="B5237" s="3">
        <v>11000.00488</v>
      </c>
      <c r="C5237" s="3" t="s">
        <v>1849</v>
      </c>
      <c r="D5237" s="3">
        <v>5500.0024400000002</v>
      </c>
      <c r="E5237" s="3" t="s">
        <v>1849</v>
      </c>
    </row>
    <row r="5238" spans="1:5" x14ac:dyDescent="0.3">
      <c r="A5238" s="3">
        <v>523.601</v>
      </c>
      <c r="B5238" s="3">
        <v>11000.00488</v>
      </c>
      <c r="C5238" s="3" t="s">
        <v>1849</v>
      </c>
      <c r="D5238" s="3">
        <v>5500.0024400000002</v>
      </c>
      <c r="E5238" s="3" t="s">
        <v>1849</v>
      </c>
    </row>
    <row r="5239" spans="1:5" x14ac:dyDescent="0.3">
      <c r="A5239" s="3">
        <v>523.73299999999995</v>
      </c>
      <c r="B5239" s="3">
        <v>11000.00488</v>
      </c>
      <c r="C5239" s="3" t="s">
        <v>1849</v>
      </c>
      <c r="D5239" s="3">
        <v>5500.0024400000002</v>
      </c>
      <c r="E5239" s="3" t="s">
        <v>1849</v>
      </c>
    </row>
    <row r="5240" spans="1:5" x14ac:dyDescent="0.3">
      <c r="A5240" s="3">
        <v>523.79999999999995</v>
      </c>
      <c r="B5240" s="3">
        <v>11000.00488</v>
      </c>
      <c r="C5240" s="3" t="s">
        <v>1849</v>
      </c>
      <c r="D5240" s="3">
        <v>5500.0024400000002</v>
      </c>
      <c r="E5240" s="3" t="s">
        <v>1849</v>
      </c>
    </row>
    <row r="5241" spans="1:5" x14ac:dyDescent="0.3">
      <c r="A5241" s="3">
        <v>523.9</v>
      </c>
      <c r="B5241" s="3">
        <v>11000.00488</v>
      </c>
      <c r="C5241" s="3" t="s">
        <v>1849</v>
      </c>
      <c r="D5241" s="3">
        <v>5500.0024400000002</v>
      </c>
      <c r="E5241" s="3" t="s">
        <v>1849</v>
      </c>
    </row>
    <row r="5242" spans="1:5" x14ac:dyDescent="0.3">
      <c r="A5242" s="3">
        <v>524</v>
      </c>
      <c r="B5242" s="3">
        <v>11000.00488</v>
      </c>
      <c r="C5242" s="3" t="s">
        <v>1849</v>
      </c>
      <c r="D5242" s="3">
        <v>5500.0024400000002</v>
      </c>
      <c r="E5242" s="3" t="s">
        <v>1849</v>
      </c>
    </row>
    <row r="5243" spans="1:5" x14ac:dyDescent="0.3">
      <c r="A5243" s="3">
        <v>524.1</v>
      </c>
      <c r="B5243" s="3">
        <v>11000.00488</v>
      </c>
      <c r="C5243" s="3" t="s">
        <v>1849</v>
      </c>
      <c r="D5243" s="3">
        <v>5500.0024400000002</v>
      </c>
      <c r="E5243" s="3" t="s">
        <v>1849</v>
      </c>
    </row>
    <row r="5244" spans="1:5" x14ac:dyDescent="0.3">
      <c r="A5244" s="3">
        <v>524.20000000000005</v>
      </c>
      <c r="B5244" s="3">
        <v>11000.00488</v>
      </c>
      <c r="C5244" s="3" t="s">
        <v>1849</v>
      </c>
      <c r="D5244" s="3">
        <v>5500.0024400000002</v>
      </c>
      <c r="E5244" s="3" t="s">
        <v>1849</v>
      </c>
    </row>
    <row r="5245" spans="1:5" x14ac:dyDescent="0.3">
      <c r="A5245" s="3">
        <v>524.31700000000001</v>
      </c>
      <c r="B5245" s="3">
        <v>11000.00488</v>
      </c>
      <c r="C5245" s="3" t="s">
        <v>1849</v>
      </c>
      <c r="D5245" s="3">
        <v>5500.0024400000002</v>
      </c>
      <c r="E5245" s="3" t="s">
        <v>1849</v>
      </c>
    </row>
    <row r="5246" spans="1:5" x14ac:dyDescent="0.3">
      <c r="A5246" s="3">
        <v>524.40099999999995</v>
      </c>
      <c r="B5246" s="3">
        <v>11000.00488</v>
      </c>
      <c r="C5246" s="3" t="s">
        <v>1849</v>
      </c>
      <c r="D5246" s="3">
        <v>5500.0024400000002</v>
      </c>
      <c r="E5246" s="3" t="s">
        <v>1849</v>
      </c>
    </row>
    <row r="5247" spans="1:5" x14ac:dyDescent="0.3">
      <c r="A5247" s="3">
        <v>524.50099999999998</v>
      </c>
      <c r="B5247" s="3">
        <v>11000.00488</v>
      </c>
      <c r="C5247" s="3" t="s">
        <v>1849</v>
      </c>
      <c r="D5247" s="3">
        <v>5500.0024400000002</v>
      </c>
      <c r="E5247" s="3" t="s">
        <v>1849</v>
      </c>
    </row>
    <row r="5248" spans="1:5" x14ac:dyDescent="0.3">
      <c r="A5248" s="3">
        <v>524.60199999999998</v>
      </c>
      <c r="B5248" s="3">
        <v>11000.00488</v>
      </c>
      <c r="C5248" s="3" t="s">
        <v>1849</v>
      </c>
      <c r="D5248" s="3">
        <v>5500.0024400000002</v>
      </c>
      <c r="E5248" s="3" t="s">
        <v>1849</v>
      </c>
    </row>
    <row r="5249" spans="1:5" x14ac:dyDescent="0.3">
      <c r="A5249" s="3">
        <v>524.75199999999995</v>
      </c>
      <c r="B5249" s="3">
        <v>11000.00488</v>
      </c>
      <c r="C5249" s="3" t="s">
        <v>1849</v>
      </c>
      <c r="D5249" s="3">
        <v>5500.0024400000002</v>
      </c>
      <c r="E5249" s="3" t="s">
        <v>1849</v>
      </c>
    </row>
    <row r="5250" spans="1:5" x14ac:dyDescent="0.3">
      <c r="A5250" s="3">
        <v>524.79999999999995</v>
      </c>
      <c r="B5250" s="3">
        <v>11000.00488</v>
      </c>
      <c r="C5250" s="3" t="s">
        <v>1849</v>
      </c>
      <c r="D5250" s="3">
        <v>5500.0024400000002</v>
      </c>
      <c r="E5250" s="3" t="s">
        <v>1849</v>
      </c>
    </row>
    <row r="5251" spans="1:5" x14ac:dyDescent="0.3">
      <c r="A5251" s="3">
        <v>524.91200000000003</v>
      </c>
      <c r="B5251" s="3">
        <v>11000.00488</v>
      </c>
      <c r="C5251" s="3" t="s">
        <v>1849</v>
      </c>
      <c r="D5251" s="3">
        <v>5500.0024400000002</v>
      </c>
      <c r="E5251" s="3" t="s">
        <v>1849</v>
      </c>
    </row>
    <row r="5252" spans="1:5" x14ac:dyDescent="0.3">
      <c r="A5252" s="3">
        <v>525</v>
      </c>
      <c r="B5252" s="3">
        <v>11000.00488</v>
      </c>
      <c r="C5252" s="3" t="s">
        <v>1849</v>
      </c>
      <c r="D5252" s="3">
        <v>5500.0024400000002</v>
      </c>
      <c r="E5252" s="3" t="s">
        <v>1849</v>
      </c>
    </row>
    <row r="5253" spans="1:5" x14ac:dyDescent="0.3">
      <c r="A5253" s="3">
        <v>525.101</v>
      </c>
      <c r="B5253" s="3">
        <v>11000.00488</v>
      </c>
      <c r="C5253" s="3" t="s">
        <v>1849</v>
      </c>
      <c r="D5253" s="3">
        <v>5500.0024400000002</v>
      </c>
      <c r="E5253" s="3" t="s">
        <v>1849</v>
      </c>
    </row>
    <row r="5254" spans="1:5" x14ac:dyDescent="0.3">
      <c r="A5254" s="3">
        <v>525.20000000000005</v>
      </c>
      <c r="B5254" s="3">
        <v>11000.00488</v>
      </c>
      <c r="C5254" s="3" t="s">
        <v>1849</v>
      </c>
      <c r="D5254" s="3">
        <v>5500.0024400000002</v>
      </c>
      <c r="E5254" s="3" t="s">
        <v>1849</v>
      </c>
    </row>
    <row r="5255" spans="1:5" x14ac:dyDescent="0.3">
      <c r="A5255" s="3">
        <v>525.29999999999995</v>
      </c>
      <c r="B5255" s="3">
        <v>11000.00488</v>
      </c>
      <c r="C5255" s="3" t="s">
        <v>1849</v>
      </c>
      <c r="D5255" s="3">
        <v>5500.0024400000002</v>
      </c>
      <c r="E5255" s="3" t="s">
        <v>1849</v>
      </c>
    </row>
    <row r="5256" spans="1:5" x14ac:dyDescent="0.3">
      <c r="A5256" s="3">
        <v>525.4</v>
      </c>
      <c r="B5256" s="3">
        <v>11000.00488</v>
      </c>
      <c r="C5256" s="3" t="s">
        <v>1849</v>
      </c>
      <c r="D5256" s="3">
        <v>5500.0024400000002</v>
      </c>
      <c r="E5256" s="3" t="s">
        <v>1849</v>
      </c>
    </row>
    <row r="5257" spans="1:5" x14ac:dyDescent="0.3">
      <c r="A5257" s="3">
        <v>525.5</v>
      </c>
      <c r="B5257" s="3">
        <v>11000.00488</v>
      </c>
      <c r="C5257" s="3" t="s">
        <v>1849</v>
      </c>
      <c r="D5257" s="3">
        <v>5500.0024400000002</v>
      </c>
      <c r="E5257" s="3" t="s">
        <v>1849</v>
      </c>
    </row>
    <row r="5258" spans="1:5" x14ac:dyDescent="0.3">
      <c r="A5258" s="3">
        <v>525.6</v>
      </c>
      <c r="B5258" s="3">
        <v>11000.00488</v>
      </c>
      <c r="C5258" s="3" t="s">
        <v>1849</v>
      </c>
      <c r="D5258" s="3">
        <v>5500.0024400000002</v>
      </c>
      <c r="E5258" s="3" t="s">
        <v>1849</v>
      </c>
    </row>
    <row r="5259" spans="1:5" x14ac:dyDescent="0.3">
      <c r="A5259" s="3">
        <v>525.70000000000005</v>
      </c>
      <c r="B5259" s="3">
        <v>11000.00488</v>
      </c>
      <c r="C5259" s="3" t="s">
        <v>1849</v>
      </c>
      <c r="D5259" s="3">
        <v>5500.0024400000002</v>
      </c>
      <c r="E5259" s="3" t="s">
        <v>1849</v>
      </c>
    </row>
    <row r="5260" spans="1:5" x14ac:dyDescent="0.3">
      <c r="A5260" s="3">
        <v>525.79999999999995</v>
      </c>
      <c r="B5260" s="3">
        <v>11000.00488</v>
      </c>
      <c r="C5260" s="3" t="s">
        <v>1849</v>
      </c>
      <c r="D5260" s="3">
        <v>5500.0024400000002</v>
      </c>
      <c r="E5260" s="3" t="s">
        <v>1849</v>
      </c>
    </row>
    <row r="5261" spans="1:5" x14ac:dyDescent="0.3">
      <c r="A5261" s="3">
        <v>525.9</v>
      </c>
      <c r="B5261" s="3">
        <v>11000.00488</v>
      </c>
      <c r="C5261" s="3" t="s">
        <v>1849</v>
      </c>
      <c r="D5261" s="3">
        <v>5500.0024400000002</v>
      </c>
      <c r="E5261" s="3" t="s">
        <v>1849</v>
      </c>
    </row>
    <row r="5262" spans="1:5" x14ac:dyDescent="0.3">
      <c r="A5262" s="3">
        <v>526</v>
      </c>
      <c r="B5262" s="3">
        <v>11000.00488</v>
      </c>
      <c r="C5262" s="3" t="s">
        <v>1849</v>
      </c>
      <c r="D5262" s="3">
        <v>5500.0024400000002</v>
      </c>
      <c r="E5262" s="3" t="s">
        <v>1849</v>
      </c>
    </row>
    <row r="5263" spans="1:5" x14ac:dyDescent="0.3">
      <c r="A5263" s="3">
        <v>526.1</v>
      </c>
      <c r="B5263" s="3">
        <v>11000.00488</v>
      </c>
      <c r="C5263" s="3" t="s">
        <v>1849</v>
      </c>
      <c r="D5263" s="3">
        <v>5500.0024400000002</v>
      </c>
      <c r="E5263" s="3" t="s">
        <v>1849</v>
      </c>
    </row>
    <row r="5264" spans="1:5" x14ac:dyDescent="0.3">
      <c r="A5264" s="3">
        <v>526.20000000000005</v>
      </c>
      <c r="B5264" s="3">
        <v>11000.00488</v>
      </c>
      <c r="C5264" s="3" t="s">
        <v>1849</v>
      </c>
      <c r="D5264" s="3">
        <v>5500.0024400000002</v>
      </c>
      <c r="E5264" s="3" t="s">
        <v>1849</v>
      </c>
    </row>
    <row r="5265" spans="1:5" x14ac:dyDescent="0.3">
      <c r="A5265" s="3">
        <v>526.29999999999995</v>
      </c>
      <c r="B5265" s="3">
        <v>11000.00488</v>
      </c>
      <c r="C5265" s="3" t="s">
        <v>1849</v>
      </c>
      <c r="D5265" s="3">
        <v>5500.0024400000002</v>
      </c>
      <c r="E5265" s="3" t="s">
        <v>1849</v>
      </c>
    </row>
    <row r="5266" spans="1:5" x14ac:dyDescent="0.3">
      <c r="A5266" s="3">
        <v>526.4</v>
      </c>
      <c r="B5266" s="3">
        <v>11000.00488</v>
      </c>
      <c r="C5266" s="3" t="s">
        <v>1849</v>
      </c>
      <c r="D5266" s="3">
        <v>5500.0024400000002</v>
      </c>
      <c r="E5266" s="3" t="s">
        <v>1849</v>
      </c>
    </row>
    <row r="5267" spans="1:5" x14ac:dyDescent="0.3">
      <c r="A5267" s="3">
        <v>526.5</v>
      </c>
      <c r="B5267" s="3">
        <v>11000.00488</v>
      </c>
      <c r="C5267" s="3" t="s">
        <v>1849</v>
      </c>
      <c r="D5267" s="3">
        <v>5500.0024400000002</v>
      </c>
      <c r="E5267" s="3" t="s">
        <v>1849</v>
      </c>
    </row>
    <row r="5268" spans="1:5" x14ac:dyDescent="0.3">
      <c r="A5268" s="3">
        <v>526.6</v>
      </c>
      <c r="B5268" s="3">
        <v>11000.00488</v>
      </c>
      <c r="C5268" s="3" t="s">
        <v>1849</v>
      </c>
      <c r="D5268" s="3">
        <v>5500.0024400000002</v>
      </c>
      <c r="E5268" s="3" t="s">
        <v>1849</v>
      </c>
    </row>
    <row r="5269" spans="1:5" x14ac:dyDescent="0.3">
      <c r="A5269" s="3">
        <v>526.70100000000002</v>
      </c>
      <c r="B5269" s="3">
        <v>11000.00488</v>
      </c>
      <c r="C5269" s="3" t="s">
        <v>1849</v>
      </c>
      <c r="D5269" s="3">
        <v>5500.0024400000002</v>
      </c>
      <c r="E5269" s="3" t="s">
        <v>1849</v>
      </c>
    </row>
    <row r="5270" spans="1:5" x14ac:dyDescent="0.3">
      <c r="A5270" s="3">
        <v>526.79999999999995</v>
      </c>
      <c r="B5270" s="3">
        <v>11000.00488</v>
      </c>
      <c r="C5270" s="3" t="s">
        <v>1849</v>
      </c>
      <c r="D5270" s="3">
        <v>5500.0024400000002</v>
      </c>
      <c r="E5270" s="3" t="s">
        <v>1849</v>
      </c>
    </row>
    <row r="5271" spans="1:5" x14ac:dyDescent="0.3">
      <c r="A5271" s="3">
        <v>526.9</v>
      </c>
      <c r="B5271" s="3">
        <v>11000.00488</v>
      </c>
      <c r="C5271" s="3" t="s">
        <v>1849</v>
      </c>
      <c r="D5271" s="3">
        <v>5500.0024400000002</v>
      </c>
      <c r="E5271" s="3" t="s">
        <v>1849</v>
      </c>
    </row>
    <row r="5272" spans="1:5" x14ac:dyDescent="0.3">
      <c r="A5272" s="3">
        <v>527</v>
      </c>
      <c r="B5272" s="3">
        <v>11000.00488</v>
      </c>
      <c r="C5272" s="3" t="s">
        <v>1849</v>
      </c>
      <c r="D5272" s="3">
        <v>5500.0024400000002</v>
      </c>
      <c r="E5272" s="3" t="s">
        <v>1849</v>
      </c>
    </row>
    <row r="5273" spans="1:5" x14ac:dyDescent="0.3">
      <c r="A5273" s="3">
        <v>527.1</v>
      </c>
      <c r="B5273" s="3">
        <v>11000.00488</v>
      </c>
      <c r="C5273" s="3" t="s">
        <v>1849</v>
      </c>
      <c r="D5273" s="3">
        <v>5500.0024400000002</v>
      </c>
      <c r="E5273" s="3" t="s">
        <v>1849</v>
      </c>
    </row>
    <row r="5274" spans="1:5" x14ac:dyDescent="0.3">
      <c r="A5274" s="3">
        <v>527.20000000000005</v>
      </c>
      <c r="B5274" s="3">
        <v>11000.00488</v>
      </c>
      <c r="C5274" s="3" t="s">
        <v>1849</v>
      </c>
      <c r="D5274" s="3">
        <v>5500.0024400000002</v>
      </c>
      <c r="E5274" s="3" t="s">
        <v>1849</v>
      </c>
    </row>
    <row r="5275" spans="1:5" x14ac:dyDescent="0.3">
      <c r="A5275" s="3">
        <v>527.29999999999995</v>
      </c>
      <c r="B5275" s="3">
        <v>11000.00488</v>
      </c>
      <c r="C5275" s="3" t="s">
        <v>1849</v>
      </c>
      <c r="D5275" s="3">
        <v>5500.0024400000002</v>
      </c>
      <c r="E5275" s="3" t="s">
        <v>1849</v>
      </c>
    </row>
    <row r="5276" spans="1:5" x14ac:dyDescent="0.3">
      <c r="A5276" s="3">
        <v>527.4</v>
      </c>
      <c r="B5276" s="3">
        <v>11000.00488</v>
      </c>
      <c r="C5276" s="3" t="s">
        <v>1849</v>
      </c>
      <c r="D5276" s="3">
        <v>5500.0024400000002</v>
      </c>
      <c r="E5276" s="3" t="s">
        <v>1849</v>
      </c>
    </row>
    <row r="5277" spans="1:5" x14ac:dyDescent="0.3">
      <c r="A5277" s="3">
        <v>527.5</v>
      </c>
      <c r="B5277" s="3">
        <v>11000.00488</v>
      </c>
      <c r="C5277" s="3" t="s">
        <v>1849</v>
      </c>
      <c r="D5277" s="3">
        <v>5500.0024400000002</v>
      </c>
      <c r="E5277" s="3" t="s">
        <v>1849</v>
      </c>
    </row>
    <row r="5278" spans="1:5" x14ac:dyDescent="0.3">
      <c r="A5278" s="3">
        <v>527.6</v>
      </c>
      <c r="B5278" s="3">
        <v>11000.00488</v>
      </c>
      <c r="C5278" s="3" t="s">
        <v>1849</v>
      </c>
      <c r="D5278" s="3">
        <v>5500.0024400000002</v>
      </c>
      <c r="E5278" s="3" t="s">
        <v>1849</v>
      </c>
    </row>
    <row r="5279" spans="1:5" x14ac:dyDescent="0.3">
      <c r="A5279" s="3">
        <v>527.70100000000002</v>
      </c>
      <c r="B5279" s="3">
        <v>11000.00488</v>
      </c>
      <c r="C5279" s="3" t="s">
        <v>1849</v>
      </c>
      <c r="D5279" s="3">
        <v>5500.0024400000002</v>
      </c>
      <c r="E5279" s="3" t="s">
        <v>1849</v>
      </c>
    </row>
    <row r="5280" spans="1:5" x14ac:dyDescent="0.3">
      <c r="A5280" s="3">
        <v>527.79999999999995</v>
      </c>
      <c r="B5280" s="3">
        <v>11000.00488</v>
      </c>
      <c r="C5280" s="3" t="s">
        <v>1849</v>
      </c>
      <c r="D5280" s="3">
        <v>5500.0024400000002</v>
      </c>
      <c r="E5280" s="3" t="s">
        <v>1849</v>
      </c>
    </row>
    <row r="5281" spans="1:5" x14ac:dyDescent="0.3">
      <c r="A5281" s="3">
        <v>527.9</v>
      </c>
      <c r="B5281" s="3">
        <v>11000.00488</v>
      </c>
      <c r="C5281" s="3" t="s">
        <v>1849</v>
      </c>
      <c r="D5281" s="3">
        <v>5500.0024400000002</v>
      </c>
      <c r="E5281" s="3" t="s">
        <v>1849</v>
      </c>
    </row>
    <row r="5282" spans="1:5" x14ac:dyDescent="0.3">
      <c r="A5282" s="3">
        <v>528</v>
      </c>
      <c r="B5282" s="3">
        <v>11000.00488</v>
      </c>
      <c r="C5282" s="3" t="s">
        <v>1849</v>
      </c>
      <c r="D5282" s="3">
        <v>5500.0024400000002</v>
      </c>
      <c r="E5282" s="3" t="s">
        <v>1849</v>
      </c>
    </row>
    <row r="5283" spans="1:5" x14ac:dyDescent="0.3">
      <c r="A5283" s="3">
        <v>528.10299999999995</v>
      </c>
      <c r="B5283" s="3">
        <v>11000.00488</v>
      </c>
      <c r="C5283" s="3" t="s">
        <v>1849</v>
      </c>
      <c r="D5283" s="3">
        <v>5500.0024400000002</v>
      </c>
      <c r="E5283" s="3" t="s">
        <v>1849</v>
      </c>
    </row>
    <row r="5284" spans="1:5" x14ac:dyDescent="0.3">
      <c r="A5284" s="3">
        <v>528.20100000000002</v>
      </c>
      <c r="B5284" s="3">
        <v>11000.00488</v>
      </c>
      <c r="C5284" s="3" t="s">
        <v>1849</v>
      </c>
      <c r="D5284" s="3">
        <v>5500.0024400000002</v>
      </c>
      <c r="E5284" s="3" t="s">
        <v>1849</v>
      </c>
    </row>
    <row r="5285" spans="1:5" x14ac:dyDescent="0.3">
      <c r="A5285" s="3">
        <v>528.30100000000004</v>
      </c>
      <c r="B5285" s="3">
        <v>11000.00488</v>
      </c>
      <c r="C5285" s="3" t="s">
        <v>1849</v>
      </c>
      <c r="D5285" s="3">
        <v>5500.0024400000002</v>
      </c>
      <c r="E5285" s="3" t="s">
        <v>1849</v>
      </c>
    </row>
    <row r="5286" spans="1:5" x14ac:dyDescent="0.3">
      <c r="A5286" s="3">
        <v>528.4</v>
      </c>
      <c r="B5286" s="3">
        <v>11000.00488</v>
      </c>
      <c r="C5286" s="3" t="s">
        <v>1849</v>
      </c>
      <c r="D5286" s="3">
        <v>5500.0024400000002</v>
      </c>
      <c r="E5286" s="3" t="s">
        <v>1849</v>
      </c>
    </row>
    <row r="5287" spans="1:5" x14ac:dyDescent="0.3">
      <c r="A5287" s="3">
        <v>528.5</v>
      </c>
      <c r="B5287" s="3">
        <v>11000.00488</v>
      </c>
      <c r="C5287" s="3" t="s">
        <v>1849</v>
      </c>
      <c r="D5287" s="3">
        <v>5500.0024400000002</v>
      </c>
      <c r="E5287" s="3" t="s">
        <v>1849</v>
      </c>
    </row>
    <row r="5288" spans="1:5" x14ac:dyDescent="0.3">
      <c r="A5288" s="3">
        <v>528.6</v>
      </c>
      <c r="B5288" s="3">
        <v>11000.00488</v>
      </c>
      <c r="C5288" s="3" t="s">
        <v>1849</v>
      </c>
      <c r="D5288" s="3">
        <v>5500.0024400000002</v>
      </c>
      <c r="E5288" s="3" t="s">
        <v>1849</v>
      </c>
    </row>
    <row r="5289" spans="1:5" x14ac:dyDescent="0.3">
      <c r="A5289" s="3">
        <v>528.70000000000005</v>
      </c>
      <c r="B5289" s="3">
        <v>11000.00488</v>
      </c>
      <c r="C5289" s="3" t="s">
        <v>1849</v>
      </c>
      <c r="D5289" s="3">
        <v>5500.0024400000002</v>
      </c>
      <c r="E5289" s="3" t="s">
        <v>1849</v>
      </c>
    </row>
    <row r="5290" spans="1:5" x14ac:dyDescent="0.3">
      <c r="A5290" s="3">
        <v>528.79999999999995</v>
      </c>
      <c r="B5290" s="3">
        <v>11000.00488</v>
      </c>
      <c r="C5290" s="3" t="s">
        <v>1849</v>
      </c>
      <c r="D5290" s="3">
        <v>5500.0024400000002</v>
      </c>
      <c r="E5290" s="3" t="s">
        <v>1849</v>
      </c>
    </row>
    <row r="5291" spans="1:5" x14ac:dyDescent="0.3">
      <c r="A5291" s="3">
        <v>528.9</v>
      </c>
      <c r="B5291" s="3">
        <v>11000.00488</v>
      </c>
      <c r="C5291" s="3" t="s">
        <v>1849</v>
      </c>
      <c r="D5291" s="3">
        <v>5500.0024400000002</v>
      </c>
      <c r="E5291" s="3" t="s">
        <v>1849</v>
      </c>
    </row>
    <row r="5292" spans="1:5" x14ac:dyDescent="0.3">
      <c r="A5292" s="3">
        <v>529.00099999999998</v>
      </c>
      <c r="B5292" s="3">
        <v>11000.00488</v>
      </c>
      <c r="C5292" s="3" t="s">
        <v>1849</v>
      </c>
      <c r="D5292" s="3">
        <v>5500.0024400000002</v>
      </c>
      <c r="E5292" s="3" t="s">
        <v>1849</v>
      </c>
    </row>
    <row r="5293" spans="1:5" x14ac:dyDescent="0.3">
      <c r="A5293" s="3">
        <v>529.1</v>
      </c>
      <c r="B5293" s="3">
        <v>11000.00488</v>
      </c>
      <c r="C5293" s="3" t="s">
        <v>1849</v>
      </c>
      <c r="D5293" s="3">
        <v>5500.0024400000002</v>
      </c>
      <c r="E5293" s="3" t="s">
        <v>1849</v>
      </c>
    </row>
    <row r="5294" spans="1:5" x14ac:dyDescent="0.3">
      <c r="A5294" s="3">
        <v>529.20000000000005</v>
      </c>
      <c r="B5294" s="3">
        <v>11000.00488</v>
      </c>
      <c r="C5294" s="3" t="s">
        <v>1849</v>
      </c>
      <c r="D5294" s="3">
        <v>5500.0024400000002</v>
      </c>
      <c r="E5294" s="3" t="s">
        <v>1849</v>
      </c>
    </row>
    <row r="5295" spans="1:5" x14ac:dyDescent="0.3">
      <c r="A5295" s="3">
        <v>529.29999999999995</v>
      </c>
      <c r="B5295" s="3">
        <v>11000.00488</v>
      </c>
      <c r="C5295" s="3" t="s">
        <v>1849</v>
      </c>
      <c r="D5295" s="3">
        <v>5500.0024400000002</v>
      </c>
      <c r="E5295" s="3" t="s">
        <v>1849</v>
      </c>
    </row>
    <row r="5296" spans="1:5" x14ac:dyDescent="0.3">
      <c r="A5296" s="3">
        <v>529.4</v>
      </c>
      <c r="B5296" s="3">
        <v>11000.00488</v>
      </c>
      <c r="C5296" s="3" t="s">
        <v>1849</v>
      </c>
      <c r="D5296" s="3">
        <v>5500.0024400000002</v>
      </c>
      <c r="E5296" s="3" t="s">
        <v>1849</v>
      </c>
    </row>
    <row r="5297" spans="1:5" x14ac:dyDescent="0.3">
      <c r="A5297" s="3">
        <v>529.5</v>
      </c>
      <c r="B5297" s="3">
        <v>11000.00488</v>
      </c>
      <c r="C5297" s="3" t="s">
        <v>1849</v>
      </c>
      <c r="D5297" s="3">
        <v>5500.0024400000002</v>
      </c>
      <c r="E5297" s="3" t="s">
        <v>1849</v>
      </c>
    </row>
    <row r="5298" spans="1:5" x14ac:dyDescent="0.3">
      <c r="A5298" s="3">
        <v>529.6</v>
      </c>
      <c r="B5298" s="3">
        <v>11000.00488</v>
      </c>
      <c r="C5298" s="3" t="s">
        <v>1849</v>
      </c>
      <c r="D5298" s="3">
        <v>5500.0024400000002</v>
      </c>
      <c r="E5298" s="3" t="s">
        <v>1849</v>
      </c>
    </row>
    <row r="5299" spans="1:5" x14ac:dyDescent="0.3">
      <c r="A5299" s="3">
        <v>529.70100000000002</v>
      </c>
      <c r="B5299" s="3">
        <v>11000.00488</v>
      </c>
      <c r="C5299" s="3" t="s">
        <v>1849</v>
      </c>
      <c r="D5299" s="3">
        <v>5500.0024400000002</v>
      </c>
      <c r="E5299" s="3" t="s">
        <v>1849</v>
      </c>
    </row>
    <row r="5300" spans="1:5" x14ac:dyDescent="0.3">
      <c r="A5300" s="3">
        <v>529.79999999999995</v>
      </c>
      <c r="B5300" s="3">
        <v>11000.00488</v>
      </c>
      <c r="C5300" s="3" t="s">
        <v>1849</v>
      </c>
      <c r="D5300" s="3">
        <v>5500.0024400000002</v>
      </c>
      <c r="E5300" s="3" t="s">
        <v>1849</v>
      </c>
    </row>
    <row r="5301" spans="1:5" x14ac:dyDescent="0.3">
      <c r="A5301" s="3">
        <v>529.9</v>
      </c>
      <c r="B5301" s="3">
        <v>11000.00488</v>
      </c>
      <c r="C5301" s="3" t="s">
        <v>1849</v>
      </c>
      <c r="D5301" s="3">
        <v>5500.0024400000002</v>
      </c>
      <c r="E5301" s="3" t="s">
        <v>1849</v>
      </c>
    </row>
    <row r="5302" spans="1:5" x14ac:dyDescent="0.3">
      <c r="A5302" s="3">
        <v>530</v>
      </c>
      <c r="B5302" s="3">
        <v>11000.00488</v>
      </c>
      <c r="C5302" s="3" t="s">
        <v>1849</v>
      </c>
      <c r="D5302" s="3">
        <v>5500.0024400000002</v>
      </c>
      <c r="E5302" s="3" t="s">
        <v>1849</v>
      </c>
    </row>
    <row r="5303" spans="1:5" x14ac:dyDescent="0.3">
      <c r="A5303" s="3">
        <v>530.1</v>
      </c>
      <c r="B5303" s="3">
        <v>11000.00488</v>
      </c>
      <c r="C5303" s="3" t="s">
        <v>1849</v>
      </c>
      <c r="D5303" s="3">
        <v>5500.0024400000002</v>
      </c>
      <c r="E5303" s="3" t="s">
        <v>1849</v>
      </c>
    </row>
    <row r="5304" spans="1:5" x14ac:dyDescent="0.3">
      <c r="A5304" s="3">
        <v>530.20000000000005</v>
      </c>
      <c r="B5304" s="3">
        <v>11000.00488</v>
      </c>
      <c r="C5304" s="3" t="s">
        <v>1849</v>
      </c>
      <c r="D5304" s="3">
        <v>5500.0024400000002</v>
      </c>
      <c r="E5304" s="3" t="s">
        <v>1849</v>
      </c>
    </row>
    <row r="5305" spans="1:5" x14ac:dyDescent="0.3">
      <c r="A5305" s="3">
        <v>530.29999999999995</v>
      </c>
      <c r="B5305" s="3">
        <v>11000.00488</v>
      </c>
      <c r="C5305" s="3" t="s">
        <v>1849</v>
      </c>
      <c r="D5305" s="3">
        <v>5500.0024400000002</v>
      </c>
      <c r="E5305" s="3" t="s">
        <v>1849</v>
      </c>
    </row>
    <row r="5306" spans="1:5" x14ac:dyDescent="0.3">
      <c r="A5306" s="3">
        <v>530.4</v>
      </c>
      <c r="B5306" s="3">
        <v>11000.00488</v>
      </c>
      <c r="C5306" s="3" t="s">
        <v>1849</v>
      </c>
      <c r="D5306" s="3">
        <v>5500.0024400000002</v>
      </c>
      <c r="E5306" s="3" t="s">
        <v>1849</v>
      </c>
    </row>
    <row r="5307" spans="1:5" x14ac:dyDescent="0.3">
      <c r="A5307" s="3">
        <v>530.5</v>
      </c>
      <c r="B5307" s="3">
        <v>11000.00488</v>
      </c>
      <c r="C5307" s="3" t="s">
        <v>1849</v>
      </c>
      <c r="D5307" s="3">
        <v>5500.0024400000002</v>
      </c>
      <c r="E5307" s="3" t="s">
        <v>1849</v>
      </c>
    </row>
    <row r="5308" spans="1:5" x14ac:dyDescent="0.3">
      <c r="A5308" s="3">
        <v>530.6</v>
      </c>
      <c r="B5308" s="3">
        <v>11000.00488</v>
      </c>
      <c r="C5308" s="3" t="s">
        <v>1849</v>
      </c>
      <c r="D5308" s="3">
        <v>5500.0024400000002</v>
      </c>
      <c r="E5308" s="3" t="s">
        <v>1849</v>
      </c>
    </row>
    <row r="5309" spans="1:5" x14ac:dyDescent="0.3">
      <c r="A5309" s="3">
        <v>530.70000000000005</v>
      </c>
      <c r="B5309" s="3">
        <v>11000.00488</v>
      </c>
      <c r="C5309" s="3" t="s">
        <v>1849</v>
      </c>
      <c r="D5309" s="3">
        <v>5500.0024400000002</v>
      </c>
      <c r="E5309" s="3" t="s">
        <v>1849</v>
      </c>
    </row>
    <row r="5310" spans="1:5" x14ac:dyDescent="0.3">
      <c r="A5310" s="3">
        <v>530.79999999999995</v>
      </c>
      <c r="B5310" s="3">
        <v>11000.00488</v>
      </c>
      <c r="C5310" s="3" t="s">
        <v>1849</v>
      </c>
      <c r="D5310" s="3">
        <v>5500.0024400000002</v>
      </c>
      <c r="E5310" s="3" t="s">
        <v>1849</v>
      </c>
    </row>
    <row r="5311" spans="1:5" x14ac:dyDescent="0.3">
      <c r="A5311" s="3">
        <v>530.9</v>
      </c>
      <c r="B5311" s="3">
        <v>11000.00488</v>
      </c>
      <c r="C5311" s="3" t="s">
        <v>1849</v>
      </c>
      <c r="D5311" s="3">
        <v>5500.0024400000002</v>
      </c>
      <c r="E5311" s="3" t="s">
        <v>1849</v>
      </c>
    </row>
    <row r="5312" spans="1:5" x14ac:dyDescent="0.3">
      <c r="A5312" s="3">
        <v>531.00099999999998</v>
      </c>
      <c r="B5312" s="3">
        <v>11000.00488</v>
      </c>
      <c r="C5312" s="3" t="s">
        <v>1849</v>
      </c>
      <c r="D5312" s="3">
        <v>5500.0024400000002</v>
      </c>
      <c r="E5312" s="3" t="s">
        <v>1849</v>
      </c>
    </row>
    <row r="5313" spans="1:5" x14ac:dyDescent="0.3">
      <c r="A5313" s="3">
        <v>531.1</v>
      </c>
      <c r="B5313" s="3">
        <v>11000.00488</v>
      </c>
      <c r="C5313" s="3" t="s">
        <v>1849</v>
      </c>
      <c r="D5313" s="3">
        <v>5500.0024400000002</v>
      </c>
      <c r="E5313" s="3" t="s">
        <v>1849</v>
      </c>
    </row>
    <row r="5314" spans="1:5" x14ac:dyDescent="0.3">
      <c r="A5314" s="3">
        <v>531.20000000000005</v>
      </c>
      <c r="B5314" s="3">
        <v>11000.00488</v>
      </c>
      <c r="C5314" s="3" t="s">
        <v>1849</v>
      </c>
      <c r="D5314" s="3">
        <v>5500.0024400000002</v>
      </c>
      <c r="E5314" s="3" t="s">
        <v>1849</v>
      </c>
    </row>
    <row r="5315" spans="1:5" x14ac:dyDescent="0.3">
      <c r="A5315" s="3">
        <v>531.29999999999995</v>
      </c>
      <c r="B5315" s="3">
        <v>11000.00488</v>
      </c>
      <c r="C5315" s="3" t="s">
        <v>1849</v>
      </c>
      <c r="D5315" s="3">
        <v>5500.0024400000002</v>
      </c>
      <c r="E5315" s="3" t="s">
        <v>1849</v>
      </c>
    </row>
    <row r="5316" spans="1:5" x14ac:dyDescent="0.3">
      <c r="A5316" s="3">
        <v>531.4</v>
      </c>
      <c r="B5316" s="3">
        <v>11000.00488</v>
      </c>
      <c r="C5316" s="3" t="s">
        <v>1849</v>
      </c>
      <c r="D5316" s="3">
        <v>5500.0024400000002</v>
      </c>
      <c r="E5316" s="3" t="s">
        <v>1849</v>
      </c>
    </row>
    <row r="5317" spans="1:5" x14ac:dyDescent="0.3">
      <c r="A5317" s="3">
        <v>531.5</v>
      </c>
      <c r="B5317" s="3">
        <v>11000.00488</v>
      </c>
      <c r="C5317" s="3" t="s">
        <v>1849</v>
      </c>
      <c r="D5317" s="3">
        <v>5500.0024400000002</v>
      </c>
      <c r="E5317" s="3" t="s">
        <v>1849</v>
      </c>
    </row>
    <row r="5318" spans="1:5" x14ac:dyDescent="0.3">
      <c r="A5318" s="3">
        <v>531.6</v>
      </c>
      <c r="B5318" s="3">
        <v>11000.00488</v>
      </c>
      <c r="C5318" s="3" t="s">
        <v>1849</v>
      </c>
      <c r="D5318" s="3">
        <v>5500.0024400000002</v>
      </c>
      <c r="E5318" s="3" t="s">
        <v>1849</v>
      </c>
    </row>
    <row r="5319" spans="1:5" x14ac:dyDescent="0.3">
      <c r="A5319" s="3">
        <v>531.70000000000005</v>
      </c>
      <c r="B5319" s="3">
        <v>11000.00488</v>
      </c>
      <c r="C5319" s="3" t="s">
        <v>1849</v>
      </c>
      <c r="D5319" s="3">
        <v>5500.0024400000002</v>
      </c>
      <c r="E5319" s="3" t="s">
        <v>1849</v>
      </c>
    </row>
    <row r="5320" spans="1:5" x14ac:dyDescent="0.3">
      <c r="A5320" s="3">
        <v>531.79999999999995</v>
      </c>
      <c r="B5320" s="3">
        <v>11000.00488</v>
      </c>
      <c r="C5320" s="3" t="s">
        <v>1849</v>
      </c>
      <c r="D5320" s="3">
        <v>5500.0024400000002</v>
      </c>
      <c r="E5320" s="3" t="s">
        <v>1849</v>
      </c>
    </row>
    <row r="5321" spans="1:5" x14ac:dyDescent="0.3">
      <c r="A5321" s="3">
        <v>531.9</v>
      </c>
      <c r="B5321" s="3">
        <v>11000.00488</v>
      </c>
      <c r="C5321" s="3" t="s">
        <v>1849</v>
      </c>
      <c r="D5321" s="3">
        <v>5500.0024400000002</v>
      </c>
      <c r="E5321" s="3" t="s">
        <v>1849</v>
      </c>
    </row>
    <row r="5322" spans="1:5" x14ac:dyDescent="0.3">
      <c r="A5322" s="3">
        <v>532</v>
      </c>
      <c r="B5322" s="3">
        <v>11000.00488</v>
      </c>
      <c r="C5322" s="3" t="s">
        <v>1849</v>
      </c>
      <c r="D5322" s="3">
        <v>5500.0024400000002</v>
      </c>
      <c r="E5322" s="3" t="s">
        <v>1849</v>
      </c>
    </row>
    <row r="5323" spans="1:5" x14ac:dyDescent="0.3">
      <c r="A5323" s="3">
        <v>532.1</v>
      </c>
      <c r="B5323" s="3">
        <v>11000.00488</v>
      </c>
      <c r="C5323" s="3" t="s">
        <v>1849</v>
      </c>
      <c r="D5323" s="3">
        <v>5500.0024400000002</v>
      </c>
      <c r="E5323" s="3" t="s">
        <v>1849</v>
      </c>
    </row>
    <row r="5324" spans="1:5" x14ac:dyDescent="0.3">
      <c r="A5324" s="3">
        <v>532.20000000000005</v>
      </c>
      <c r="B5324" s="3">
        <v>11000.00488</v>
      </c>
      <c r="C5324" s="3" t="s">
        <v>1849</v>
      </c>
      <c r="D5324" s="3">
        <v>5500.0024400000002</v>
      </c>
      <c r="E5324" s="3" t="s">
        <v>1849</v>
      </c>
    </row>
    <row r="5325" spans="1:5" x14ac:dyDescent="0.3">
      <c r="A5325" s="3">
        <v>532.29999999999995</v>
      </c>
      <c r="B5325" s="3">
        <v>11000.00488</v>
      </c>
      <c r="C5325" s="3" t="s">
        <v>1849</v>
      </c>
      <c r="D5325" s="3">
        <v>5500.0024400000002</v>
      </c>
      <c r="E5325" s="3" t="s">
        <v>1849</v>
      </c>
    </row>
    <row r="5326" spans="1:5" x14ac:dyDescent="0.3">
      <c r="A5326" s="3">
        <v>532.4</v>
      </c>
      <c r="B5326" s="3">
        <v>11000.00488</v>
      </c>
      <c r="C5326" s="3" t="s">
        <v>1849</v>
      </c>
      <c r="D5326" s="3">
        <v>5500.0024400000002</v>
      </c>
      <c r="E5326" s="3" t="s">
        <v>1849</v>
      </c>
    </row>
    <row r="5327" spans="1:5" x14ac:dyDescent="0.3">
      <c r="A5327" s="3">
        <v>532.5</v>
      </c>
      <c r="B5327" s="3">
        <v>11000.00488</v>
      </c>
      <c r="C5327" s="3" t="s">
        <v>1849</v>
      </c>
      <c r="D5327" s="3">
        <v>5500.0024400000002</v>
      </c>
      <c r="E5327" s="3" t="s">
        <v>1849</v>
      </c>
    </row>
    <row r="5328" spans="1:5" x14ac:dyDescent="0.3">
      <c r="A5328" s="3">
        <v>532.6</v>
      </c>
      <c r="B5328" s="3">
        <v>11000.00488</v>
      </c>
      <c r="C5328" s="3" t="s">
        <v>1849</v>
      </c>
      <c r="D5328" s="3">
        <v>5500.0024400000002</v>
      </c>
      <c r="E5328" s="3" t="s">
        <v>1849</v>
      </c>
    </row>
    <row r="5329" spans="1:5" x14ac:dyDescent="0.3">
      <c r="A5329" s="3">
        <v>532.70000000000005</v>
      </c>
      <c r="B5329" s="3">
        <v>11000.00488</v>
      </c>
      <c r="C5329" s="3" t="s">
        <v>1849</v>
      </c>
      <c r="D5329" s="3">
        <v>5500.0024400000002</v>
      </c>
      <c r="E5329" s="3" t="s">
        <v>1849</v>
      </c>
    </row>
    <row r="5330" spans="1:5" x14ac:dyDescent="0.3">
      <c r="A5330" s="3">
        <v>532.79999999999995</v>
      </c>
      <c r="B5330" s="3">
        <v>11000.00488</v>
      </c>
      <c r="C5330" s="3" t="s">
        <v>1849</v>
      </c>
      <c r="D5330" s="3">
        <v>5500.0024400000002</v>
      </c>
      <c r="E5330" s="3" t="s">
        <v>1849</v>
      </c>
    </row>
    <row r="5331" spans="1:5" x14ac:dyDescent="0.3">
      <c r="A5331" s="3">
        <v>532.9</v>
      </c>
      <c r="B5331" s="3">
        <v>11000.00488</v>
      </c>
      <c r="C5331" s="3" t="s">
        <v>1849</v>
      </c>
      <c r="D5331" s="3">
        <v>5500.0024400000002</v>
      </c>
      <c r="E5331" s="3" t="s">
        <v>1849</v>
      </c>
    </row>
    <row r="5332" spans="1:5" x14ac:dyDescent="0.3">
      <c r="A5332" s="3">
        <v>533</v>
      </c>
      <c r="B5332" s="3">
        <v>11000.00488</v>
      </c>
      <c r="C5332" s="3" t="s">
        <v>1849</v>
      </c>
      <c r="D5332" s="3">
        <v>5500.0024400000002</v>
      </c>
      <c r="E5332" s="3" t="s">
        <v>1849</v>
      </c>
    </row>
    <row r="5333" spans="1:5" x14ac:dyDescent="0.3">
      <c r="A5333" s="3">
        <v>533.1</v>
      </c>
      <c r="B5333" s="3">
        <v>11000.00488</v>
      </c>
      <c r="C5333" s="3" t="s">
        <v>1849</v>
      </c>
      <c r="D5333" s="3">
        <v>5500.0024400000002</v>
      </c>
      <c r="E5333" s="3" t="s">
        <v>1849</v>
      </c>
    </row>
    <row r="5334" spans="1:5" x14ac:dyDescent="0.3">
      <c r="A5334" s="3">
        <v>533.20000000000005</v>
      </c>
      <c r="B5334" s="3">
        <v>11000.00488</v>
      </c>
      <c r="C5334" s="3" t="s">
        <v>1849</v>
      </c>
      <c r="D5334" s="3">
        <v>5500.0024400000002</v>
      </c>
      <c r="E5334" s="3" t="s">
        <v>1849</v>
      </c>
    </row>
    <row r="5335" spans="1:5" x14ac:dyDescent="0.3">
      <c r="A5335" s="3">
        <v>533.29999999999995</v>
      </c>
      <c r="B5335" s="3">
        <v>11000.00488</v>
      </c>
      <c r="C5335" s="3" t="s">
        <v>1849</v>
      </c>
      <c r="D5335" s="3">
        <v>5500.0024400000002</v>
      </c>
      <c r="E5335" s="3" t="s">
        <v>1849</v>
      </c>
    </row>
    <row r="5336" spans="1:5" x14ac:dyDescent="0.3">
      <c r="A5336" s="3">
        <v>533.4</v>
      </c>
      <c r="B5336" s="3">
        <v>11000.00488</v>
      </c>
      <c r="C5336" s="3" t="s">
        <v>1849</v>
      </c>
      <c r="D5336" s="3">
        <v>5500.0024400000002</v>
      </c>
      <c r="E5336" s="3" t="s">
        <v>1849</v>
      </c>
    </row>
    <row r="5337" spans="1:5" x14ac:dyDescent="0.3">
      <c r="A5337" s="3">
        <v>533.5</v>
      </c>
      <c r="B5337" s="3">
        <v>11000.00488</v>
      </c>
      <c r="C5337" s="3" t="s">
        <v>1849</v>
      </c>
      <c r="D5337" s="3">
        <v>5500.0024400000002</v>
      </c>
      <c r="E5337" s="3" t="s">
        <v>1849</v>
      </c>
    </row>
    <row r="5338" spans="1:5" x14ac:dyDescent="0.3">
      <c r="A5338" s="3">
        <v>533.6</v>
      </c>
      <c r="B5338" s="3">
        <v>11000.00488</v>
      </c>
      <c r="C5338" s="3" t="s">
        <v>1849</v>
      </c>
      <c r="D5338" s="3">
        <v>5500.0024400000002</v>
      </c>
      <c r="E5338" s="3" t="s">
        <v>1849</v>
      </c>
    </row>
    <row r="5339" spans="1:5" x14ac:dyDescent="0.3">
      <c r="A5339" s="3">
        <v>533.70000000000005</v>
      </c>
      <c r="B5339" s="3">
        <v>11000.00488</v>
      </c>
      <c r="C5339" s="3" t="s">
        <v>1849</v>
      </c>
      <c r="D5339" s="3">
        <v>5500.0024400000002</v>
      </c>
      <c r="E5339" s="3" t="s">
        <v>1849</v>
      </c>
    </row>
    <row r="5340" spans="1:5" x14ac:dyDescent="0.3">
      <c r="A5340" s="3">
        <v>533.79999999999995</v>
      </c>
      <c r="B5340" s="3">
        <v>11000.00488</v>
      </c>
      <c r="C5340" s="3" t="s">
        <v>1849</v>
      </c>
      <c r="D5340" s="3">
        <v>5500.0024400000002</v>
      </c>
      <c r="E5340" s="3" t="s">
        <v>1849</v>
      </c>
    </row>
    <row r="5341" spans="1:5" x14ac:dyDescent="0.3">
      <c r="A5341" s="3">
        <v>533.9</v>
      </c>
      <c r="B5341" s="3">
        <v>11000.00488</v>
      </c>
      <c r="C5341" s="3" t="s">
        <v>1849</v>
      </c>
      <c r="D5341" s="3">
        <v>5500.0024400000002</v>
      </c>
      <c r="E5341" s="3" t="s">
        <v>1849</v>
      </c>
    </row>
    <row r="5342" spans="1:5" x14ac:dyDescent="0.3">
      <c r="A5342" s="3">
        <v>534</v>
      </c>
      <c r="B5342" s="3">
        <v>11000.00488</v>
      </c>
      <c r="C5342" s="3" t="s">
        <v>1849</v>
      </c>
      <c r="D5342" s="3">
        <v>5500.0024400000002</v>
      </c>
      <c r="E5342" s="3" t="s">
        <v>1849</v>
      </c>
    </row>
    <row r="5343" spans="1:5" x14ac:dyDescent="0.3">
      <c r="A5343" s="3">
        <v>534.1</v>
      </c>
      <c r="B5343" s="3">
        <v>11000.00488</v>
      </c>
      <c r="C5343" s="3" t="s">
        <v>1849</v>
      </c>
      <c r="D5343" s="3">
        <v>5500.0024400000002</v>
      </c>
      <c r="E5343" s="3" t="s">
        <v>1849</v>
      </c>
    </row>
    <row r="5344" spans="1:5" x14ac:dyDescent="0.3">
      <c r="A5344" s="3">
        <v>534.20000000000005</v>
      </c>
      <c r="B5344" s="3">
        <v>11000.00488</v>
      </c>
      <c r="C5344" s="3" t="s">
        <v>1849</v>
      </c>
      <c r="D5344" s="3">
        <v>5500.0024400000002</v>
      </c>
      <c r="E5344" s="3" t="s">
        <v>1849</v>
      </c>
    </row>
    <row r="5345" spans="1:5" x14ac:dyDescent="0.3">
      <c r="A5345" s="3">
        <v>534.29999999999995</v>
      </c>
      <c r="B5345" s="3">
        <v>11000.00488</v>
      </c>
      <c r="C5345" s="3" t="s">
        <v>1849</v>
      </c>
      <c r="D5345" s="3">
        <v>5500.0024400000002</v>
      </c>
      <c r="E5345" s="3" t="s">
        <v>1849</v>
      </c>
    </row>
    <row r="5346" spans="1:5" x14ac:dyDescent="0.3">
      <c r="A5346" s="3">
        <v>534.4</v>
      </c>
      <c r="B5346" s="3">
        <v>11000.00488</v>
      </c>
      <c r="C5346" s="3" t="s">
        <v>1849</v>
      </c>
      <c r="D5346" s="3">
        <v>5500.0024400000002</v>
      </c>
      <c r="E5346" s="3" t="s">
        <v>1849</v>
      </c>
    </row>
    <row r="5347" spans="1:5" x14ac:dyDescent="0.3">
      <c r="A5347" s="3">
        <v>534.5</v>
      </c>
      <c r="B5347" s="3">
        <v>11000.00488</v>
      </c>
      <c r="C5347" s="3" t="s">
        <v>1849</v>
      </c>
      <c r="D5347" s="3">
        <v>5500.0024400000002</v>
      </c>
      <c r="E5347" s="3" t="s">
        <v>1849</v>
      </c>
    </row>
    <row r="5348" spans="1:5" x14ac:dyDescent="0.3">
      <c r="A5348" s="3">
        <v>534.6</v>
      </c>
      <c r="B5348" s="3">
        <v>11000.00488</v>
      </c>
      <c r="C5348" s="3" t="s">
        <v>1849</v>
      </c>
      <c r="D5348" s="3">
        <v>5500.0024400000002</v>
      </c>
      <c r="E5348" s="3" t="s">
        <v>1849</v>
      </c>
    </row>
    <row r="5349" spans="1:5" x14ac:dyDescent="0.3">
      <c r="A5349" s="3">
        <v>534.70000000000005</v>
      </c>
      <c r="B5349" s="3">
        <v>11000.00488</v>
      </c>
      <c r="C5349" s="3" t="s">
        <v>1849</v>
      </c>
      <c r="D5349" s="3">
        <v>5500.0024400000002</v>
      </c>
      <c r="E5349" s="3" t="s">
        <v>1849</v>
      </c>
    </row>
    <row r="5350" spans="1:5" x14ac:dyDescent="0.3">
      <c r="A5350" s="3">
        <v>534.79999999999995</v>
      </c>
      <c r="B5350" s="3">
        <v>11000.00488</v>
      </c>
      <c r="C5350" s="3" t="s">
        <v>1849</v>
      </c>
      <c r="D5350" s="3">
        <v>5500.0024400000002</v>
      </c>
      <c r="E5350" s="3" t="s">
        <v>1849</v>
      </c>
    </row>
    <row r="5351" spans="1:5" x14ac:dyDescent="0.3">
      <c r="A5351" s="3">
        <v>534.9</v>
      </c>
      <c r="B5351" s="3">
        <v>11000.00488</v>
      </c>
      <c r="C5351" s="3" t="s">
        <v>1849</v>
      </c>
      <c r="D5351" s="3">
        <v>5500.0024400000002</v>
      </c>
      <c r="E5351" s="3" t="s">
        <v>1849</v>
      </c>
    </row>
    <row r="5352" spans="1:5" x14ac:dyDescent="0.3">
      <c r="A5352" s="3">
        <v>535</v>
      </c>
      <c r="B5352" s="3">
        <v>11000.00488</v>
      </c>
      <c r="C5352" s="3" t="s">
        <v>1849</v>
      </c>
      <c r="D5352" s="3">
        <v>5500.0024400000002</v>
      </c>
      <c r="E5352" s="3" t="s">
        <v>1849</v>
      </c>
    </row>
    <row r="5353" spans="1:5" x14ac:dyDescent="0.3">
      <c r="A5353" s="3">
        <v>535.1</v>
      </c>
      <c r="B5353" s="3">
        <v>11000.00488</v>
      </c>
      <c r="C5353" s="3" t="s">
        <v>1849</v>
      </c>
      <c r="D5353" s="3">
        <v>5500.0024400000002</v>
      </c>
      <c r="E5353" s="3" t="s">
        <v>1849</v>
      </c>
    </row>
    <row r="5354" spans="1:5" x14ac:dyDescent="0.3">
      <c r="A5354" s="3">
        <v>535.20000000000005</v>
      </c>
      <c r="B5354" s="3">
        <v>11000.00488</v>
      </c>
      <c r="C5354" s="3" t="s">
        <v>1849</v>
      </c>
      <c r="D5354" s="3">
        <v>5500.0024400000002</v>
      </c>
      <c r="E5354" s="3" t="s">
        <v>1849</v>
      </c>
    </row>
    <row r="5355" spans="1:5" x14ac:dyDescent="0.3">
      <c r="A5355" s="3">
        <v>535.29999999999995</v>
      </c>
      <c r="B5355" s="3">
        <v>11000.00488</v>
      </c>
      <c r="C5355" s="3" t="s">
        <v>1849</v>
      </c>
      <c r="D5355" s="3">
        <v>5500.0024400000002</v>
      </c>
      <c r="E5355" s="3" t="s">
        <v>1849</v>
      </c>
    </row>
    <row r="5356" spans="1:5" x14ac:dyDescent="0.3">
      <c r="A5356" s="3">
        <v>535.4</v>
      </c>
      <c r="B5356" s="3">
        <v>11000.00488</v>
      </c>
      <c r="C5356" s="3" t="s">
        <v>1849</v>
      </c>
      <c r="D5356" s="3">
        <v>5500.0024400000002</v>
      </c>
      <c r="E5356" s="3" t="s">
        <v>1849</v>
      </c>
    </row>
    <row r="5357" spans="1:5" x14ac:dyDescent="0.3">
      <c r="A5357" s="3">
        <v>535.50099999999998</v>
      </c>
      <c r="B5357" s="3">
        <v>11000.00488</v>
      </c>
      <c r="C5357" s="3" t="s">
        <v>1849</v>
      </c>
      <c r="D5357" s="3">
        <v>5500.0024400000002</v>
      </c>
      <c r="E5357" s="3" t="s">
        <v>1849</v>
      </c>
    </row>
    <row r="5358" spans="1:5" x14ac:dyDescent="0.3">
      <c r="A5358" s="3">
        <v>535.6</v>
      </c>
      <c r="B5358" s="3">
        <v>11000.00488</v>
      </c>
      <c r="C5358" s="3" t="s">
        <v>1849</v>
      </c>
      <c r="D5358" s="3">
        <v>5500.0024400000002</v>
      </c>
      <c r="E5358" s="3" t="s">
        <v>1849</v>
      </c>
    </row>
    <row r="5359" spans="1:5" x14ac:dyDescent="0.3">
      <c r="A5359" s="3">
        <v>535.70000000000005</v>
      </c>
      <c r="B5359" s="3">
        <v>11000.00488</v>
      </c>
      <c r="C5359" s="3" t="s">
        <v>1849</v>
      </c>
      <c r="D5359" s="3">
        <v>5500.0024400000002</v>
      </c>
      <c r="E5359" s="3" t="s">
        <v>1849</v>
      </c>
    </row>
    <row r="5360" spans="1:5" x14ac:dyDescent="0.3">
      <c r="A5360" s="3">
        <v>535.79999999999995</v>
      </c>
      <c r="B5360" s="3">
        <v>11000.00488</v>
      </c>
      <c r="C5360" s="3" t="s">
        <v>1849</v>
      </c>
      <c r="D5360" s="3">
        <v>5500.0024400000002</v>
      </c>
      <c r="E5360" s="3" t="s">
        <v>1849</v>
      </c>
    </row>
    <row r="5361" spans="1:5" x14ac:dyDescent="0.3">
      <c r="A5361" s="3">
        <v>535.9</v>
      </c>
      <c r="B5361" s="3">
        <v>11000.00488</v>
      </c>
      <c r="C5361" s="3" t="s">
        <v>1849</v>
      </c>
      <c r="D5361" s="3">
        <v>5500.0024400000002</v>
      </c>
      <c r="E5361" s="3" t="s">
        <v>1849</v>
      </c>
    </row>
    <row r="5362" spans="1:5" x14ac:dyDescent="0.3">
      <c r="A5362" s="3">
        <v>536</v>
      </c>
      <c r="B5362" s="3">
        <v>11000.00488</v>
      </c>
      <c r="C5362" s="3" t="s">
        <v>1849</v>
      </c>
      <c r="D5362" s="3">
        <v>5500.0024400000002</v>
      </c>
      <c r="E5362" s="3" t="s">
        <v>1849</v>
      </c>
    </row>
    <row r="5363" spans="1:5" x14ac:dyDescent="0.3">
      <c r="A5363" s="3">
        <v>536.1</v>
      </c>
      <c r="B5363" s="3">
        <v>11000.00488</v>
      </c>
      <c r="C5363" s="3" t="s">
        <v>1849</v>
      </c>
      <c r="D5363" s="3">
        <v>5500.0024400000002</v>
      </c>
      <c r="E5363" s="3" t="s">
        <v>1849</v>
      </c>
    </row>
    <row r="5364" spans="1:5" x14ac:dyDescent="0.3">
      <c r="A5364" s="3">
        <v>536.20000000000005</v>
      </c>
      <c r="B5364" s="3">
        <v>11000.00488</v>
      </c>
      <c r="C5364" s="3" t="s">
        <v>1849</v>
      </c>
      <c r="D5364" s="3">
        <v>5500.0024400000002</v>
      </c>
      <c r="E5364" s="3" t="s">
        <v>1849</v>
      </c>
    </row>
    <row r="5365" spans="1:5" x14ac:dyDescent="0.3">
      <c r="A5365" s="3">
        <v>536.29999999999995</v>
      </c>
      <c r="B5365" s="3">
        <v>11000.00488</v>
      </c>
      <c r="C5365" s="3" t="s">
        <v>1849</v>
      </c>
      <c r="D5365" s="3">
        <v>5500.0024400000002</v>
      </c>
      <c r="E5365" s="3" t="s">
        <v>1849</v>
      </c>
    </row>
    <row r="5366" spans="1:5" x14ac:dyDescent="0.3">
      <c r="A5366" s="3">
        <v>536.4</v>
      </c>
      <c r="B5366" s="3">
        <v>11000.00488</v>
      </c>
      <c r="C5366" s="3" t="s">
        <v>1849</v>
      </c>
      <c r="D5366" s="3">
        <v>5500.0024400000002</v>
      </c>
      <c r="E5366" s="3" t="s">
        <v>1849</v>
      </c>
    </row>
    <row r="5367" spans="1:5" x14ac:dyDescent="0.3">
      <c r="A5367" s="3">
        <v>536.5</v>
      </c>
      <c r="B5367" s="3">
        <v>11000.00488</v>
      </c>
      <c r="C5367" s="3" t="s">
        <v>1849</v>
      </c>
      <c r="D5367" s="3">
        <v>5500.0024400000002</v>
      </c>
      <c r="E5367" s="3" t="s">
        <v>1849</v>
      </c>
    </row>
    <row r="5368" spans="1:5" x14ac:dyDescent="0.3">
      <c r="A5368" s="3">
        <v>536.6</v>
      </c>
      <c r="B5368" s="3">
        <v>11000.00488</v>
      </c>
      <c r="C5368" s="3" t="s">
        <v>1849</v>
      </c>
      <c r="D5368" s="3">
        <v>5500.0024400000002</v>
      </c>
      <c r="E5368" s="3" t="s">
        <v>1849</v>
      </c>
    </row>
    <row r="5369" spans="1:5" x14ac:dyDescent="0.3">
      <c r="A5369" s="3">
        <v>536.70000000000005</v>
      </c>
      <c r="B5369" s="3">
        <v>11000.00488</v>
      </c>
      <c r="C5369" s="3" t="s">
        <v>1849</v>
      </c>
      <c r="D5369" s="3">
        <v>5500.0024400000002</v>
      </c>
      <c r="E5369" s="3" t="s">
        <v>1849</v>
      </c>
    </row>
    <row r="5370" spans="1:5" x14ac:dyDescent="0.3">
      <c r="A5370" s="3">
        <v>536.79999999999995</v>
      </c>
      <c r="B5370" s="3">
        <v>11000.00488</v>
      </c>
      <c r="C5370" s="3" t="s">
        <v>1849</v>
      </c>
      <c r="D5370" s="3">
        <v>5500.0024400000002</v>
      </c>
      <c r="E5370" s="3" t="s">
        <v>1849</v>
      </c>
    </row>
    <row r="5371" spans="1:5" x14ac:dyDescent="0.3">
      <c r="A5371" s="3">
        <v>536.9</v>
      </c>
      <c r="B5371" s="3">
        <v>11000.00488</v>
      </c>
      <c r="C5371" s="3" t="s">
        <v>1849</v>
      </c>
      <c r="D5371" s="3">
        <v>5500.0024400000002</v>
      </c>
      <c r="E5371" s="3" t="s">
        <v>1849</v>
      </c>
    </row>
    <row r="5372" spans="1:5" x14ac:dyDescent="0.3">
      <c r="A5372" s="3">
        <v>537</v>
      </c>
      <c r="B5372" s="3">
        <v>11000.00488</v>
      </c>
      <c r="C5372" s="3" t="s">
        <v>1849</v>
      </c>
      <c r="D5372" s="3">
        <v>5500.0024400000002</v>
      </c>
      <c r="E5372" s="3" t="s">
        <v>1849</v>
      </c>
    </row>
    <row r="5373" spans="1:5" x14ac:dyDescent="0.3">
      <c r="A5373" s="3">
        <v>537.1</v>
      </c>
      <c r="B5373" s="3">
        <v>11000.00488</v>
      </c>
      <c r="C5373" s="3" t="s">
        <v>1849</v>
      </c>
      <c r="D5373" s="3">
        <v>5500.0024400000002</v>
      </c>
      <c r="E5373" s="3" t="s">
        <v>1849</v>
      </c>
    </row>
    <row r="5374" spans="1:5" x14ac:dyDescent="0.3">
      <c r="A5374" s="3">
        <v>537.20000000000005</v>
      </c>
      <c r="B5374" s="3">
        <v>11000.00488</v>
      </c>
      <c r="C5374" s="3" t="s">
        <v>1849</v>
      </c>
      <c r="D5374" s="3">
        <v>5500.0024400000002</v>
      </c>
      <c r="E5374" s="3" t="s">
        <v>1849</v>
      </c>
    </row>
    <row r="5375" spans="1:5" x14ac:dyDescent="0.3">
      <c r="A5375" s="3">
        <v>537.29999999999995</v>
      </c>
      <c r="B5375" s="3">
        <v>11000.00488</v>
      </c>
      <c r="C5375" s="3" t="s">
        <v>1849</v>
      </c>
      <c r="D5375" s="3">
        <v>5500.0024400000002</v>
      </c>
      <c r="E5375" s="3" t="s">
        <v>1849</v>
      </c>
    </row>
    <row r="5376" spans="1:5" x14ac:dyDescent="0.3">
      <c r="A5376" s="3">
        <v>537.4</v>
      </c>
      <c r="B5376" s="3">
        <v>11000.00488</v>
      </c>
      <c r="C5376" s="3" t="s">
        <v>1849</v>
      </c>
      <c r="D5376" s="3">
        <v>5500.0024400000002</v>
      </c>
      <c r="E5376" s="3" t="s">
        <v>1849</v>
      </c>
    </row>
    <row r="5377" spans="1:5" x14ac:dyDescent="0.3">
      <c r="A5377" s="3">
        <v>537.5</v>
      </c>
      <c r="B5377" s="3">
        <v>11000.00488</v>
      </c>
      <c r="C5377" s="3" t="s">
        <v>1849</v>
      </c>
      <c r="D5377" s="3">
        <v>5500.0024400000002</v>
      </c>
      <c r="E5377" s="3" t="s">
        <v>1849</v>
      </c>
    </row>
    <row r="5378" spans="1:5" x14ac:dyDescent="0.3">
      <c r="A5378" s="3">
        <v>537.6</v>
      </c>
      <c r="B5378" s="3">
        <v>11000.00488</v>
      </c>
      <c r="C5378" s="3" t="s">
        <v>1849</v>
      </c>
      <c r="D5378" s="3">
        <v>5500.0024400000002</v>
      </c>
      <c r="E5378" s="3" t="s">
        <v>1849</v>
      </c>
    </row>
    <row r="5379" spans="1:5" x14ac:dyDescent="0.3">
      <c r="A5379" s="3">
        <v>537.70000000000005</v>
      </c>
      <c r="B5379" s="3">
        <v>11000.00488</v>
      </c>
      <c r="C5379" s="3" t="s">
        <v>1849</v>
      </c>
      <c r="D5379" s="3">
        <v>5500.0024400000002</v>
      </c>
      <c r="E5379" s="3" t="s">
        <v>1849</v>
      </c>
    </row>
    <row r="5380" spans="1:5" x14ac:dyDescent="0.3">
      <c r="A5380" s="3">
        <v>537.79999999999995</v>
      </c>
      <c r="B5380" s="3">
        <v>11000.00488</v>
      </c>
      <c r="C5380" s="3" t="s">
        <v>1849</v>
      </c>
      <c r="D5380" s="3">
        <v>5500.0024400000002</v>
      </c>
      <c r="E5380" s="3" t="s">
        <v>1849</v>
      </c>
    </row>
    <row r="5381" spans="1:5" x14ac:dyDescent="0.3">
      <c r="A5381" s="3">
        <v>537.9</v>
      </c>
      <c r="B5381" s="3">
        <v>11000.00488</v>
      </c>
      <c r="C5381" s="3" t="s">
        <v>1849</v>
      </c>
      <c r="D5381" s="3">
        <v>5500.0024400000002</v>
      </c>
      <c r="E5381" s="3" t="s">
        <v>1849</v>
      </c>
    </row>
    <row r="5382" spans="1:5" x14ac:dyDescent="0.3">
      <c r="A5382" s="3">
        <v>538</v>
      </c>
      <c r="B5382" s="3">
        <v>11000.00488</v>
      </c>
      <c r="C5382" s="3" t="s">
        <v>1849</v>
      </c>
      <c r="D5382" s="3">
        <v>5500.0024400000002</v>
      </c>
      <c r="E5382" s="3" t="s">
        <v>1849</v>
      </c>
    </row>
    <row r="5383" spans="1:5" x14ac:dyDescent="0.3">
      <c r="A5383" s="3">
        <v>538.1</v>
      </c>
      <c r="B5383" s="3">
        <v>11000.00488</v>
      </c>
      <c r="C5383" s="3" t="s">
        <v>1849</v>
      </c>
      <c r="D5383" s="3">
        <v>5500.0024400000002</v>
      </c>
      <c r="E5383" s="3" t="s">
        <v>1849</v>
      </c>
    </row>
    <row r="5384" spans="1:5" x14ac:dyDescent="0.3">
      <c r="A5384" s="3">
        <v>538.20000000000005</v>
      </c>
      <c r="B5384" s="3">
        <v>11000.00488</v>
      </c>
      <c r="C5384" s="3" t="s">
        <v>1849</v>
      </c>
      <c r="D5384" s="3">
        <v>5500.0024400000002</v>
      </c>
      <c r="E5384" s="3" t="s">
        <v>1849</v>
      </c>
    </row>
    <row r="5385" spans="1:5" x14ac:dyDescent="0.3">
      <c r="A5385" s="3">
        <v>538.29999999999995</v>
      </c>
      <c r="B5385" s="3">
        <v>11000.00488</v>
      </c>
      <c r="C5385" s="3" t="s">
        <v>1849</v>
      </c>
      <c r="D5385" s="3">
        <v>5500.0024400000002</v>
      </c>
      <c r="E5385" s="3" t="s">
        <v>1849</v>
      </c>
    </row>
    <row r="5386" spans="1:5" x14ac:dyDescent="0.3">
      <c r="A5386" s="3">
        <v>538.4</v>
      </c>
      <c r="B5386" s="3">
        <v>11000.00488</v>
      </c>
      <c r="C5386" s="3" t="s">
        <v>1849</v>
      </c>
      <c r="D5386" s="3">
        <v>5500.0024400000002</v>
      </c>
      <c r="E5386" s="3" t="s">
        <v>1849</v>
      </c>
    </row>
    <row r="5387" spans="1:5" x14ac:dyDescent="0.3">
      <c r="A5387" s="3">
        <v>538.5</v>
      </c>
      <c r="B5387" s="3">
        <v>11000.00488</v>
      </c>
      <c r="C5387" s="3" t="s">
        <v>1849</v>
      </c>
      <c r="D5387" s="3">
        <v>5500.0024400000002</v>
      </c>
      <c r="E5387" s="3" t="s">
        <v>1849</v>
      </c>
    </row>
    <row r="5388" spans="1:5" x14ac:dyDescent="0.3">
      <c r="A5388" s="3">
        <v>538.6</v>
      </c>
      <c r="B5388" s="3">
        <v>11000.00488</v>
      </c>
      <c r="C5388" s="3" t="s">
        <v>1849</v>
      </c>
      <c r="D5388" s="3">
        <v>5500.0024400000002</v>
      </c>
      <c r="E5388" s="3" t="s">
        <v>1849</v>
      </c>
    </row>
    <row r="5389" spans="1:5" x14ac:dyDescent="0.3">
      <c r="A5389" s="3">
        <v>538.70000000000005</v>
      </c>
      <c r="B5389" s="3">
        <v>11000.00488</v>
      </c>
      <c r="C5389" s="3" t="s">
        <v>1849</v>
      </c>
      <c r="D5389" s="3">
        <v>5500.0024400000002</v>
      </c>
      <c r="E5389" s="3" t="s">
        <v>1849</v>
      </c>
    </row>
    <row r="5390" spans="1:5" x14ac:dyDescent="0.3">
      <c r="A5390" s="3">
        <v>538.79999999999995</v>
      </c>
      <c r="B5390" s="3">
        <v>11000.00488</v>
      </c>
      <c r="C5390" s="3" t="s">
        <v>1849</v>
      </c>
      <c r="D5390" s="3">
        <v>5500.0024400000002</v>
      </c>
      <c r="E5390" s="3" t="s">
        <v>1849</v>
      </c>
    </row>
    <row r="5391" spans="1:5" x14ac:dyDescent="0.3">
      <c r="A5391" s="3">
        <v>538.9</v>
      </c>
      <c r="B5391" s="3">
        <v>11000.00488</v>
      </c>
      <c r="C5391" s="3" t="s">
        <v>1849</v>
      </c>
      <c r="D5391" s="3">
        <v>5500.0024400000002</v>
      </c>
      <c r="E5391" s="3" t="s">
        <v>1849</v>
      </c>
    </row>
    <row r="5392" spans="1:5" x14ac:dyDescent="0.3">
      <c r="A5392" s="3">
        <v>539</v>
      </c>
      <c r="B5392" s="3">
        <v>11000.00488</v>
      </c>
      <c r="C5392" s="3" t="s">
        <v>1849</v>
      </c>
      <c r="D5392" s="3">
        <v>5500.0024400000002</v>
      </c>
      <c r="E5392" s="3" t="s">
        <v>1849</v>
      </c>
    </row>
    <row r="5393" spans="1:5" x14ac:dyDescent="0.3">
      <c r="A5393" s="3">
        <v>539.11800000000005</v>
      </c>
      <c r="B5393" s="3">
        <v>11000.00488</v>
      </c>
      <c r="C5393" s="3" t="s">
        <v>1849</v>
      </c>
      <c r="D5393" s="3">
        <v>5500.0024400000002</v>
      </c>
      <c r="E5393" s="3" t="s">
        <v>1849</v>
      </c>
    </row>
    <row r="5394" spans="1:5" x14ac:dyDescent="0.3">
      <c r="A5394" s="3">
        <v>539.21299999999997</v>
      </c>
      <c r="B5394" s="3">
        <v>11000.00488</v>
      </c>
      <c r="C5394" s="3" t="s">
        <v>1849</v>
      </c>
      <c r="D5394" s="3">
        <v>5500.0024400000002</v>
      </c>
      <c r="E5394" s="3" t="s">
        <v>1849</v>
      </c>
    </row>
    <row r="5395" spans="1:5" x14ac:dyDescent="0.3">
      <c r="A5395" s="3">
        <v>539.29999999999995</v>
      </c>
      <c r="B5395" s="3">
        <v>11000.00488</v>
      </c>
      <c r="C5395" s="3" t="s">
        <v>1849</v>
      </c>
      <c r="D5395" s="3">
        <v>5500.0024400000002</v>
      </c>
      <c r="E5395" s="3" t="s">
        <v>1849</v>
      </c>
    </row>
    <row r="5396" spans="1:5" x14ac:dyDescent="0.3">
      <c r="A5396" s="3">
        <v>539.4</v>
      </c>
      <c r="B5396" s="3">
        <v>11000.00488</v>
      </c>
      <c r="C5396" s="3" t="s">
        <v>1849</v>
      </c>
      <c r="D5396" s="3">
        <v>5500.0024400000002</v>
      </c>
      <c r="E5396" s="3" t="s">
        <v>1849</v>
      </c>
    </row>
    <row r="5397" spans="1:5" x14ac:dyDescent="0.3">
      <c r="A5397" s="3">
        <v>539.5</v>
      </c>
      <c r="B5397" s="3">
        <v>11000.00488</v>
      </c>
      <c r="C5397" s="3" t="s">
        <v>1849</v>
      </c>
      <c r="D5397" s="3">
        <v>5500.0024400000002</v>
      </c>
      <c r="E5397" s="3" t="s">
        <v>1849</v>
      </c>
    </row>
    <row r="5398" spans="1:5" x14ac:dyDescent="0.3">
      <c r="A5398" s="3">
        <v>539.6</v>
      </c>
      <c r="B5398" s="3">
        <v>11000.00488</v>
      </c>
      <c r="C5398" s="3" t="s">
        <v>1849</v>
      </c>
      <c r="D5398" s="3">
        <v>5500.0024400000002</v>
      </c>
      <c r="E5398" s="3" t="s">
        <v>1849</v>
      </c>
    </row>
    <row r="5399" spans="1:5" x14ac:dyDescent="0.3">
      <c r="A5399" s="3">
        <v>539.70000000000005</v>
      </c>
      <c r="B5399" s="3">
        <v>11000.00488</v>
      </c>
      <c r="C5399" s="3" t="s">
        <v>1849</v>
      </c>
      <c r="D5399" s="3">
        <v>5500.0024400000002</v>
      </c>
      <c r="E5399" s="3" t="s">
        <v>1849</v>
      </c>
    </row>
    <row r="5400" spans="1:5" x14ac:dyDescent="0.3">
      <c r="A5400" s="3">
        <v>539.79999999999995</v>
      </c>
      <c r="B5400" s="3">
        <v>11000.00488</v>
      </c>
      <c r="C5400" s="3" t="s">
        <v>1849</v>
      </c>
      <c r="D5400" s="3">
        <v>5500.0024400000002</v>
      </c>
      <c r="E5400" s="3" t="s">
        <v>1849</v>
      </c>
    </row>
    <row r="5401" spans="1:5" x14ac:dyDescent="0.3">
      <c r="A5401" s="3">
        <v>539.9</v>
      </c>
      <c r="B5401" s="3">
        <v>11000.00488</v>
      </c>
      <c r="C5401" s="3" t="s">
        <v>1849</v>
      </c>
      <c r="D5401" s="3">
        <v>5500.0024400000002</v>
      </c>
      <c r="E5401" s="3" t="s">
        <v>1849</v>
      </c>
    </row>
    <row r="5402" spans="1:5" x14ac:dyDescent="0.3">
      <c r="A5402" s="3">
        <v>540</v>
      </c>
      <c r="B5402" s="3">
        <v>11000.00488</v>
      </c>
      <c r="C5402" s="3" t="s">
        <v>1849</v>
      </c>
      <c r="D5402" s="3">
        <v>5500.0024400000002</v>
      </c>
      <c r="E5402" s="3" t="s">
        <v>1849</v>
      </c>
    </row>
    <row r="5403" spans="1:5" x14ac:dyDescent="0.3">
      <c r="A5403" s="3">
        <v>540.1</v>
      </c>
      <c r="B5403" s="3">
        <v>11000.00488</v>
      </c>
      <c r="C5403" s="3" t="s">
        <v>1849</v>
      </c>
      <c r="D5403" s="3">
        <v>5500.0024400000002</v>
      </c>
      <c r="E5403" s="3" t="s">
        <v>1849</v>
      </c>
    </row>
    <row r="5404" spans="1:5" x14ac:dyDescent="0.3">
      <c r="A5404" s="3">
        <v>540.20000000000005</v>
      </c>
      <c r="B5404" s="3">
        <v>11000.00488</v>
      </c>
      <c r="C5404" s="3" t="s">
        <v>1849</v>
      </c>
      <c r="D5404" s="3">
        <v>5500.0024400000002</v>
      </c>
      <c r="E5404" s="3" t="s">
        <v>1849</v>
      </c>
    </row>
    <row r="5405" spans="1:5" x14ac:dyDescent="0.3">
      <c r="A5405" s="3">
        <v>540.29999999999995</v>
      </c>
      <c r="B5405" s="3">
        <v>11000.00488</v>
      </c>
      <c r="C5405" s="3" t="s">
        <v>1849</v>
      </c>
      <c r="D5405" s="3">
        <v>5500.0024400000002</v>
      </c>
      <c r="E5405" s="3" t="s">
        <v>1849</v>
      </c>
    </row>
    <row r="5406" spans="1:5" x14ac:dyDescent="0.3">
      <c r="A5406" s="3">
        <v>540.4</v>
      </c>
      <c r="B5406" s="3">
        <v>11000.00488</v>
      </c>
      <c r="C5406" s="3" t="s">
        <v>1849</v>
      </c>
      <c r="D5406" s="3">
        <v>5500.0024400000002</v>
      </c>
      <c r="E5406" s="3" t="s">
        <v>1849</v>
      </c>
    </row>
    <row r="5407" spans="1:5" x14ac:dyDescent="0.3">
      <c r="A5407" s="3">
        <v>540.5</v>
      </c>
      <c r="B5407" s="3">
        <v>11000.00488</v>
      </c>
      <c r="C5407" s="3" t="s">
        <v>1849</v>
      </c>
      <c r="D5407" s="3">
        <v>5500.0024400000002</v>
      </c>
      <c r="E5407" s="3" t="s">
        <v>1849</v>
      </c>
    </row>
    <row r="5408" spans="1:5" x14ac:dyDescent="0.3">
      <c r="A5408" s="3">
        <v>540.6</v>
      </c>
      <c r="B5408" s="3">
        <v>11000.00488</v>
      </c>
      <c r="C5408" s="3" t="s">
        <v>1849</v>
      </c>
      <c r="D5408" s="3">
        <v>5500.0024400000002</v>
      </c>
      <c r="E5408" s="3" t="s">
        <v>1849</v>
      </c>
    </row>
    <row r="5409" spans="1:5" x14ac:dyDescent="0.3">
      <c r="A5409" s="3">
        <v>540.70000000000005</v>
      </c>
      <c r="B5409" s="3">
        <v>11000.00488</v>
      </c>
      <c r="C5409" s="3" t="s">
        <v>1849</v>
      </c>
      <c r="D5409" s="3">
        <v>5500.0024400000002</v>
      </c>
      <c r="E5409" s="3" t="s">
        <v>1849</v>
      </c>
    </row>
    <row r="5410" spans="1:5" x14ac:dyDescent="0.3">
      <c r="A5410" s="3">
        <v>540.79999999999995</v>
      </c>
      <c r="B5410" s="3">
        <v>11000.00488</v>
      </c>
      <c r="C5410" s="3" t="s">
        <v>1849</v>
      </c>
      <c r="D5410" s="3">
        <v>5500.0024400000002</v>
      </c>
      <c r="E5410" s="3" t="s">
        <v>1849</v>
      </c>
    </row>
    <row r="5411" spans="1:5" x14ac:dyDescent="0.3">
      <c r="A5411" s="3">
        <v>540.9</v>
      </c>
      <c r="B5411" s="3">
        <v>11000.00488</v>
      </c>
      <c r="C5411" s="3" t="s">
        <v>1849</v>
      </c>
      <c r="D5411" s="3">
        <v>5500.0024400000002</v>
      </c>
      <c r="E5411" s="3" t="s">
        <v>1849</v>
      </c>
    </row>
    <row r="5412" spans="1:5" x14ac:dyDescent="0.3">
      <c r="A5412" s="3">
        <v>541</v>
      </c>
      <c r="B5412" s="3">
        <v>11000.00488</v>
      </c>
      <c r="C5412" s="3" t="s">
        <v>1849</v>
      </c>
      <c r="D5412" s="3">
        <v>5500.0024400000002</v>
      </c>
      <c r="E5412" s="3" t="s">
        <v>1849</v>
      </c>
    </row>
    <row r="5413" spans="1:5" x14ac:dyDescent="0.3">
      <c r="A5413" s="3">
        <v>541.1</v>
      </c>
      <c r="B5413" s="3">
        <v>11000.00488</v>
      </c>
      <c r="C5413" s="3" t="s">
        <v>1849</v>
      </c>
      <c r="D5413" s="3">
        <v>5500.0024400000002</v>
      </c>
      <c r="E5413" s="3" t="s">
        <v>1849</v>
      </c>
    </row>
    <row r="5414" spans="1:5" x14ac:dyDescent="0.3">
      <c r="A5414" s="3">
        <v>541.20000000000005</v>
      </c>
      <c r="B5414" s="3">
        <v>11000.00488</v>
      </c>
      <c r="C5414" s="3" t="s">
        <v>1849</v>
      </c>
      <c r="D5414" s="3">
        <v>5500.0024400000002</v>
      </c>
      <c r="E5414" s="3" t="s">
        <v>1849</v>
      </c>
    </row>
    <row r="5415" spans="1:5" x14ac:dyDescent="0.3">
      <c r="A5415" s="3">
        <v>541.29999999999995</v>
      </c>
      <c r="B5415" s="3">
        <v>11000.00488</v>
      </c>
      <c r="C5415" s="3" t="s">
        <v>1849</v>
      </c>
      <c r="D5415" s="3">
        <v>5500.0024400000002</v>
      </c>
      <c r="E5415" s="3" t="s">
        <v>1849</v>
      </c>
    </row>
    <row r="5416" spans="1:5" x14ac:dyDescent="0.3">
      <c r="A5416" s="3">
        <v>541.4</v>
      </c>
      <c r="B5416" s="3">
        <v>11000.00488</v>
      </c>
      <c r="C5416" s="3" t="s">
        <v>1849</v>
      </c>
      <c r="D5416" s="3">
        <v>5500.0024400000002</v>
      </c>
      <c r="E5416" s="3" t="s">
        <v>1849</v>
      </c>
    </row>
    <row r="5417" spans="1:5" x14ac:dyDescent="0.3">
      <c r="A5417" s="3">
        <v>541.5</v>
      </c>
      <c r="B5417" s="3">
        <v>11000.00488</v>
      </c>
      <c r="C5417" s="3" t="s">
        <v>1849</v>
      </c>
      <c r="D5417" s="3">
        <v>5500.0024400000002</v>
      </c>
      <c r="E5417" s="3" t="s">
        <v>1849</v>
      </c>
    </row>
    <row r="5418" spans="1:5" x14ac:dyDescent="0.3">
      <c r="A5418" s="3">
        <v>541.6</v>
      </c>
      <c r="B5418" s="3">
        <v>11000.00488</v>
      </c>
      <c r="C5418" s="3" t="s">
        <v>1849</v>
      </c>
      <c r="D5418" s="3">
        <v>5500.0024400000002</v>
      </c>
      <c r="E5418" s="3" t="s">
        <v>1849</v>
      </c>
    </row>
    <row r="5419" spans="1:5" x14ac:dyDescent="0.3">
      <c r="A5419" s="3">
        <v>541.70000000000005</v>
      </c>
      <c r="B5419" s="3">
        <v>11000.00488</v>
      </c>
      <c r="C5419" s="3" t="s">
        <v>1849</v>
      </c>
      <c r="D5419" s="3">
        <v>5500.0024400000002</v>
      </c>
      <c r="E5419" s="3" t="s">
        <v>1849</v>
      </c>
    </row>
    <row r="5420" spans="1:5" x14ac:dyDescent="0.3">
      <c r="A5420" s="3">
        <v>541.79999999999995</v>
      </c>
      <c r="B5420" s="3">
        <v>11000.00488</v>
      </c>
      <c r="C5420" s="3" t="s">
        <v>1849</v>
      </c>
      <c r="D5420" s="3">
        <v>5500.0024400000002</v>
      </c>
      <c r="E5420" s="3" t="s">
        <v>1849</v>
      </c>
    </row>
    <row r="5421" spans="1:5" x14ac:dyDescent="0.3">
      <c r="A5421" s="3">
        <v>541.9</v>
      </c>
      <c r="B5421" s="3">
        <v>11000.00488</v>
      </c>
      <c r="C5421" s="3" t="s">
        <v>1849</v>
      </c>
      <c r="D5421" s="3">
        <v>5500.0024400000002</v>
      </c>
      <c r="E5421" s="3" t="s">
        <v>1849</v>
      </c>
    </row>
    <row r="5422" spans="1:5" x14ac:dyDescent="0.3">
      <c r="A5422" s="3">
        <v>542</v>
      </c>
      <c r="B5422" s="3">
        <v>11000.00488</v>
      </c>
      <c r="C5422" s="3" t="s">
        <v>1849</v>
      </c>
      <c r="D5422" s="3">
        <v>5500.0024400000002</v>
      </c>
      <c r="E5422" s="3" t="s">
        <v>1849</v>
      </c>
    </row>
    <row r="5423" spans="1:5" x14ac:dyDescent="0.3">
      <c r="A5423" s="3">
        <v>542.1</v>
      </c>
      <c r="B5423" s="3">
        <v>11000.00488</v>
      </c>
      <c r="C5423" s="3" t="s">
        <v>1849</v>
      </c>
      <c r="D5423" s="3">
        <v>5500.0024400000002</v>
      </c>
      <c r="E5423" s="3" t="s">
        <v>1849</v>
      </c>
    </row>
    <row r="5424" spans="1:5" x14ac:dyDescent="0.3">
      <c r="A5424" s="3">
        <v>542.20000000000005</v>
      </c>
      <c r="B5424" s="3">
        <v>11000.00488</v>
      </c>
      <c r="C5424" s="3" t="s">
        <v>1849</v>
      </c>
      <c r="D5424" s="3">
        <v>5500.0024400000002</v>
      </c>
      <c r="E5424" s="3" t="s">
        <v>1849</v>
      </c>
    </row>
    <row r="5425" spans="1:5" x14ac:dyDescent="0.3">
      <c r="A5425" s="3">
        <v>542.322</v>
      </c>
      <c r="B5425" s="3">
        <v>11000.00488</v>
      </c>
      <c r="C5425" s="3" t="s">
        <v>1849</v>
      </c>
      <c r="D5425" s="3">
        <v>5500.0024400000002</v>
      </c>
      <c r="E5425" s="3" t="s">
        <v>1849</v>
      </c>
    </row>
    <row r="5426" spans="1:5" x14ac:dyDescent="0.3">
      <c r="A5426" s="3">
        <v>542.42899999999997</v>
      </c>
      <c r="B5426" s="3">
        <v>11000.00488</v>
      </c>
      <c r="C5426" s="3" t="s">
        <v>1849</v>
      </c>
      <c r="D5426" s="3">
        <v>5500.0024400000002</v>
      </c>
      <c r="E5426" s="3" t="s">
        <v>1849</v>
      </c>
    </row>
    <row r="5427" spans="1:5" x14ac:dyDescent="0.3">
      <c r="A5427" s="3">
        <v>542.5</v>
      </c>
      <c r="B5427" s="3">
        <v>11000.00488</v>
      </c>
      <c r="C5427" s="3" t="s">
        <v>1849</v>
      </c>
      <c r="D5427" s="3">
        <v>5500.0024400000002</v>
      </c>
      <c r="E5427" s="3" t="s">
        <v>1849</v>
      </c>
    </row>
    <row r="5428" spans="1:5" x14ac:dyDescent="0.3">
      <c r="A5428" s="3">
        <v>542.6</v>
      </c>
      <c r="B5428" s="3">
        <v>11000.00488</v>
      </c>
      <c r="C5428" s="3" t="s">
        <v>1849</v>
      </c>
      <c r="D5428" s="3">
        <v>5500.0024400000002</v>
      </c>
      <c r="E5428" s="3" t="s">
        <v>1849</v>
      </c>
    </row>
    <row r="5429" spans="1:5" x14ac:dyDescent="0.3">
      <c r="A5429" s="3">
        <v>542.70000000000005</v>
      </c>
      <c r="B5429" s="3">
        <v>11000.00488</v>
      </c>
      <c r="C5429" s="3" t="s">
        <v>1849</v>
      </c>
      <c r="D5429" s="3">
        <v>5500.0024400000002</v>
      </c>
      <c r="E5429" s="3" t="s">
        <v>1849</v>
      </c>
    </row>
    <row r="5430" spans="1:5" x14ac:dyDescent="0.3">
      <c r="A5430" s="3">
        <v>542.79999999999995</v>
      </c>
      <c r="B5430" s="3">
        <v>11000.00488</v>
      </c>
      <c r="C5430" s="3" t="s">
        <v>1849</v>
      </c>
      <c r="D5430" s="3">
        <v>5500.0024400000002</v>
      </c>
      <c r="E5430" s="3" t="s">
        <v>1849</v>
      </c>
    </row>
    <row r="5431" spans="1:5" x14ac:dyDescent="0.3">
      <c r="A5431" s="3">
        <v>542.9</v>
      </c>
      <c r="B5431" s="3">
        <v>11000.00488</v>
      </c>
      <c r="C5431" s="3" t="s">
        <v>1849</v>
      </c>
      <c r="D5431" s="3">
        <v>5500.0024400000002</v>
      </c>
      <c r="E5431" s="3" t="s">
        <v>1849</v>
      </c>
    </row>
    <row r="5432" spans="1:5" x14ac:dyDescent="0.3">
      <c r="A5432" s="3">
        <v>543</v>
      </c>
      <c r="B5432" s="3">
        <v>11000.00488</v>
      </c>
      <c r="C5432" s="3" t="s">
        <v>1849</v>
      </c>
      <c r="D5432" s="3">
        <v>5500.0024400000002</v>
      </c>
      <c r="E5432" s="3" t="s">
        <v>1849</v>
      </c>
    </row>
    <row r="5433" spans="1:5" x14ac:dyDescent="0.3">
      <c r="A5433" s="3">
        <v>543.1</v>
      </c>
      <c r="B5433" s="3">
        <v>11000.00488</v>
      </c>
      <c r="C5433" s="3" t="s">
        <v>1849</v>
      </c>
      <c r="D5433" s="3">
        <v>5500.0024400000002</v>
      </c>
      <c r="E5433" s="3" t="s">
        <v>1849</v>
      </c>
    </row>
    <row r="5434" spans="1:5" x14ac:dyDescent="0.3">
      <c r="A5434" s="3">
        <v>543.20000000000005</v>
      </c>
      <c r="B5434" s="3">
        <v>11000.00488</v>
      </c>
      <c r="C5434" s="3" t="s">
        <v>1849</v>
      </c>
      <c r="D5434" s="3">
        <v>5500.0024400000002</v>
      </c>
      <c r="E5434" s="3" t="s">
        <v>1849</v>
      </c>
    </row>
    <row r="5435" spans="1:5" x14ac:dyDescent="0.3">
      <c r="A5435" s="3">
        <v>543.29999999999995</v>
      </c>
      <c r="B5435" s="3">
        <v>11000.00488</v>
      </c>
      <c r="C5435" s="3" t="s">
        <v>1849</v>
      </c>
      <c r="D5435" s="3">
        <v>5500.0024400000002</v>
      </c>
      <c r="E5435" s="3" t="s">
        <v>1849</v>
      </c>
    </row>
    <row r="5436" spans="1:5" x14ac:dyDescent="0.3">
      <c r="A5436" s="3">
        <v>543.4</v>
      </c>
      <c r="B5436" s="3">
        <v>11000.00488</v>
      </c>
      <c r="C5436" s="3" t="s">
        <v>1849</v>
      </c>
      <c r="D5436" s="3">
        <v>5500.0024400000002</v>
      </c>
      <c r="E5436" s="3" t="s">
        <v>1849</v>
      </c>
    </row>
    <row r="5437" spans="1:5" x14ac:dyDescent="0.3">
      <c r="A5437" s="3">
        <v>543.5</v>
      </c>
      <c r="B5437" s="3">
        <v>11000.00488</v>
      </c>
      <c r="C5437" s="3" t="s">
        <v>1849</v>
      </c>
      <c r="D5437" s="3">
        <v>5500.0024400000002</v>
      </c>
      <c r="E5437" s="3" t="s">
        <v>1849</v>
      </c>
    </row>
    <row r="5438" spans="1:5" x14ac:dyDescent="0.3">
      <c r="A5438" s="3">
        <v>543.6</v>
      </c>
      <c r="B5438" s="3">
        <v>11000.00488</v>
      </c>
      <c r="C5438" s="3" t="s">
        <v>1849</v>
      </c>
      <c r="D5438" s="3">
        <v>5500.0024400000002</v>
      </c>
      <c r="E5438" s="3" t="s">
        <v>1849</v>
      </c>
    </row>
    <row r="5439" spans="1:5" x14ac:dyDescent="0.3">
      <c r="A5439" s="3">
        <v>543.70000000000005</v>
      </c>
      <c r="B5439" s="3">
        <v>11000.00488</v>
      </c>
      <c r="C5439" s="3" t="s">
        <v>1849</v>
      </c>
      <c r="D5439" s="3">
        <v>5500.0024400000002</v>
      </c>
      <c r="E5439" s="3" t="s">
        <v>1849</v>
      </c>
    </row>
    <row r="5440" spans="1:5" x14ac:dyDescent="0.3">
      <c r="A5440" s="3">
        <v>543.84799999999996</v>
      </c>
      <c r="B5440" s="3">
        <v>11000.00488</v>
      </c>
      <c r="C5440" s="3" t="s">
        <v>1849</v>
      </c>
      <c r="D5440" s="3">
        <v>5500.0024400000002</v>
      </c>
      <c r="E5440" s="3" t="s">
        <v>1849</v>
      </c>
    </row>
    <row r="5441" spans="1:5" x14ac:dyDescent="0.3">
      <c r="A5441" s="3">
        <v>543.9</v>
      </c>
      <c r="B5441" s="3">
        <v>11000.00488</v>
      </c>
      <c r="C5441" s="3" t="s">
        <v>1849</v>
      </c>
      <c r="D5441" s="3">
        <v>5500.0024400000002</v>
      </c>
      <c r="E5441" s="3" t="s">
        <v>1849</v>
      </c>
    </row>
    <row r="5442" spans="1:5" x14ac:dyDescent="0.3">
      <c r="A5442" s="3">
        <v>544</v>
      </c>
      <c r="B5442" s="3">
        <v>11000.00488</v>
      </c>
      <c r="C5442" s="3" t="s">
        <v>1849</v>
      </c>
      <c r="D5442" s="3">
        <v>5500.0024400000002</v>
      </c>
      <c r="E5442" s="3" t="s">
        <v>1849</v>
      </c>
    </row>
    <row r="5443" spans="1:5" x14ac:dyDescent="0.3">
      <c r="A5443" s="3">
        <v>544.1</v>
      </c>
      <c r="B5443" s="3">
        <v>11000.00488</v>
      </c>
      <c r="C5443" s="3" t="s">
        <v>1849</v>
      </c>
      <c r="D5443" s="3">
        <v>5500.0024400000002</v>
      </c>
      <c r="E5443" s="3" t="s">
        <v>1849</v>
      </c>
    </row>
    <row r="5444" spans="1:5" x14ac:dyDescent="0.3">
      <c r="A5444" s="3">
        <v>544.20000000000005</v>
      </c>
      <c r="B5444" s="3">
        <v>11000.00488</v>
      </c>
      <c r="C5444" s="3" t="s">
        <v>1849</v>
      </c>
      <c r="D5444" s="3">
        <v>5500.0024400000002</v>
      </c>
      <c r="E5444" s="3" t="s">
        <v>1849</v>
      </c>
    </row>
    <row r="5445" spans="1:5" x14ac:dyDescent="0.3">
      <c r="A5445" s="3">
        <v>544.29999999999995</v>
      </c>
      <c r="B5445" s="3">
        <v>11000.00488</v>
      </c>
      <c r="C5445" s="3" t="s">
        <v>1849</v>
      </c>
      <c r="D5445" s="3">
        <v>5500.0024400000002</v>
      </c>
      <c r="E5445" s="3" t="s">
        <v>1849</v>
      </c>
    </row>
    <row r="5446" spans="1:5" x14ac:dyDescent="0.3">
      <c r="A5446" s="3">
        <v>544.4</v>
      </c>
      <c r="B5446" s="3">
        <v>11000.00488</v>
      </c>
      <c r="C5446" s="3" t="s">
        <v>1849</v>
      </c>
      <c r="D5446" s="3">
        <v>5500.0024400000002</v>
      </c>
      <c r="E5446" s="3" t="s">
        <v>1849</v>
      </c>
    </row>
    <row r="5447" spans="1:5" x14ac:dyDescent="0.3">
      <c r="A5447" s="3">
        <v>544.5</v>
      </c>
      <c r="B5447" s="3">
        <v>11000.00488</v>
      </c>
      <c r="C5447" s="3" t="s">
        <v>1849</v>
      </c>
      <c r="D5447" s="3">
        <v>5500.0024400000002</v>
      </c>
      <c r="E5447" s="3" t="s">
        <v>1849</v>
      </c>
    </row>
    <row r="5448" spans="1:5" x14ac:dyDescent="0.3">
      <c r="A5448" s="3">
        <v>544.62099999999998</v>
      </c>
      <c r="B5448" s="3">
        <v>11000.00488</v>
      </c>
      <c r="C5448" s="3" t="s">
        <v>1849</v>
      </c>
      <c r="D5448" s="3">
        <v>5500.0024400000002</v>
      </c>
      <c r="E5448" s="3" t="s">
        <v>1849</v>
      </c>
    </row>
    <row r="5449" spans="1:5" x14ac:dyDescent="0.3">
      <c r="A5449" s="3">
        <v>544.70000000000005</v>
      </c>
      <c r="B5449" s="3">
        <v>11000.00488</v>
      </c>
      <c r="C5449" s="3" t="s">
        <v>1849</v>
      </c>
      <c r="D5449" s="3">
        <v>5500.0024400000002</v>
      </c>
      <c r="E5449" s="3" t="s">
        <v>1849</v>
      </c>
    </row>
    <row r="5450" spans="1:5" x14ac:dyDescent="0.3">
      <c r="A5450" s="3">
        <v>544.79999999999995</v>
      </c>
      <c r="B5450" s="3">
        <v>11000.00488</v>
      </c>
      <c r="C5450" s="3" t="s">
        <v>1849</v>
      </c>
      <c r="D5450" s="3">
        <v>5500.0024400000002</v>
      </c>
      <c r="E5450" s="3" t="s">
        <v>1849</v>
      </c>
    </row>
    <row r="5451" spans="1:5" x14ac:dyDescent="0.3">
      <c r="A5451" s="3">
        <v>544.9</v>
      </c>
      <c r="B5451" s="3">
        <v>11000.00488</v>
      </c>
      <c r="C5451" s="3" t="s">
        <v>1849</v>
      </c>
      <c r="D5451" s="3">
        <v>5500.0024400000002</v>
      </c>
      <c r="E5451" s="3" t="s">
        <v>1849</v>
      </c>
    </row>
    <row r="5452" spans="1:5" x14ac:dyDescent="0.3">
      <c r="A5452" s="3">
        <v>545</v>
      </c>
      <c r="B5452" s="3">
        <v>11000.00488</v>
      </c>
      <c r="C5452" s="3" t="s">
        <v>1849</v>
      </c>
      <c r="D5452" s="3">
        <v>5500.0024400000002</v>
      </c>
      <c r="E5452" s="3" t="s">
        <v>1849</v>
      </c>
    </row>
    <row r="5453" spans="1:5" x14ac:dyDescent="0.3">
      <c r="A5453" s="3">
        <v>545.1</v>
      </c>
      <c r="B5453" s="3">
        <v>11000.00488</v>
      </c>
      <c r="C5453" s="3" t="s">
        <v>1849</v>
      </c>
      <c r="D5453" s="3">
        <v>5500.0024400000002</v>
      </c>
      <c r="E5453" s="3" t="s">
        <v>1849</v>
      </c>
    </row>
    <row r="5454" spans="1:5" x14ac:dyDescent="0.3">
      <c r="A5454" s="3">
        <v>545.20000000000005</v>
      </c>
      <c r="B5454" s="3">
        <v>11000.00488</v>
      </c>
      <c r="C5454" s="3" t="s">
        <v>1849</v>
      </c>
      <c r="D5454" s="3">
        <v>5500.0024400000002</v>
      </c>
      <c r="E5454" s="3" t="s">
        <v>1849</v>
      </c>
    </row>
    <row r="5455" spans="1:5" x14ac:dyDescent="0.3">
      <c r="A5455" s="3">
        <v>545.29999999999995</v>
      </c>
      <c r="B5455" s="3">
        <v>11000.00488</v>
      </c>
      <c r="C5455" s="3" t="s">
        <v>1849</v>
      </c>
      <c r="D5455" s="3">
        <v>5500.0024400000002</v>
      </c>
      <c r="E5455" s="3" t="s">
        <v>1849</v>
      </c>
    </row>
    <row r="5456" spans="1:5" x14ac:dyDescent="0.3">
      <c r="A5456" s="3">
        <v>545.4</v>
      </c>
      <c r="B5456" s="3">
        <v>11000.00488</v>
      </c>
      <c r="C5456" s="3" t="s">
        <v>1849</v>
      </c>
      <c r="D5456" s="3">
        <v>5500.0024400000002</v>
      </c>
      <c r="E5456" s="3" t="s">
        <v>1849</v>
      </c>
    </row>
    <row r="5457" spans="1:5" x14ac:dyDescent="0.3">
      <c r="A5457" s="3">
        <v>545.5</v>
      </c>
      <c r="B5457" s="3">
        <v>11000.00488</v>
      </c>
      <c r="C5457" s="3" t="s">
        <v>1849</v>
      </c>
      <c r="D5457" s="3">
        <v>5500.0024400000002</v>
      </c>
      <c r="E5457" s="3" t="s">
        <v>1849</v>
      </c>
    </row>
    <row r="5458" spans="1:5" x14ac:dyDescent="0.3">
      <c r="A5458" s="3">
        <v>545.6</v>
      </c>
      <c r="B5458" s="3">
        <v>11000.00488</v>
      </c>
      <c r="C5458" s="3" t="s">
        <v>1849</v>
      </c>
      <c r="D5458" s="3">
        <v>5500.0024400000002</v>
      </c>
      <c r="E5458" s="3" t="s">
        <v>1849</v>
      </c>
    </row>
    <row r="5459" spans="1:5" x14ac:dyDescent="0.3">
      <c r="A5459" s="3">
        <v>545.70000000000005</v>
      </c>
      <c r="B5459" s="3">
        <v>11000.00488</v>
      </c>
      <c r="C5459" s="3" t="s">
        <v>1849</v>
      </c>
      <c r="D5459" s="3">
        <v>5500.0024400000002</v>
      </c>
      <c r="E5459" s="3" t="s">
        <v>1849</v>
      </c>
    </row>
    <row r="5460" spans="1:5" x14ac:dyDescent="0.3">
      <c r="A5460" s="3">
        <v>545.79999999999995</v>
      </c>
      <c r="B5460" s="3">
        <v>11000.00488</v>
      </c>
      <c r="C5460" s="3" t="s">
        <v>1849</v>
      </c>
      <c r="D5460" s="3">
        <v>5500.0024400000002</v>
      </c>
      <c r="E5460" s="3" t="s">
        <v>1849</v>
      </c>
    </row>
    <row r="5461" spans="1:5" x14ac:dyDescent="0.3">
      <c r="A5461" s="3">
        <v>545.9</v>
      </c>
      <c r="B5461" s="3">
        <v>11000.00488</v>
      </c>
      <c r="C5461" s="3" t="s">
        <v>1849</v>
      </c>
      <c r="D5461" s="3">
        <v>5500.0024400000002</v>
      </c>
      <c r="E5461" s="3" t="s">
        <v>1849</v>
      </c>
    </row>
    <row r="5462" spans="1:5" x14ac:dyDescent="0.3">
      <c r="A5462" s="3">
        <v>546</v>
      </c>
      <c r="B5462" s="3">
        <v>11000.00488</v>
      </c>
      <c r="C5462" s="3" t="s">
        <v>1849</v>
      </c>
      <c r="D5462" s="3">
        <v>5500.0024400000002</v>
      </c>
      <c r="E5462" s="3" t="s">
        <v>1849</v>
      </c>
    </row>
    <row r="5463" spans="1:5" x14ac:dyDescent="0.3">
      <c r="A5463" s="3">
        <v>546.1</v>
      </c>
      <c r="B5463" s="3">
        <v>11000.00488</v>
      </c>
      <c r="C5463" s="3" t="s">
        <v>1849</v>
      </c>
      <c r="D5463" s="3">
        <v>5500.0024400000002</v>
      </c>
      <c r="E5463" s="3" t="s">
        <v>1849</v>
      </c>
    </row>
    <row r="5464" spans="1:5" x14ac:dyDescent="0.3">
      <c r="A5464" s="3">
        <v>546.20000000000005</v>
      </c>
      <c r="B5464" s="3">
        <v>11000.00488</v>
      </c>
      <c r="C5464" s="3" t="s">
        <v>1849</v>
      </c>
      <c r="D5464" s="3">
        <v>5500.0024400000002</v>
      </c>
      <c r="E5464" s="3" t="s">
        <v>1849</v>
      </c>
    </row>
    <row r="5465" spans="1:5" x14ac:dyDescent="0.3">
      <c r="A5465" s="3">
        <v>546.29999999999995</v>
      </c>
      <c r="B5465" s="3">
        <v>11000.00488</v>
      </c>
      <c r="C5465" s="3" t="s">
        <v>1849</v>
      </c>
      <c r="D5465" s="3">
        <v>5500.0024400000002</v>
      </c>
      <c r="E5465" s="3" t="s">
        <v>1849</v>
      </c>
    </row>
    <row r="5466" spans="1:5" x14ac:dyDescent="0.3">
      <c r="A5466" s="3">
        <v>546.4</v>
      </c>
      <c r="B5466" s="3">
        <v>11000.00488</v>
      </c>
      <c r="C5466" s="3" t="s">
        <v>1849</v>
      </c>
      <c r="D5466" s="3">
        <v>5500.0024400000002</v>
      </c>
      <c r="E5466" s="3" t="s">
        <v>1849</v>
      </c>
    </row>
    <row r="5467" spans="1:5" x14ac:dyDescent="0.3">
      <c r="A5467" s="3">
        <v>546.5</v>
      </c>
      <c r="B5467" s="3">
        <v>11000.00488</v>
      </c>
      <c r="C5467" s="3" t="s">
        <v>1849</v>
      </c>
      <c r="D5467" s="3">
        <v>5500.0024400000002</v>
      </c>
      <c r="E5467" s="3" t="s">
        <v>1849</v>
      </c>
    </row>
    <row r="5468" spans="1:5" x14ac:dyDescent="0.3">
      <c r="A5468" s="3">
        <v>546.6</v>
      </c>
      <c r="B5468" s="3">
        <v>11000.00488</v>
      </c>
      <c r="C5468" s="3" t="s">
        <v>1849</v>
      </c>
      <c r="D5468" s="3">
        <v>5500.0024400000002</v>
      </c>
      <c r="E5468" s="3" t="s">
        <v>1849</v>
      </c>
    </row>
    <row r="5469" spans="1:5" x14ac:dyDescent="0.3">
      <c r="A5469" s="3">
        <v>546.70000000000005</v>
      </c>
      <c r="B5469" s="3">
        <v>11000.00488</v>
      </c>
      <c r="C5469" s="3" t="s">
        <v>1849</v>
      </c>
      <c r="D5469" s="3">
        <v>5500.0024400000002</v>
      </c>
      <c r="E5469" s="3" t="s">
        <v>1849</v>
      </c>
    </row>
    <row r="5470" spans="1:5" x14ac:dyDescent="0.3">
      <c r="A5470" s="3">
        <v>546.79999999999995</v>
      </c>
      <c r="B5470" s="3">
        <v>11000.00488</v>
      </c>
      <c r="C5470" s="3" t="s">
        <v>1849</v>
      </c>
      <c r="D5470" s="3">
        <v>5500.0024400000002</v>
      </c>
      <c r="E5470" s="3" t="s">
        <v>1849</v>
      </c>
    </row>
    <row r="5471" spans="1:5" x14ac:dyDescent="0.3">
      <c r="A5471" s="3">
        <v>546.9</v>
      </c>
      <c r="B5471" s="3">
        <v>11000.00488</v>
      </c>
      <c r="C5471" s="3" t="s">
        <v>1849</v>
      </c>
      <c r="D5471" s="3">
        <v>5500.0024400000002</v>
      </c>
      <c r="E5471" s="3" t="s">
        <v>1849</v>
      </c>
    </row>
    <row r="5472" spans="1:5" x14ac:dyDescent="0.3">
      <c r="A5472" s="3">
        <v>547</v>
      </c>
      <c r="B5472" s="3">
        <v>11000.00488</v>
      </c>
      <c r="C5472" s="3" t="s">
        <v>1849</v>
      </c>
      <c r="D5472" s="3">
        <v>5500.0024400000002</v>
      </c>
      <c r="E5472" s="3" t="s">
        <v>1849</v>
      </c>
    </row>
    <row r="5473" spans="1:5" x14ac:dyDescent="0.3">
      <c r="A5473" s="3">
        <v>547.1</v>
      </c>
      <c r="B5473" s="3">
        <v>11000.00488</v>
      </c>
      <c r="C5473" s="3" t="s">
        <v>1849</v>
      </c>
      <c r="D5473" s="3">
        <v>5500.0024400000002</v>
      </c>
      <c r="E5473" s="3" t="s">
        <v>1849</v>
      </c>
    </row>
    <row r="5474" spans="1:5" x14ac:dyDescent="0.3">
      <c r="A5474" s="3">
        <v>547.20000000000005</v>
      </c>
      <c r="B5474" s="3">
        <v>11000.00488</v>
      </c>
      <c r="C5474" s="3" t="s">
        <v>1849</v>
      </c>
      <c r="D5474" s="3">
        <v>5500.0024400000002</v>
      </c>
      <c r="E5474" s="3" t="s">
        <v>1849</v>
      </c>
    </row>
    <row r="5475" spans="1:5" x14ac:dyDescent="0.3">
      <c r="A5475" s="3">
        <v>547.29999999999995</v>
      </c>
      <c r="B5475" s="3">
        <v>11000.00488</v>
      </c>
      <c r="C5475" s="3" t="s">
        <v>1849</v>
      </c>
      <c r="D5475" s="3">
        <v>5500.0024400000002</v>
      </c>
      <c r="E5475" s="3" t="s">
        <v>1849</v>
      </c>
    </row>
    <row r="5476" spans="1:5" x14ac:dyDescent="0.3">
      <c r="A5476" s="3">
        <v>547.4</v>
      </c>
      <c r="B5476" s="3">
        <v>11000.00488</v>
      </c>
      <c r="C5476" s="3" t="s">
        <v>1849</v>
      </c>
      <c r="D5476" s="3">
        <v>5500.0024400000002</v>
      </c>
      <c r="E5476" s="3" t="s">
        <v>1849</v>
      </c>
    </row>
    <row r="5477" spans="1:5" x14ac:dyDescent="0.3">
      <c r="A5477" s="3">
        <v>547.51099999999997</v>
      </c>
      <c r="B5477" s="3">
        <v>11000.00488</v>
      </c>
      <c r="C5477" s="3" t="s">
        <v>1849</v>
      </c>
      <c r="D5477" s="3">
        <v>5500.0024400000002</v>
      </c>
      <c r="E5477" s="3" t="s">
        <v>1849</v>
      </c>
    </row>
    <row r="5478" spans="1:5" x14ac:dyDescent="0.3">
      <c r="A5478" s="3">
        <v>547.60400000000004</v>
      </c>
      <c r="B5478" s="3">
        <v>11000.00488</v>
      </c>
      <c r="C5478" s="3" t="s">
        <v>1849</v>
      </c>
      <c r="D5478" s="3">
        <v>5500.0024400000002</v>
      </c>
      <c r="E5478" s="3" t="s">
        <v>1849</v>
      </c>
    </row>
    <row r="5479" spans="1:5" x14ac:dyDescent="0.3">
      <c r="A5479" s="3">
        <v>547.75400000000002</v>
      </c>
      <c r="B5479" s="3">
        <v>11000.00488</v>
      </c>
      <c r="C5479" s="3" t="s">
        <v>1849</v>
      </c>
      <c r="D5479" s="3">
        <v>5500.0024400000002</v>
      </c>
      <c r="E5479" s="3" t="s">
        <v>1849</v>
      </c>
    </row>
    <row r="5480" spans="1:5" x14ac:dyDescent="0.3">
      <c r="A5480" s="3">
        <v>547.87</v>
      </c>
      <c r="B5480" s="3">
        <v>11000.00488</v>
      </c>
      <c r="C5480" s="3" t="s">
        <v>1849</v>
      </c>
      <c r="D5480" s="3">
        <v>5500.0024400000002</v>
      </c>
      <c r="E5480" s="3" t="s">
        <v>1849</v>
      </c>
    </row>
    <row r="5481" spans="1:5" x14ac:dyDescent="0.3">
      <c r="A5481" s="3">
        <v>547.90099999999995</v>
      </c>
      <c r="B5481" s="3">
        <v>11000.00488</v>
      </c>
      <c r="C5481" s="3" t="s">
        <v>1849</v>
      </c>
      <c r="D5481" s="3">
        <v>5500.0024400000002</v>
      </c>
      <c r="E5481" s="3" t="s">
        <v>1849</v>
      </c>
    </row>
    <row r="5482" spans="1:5" x14ac:dyDescent="0.3">
      <c r="A5482" s="3">
        <v>548.01</v>
      </c>
      <c r="B5482" s="3">
        <v>11000.00488</v>
      </c>
      <c r="C5482" s="3" t="s">
        <v>1849</v>
      </c>
      <c r="D5482" s="3">
        <v>5500.0024400000002</v>
      </c>
      <c r="E5482" s="3" t="s">
        <v>1849</v>
      </c>
    </row>
    <row r="5483" spans="1:5" x14ac:dyDescent="0.3">
      <c r="A5483" s="3">
        <v>548.10400000000004</v>
      </c>
      <c r="B5483" s="3">
        <v>11000.00488</v>
      </c>
      <c r="C5483" s="3" t="s">
        <v>1849</v>
      </c>
      <c r="D5483" s="3">
        <v>5500.0024400000002</v>
      </c>
      <c r="E5483" s="3" t="s">
        <v>1849</v>
      </c>
    </row>
    <row r="5484" spans="1:5" x14ac:dyDescent="0.3">
      <c r="A5484" s="3">
        <v>548.21299999999997</v>
      </c>
      <c r="B5484" s="3">
        <v>11000.00488</v>
      </c>
      <c r="C5484" s="3" t="s">
        <v>1849</v>
      </c>
      <c r="D5484" s="3">
        <v>5500.0024400000002</v>
      </c>
      <c r="E5484" s="3" t="s">
        <v>1849</v>
      </c>
    </row>
    <row r="5485" spans="1:5" x14ac:dyDescent="0.3">
      <c r="A5485" s="3">
        <v>548.30700000000002</v>
      </c>
      <c r="B5485" s="3">
        <v>11000.00488</v>
      </c>
      <c r="C5485" s="3" t="s">
        <v>1849</v>
      </c>
      <c r="D5485" s="3">
        <v>5500.0024400000002</v>
      </c>
      <c r="E5485" s="3" t="s">
        <v>1849</v>
      </c>
    </row>
    <row r="5486" spans="1:5" x14ac:dyDescent="0.3">
      <c r="A5486" s="3">
        <v>548.4</v>
      </c>
      <c r="B5486" s="3">
        <v>11000.00488</v>
      </c>
      <c r="C5486" s="3" t="s">
        <v>1849</v>
      </c>
      <c r="D5486" s="3">
        <v>5500.0024400000002</v>
      </c>
      <c r="E5486" s="3" t="s">
        <v>1849</v>
      </c>
    </row>
    <row r="5487" spans="1:5" x14ac:dyDescent="0.3">
      <c r="A5487" s="3">
        <v>548.51</v>
      </c>
      <c r="B5487" s="3">
        <v>11000.00488</v>
      </c>
      <c r="C5487" s="3" t="s">
        <v>1849</v>
      </c>
      <c r="D5487" s="3">
        <v>5500.0024400000002</v>
      </c>
      <c r="E5487" s="3" t="s">
        <v>1849</v>
      </c>
    </row>
    <row r="5488" spans="1:5" x14ac:dyDescent="0.3">
      <c r="A5488" s="3">
        <v>548.601</v>
      </c>
      <c r="B5488" s="3">
        <v>11000.00488</v>
      </c>
      <c r="C5488" s="3" t="s">
        <v>1849</v>
      </c>
      <c r="D5488" s="3">
        <v>5500.0024400000002</v>
      </c>
      <c r="E5488" s="3" t="s">
        <v>1849</v>
      </c>
    </row>
    <row r="5489" spans="1:5" x14ac:dyDescent="0.3">
      <c r="A5489" s="3">
        <v>548.70000000000005</v>
      </c>
      <c r="B5489" s="3">
        <v>11000.00488</v>
      </c>
      <c r="C5489" s="3" t="s">
        <v>1849</v>
      </c>
      <c r="D5489" s="3">
        <v>5500.0024400000002</v>
      </c>
      <c r="E5489" s="3" t="s">
        <v>1849</v>
      </c>
    </row>
    <row r="5490" spans="1:5" x14ac:dyDescent="0.3">
      <c r="A5490" s="3">
        <v>548.79999999999995</v>
      </c>
      <c r="B5490" s="3">
        <v>11000.00488</v>
      </c>
      <c r="C5490" s="3" t="s">
        <v>1849</v>
      </c>
      <c r="D5490" s="3">
        <v>5500.0024400000002</v>
      </c>
      <c r="E5490" s="3" t="s">
        <v>1849</v>
      </c>
    </row>
    <row r="5491" spans="1:5" x14ac:dyDescent="0.3">
      <c r="A5491" s="3">
        <v>548.9</v>
      </c>
      <c r="B5491" s="3">
        <v>11000.00488</v>
      </c>
      <c r="C5491" s="3" t="s">
        <v>1849</v>
      </c>
      <c r="D5491" s="3">
        <v>5500.0024400000002</v>
      </c>
      <c r="E5491" s="3" t="s">
        <v>1849</v>
      </c>
    </row>
    <row r="5492" spans="1:5" x14ac:dyDescent="0.3">
      <c r="A5492" s="3">
        <v>549</v>
      </c>
      <c r="B5492" s="3">
        <v>11000.00488</v>
      </c>
      <c r="C5492" s="3" t="s">
        <v>1849</v>
      </c>
      <c r="D5492" s="3">
        <v>5500.0024400000002</v>
      </c>
      <c r="E5492" s="3" t="s">
        <v>1849</v>
      </c>
    </row>
    <row r="5493" spans="1:5" x14ac:dyDescent="0.3">
      <c r="A5493" s="3">
        <v>549.10199999999998</v>
      </c>
      <c r="B5493" s="3">
        <v>11000.00488</v>
      </c>
      <c r="C5493" s="3" t="s">
        <v>1849</v>
      </c>
      <c r="D5493" s="3">
        <v>5500.0024400000002</v>
      </c>
      <c r="E5493" s="3" t="s">
        <v>1849</v>
      </c>
    </row>
    <row r="5494" spans="1:5" x14ac:dyDescent="0.3">
      <c r="A5494" s="3">
        <v>549.20100000000002</v>
      </c>
      <c r="B5494" s="3">
        <v>11000.00488</v>
      </c>
      <c r="C5494" s="3" t="s">
        <v>1849</v>
      </c>
      <c r="D5494" s="3">
        <v>5500.0024400000002</v>
      </c>
      <c r="E5494" s="3" t="s">
        <v>1849</v>
      </c>
    </row>
    <row r="5495" spans="1:5" x14ac:dyDescent="0.3">
      <c r="A5495" s="3">
        <v>549.30100000000004</v>
      </c>
      <c r="B5495" s="3">
        <v>11000.00488</v>
      </c>
      <c r="C5495" s="3" t="s">
        <v>1849</v>
      </c>
      <c r="D5495" s="3">
        <v>5500.0024400000002</v>
      </c>
      <c r="E5495" s="3" t="s">
        <v>1849</v>
      </c>
    </row>
    <row r="5496" spans="1:5" x14ac:dyDescent="0.3">
      <c r="A5496" s="3">
        <v>549.45299999999997</v>
      </c>
      <c r="B5496" s="3">
        <v>11000.00488</v>
      </c>
      <c r="C5496" s="3" t="s">
        <v>1849</v>
      </c>
      <c r="D5496" s="3">
        <v>5500.0024400000002</v>
      </c>
      <c r="E5496" s="3" t="s">
        <v>1849</v>
      </c>
    </row>
    <row r="5497" spans="1:5" x14ac:dyDescent="0.3">
      <c r="A5497" s="3">
        <v>549.5</v>
      </c>
      <c r="B5497" s="3">
        <v>11000.00488</v>
      </c>
      <c r="C5497" s="3" t="s">
        <v>1849</v>
      </c>
      <c r="D5497" s="3">
        <v>5500.0024400000002</v>
      </c>
      <c r="E5497" s="3" t="s">
        <v>1849</v>
      </c>
    </row>
    <row r="5498" spans="1:5" x14ac:dyDescent="0.3">
      <c r="A5498" s="3">
        <v>549.61</v>
      </c>
      <c r="B5498" s="3">
        <v>11000.00488</v>
      </c>
      <c r="C5498" s="3" t="s">
        <v>1849</v>
      </c>
      <c r="D5498" s="3">
        <v>5500.0024400000002</v>
      </c>
      <c r="E5498" s="3" t="s">
        <v>1849</v>
      </c>
    </row>
    <row r="5499" spans="1:5" x14ac:dyDescent="0.3">
      <c r="A5499" s="3">
        <v>549.70000000000005</v>
      </c>
      <c r="B5499" s="3">
        <v>11000.00488</v>
      </c>
      <c r="C5499" s="3" t="s">
        <v>1849</v>
      </c>
      <c r="D5499" s="3">
        <v>5500.0024400000002</v>
      </c>
      <c r="E5499" s="3" t="s">
        <v>1849</v>
      </c>
    </row>
    <row r="5500" spans="1:5" x14ac:dyDescent="0.3">
      <c r="A5500" s="3">
        <v>549.79999999999995</v>
      </c>
      <c r="B5500" s="3">
        <v>11000.00488</v>
      </c>
      <c r="C5500" s="3" t="s">
        <v>1849</v>
      </c>
      <c r="D5500" s="3">
        <v>5500.0024400000002</v>
      </c>
      <c r="E5500" s="3" t="s">
        <v>1849</v>
      </c>
    </row>
    <row r="5501" spans="1:5" x14ac:dyDescent="0.3">
      <c r="A5501" s="3">
        <v>549.93299999999999</v>
      </c>
      <c r="B5501" s="3">
        <v>11000.00488</v>
      </c>
      <c r="C5501" s="3" t="s">
        <v>1849</v>
      </c>
      <c r="D5501" s="3">
        <v>5500.0024400000002</v>
      </c>
      <c r="E5501" s="3" t="s">
        <v>1849</v>
      </c>
    </row>
    <row r="5502" spans="1:5" x14ac:dyDescent="0.3">
      <c r="A5502" s="3">
        <v>550.00099999999998</v>
      </c>
      <c r="B5502" s="3">
        <v>11000.00488</v>
      </c>
      <c r="C5502" s="3" t="s">
        <v>1849</v>
      </c>
      <c r="D5502" s="3">
        <v>5500.0024400000002</v>
      </c>
      <c r="E5502" s="3" t="s">
        <v>1849</v>
      </c>
    </row>
    <row r="5503" spans="1:5" x14ac:dyDescent="0.3">
      <c r="A5503" s="3">
        <v>550.1</v>
      </c>
      <c r="B5503" s="3">
        <v>11000.00488</v>
      </c>
      <c r="C5503" s="3" t="s">
        <v>1849</v>
      </c>
      <c r="D5503" s="3">
        <v>5500.0024400000002</v>
      </c>
      <c r="E5503" s="3" t="s">
        <v>1849</v>
      </c>
    </row>
    <row r="5504" spans="1:5" x14ac:dyDescent="0.3">
      <c r="A5504" s="3">
        <v>550.20000000000005</v>
      </c>
      <c r="B5504" s="3">
        <v>11000.00488</v>
      </c>
      <c r="C5504" s="3" t="s">
        <v>1849</v>
      </c>
      <c r="D5504" s="3">
        <v>5500.0024400000002</v>
      </c>
      <c r="E5504" s="3" t="s">
        <v>1849</v>
      </c>
    </row>
    <row r="5505" spans="1:5" x14ac:dyDescent="0.3">
      <c r="A5505" s="3">
        <v>550.31600000000003</v>
      </c>
      <c r="B5505" s="3">
        <v>11000.00488</v>
      </c>
      <c r="C5505" s="3" t="s">
        <v>1849</v>
      </c>
      <c r="D5505" s="3">
        <v>5500.0024400000002</v>
      </c>
      <c r="E5505" s="3" t="s">
        <v>1849</v>
      </c>
    </row>
    <row r="5506" spans="1:5" x14ac:dyDescent="0.3">
      <c r="A5506" s="3">
        <v>550.40099999999995</v>
      </c>
      <c r="B5506" s="3">
        <v>11000.00488</v>
      </c>
      <c r="C5506" s="3" t="s">
        <v>1849</v>
      </c>
      <c r="D5506" s="3">
        <v>5500.0024400000002</v>
      </c>
      <c r="E5506" s="3" t="s">
        <v>1849</v>
      </c>
    </row>
    <row r="5507" spans="1:5" x14ac:dyDescent="0.3">
      <c r="A5507" s="3">
        <v>550.5</v>
      </c>
      <c r="B5507" s="3">
        <v>11000.00488</v>
      </c>
      <c r="C5507" s="3" t="s">
        <v>1849</v>
      </c>
      <c r="D5507" s="3">
        <v>5500.0024400000002</v>
      </c>
      <c r="E5507" s="3" t="s">
        <v>1849</v>
      </c>
    </row>
    <row r="5508" spans="1:5" x14ac:dyDescent="0.3">
      <c r="A5508" s="3">
        <v>550.601</v>
      </c>
      <c r="B5508" s="3">
        <v>11000.00488</v>
      </c>
      <c r="C5508" s="3" t="s">
        <v>1849</v>
      </c>
      <c r="D5508" s="3">
        <v>5500.0024400000002</v>
      </c>
      <c r="E5508" s="3" t="s">
        <v>1849</v>
      </c>
    </row>
    <row r="5509" spans="1:5" x14ac:dyDescent="0.3">
      <c r="A5509" s="3">
        <v>550.70100000000002</v>
      </c>
      <c r="B5509" s="3">
        <v>11000.00488</v>
      </c>
      <c r="C5509" s="3" t="s">
        <v>1849</v>
      </c>
      <c r="D5509" s="3">
        <v>5500.0024400000002</v>
      </c>
      <c r="E5509" s="3" t="s">
        <v>1849</v>
      </c>
    </row>
    <row r="5510" spans="1:5" x14ac:dyDescent="0.3">
      <c r="A5510" s="3">
        <v>550.79999999999995</v>
      </c>
      <c r="B5510" s="3">
        <v>11000.00488</v>
      </c>
      <c r="C5510" s="3" t="s">
        <v>1849</v>
      </c>
      <c r="D5510" s="3">
        <v>5500.0024400000002</v>
      </c>
      <c r="E5510" s="3" t="s">
        <v>1849</v>
      </c>
    </row>
    <row r="5511" spans="1:5" x14ac:dyDescent="0.3">
      <c r="A5511" s="3">
        <v>550.9</v>
      </c>
      <c r="B5511" s="3">
        <v>11000.00488</v>
      </c>
      <c r="C5511" s="3" t="s">
        <v>1849</v>
      </c>
      <c r="D5511" s="3">
        <v>5500.0024400000002</v>
      </c>
      <c r="E5511" s="3" t="s">
        <v>1849</v>
      </c>
    </row>
    <row r="5512" spans="1:5" x14ac:dyDescent="0.3">
      <c r="A5512" s="3">
        <v>551.04700000000003</v>
      </c>
      <c r="B5512" s="3">
        <v>11000.00488</v>
      </c>
      <c r="C5512" s="3" t="s">
        <v>1849</v>
      </c>
      <c r="D5512" s="3">
        <v>5500.0024400000002</v>
      </c>
      <c r="E5512" s="3" t="s">
        <v>1849</v>
      </c>
    </row>
    <row r="5513" spans="1:5" x14ac:dyDescent="0.3">
      <c r="A5513" s="3">
        <v>551.1</v>
      </c>
      <c r="B5513" s="3">
        <v>11000.00488</v>
      </c>
      <c r="C5513" s="3" t="s">
        <v>1849</v>
      </c>
      <c r="D5513" s="3">
        <v>5500.0024400000002</v>
      </c>
      <c r="E5513" s="3" t="s">
        <v>1849</v>
      </c>
    </row>
    <row r="5514" spans="1:5" x14ac:dyDescent="0.3">
      <c r="A5514" s="3">
        <v>551.20000000000005</v>
      </c>
      <c r="B5514" s="3">
        <v>11000.00488</v>
      </c>
      <c r="C5514" s="3" t="s">
        <v>1849</v>
      </c>
      <c r="D5514" s="3">
        <v>5500.0024400000002</v>
      </c>
      <c r="E5514" s="3" t="s">
        <v>1849</v>
      </c>
    </row>
    <row r="5515" spans="1:5" x14ac:dyDescent="0.3">
      <c r="A5515" s="3">
        <v>551.29999999999995</v>
      </c>
      <c r="B5515" s="3">
        <v>11000.00488</v>
      </c>
      <c r="C5515" s="3" t="s">
        <v>1849</v>
      </c>
      <c r="D5515" s="3">
        <v>5500.0024400000002</v>
      </c>
      <c r="E5515" s="3" t="s">
        <v>1849</v>
      </c>
    </row>
    <row r="5516" spans="1:5" x14ac:dyDescent="0.3">
      <c r="A5516" s="3">
        <v>551.4</v>
      </c>
      <c r="B5516" s="3">
        <v>11000.00488</v>
      </c>
      <c r="C5516" s="3" t="s">
        <v>1849</v>
      </c>
      <c r="D5516" s="3">
        <v>5500.0024400000002</v>
      </c>
      <c r="E5516" s="3" t="s">
        <v>1849</v>
      </c>
    </row>
    <row r="5517" spans="1:5" x14ac:dyDescent="0.3">
      <c r="A5517" s="3">
        <v>551.54300000000001</v>
      </c>
      <c r="B5517" s="3">
        <v>11000.00488</v>
      </c>
      <c r="C5517" s="3" t="s">
        <v>1849</v>
      </c>
      <c r="D5517" s="3">
        <v>5500.0024400000002</v>
      </c>
      <c r="E5517" s="3" t="s">
        <v>1849</v>
      </c>
    </row>
    <row r="5518" spans="1:5" x14ac:dyDescent="0.3">
      <c r="A5518" s="3">
        <v>551.601</v>
      </c>
      <c r="B5518" s="3">
        <v>11000.00488</v>
      </c>
      <c r="C5518" s="3" t="s">
        <v>1849</v>
      </c>
      <c r="D5518" s="3">
        <v>5500.0024400000002</v>
      </c>
      <c r="E5518" s="3" t="s">
        <v>1849</v>
      </c>
    </row>
    <row r="5519" spans="1:5" x14ac:dyDescent="0.3">
      <c r="A5519" s="3">
        <v>551.70000000000005</v>
      </c>
      <c r="B5519" s="3">
        <v>11000.00488</v>
      </c>
      <c r="C5519" s="3" t="s">
        <v>1849</v>
      </c>
      <c r="D5519" s="3">
        <v>5500.0024400000002</v>
      </c>
      <c r="E5519" s="3" t="s">
        <v>1849</v>
      </c>
    </row>
    <row r="5520" spans="1:5" x14ac:dyDescent="0.3">
      <c r="A5520" s="3">
        <v>551.79999999999995</v>
      </c>
      <c r="B5520" s="3">
        <v>11000.00488</v>
      </c>
      <c r="C5520" s="3" t="s">
        <v>1849</v>
      </c>
      <c r="D5520" s="3">
        <v>5500.0024400000002</v>
      </c>
      <c r="E5520" s="3" t="s">
        <v>1849</v>
      </c>
    </row>
    <row r="5521" spans="1:5" x14ac:dyDescent="0.3">
      <c r="A5521" s="3">
        <v>551.9</v>
      </c>
      <c r="B5521" s="3">
        <v>11000.00488</v>
      </c>
      <c r="C5521" s="3" t="s">
        <v>1849</v>
      </c>
      <c r="D5521" s="3">
        <v>5500.0024400000002</v>
      </c>
      <c r="E5521" s="3" t="s">
        <v>1849</v>
      </c>
    </row>
    <row r="5522" spans="1:5" x14ac:dyDescent="0.3">
      <c r="A5522" s="3">
        <v>552</v>
      </c>
      <c r="B5522" s="3">
        <v>11000.00488</v>
      </c>
      <c r="C5522" s="3" t="s">
        <v>1849</v>
      </c>
      <c r="D5522" s="3">
        <v>5500.0024400000002</v>
      </c>
      <c r="E5522" s="3" t="s">
        <v>1849</v>
      </c>
    </row>
    <row r="5523" spans="1:5" x14ac:dyDescent="0.3">
      <c r="A5523" s="3">
        <v>552.1</v>
      </c>
      <c r="B5523" s="3">
        <v>11000.00488</v>
      </c>
      <c r="C5523" s="3" t="s">
        <v>1849</v>
      </c>
      <c r="D5523" s="3">
        <v>5500.0024400000002</v>
      </c>
      <c r="E5523" s="3" t="s">
        <v>1849</v>
      </c>
    </row>
    <row r="5524" spans="1:5" x14ac:dyDescent="0.3">
      <c r="A5524" s="3">
        <v>552.20000000000005</v>
      </c>
      <c r="B5524" s="3">
        <v>11000.00488</v>
      </c>
      <c r="C5524" s="3" t="s">
        <v>1849</v>
      </c>
      <c r="D5524" s="3">
        <v>5500.0024400000002</v>
      </c>
      <c r="E5524" s="3" t="s">
        <v>1849</v>
      </c>
    </row>
    <row r="5525" spans="1:5" x14ac:dyDescent="0.3">
      <c r="A5525" s="3">
        <v>552.37300000000005</v>
      </c>
      <c r="B5525" s="3">
        <v>11000.00488</v>
      </c>
      <c r="C5525" s="3" t="s">
        <v>1849</v>
      </c>
      <c r="D5525" s="3">
        <v>5500.0024400000002</v>
      </c>
      <c r="E5525" s="3" t="s">
        <v>1849</v>
      </c>
    </row>
    <row r="5526" spans="1:5" x14ac:dyDescent="0.3">
      <c r="A5526" s="3">
        <v>552.4</v>
      </c>
      <c r="B5526" s="3">
        <v>11000.00488</v>
      </c>
      <c r="C5526" s="3" t="s">
        <v>1849</v>
      </c>
      <c r="D5526" s="3">
        <v>5500.0024400000002</v>
      </c>
      <c r="E5526" s="3" t="s">
        <v>1849</v>
      </c>
    </row>
    <row r="5527" spans="1:5" x14ac:dyDescent="0.3">
      <c r="A5527" s="3">
        <v>552.5</v>
      </c>
      <c r="B5527" s="3">
        <v>11000.00488</v>
      </c>
      <c r="C5527" s="3" t="s">
        <v>1849</v>
      </c>
      <c r="D5527" s="3">
        <v>5500.0024400000002</v>
      </c>
      <c r="E5527" s="3" t="s">
        <v>1849</v>
      </c>
    </row>
    <row r="5528" spans="1:5" x14ac:dyDescent="0.3">
      <c r="A5528" s="3">
        <v>552.6</v>
      </c>
      <c r="B5528" s="3">
        <v>11000.00488</v>
      </c>
      <c r="C5528" s="3" t="s">
        <v>1849</v>
      </c>
      <c r="D5528" s="3">
        <v>5500.0024400000002</v>
      </c>
      <c r="E5528" s="3" t="s">
        <v>1849</v>
      </c>
    </row>
    <row r="5529" spans="1:5" x14ac:dyDescent="0.3">
      <c r="A5529" s="3">
        <v>552.70000000000005</v>
      </c>
      <c r="B5529" s="3">
        <v>11000.00488</v>
      </c>
      <c r="C5529" s="3" t="s">
        <v>1849</v>
      </c>
      <c r="D5529" s="3">
        <v>5500.0024400000002</v>
      </c>
      <c r="E5529" s="3" t="s">
        <v>1849</v>
      </c>
    </row>
    <row r="5530" spans="1:5" x14ac:dyDescent="0.3">
      <c r="A5530" s="3">
        <v>552.79999999999995</v>
      </c>
      <c r="B5530" s="3">
        <v>11000.00488</v>
      </c>
      <c r="C5530" s="3" t="s">
        <v>1849</v>
      </c>
      <c r="D5530" s="3">
        <v>5500.0024400000002</v>
      </c>
      <c r="E5530" s="3" t="s">
        <v>1849</v>
      </c>
    </row>
    <row r="5531" spans="1:5" x14ac:dyDescent="0.3">
      <c r="A5531" s="3">
        <v>552.9</v>
      </c>
      <c r="B5531" s="3">
        <v>11000.00488</v>
      </c>
      <c r="C5531" s="3" t="s">
        <v>1849</v>
      </c>
      <c r="D5531" s="3">
        <v>5500.0024400000002</v>
      </c>
      <c r="E5531" s="3" t="s">
        <v>1849</v>
      </c>
    </row>
    <row r="5532" spans="1:5" x14ac:dyDescent="0.3">
      <c r="A5532" s="3">
        <v>553</v>
      </c>
      <c r="B5532" s="3">
        <v>11000.00488</v>
      </c>
      <c r="C5532" s="3" t="s">
        <v>1849</v>
      </c>
      <c r="D5532" s="3">
        <v>5500.0024400000002</v>
      </c>
      <c r="E5532" s="3" t="s">
        <v>1849</v>
      </c>
    </row>
    <row r="5533" spans="1:5" x14ac:dyDescent="0.3">
      <c r="A5533" s="3">
        <v>553.1</v>
      </c>
      <c r="B5533" s="3">
        <v>11000.00488</v>
      </c>
      <c r="C5533" s="3" t="s">
        <v>1849</v>
      </c>
      <c r="D5533" s="3">
        <v>5500.0024400000002</v>
      </c>
      <c r="E5533" s="3" t="s">
        <v>1849</v>
      </c>
    </row>
    <row r="5534" spans="1:5" x14ac:dyDescent="0.3">
      <c r="A5534" s="3">
        <v>553.20000000000005</v>
      </c>
      <c r="B5534" s="3">
        <v>11000.00488</v>
      </c>
      <c r="C5534" s="3" t="s">
        <v>1849</v>
      </c>
      <c r="D5534" s="3">
        <v>5500.0024400000002</v>
      </c>
      <c r="E5534" s="3" t="s">
        <v>1849</v>
      </c>
    </row>
    <row r="5535" spans="1:5" x14ac:dyDescent="0.3">
      <c r="A5535" s="3">
        <v>553.29999999999995</v>
      </c>
      <c r="B5535" s="3">
        <v>11000.00488</v>
      </c>
      <c r="C5535" s="3" t="s">
        <v>1849</v>
      </c>
      <c r="D5535" s="3">
        <v>5500.0024400000002</v>
      </c>
      <c r="E5535" s="3" t="s">
        <v>1849</v>
      </c>
    </row>
    <row r="5536" spans="1:5" x14ac:dyDescent="0.3">
      <c r="A5536" s="3">
        <v>553.4</v>
      </c>
      <c r="B5536" s="3">
        <v>11000.00488</v>
      </c>
      <c r="C5536" s="3" t="s">
        <v>1849</v>
      </c>
      <c r="D5536" s="3">
        <v>5500.0024400000002</v>
      </c>
      <c r="E5536" s="3" t="s">
        <v>1849</v>
      </c>
    </row>
    <row r="5537" spans="1:5" x14ac:dyDescent="0.3">
      <c r="A5537" s="3">
        <v>553.5</v>
      </c>
      <c r="B5537" s="3">
        <v>11000.00488</v>
      </c>
      <c r="C5537" s="3" t="s">
        <v>1849</v>
      </c>
      <c r="D5537" s="3">
        <v>5500.0024400000002</v>
      </c>
      <c r="E5537" s="3" t="s">
        <v>1849</v>
      </c>
    </row>
    <row r="5538" spans="1:5" x14ac:dyDescent="0.3">
      <c r="A5538" s="3">
        <v>553.6</v>
      </c>
      <c r="B5538" s="3">
        <v>11000.00488</v>
      </c>
      <c r="C5538" s="3" t="s">
        <v>1849</v>
      </c>
      <c r="D5538" s="3">
        <v>5500.0024400000002</v>
      </c>
      <c r="E5538" s="3" t="s">
        <v>1849</v>
      </c>
    </row>
    <row r="5539" spans="1:5" x14ac:dyDescent="0.3">
      <c r="A5539" s="3">
        <v>553.70000000000005</v>
      </c>
      <c r="B5539" s="3">
        <v>11000.00488</v>
      </c>
      <c r="C5539" s="3" t="s">
        <v>1849</v>
      </c>
      <c r="D5539" s="3">
        <v>5500.0024400000002</v>
      </c>
      <c r="E5539" s="3" t="s">
        <v>1849</v>
      </c>
    </row>
    <row r="5540" spans="1:5" x14ac:dyDescent="0.3">
      <c r="A5540" s="3">
        <v>553.79999999999995</v>
      </c>
      <c r="B5540" s="3">
        <v>11000.00488</v>
      </c>
      <c r="C5540" s="3" t="s">
        <v>1849</v>
      </c>
      <c r="D5540" s="3">
        <v>5500.0024400000002</v>
      </c>
      <c r="E5540" s="3" t="s">
        <v>1849</v>
      </c>
    </row>
    <row r="5541" spans="1:5" x14ac:dyDescent="0.3">
      <c r="A5541" s="3">
        <v>553.9</v>
      </c>
      <c r="B5541" s="3">
        <v>11000.00488</v>
      </c>
      <c r="C5541" s="3" t="s">
        <v>1849</v>
      </c>
      <c r="D5541" s="3">
        <v>5500.0024400000002</v>
      </c>
      <c r="E5541" s="3" t="s">
        <v>1849</v>
      </c>
    </row>
    <row r="5542" spans="1:5" x14ac:dyDescent="0.3">
      <c r="A5542" s="3">
        <v>554</v>
      </c>
      <c r="B5542" s="3">
        <v>11000.00488</v>
      </c>
      <c r="C5542" s="3" t="s">
        <v>1849</v>
      </c>
      <c r="D5542" s="3">
        <v>5500.0024400000002</v>
      </c>
      <c r="E5542" s="3" t="s">
        <v>1849</v>
      </c>
    </row>
    <row r="5543" spans="1:5" x14ac:dyDescent="0.3">
      <c r="A5543" s="3">
        <v>554.1</v>
      </c>
      <c r="B5543" s="3">
        <v>11000.00488</v>
      </c>
      <c r="C5543" s="3" t="s">
        <v>1849</v>
      </c>
      <c r="D5543" s="3">
        <v>5500.0024400000002</v>
      </c>
      <c r="E5543" s="3" t="s">
        <v>1849</v>
      </c>
    </row>
    <row r="5544" spans="1:5" x14ac:dyDescent="0.3">
      <c r="A5544" s="3">
        <v>554.20000000000005</v>
      </c>
      <c r="B5544" s="3">
        <v>11000.00488</v>
      </c>
      <c r="C5544" s="3" t="s">
        <v>1849</v>
      </c>
      <c r="D5544" s="3">
        <v>5500.0024400000002</v>
      </c>
      <c r="E5544" s="3" t="s">
        <v>1849</v>
      </c>
    </row>
    <row r="5545" spans="1:5" x14ac:dyDescent="0.3">
      <c r="A5545" s="3">
        <v>554.29999999999995</v>
      </c>
      <c r="B5545" s="3">
        <v>11000.00488</v>
      </c>
      <c r="C5545" s="3" t="s">
        <v>1849</v>
      </c>
      <c r="D5545" s="3">
        <v>5500.0024400000002</v>
      </c>
      <c r="E5545" s="3" t="s">
        <v>1849</v>
      </c>
    </row>
    <row r="5546" spans="1:5" x14ac:dyDescent="0.3">
      <c r="A5546" s="3">
        <v>554.4</v>
      </c>
      <c r="B5546" s="3">
        <v>11000.00488</v>
      </c>
      <c r="C5546" s="3" t="s">
        <v>1849</v>
      </c>
      <c r="D5546" s="3">
        <v>5500.0024400000002</v>
      </c>
      <c r="E5546" s="3" t="s">
        <v>1849</v>
      </c>
    </row>
    <row r="5547" spans="1:5" x14ac:dyDescent="0.3">
      <c r="A5547" s="3">
        <v>554.5</v>
      </c>
      <c r="B5547" s="3">
        <v>11000.00488</v>
      </c>
      <c r="C5547" s="3" t="s">
        <v>1849</v>
      </c>
      <c r="D5547" s="3">
        <v>5500.0024400000002</v>
      </c>
      <c r="E5547" s="3" t="s">
        <v>1849</v>
      </c>
    </row>
    <row r="5548" spans="1:5" x14ac:dyDescent="0.3">
      <c r="A5548" s="3">
        <v>554.6</v>
      </c>
      <c r="B5548" s="3">
        <v>11000.00488</v>
      </c>
      <c r="C5548" s="3" t="s">
        <v>1849</v>
      </c>
      <c r="D5548" s="3">
        <v>5500.0024400000002</v>
      </c>
      <c r="E5548" s="3" t="s">
        <v>1849</v>
      </c>
    </row>
    <row r="5549" spans="1:5" x14ac:dyDescent="0.3">
      <c r="A5549" s="3">
        <v>554.70000000000005</v>
      </c>
      <c r="B5549" s="3">
        <v>11000.00488</v>
      </c>
      <c r="C5549" s="3" t="s">
        <v>1849</v>
      </c>
      <c r="D5549" s="3">
        <v>5500.0024400000002</v>
      </c>
      <c r="E5549" s="3" t="s">
        <v>1849</v>
      </c>
    </row>
    <row r="5550" spans="1:5" x14ac:dyDescent="0.3">
      <c r="A5550" s="3">
        <v>554.79999999999995</v>
      </c>
      <c r="B5550" s="3">
        <v>11000.00488</v>
      </c>
      <c r="C5550" s="3" t="s">
        <v>1849</v>
      </c>
      <c r="D5550" s="3">
        <v>5500.0024400000002</v>
      </c>
      <c r="E5550" s="3" t="s">
        <v>1849</v>
      </c>
    </row>
    <row r="5551" spans="1:5" x14ac:dyDescent="0.3">
      <c r="A5551" s="3">
        <v>554.9</v>
      </c>
      <c r="B5551" s="3">
        <v>11000.00488</v>
      </c>
      <c r="C5551" s="3" t="s">
        <v>1849</v>
      </c>
      <c r="D5551" s="3">
        <v>5500.0024400000002</v>
      </c>
      <c r="E5551" s="3" t="s">
        <v>1849</v>
      </c>
    </row>
    <row r="5552" spans="1:5" x14ac:dyDescent="0.3">
      <c r="A5552" s="3">
        <v>555</v>
      </c>
      <c r="B5552" s="3">
        <v>11000.00488</v>
      </c>
      <c r="C5552" s="3" t="s">
        <v>1849</v>
      </c>
      <c r="D5552" s="3">
        <v>5500.0024400000002</v>
      </c>
      <c r="E5552" s="3" t="s">
        <v>1849</v>
      </c>
    </row>
    <row r="5553" spans="1:5" x14ac:dyDescent="0.3">
      <c r="A5553" s="3">
        <v>555.1</v>
      </c>
      <c r="B5553" s="3">
        <v>11000.00488</v>
      </c>
      <c r="C5553" s="3" t="s">
        <v>1849</v>
      </c>
      <c r="D5553" s="3">
        <v>5500.0024400000002</v>
      </c>
      <c r="E5553" s="3" t="s">
        <v>1849</v>
      </c>
    </row>
    <row r="5554" spans="1:5" x14ac:dyDescent="0.3">
      <c r="A5554" s="3">
        <v>555.20000000000005</v>
      </c>
      <c r="B5554" s="3">
        <v>11000.00488</v>
      </c>
      <c r="C5554" s="3" t="s">
        <v>1849</v>
      </c>
      <c r="D5554" s="3">
        <v>5500.0024400000002</v>
      </c>
      <c r="E5554" s="3" t="s">
        <v>1849</v>
      </c>
    </row>
    <row r="5555" spans="1:5" x14ac:dyDescent="0.3">
      <c r="A5555" s="3">
        <v>555.29999999999995</v>
      </c>
      <c r="B5555" s="3">
        <v>11000.00488</v>
      </c>
      <c r="C5555" s="3" t="s">
        <v>1849</v>
      </c>
      <c r="D5555" s="3">
        <v>5500.0024400000002</v>
      </c>
      <c r="E5555" s="3" t="s">
        <v>1849</v>
      </c>
    </row>
    <row r="5556" spans="1:5" x14ac:dyDescent="0.3">
      <c r="A5556" s="3">
        <v>555.4</v>
      </c>
      <c r="B5556" s="3">
        <v>11000.00488</v>
      </c>
      <c r="C5556" s="3" t="s">
        <v>1849</v>
      </c>
      <c r="D5556" s="3">
        <v>5500.0024400000002</v>
      </c>
      <c r="E5556" s="3" t="s">
        <v>1849</v>
      </c>
    </row>
    <row r="5557" spans="1:5" x14ac:dyDescent="0.3">
      <c r="A5557" s="3">
        <v>555.5</v>
      </c>
      <c r="B5557" s="3">
        <v>11000.00488</v>
      </c>
      <c r="C5557" s="3" t="s">
        <v>1849</v>
      </c>
      <c r="D5557" s="3">
        <v>5500.0024400000002</v>
      </c>
      <c r="E5557" s="3" t="s">
        <v>1849</v>
      </c>
    </row>
    <row r="5558" spans="1:5" x14ac:dyDescent="0.3">
      <c r="A5558" s="3">
        <v>555.6</v>
      </c>
      <c r="B5558" s="3">
        <v>11000.00488</v>
      </c>
      <c r="C5558" s="3" t="s">
        <v>1849</v>
      </c>
      <c r="D5558" s="3">
        <v>5500.0024400000002</v>
      </c>
      <c r="E5558" s="3" t="s">
        <v>1849</v>
      </c>
    </row>
    <row r="5559" spans="1:5" x14ac:dyDescent="0.3">
      <c r="A5559" s="3">
        <v>555.70000000000005</v>
      </c>
      <c r="B5559" s="3">
        <v>11000.00488</v>
      </c>
      <c r="C5559" s="3" t="s">
        <v>1849</v>
      </c>
      <c r="D5559" s="3">
        <v>5500.0024400000002</v>
      </c>
      <c r="E5559" s="3" t="s">
        <v>1849</v>
      </c>
    </row>
    <row r="5560" spans="1:5" x14ac:dyDescent="0.3">
      <c r="A5560" s="3">
        <v>555.79999999999995</v>
      </c>
      <c r="B5560" s="3">
        <v>11000.00488</v>
      </c>
      <c r="C5560" s="3" t="s">
        <v>1849</v>
      </c>
      <c r="D5560" s="3">
        <v>5500.0024400000002</v>
      </c>
      <c r="E5560" s="3" t="s">
        <v>1849</v>
      </c>
    </row>
    <row r="5561" spans="1:5" x14ac:dyDescent="0.3">
      <c r="A5561" s="3">
        <v>555.9</v>
      </c>
      <c r="B5561" s="3">
        <v>11000.00488</v>
      </c>
      <c r="C5561" s="3" t="s">
        <v>1849</v>
      </c>
      <c r="D5561" s="3">
        <v>5500.0024400000002</v>
      </c>
      <c r="E5561" s="3" t="s">
        <v>1849</v>
      </c>
    </row>
    <row r="5562" spans="1:5" x14ac:dyDescent="0.3">
      <c r="A5562" s="3">
        <v>556</v>
      </c>
      <c r="B5562" s="3">
        <v>11000.00488</v>
      </c>
      <c r="C5562" s="3" t="s">
        <v>1849</v>
      </c>
      <c r="D5562" s="3">
        <v>5500.0024400000002</v>
      </c>
      <c r="E5562" s="3" t="s">
        <v>1849</v>
      </c>
    </row>
    <row r="5563" spans="1:5" x14ac:dyDescent="0.3">
      <c r="A5563" s="3">
        <v>556.1</v>
      </c>
      <c r="B5563" s="3">
        <v>11000.00488</v>
      </c>
      <c r="C5563" s="3" t="s">
        <v>1849</v>
      </c>
      <c r="D5563" s="3">
        <v>5500.0024400000002</v>
      </c>
      <c r="E5563" s="3" t="s">
        <v>1849</v>
      </c>
    </row>
    <row r="5564" spans="1:5" x14ac:dyDescent="0.3">
      <c r="A5564" s="3">
        <v>556.20000000000005</v>
      </c>
      <c r="B5564" s="3">
        <v>11000.00488</v>
      </c>
      <c r="C5564" s="3" t="s">
        <v>1849</v>
      </c>
      <c r="D5564" s="3">
        <v>5500.0024400000002</v>
      </c>
      <c r="E5564" s="3" t="s">
        <v>1849</v>
      </c>
    </row>
    <row r="5565" spans="1:5" x14ac:dyDescent="0.3">
      <c r="A5565" s="3">
        <v>556.29999999999995</v>
      </c>
      <c r="B5565" s="3">
        <v>11000.00488</v>
      </c>
      <c r="C5565" s="3" t="s">
        <v>1849</v>
      </c>
      <c r="D5565" s="3">
        <v>5500.0024400000002</v>
      </c>
      <c r="E5565" s="3" t="s">
        <v>1849</v>
      </c>
    </row>
    <row r="5566" spans="1:5" x14ac:dyDescent="0.3">
      <c r="A5566" s="3">
        <v>556.4</v>
      </c>
      <c r="B5566" s="3">
        <v>11000.00488</v>
      </c>
      <c r="C5566" s="3" t="s">
        <v>1849</v>
      </c>
      <c r="D5566" s="3">
        <v>5500.0024400000002</v>
      </c>
      <c r="E5566" s="3" t="s">
        <v>1849</v>
      </c>
    </row>
    <row r="5567" spans="1:5" x14ac:dyDescent="0.3">
      <c r="A5567" s="3">
        <v>556.5</v>
      </c>
      <c r="B5567" s="3">
        <v>11000.00488</v>
      </c>
      <c r="C5567" s="3" t="s">
        <v>1849</v>
      </c>
      <c r="D5567" s="3">
        <v>5500.0024400000002</v>
      </c>
      <c r="E5567" s="3" t="s">
        <v>1849</v>
      </c>
    </row>
    <row r="5568" spans="1:5" x14ac:dyDescent="0.3">
      <c r="A5568" s="3">
        <v>556.6</v>
      </c>
      <c r="B5568" s="3">
        <v>11000.00488</v>
      </c>
      <c r="C5568" s="3" t="s">
        <v>1849</v>
      </c>
      <c r="D5568" s="3">
        <v>5500.0024400000002</v>
      </c>
      <c r="E5568" s="3" t="s">
        <v>1849</v>
      </c>
    </row>
    <row r="5569" spans="1:5" x14ac:dyDescent="0.3">
      <c r="A5569" s="3">
        <v>556.70000000000005</v>
      </c>
      <c r="B5569" s="3">
        <v>11000.00488</v>
      </c>
      <c r="C5569" s="3" t="s">
        <v>1849</v>
      </c>
      <c r="D5569" s="3">
        <v>5500.0024400000002</v>
      </c>
      <c r="E5569" s="3" t="s">
        <v>1849</v>
      </c>
    </row>
    <row r="5570" spans="1:5" x14ac:dyDescent="0.3">
      <c r="A5570" s="3">
        <v>556.79999999999995</v>
      </c>
      <c r="B5570" s="3">
        <v>11000.00488</v>
      </c>
      <c r="C5570" s="3" t="s">
        <v>1849</v>
      </c>
      <c r="D5570" s="3">
        <v>5500.0024400000002</v>
      </c>
      <c r="E5570" s="3" t="s">
        <v>1849</v>
      </c>
    </row>
    <row r="5571" spans="1:5" x14ac:dyDescent="0.3">
      <c r="A5571" s="3">
        <v>556.9</v>
      </c>
      <c r="B5571" s="3">
        <v>11000.00488</v>
      </c>
      <c r="C5571" s="3" t="s">
        <v>1849</v>
      </c>
      <c r="D5571" s="3">
        <v>5500.0024400000002</v>
      </c>
      <c r="E5571" s="3" t="s">
        <v>1849</v>
      </c>
    </row>
    <row r="5572" spans="1:5" x14ac:dyDescent="0.3">
      <c r="A5572" s="3">
        <v>557</v>
      </c>
      <c r="B5572" s="3">
        <v>11000.00488</v>
      </c>
      <c r="C5572" s="3" t="s">
        <v>1849</v>
      </c>
      <c r="D5572" s="3">
        <v>5500.0024400000002</v>
      </c>
      <c r="E5572" s="3" t="s">
        <v>1849</v>
      </c>
    </row>
    <row r="5573" spans="1:5" x14ac:dyDescent="0.3">
      <c r="A5573" s="3">
        <v>557.1</v>
      </c>
      <c r="B5573" s="3">
        <v>11000.00488</v>
      </c>
      <c r="C5573" s="3" t="s">
        <v>1849</v>
      </c>
      <c r="D5573" s="3">
        <v>5500.0024400000002</v>
      </c>
      <c r="E5573" s="3" t="s">
        <v>1849</v>
      </c>
    </row>
    <row r="5574" spans="1:5" x14ac:dyDescent="0.3">
      <c r="A5574" s="3">
        <v>557.20000000000005</v>
      </c>
      <c r="B5574" s="3">
        <v>11000.00488</v>
      </c>
      <c r="C5574" s="3" t="s">
        <v>1849</v>
      </c>
      <c r="D5574" s="3">
        <v>5500.0024400000002</v>
      </c>
      <c r="E5574" s="3" t="s">
        <v>1849</v>
      </c>
    </row>
    <row r="5575" spans="1:5" x14ac:dyDescent="0.3">
      <c r="A5575" s="3">
        <v>557.29999999999995</v>
      </c>
      <c r="B5575" s="3">
        <v>11000.00488</v>
      </c>
      <c r="C5575" s="3" t="s">
        <v>1849</v>
      </c>
      <c r="D5575" s="3">
        <v>5500.0024400000002</v>
      </c>
      <c r="E5575" s="3" t="s">
        <v>1849</v>
      </c>
    </row>
    <row r="5576" spans="1:5" x14ac:dyDescent="0.3">
      <c r="A5576" s="3">
        <v>557.4</v>
      </c>
      <c r="B5576" s="3">
        <v>11000.00488</v>
      </c>
      <c r="C5576" s="3" t="s">
        <v>1849</v>
      </c>
      <c r="D5576" s="3">
        <v>5500.0024400000002</v>
      </c>
      <c r="E5576" s="3" t="s">
        <v>1849</v>
      </c>
    </row>
    <row r="5577" spans="1:5" x14ac:dyDescent="0.3">
      <c r="A5577" s="3">
        <v>557.5</v>
      </c>
      <c r="B5577" s="3">
        <v>11000.00488</v>
      </c>
      <c r="C5577" s="3" t="s">
        <v>1849</v>
      </c>
      <c r="D5577" s="3">
        <v>5500.0024400000002</v>
      </c>
      <c r="E5577" s="3" t="s">
        <v>1849</v>
      </c>
    </row>
    <row r="5578" spans="1:5" x14ac:dyDescent="0.3">
      <c r="A5578" s="3">
        <v>557.6</v>
      </c>
      <c r="B5578" s="3">
        <v>11000.00488</v>
      </c>
      <c r="C5578" s="3" t="s">
        <v>1849</v>
      </c>
      <c r="D5578" s="3">
        <v>5500.0024400000002</v>
      </c>
      <c r="E5578" s="3" t="s">
        <v>1849</v>
      </c>
    </row>
    <row r="5579" spans="1:5" x14ac:dyDescent="0.3">
      <c r="A5579" s="3">
        <v>557.70000000000005</v>
      </c>
      <c r="B5579" s="3">
        <v>11000.00488</v>
      </c>
      <c r="C5579" s="3" t="s">
        <v>1849</v>
      </c>
      <c r="D5579" s="3">
        <v>5500.0024400000002</v>
      </c>
      <c r="E5579" s="3" t="s">
        <v>1849</v>
      </c>
    </row>
    <row r="5580" spans="1:5" x14ac:dyDescent="0.3">
      <c r="A5580" s="3">
        <v>557.79999999999995</v>
      </c>
      <c r="B5580" s="3">
        <v>11000.00488</v>
      </c>
      <c r="C5580" s="3" t="s">
        <v>1849</v>
      </c>
      <c r="D5580" s="3">
        <v>5500.0024400000002</v>
      </c>
      <c r="E5580" s="3" t="s">
        <v>1849</v>
      </c>
    </row>
    <row r="5581" spans="1:5" x14ac:dyDescent="0.3">
      <c r="A5581" s="3">
        <v>557.9</v>
      </c>
      <c r="B5581" s="3">
        <v>11000.00488</v>
      </c>
      <c r="C5581" s="3" t="s">
        <v>1849</v>
      </c>
      <c r="D5581" s="3">
        <v>5500.0024400000002</v>
      </c>
      <c r="E5581" s="3" t="s">
        <v>1849</v>
      </c>
    </row>
    <row r="5582" spans="1:5" x14ac:dyDescent="0.3">
      <c r="A5582" s="3">
        <v>558</v>
      </c>
      <c r="B5582" s="3">
        <v>11000.00488</v>
      </c>
      <c r="C5582" s="3" t="s">
        <v>1849</v>
      </c>
      <c r="D5582" s="3">
        <v>5500.0024400000002</v>
      </c>
      <c r="E5582" s="3" t="s">
        <v>1849</v>
      </c>
    </row>
    <row r="5583" spans="1:5" x14ac:dyDescent="0.3">
      <c r="A5583" s="3">
        <v>558.1</v>
      </c>
      <c r="B5583" s="3">
        <v>11000.00488</v>
      </c>
      <c r="C5583" s="3" t="s">
        <v>1849</v>
      </c>
      <c r="D5583" s="3">
        <v>5500.0024400000002</v>
      </c>
      <c r="E5583" s="3" t="s">
        <v>1849</v>
      </c>
    </row>
    <row r="5584" spans="1:5" x14ac:dyDescent="0.3">
      <c r="A5584" s="3">
        <v>558.20000000000005</v>
      </c>
      <c r="B5584" s="3">
        <v>11000.00488</v>
      </c>
      <c r="C5584" s="3" t="s">
        <v>1849</v>
      </c>
      <c r="D5584" s="3">
        <v>5500.0024400000002</v>
      </c>
      <c r="E5584" s="3" t="s">
        <v>1849</v>
      </c>
    </row>
    <row r="5585" spans="1:5" x14ac:dyDescent="0.3">
      <c r="A5585" s="3">
        <v>558.29999999999995</v>
      </c>
      <c r="B5585" s="3">
        <v>11000.00488</v>
      </c>
      <c r="C5585" s="3" t="s">
        <v>1849</v>
      </c>
      <c r="D5585" s="3">
        <v>5500.0024400000002</v>
      </c>
      <c r="E5585" s="3" t="s">
        <v>1849</v>
      </c>
    </row>
    <row r="5586" spans="1:5" x14ac:dyDescent="0.3">
      <c r="A5586" s="3">
        <v>558.4</v>
      </c>
      <c r="B5586" s="3">
        <v>11000.00488</v>
      </c>
      <c r="C5586" s="3" t="s">
        <v>1849</v>
      </c>
      <c r="D5586" s="3">
        <v>5500.0024400000002</v>
      </c>
      <c r="E5586" s="3" t="s">
        <v>1849</v>
      </c>
    </row>
    <row r="5587" spans="1:5" x14ac:dyDescent="0.3">
      <c r="A5587" s="3">
        <v>558.5</v>
      </c>
      <c r="B5587" s="3">
        <v>11000.00488</v>
      </c>
      <c r="C5587" s="3" t="s">
        <v>1849</v>
      </c>
      <c r="D5587" s="3">
        <v>5500.0024400000002</v>
      </c>
      <c r="E5587" s="3" t="s">
        <v>1849</v>
      </c>
    </row>
    <row r="5588" spans="1:5" x14ac:dyDescent="0.3">
      <c r="A5588" s="3">
        <v>558.6</v>
      </c>
      <c r="B5588" s="3">
        <v>11000.00488</v>
      </c>
      <c r="C5588" s="3" t="s">
        <v>1849</v>
      </c>
      <c r="D5588" s="3">
        <v>5500.0024400000002</v>
      </c>
      <c r="E5588" s="3" t="s">
        <v>1849</v>
      </c>
    </row>
    <row r="5589" spans="1:5" x14ac:dyDescent="0.3">
      <c r="A5589" s="3">
        <v>558.70000000000005</v>
      </c>
      <c r="B5589" s="3">
        <v>11000.00488</v>
      </c>
      <c r="C5589" s="3" t="s">
        <v>1849</v>
      </c>
      <c r="D5589" s="3">
        <v>5500.0024400000002</v>
      </c>
      <c r="E5589" s="3" t="s">
        <v>1849</v>
      </c>
    </row>
    <row r="5590" spans="1:5" x14ac:dyDescent="0.3">
      <c r="A5590" s="3">
        <v>558.79999999999995</v>
      </c>
      <c r="B5590" s="3">
        <v>11000.00488</v>
      </c>
      <c r="C5590" s="3" t="s">
        <v>1849</v>
      </c>
      <c r="D5590" s="3">
        <v>5500.0024400000002</v>
      </c>
      <c r="E5590" s="3" t="s">
        <v>1849</v>
      </c>
    </row>
    <row r="5591" spans="1:5" x14ac:dyDescent="0.3">
      <c r="A5591" s="3">
        <v>558.99</v>
      </c>
      <c r="B5591" s="3">
        <v>11000.00488</v>
      </c>
      <c r="C5591" s="3" t="s">
        <v>1849</v>
      </c>
      <c r="D5591" s="3">
        <v>5500.0024400000002</v>
      </c>
      <c r="E5591" s="3" t="s">
        <v>1849</v>
      </c>
    </row>
    <row r="5592" spans="1:5" x14ac:dyDescent="0.3">
      <c r="A5592" s="3">
        <v>559</v>
      </c>
      <c r="B5592" s="3">
        <v>11000.00488</v>
      </c>
      <c r="C5592" s="3" t="s">
        <v>1849</v>
      </c>
      <c r="D5592" s="3">
        <v>5500.0024400000002</v>
      </c>
      <c r="E5592" s="3" t="s">
        <v>1849</v>
      </c>
    </row>
    <row r="5593" spans="1:5" x14ac:dyDescent="0.3">
      <c r="A5593" s="3">
        <v>559.1</v>
      </c>
      <c r="B5593" s="3">
        <v>11000.00488</v>
      </c>
      <c r="C5593" s="3" t="s">
        <v>1849</v>
      </c>
      <c r="D5593" s="3">
        <v>5500.0024400000002</v>
      </c>
      <c r="E5593" s="3" t="s">
        <v>1849</v>
      </c>
    </row>
    <row r="5594" spans="1:5" x14ac:dyDescent="0.3">
      <c r="A5594" s="3">
        <v>559.20000000000005</v>
      </c>
      <c r="B5594" s="3">
        <v>11000.00488</v>
      </c>
      <c r="C5594" s="3" t="s">
        <v>1849</v>
      </c>
      <c r="D5594" s="3">
        <v>5500.0024400000002</v>
      </c>
      <c r="E5594" s="3" t="s">
        <v>1849</v>
      </c>
    </row>
    <row r="5595" spans="1:5" x14ac:dyDescent="0.3">
      <c r="A5595" s="3">
        <v>559.29999999999995</v>
      </c>
      <c r="B5595" s="3">
        <v>11000.00488</v>
      </c>
      <c r="C5595" s="3" t="s">
        <v>1849</v>
      </c>
      <c r="D5595" s="3">
        <v>5500.0024400000002</v>
      </c>
      <c r="E5595" s="3" t="s">
        <v>1849</v>
      </c>
    </row>
    <row r="5596" spans="1:5" x14ac:dyDescent="0.3">
      <c r="A5596" s="3">
        <v>559.4</v>
      </c>
      <c r="B5596" s="3">
        <v>11000.00488</v>
      </c>
      <c r="C5596" s="3" t="s">
        <v>1849</v>
      </c>
      <c r="D5596" s="3">
        <v>5500.0024400000002</v>
      </c>
      <c r="E5596" s="3" t="s">
        <v>1849</v>
      </c>
    </row>
    <row r="5597" spans="1:5" x14ac:dyDescent="0.3">
      <c r="A5597" s="3">
        <v>559.54899999999998</v>
      </c>
      <c r="B5597" s="3">
        <v>11000.00488</v>
      </c>
      <c r="C5597" s="3" t="s">
        <v>1849</v>
      </c>
      <c r="D5597" s="3">
        <v>5500.0024400000002</v>
      </c>
      <c r="E5597" s="3" t="s">
        <v>1849</v>
      </c>
    </row>
    <row r="5598" spans="1:5" x14ac:dyDescent="0.3">
      <c r="A5598" s="3">
        <v>559.601</v>
      </c>
      <c r="B5598" s="3">
        <v>11000.00488</v>
      </c>
      <c r="C5598" s="3" t="s">
        <v>1849</v>
      </c>
      <c r="D5598" s="3">
        <v>5500.0024400000002</v>
      </c>
      <c r="E5598" s="3" t="s">
        <v>1849</v>
      </c>
    </row>
    <row r="5599" spans="1:5" x14ac:dyDescent="0.3">
      <c r="A5599" s="3">
        <v>559.70000000000005</v>
      </c>
      <c r="B5599" s="3">
        <v>11000.00488</v>
      </c>
      <c r="C5599" s="3" t="s">
        <v>1849</v>
      </c>
      <c r="D5599" s="3">
        <v>5500.0024400000002</v>
      </c>
      <c r="E5599" s="3" t="s">
        <v>1849</v>
      </c>
    </row>
    <row r="5600" spans="1:5" x14ac:dyDescent="0.3">
      <c r="A5600" s="3">
        <v>559.79999999999995</v>
      </c>
      <c r="B5600" s="3">
        <v>11000.00488</v>
      </c>
      <c r="C5600" s="3" t="s">
        <v>1849</v>
      </c>
      <c r="D5600" s="3">
        <v>5500.0024400000002</v>
      </c>
      <c r="E5600" s="3" t="s">
        <v>1849</v>
      </c>
    </row>
    <row r="5601" spans="1:5" x14ac:dyDescent="0.3">
      <c r="A5601" s="3">
        <v>559.9</v>
      </c>
      <c r="B5601" s="3">
        <v>11000.00488</v>
      </c>
      <c r="C5601" s="3" t="s">
        <v>1849</v>
      </c>
      <c r="D5601" s="3">
        <v>5500.0024400000002</v>
      </c>
      <c r="E5601" s="3" t="s">
        <v>1849</v>
      </c>
    </row>
    <row r="5602" spans="1:5" x14ac:dyDescent="0.3">
      <c r="A5602" s="3">
        <v>560</v>
      </c>
      <c r="B5602" s="3">
        <v>11000.00488</v>
      </c>
      <c r="C5602" s="3" t="s">
        <v>1849</v>
      </c>
      <c r="D5602" s="3">
        <v>5500.0024400000002</v>
      </c>
      <c r="E5602" s="3" t="s">
        <v>1849</v>
      </c>
    </row>
    <row r="5603" spans="1:5" x14ac:dyDescent="0.3">
      <c r="A5603" s="3">
        <v>560.1</v>
      </c>
      <c r="B5603" s="3">
        <v>11000.00488</v>
      </c>
      <c r="C5603" s="3" t="s">
        <v>1849</v>
      </c>
      <c r="D5603" s="3">
        <v>5500.0024400000002</v>
      </c>
      <c r="E5603" s="3" t="s">
        <v>1849</v>
      </c>
    </row>
    <row r="5604" spans="1:5" x14ac:dyDescent="0.3">
      <c r="A5604" s="3">
        <v>560.20000000000005</v>
      </c>
      <c r="B5604" s="3">
        <v>11000.00488</v>
      </c>
      <c r="C5604" s="3" t="s">
        <v>1849</v>
      </c>
      <c r="D5604" s="3">
        <v>5500.0024400000002</v>
      </c>
      <c r="E5604" s="3" t="s">
        <v>1849</v>
      </c>
    </row>
    <row r="5605" spans="1:5" x14ac:dyDescent="0.3">
      <c r="A5605" s="3">
        <v>560.30399999999997</v>
      </c>
      <c r="B5605" s="3">
        <v>11000.00488</v>
      </c>
      <c r="C5605" s="3" t="s">
        <v>1849</v>
      </c>
      <c r="D5605" s="3">
        <v>5500.0024400000002</v>
      </c>
      <c r="E5605" s="3" t="s">
        <v>1849</v>
      </c>
    </row>
    <row r="5606" spans="1:5" x14ac:dyDescent="0.3">
      <c r="A5606" s="3">
        <v>560.40099999999995</v>
      </c>
      <c r="B5606" s="3">
        <v>11000.00488</v>
      </c>
      <c r="C5606" s="3" t="s">
        <v>1849</v>
      </c>
      <c r="D5606" s="3">
        <v>5500.0024400000002</v>
      </c>
      <c r="E5606" s="3" t="s">
        <v>1849</v>
      </c>
    </row>
    <row r="5607" spans="1:5" x14ac:dyDescent="0.3">
      <c r="A5607" s="3">
        <v>560.56500000000005</v>
      </c>
      <c r="B5607" s="3">
        <v>11000.00488</v>
      </c>
      <c r="C5607" s="3" t="s">
        <v>1849</v>
      </c>
      <c r="D5607" s="3">
        <v>5500.0024400000002</v>
      </c>
      <c r="E5607" s="3" t="s">
        <v>1849</v>
      </c>
    </row>
    <row r="5608" spans="1:5" x14ac:dyDescent="0.3">
      <c r="A5608" s="3">
        <v>560.6</v>
      </c>
      <c r="B5608" s="3">
        <v>11000.00488</v>
      </c>
      <c r="C5608" s="3" t="s">
        <v>1849</v>
      </c>
      <c r="D5608" s="3">
        <v>5500.0024400000002</v>
      </c>
      <c r="E5608" s="3" t="s">
        <v>1849</v>
      </c>
    </row>
    <row r="5609" spans="1:5" x14ac:dyDescent="0.3">
      <c r="A5609" s="3">
        <v>560.70000000000005</v>
      </c>
      <c r="B5609" s="3">
        <v>11000.00488</v>
      </c>
      <c r="C5609" s="3" t="s">
        <v>1849</v>
      </c>
      <c r="D5609" s="3">
        <v>5500.0024400000002</v>
      </c>
      <c r="E5609" s="3" t="s">
        <v>1849</v>
      </c>
    </row>
    <row r="5610" spans="1:5" x14ac:dyDescent="0.3">
      <c r="A5610" s="3">
        <v>560.79999999999995</v>
      </c>
      <c r="B5610" s="3">
        <v>11000.00488</v>
      </c>
      <c r="C5610" s="3" t="s">
        <v>1849</v>
      </c>
      <c r="D5610" s="3">
        <v>5500.0024400000002</v>
      </c>
      <c r="E5610" s="3" t="s">
        <v>1849</v>
      </c>
    </row>
    <row r="5611" spans="1:5" x14ac:dyDescent="0.3">
      <c r="A5611" s="3">
        <v>560.9</v>
      </c>
      <c r="B5611" s="3">
        <v>11000.00488</v>
      </c>
      <c r="C5611" s="3" t="s">
        <v>1849</v>
      </c>
      <c r="D5611" s="3">
        <v>5500.0024400000002</v>
      </c>
      <c r="E5611" s="3" t="s">
        <v>1849</v>
      </c>
    </row>
    <row r="5612" spans="1:5" x14ac:dyDescent="0.3">
      <c r="A5612" s="3">
        <v>561</v>
      </c>
      <c r="B5612" s="3">
        <v>11000.00488</v>
      </c>
      <c r="C5612" s="3" t="s">
        <v>1849</v>
      </c>
      <c r="D5612" s="3">
        <v>5500.0024400000002</v>
      </c>
      <c r="E5612" s="3" t="s">
        <v>1849</v>
      </c>
    </row>
    <row r="5613" spans="1:5" x14ac:dyDescent="0.3">
      <c r="A5613" s="3">
        <v>561.1</v>
      </c>
      <c r="B5613" s="3">
        <v>11000.00488</v>
      </c>
      <c r="C5613" s="3" t="s">
        <v>1849</v>
      </c>
      <c r="D5613" s="3">
        <v>5500.0024400000002</v>
      </c>
      <c r="E5613" s="3" t="s">
        <v>1849</v>
      </c>
    </row>
    <row r="5614" spans="1:5" x14ac:dyDescent="0.3">
      <c r="A5614" s="3">
        <v>561.20000000000005</v>
      </c>
      <c r="B5614" s="3">
        <v>11000.00488</v>
      </c>
      <c r="C5614" s="3" t="s">
        <v>1849</v>
      </c>
      <c r="D5614" s="3">
        <v>5500.0024400000002</v>
      </c>
      <c r="E5614" s="3" t="s">
        <v>1849</v>
      </c>
    </row>
    <row r="5615" spans="1:5" x14ac:dyDescent="0.3">
      <c r="A5615" s="3">
        <v>561.29999999999995</v>
      </c>
      <c r="B5615" s="3">
        <v>11000.00488</v>
      </c>
      <c r="C5615" s="3" t="s">
        <v>1849</v>
      </c>
      <c r="D5615" s="3">
        <v>5500.0024400000002</v>
      </c>
      <c r="E5615" s="3" t="s">
        <v>1849</v>
      </c>
    </row>
    <row r="5616" spans="1:5" x14ac:dyDescent="0.3">
      <c r="A5616" s="3">
        <v>561.40099999999995</v>
      </c>
      <c r="B5616" s="3">
        <v>11000.00488</v>
      </c>
      <c r="C5616" s="3" t="s">
        <v>1849</v>
      </c>
      <c r="D5616" s="3">
        <v>5500.0024400000002</v>
      </c>
      <c r="E5616" s="3" t="s">
        <v>1849</v>
      </c>
    </row>
    <row r="5617" spans="1:5" x14ac:dyDescent="0.3">
      <c r="A5617" s="3">
        <v>561.5</v>
      </c>
      <c r="B5617" s="3">
        <v>11000.00488</v>
      </c>
      <c r="C5617" s="3" t="s">
        <v>1849</v>
      </c>
      <c r="D5617" s="3">
        <v>5500.0024400000002</v>
      </c>
      <c r="E5617" s="3" t="s">
        <v>1849</v>
      </c>
    </row>
    <row r="5618" spans="1:5" x14ac:dyDescent="0.3">
      <c r="A5618" s="3">
        <v>561.6</v>
      </c>
      <c r="B5618" s="3">
        <v>11000.00488</v>
      </c>
      <c r="C5618" s="3" t="s">
        <v>1849</v>
      </c>
      <c r="D5618" s="3">
        <v>5500.0024400000002</v>
      </c>
      <c r="E5618" s="3" t="s">
        <v>1849</v>
      </c>
    </row>
    <row r="5619" spans="1:5" x14ac:dyDescent="0.3">
      <c r="A5619" s="3">
        <v>561.70000000000005</v>
      </c>
      <c r="B5619" s="3">
        <v>11000.00488</v>
      </c>
      <c r="C5619" s="3" t="s">
        <v>1849</v>
      </c>
      <c r="D5619" s="3">
        <v>5500.0024400000002</v>
      </c>
      <c r="E5619" s="3" t="s">
        <v>1849</v>
      </c>
    </row>
    <row r="5620" spans="1:5" x14ac:dyDescent="0.3">
      <c r="A5620" s="3">
        <v>561.80100000000004</v>
      </c>
      <c r="B5620" s="3">
        <v>11000.00488</v>
      </c>
      <c r="C5620" s="3" t="s">
        <v>1849</v>
      </c>
      <c r="D5620" s="3">
        <v>5500.0024400000002</v>
      </c>
      <c r="E5620" s="3" t="s">
        <v>1849</v>
      </c>
    </row>
    <row r="5621" spans="1:5" x14ac:dyDescent="0.3">
      <c r="A5621" s="3">
        <v>561.9</v>
      </c>
      <c r="B5621" s="3">
        <v>11000.00488</v>
      </c>
      <c r="C5621" s="3" t="s">
        <v>1849</v>
      </c>
      <c r="D5621" s="3">
        <v>5500.0024400000002</v>
      </c>
      <c r="E5621" s="3" t="s">
        <v>1849</v>
      </c>
    </row>
    <row r="5622" spans="1:5" x14ac:dyDescent="0.3">
      <c r="A5622" s="3">
        <v>562</v>
      </c>
      <c r="B5622" s="3">
        <v>11000.00488</v>
      </c>
      <c r="C5622" s="3" t="s">
        <v>1849</v>
      </c>
      <c r="D5622" s="3">
        <v>5500.0024400000002</v>
      </c>
      <c r="E5622" s="3" t="s">
        <v>1849</v>
      </c>
    </row>
    <row r="5623" spans="1:5" x14ac:dyDescent="0.3">
      <c r="A5623" s="3">
        <v>562.1</v>
      </c>
      <c r="B5623" s="3">
        <v>11000.00488</v>
      </c>
      <c r="C5623" s="3" t="s">
        <v>1849</v>
      </c>
      <c r="D5623" s="3">
        <v>5500.0024400000002</v>
      </c>
      <c r="E5623" s="3" t="s">
        <v>1849</v>
      </c>
    </row>
    <row r="5624" spans="1:5" x14ac:dyDescent="0.3">
      <c r="A5624" s="3">
        <v>562.20000000000005</v>
      </c>
      <c r="B5624" s="3">
        <v>11000.00488</v>
      </c>
      <c r="C5624" s="3" t="s">
        <v>1849</v>
      </c>
      <c r="D5624" s="3">
        <v>5500.0024400000002</v>
      </c>
      <c r="E5624" s="3" t="s">
        <v>1849</v>
      </c>
    </row>
    <row r="5625" spans="1:5" x14ac:dyDescent="0.3">
      <c r="A5625" s="3">
        <v>562.29999999999995</v>
      </c>
      <c r="B5625" s="3">
        <v>11000.00488</v>
      </c>
      <c r="C5625" s="3" t="s">
        <v>1849</v>
      </c>
      <c r="D5625" s="3">
        <v>5500.0024400000002</v>
      </c>
      <c r="E5625" s="3" t="s">
        <v>1849</v>
      </c>
    </row>
    <row r="5626" spans="1:5" x14ac:dyDescent="0.3">
      <c r="A5626" s="3">
        <v>562.4</v>
      </c>
      <c r="B5626" s="3">
        <v>11000.00488</v>
      </c>
      <c r="C5626" s="3" t="s">
        <v>1849</v>
      </c>
      <c r="D5626" s="3">
        <v>5500.0024400000002</v>
      </c>
      <c r="E5626" s="3" t="s">
        <v>1849</v>
      </c>
    </row>
    <row r="5627" spans="1:5" x14ac:dyDescent="0.3">
      <c r="A5627" s="3">
        <v>562.5</v>
      </c>
      <c r="B5627" s="3">
        <v>11000.00488</v>
      </c>
      <c r="C5627" s="3" t="s">
        <v>1849</v>
      </c>
      <c r="D5627" s="3">
        <v>5500.0024400000002</v>
      </c>
      <c r="E5627" s="3" t="s">
        <v>1849</v>
      </c>
    </row>
    <row r="5628" spans="1:5" x14ac:dyDescent="0.3">
      <c r="A5628" s="3">
        <v>562.6</v>
      </c>
      <c r="B5628" s="3">
        <v>11000.00488</v>
      </c>
      <c r="C5628" s="3" t="s">
        <v>1849</v>
      </c>
      <c r="D5628" s="3">
        <v>5500.0024400000002</v>
      </c>
      <c r="E5628" s="3" t="s">
        <v>1849</v>
      </c>
    </row>
    <row r="5629" spans="1:5" x14ac:dyDescent="0.3">
      <c r="A5629" s="3">
        <v>562.70000000000005</v>
      </c>
      <c r="B5629" s="3">
        <v>11000.00488</v>
      </c>
      <c r="C5629" s="3" t="s">
        <v>1849</v>
      </c>
      <c r="D5629" s="3">
        <v>5500.0024400000002</v>
      </c>
      <c r="E5629" s="3" t="s">
        <v>1849</v>
      </c>
    </row>
    <row r="5630" spans="1:5" x14ac:dyDescent="0.3">
      <c r="A5630" s="3">
        <v>562.79999999999995</v>
      </c>
      <c r="B5630" s="3">
        <v>11000.00488</v>
      </c>
      <c r="C5630" s="3" t="s">
        <v>1849</v>
      </c>
      <c r="D5630" s="3">
        <v>5500.0024400000002</v>
      </c>
      <c r="E5630" s="3" t="s">
        <v>1849</v>
      </c>
    </row>
    <row r="5631" spans="1:5" x14ac:dyDescent="0.3">
      <c r="A5631" s="3">
        <v>562.9</v>
      </c>
      <c r="B5631" s="3">
        <v>11000.00488</v>
      </c>
      <c r="C5631" s="3" t="s">
        <v>1849</v>
      </c>
      <c r="D5631" s="3">
        <v>5500.0024400000002</v>
      </c>
      <c r="E5631" s="3" t="s">
        <v>1849</v>
      </c>
    </row>
    <row r="5632" spans="1:5" x14ac:dyDescent="0.3">
      <c r="A5632" s="3">
        <v>563</v>
      </c>
      <c r="B5632" s="3">
        <v>11000.00488</v>
      </c>
      <c r="C5632" s="3" t="s">
        <v>1849</v>
      </c>
      <c r="D5632" s="3">
        <v>5500.0024400000002</v>
      </c>
      <c r="E5632" s="3" t="s">
        <v>1849</v>
      </c>
    </row>
    <row r="5633" spans="1:5" x14ac:dyDescent="0.3">
      <c r="A5633" s="3">
        <v>563.1</v>
      </c>
      <c r="B5633" s="3">
        <v>11000.00488</v>
      </c>
      <c r="C5633" s="3" t="s">
        <v>1849</v>
      </c>
      <c r="D5633" s="3">
        <v>5500.0024400000002</v>
      </c>
      <c r="E5633" s="3" t="s">
        <v>1849</v>
      </c>
    </row>
    <row r="5634" spans="1:5" x14ac:dyDescent="0.3">
      <c r="A5634" s="3">
        <v>563.20000000000005</v>
      </c>
      <c r="B5634" s="3">
        <v>11000.00488</v>
      </c>
      <c r="C5634" s="3" t="s">
        <v>1849</v>
      </c>
      <c r="D5634" s="3">
        <v>5500.0024400000002</v>
      </c>
      <c r="E5634" s="3" t="s">
        <v>1849</v>
      </c>
    </row>
    <row r="5635" spans="1:5" x14ac:dyDescent="0.3">
      <c r="A5635" s="3">
        <v>563.29999999999995</v>
      </c>
      <c r="B5635" s="3">
        <v>11000.00488</v>
      </c>
      <c r="C5635" s="3" t="s">
        <v>1849</v>
      </c>
      <c r="D5635" s="3">
        <v>5500.0024400000002</v>
      </c>
      <c r="E5635" s="3" t="s">
        <v>1849</v>
      </c>
    </row>
    <row r="5636" spans="1:5" x14ac:dyDescent="0.3">
      <c r="A5636" s="3">
        <v>563.4</v>
      </c>
      <c r="B5636" s="3">
        <v>11000.00488</v>
      </c>
      <c r="C5636" s="3" t="s">
        <v>1849</v>
      </c>
      <c r="D5636" s="3">
        <v>5500.0024400000002</v>
      </c>
      <c r="E5636" s="3" t="s">
        <v>1849</v>
      </c>
    </row>
    <row r="5637" spans="1:5" x14ac:dyDescent="0.3">
      <c r="A5637" s="3">
        <v>563.5</v>
      </c>
      <c r="B5637" s="3">
        <v>11000.00488</v>
      </c>
      <c r="C5637" s="3" t="s">
        <v>1849</v>
      </c>
      <c r="D5637" s="3">
        <v>5500.0024400000002</v>
      </c>
      <c r="E5637" s="3" t="s">
        <v>1849</v>
      </c>
    </row>
    <row r="5638" spans="1:5" x14ac:dyDescent="0.3">
      <c r="A5638" s="3">
        <v>563.6</v>
      </c>
      <c r="B5638" s="3">
        <v>11000.00488</v>
      </c>
      <c r="C5638" s="3" t="s">
        <v>1849</v>
      </c>
      <c r="D5638" s="3">
        <v>5500.0024400000002</v>
      </c>
      <c r="E5638" s="3" t="s">
        <v>1849</v>
      </c>
    </row>
    <row r="5639" spans="1:5" x14ac:dyDescent="0.3">
      <c r="A5639" s="3">
        <v>563.70000000000005</v>
      </c>
      <c r="B5639" s="3">
        <v>11000.00488</v>
      </c>
      <c r="C5639" s="3" t="s">
        <v>1849</v>
      </c>
      <c r="D5639" s="3">
        <v>5500.0024400000002</v>
      </c>
      <c r="E5639" s="3" t="s">
        <v>1849</v>
      </c>
    </row>
    <row r="5640" spans="1:5" x14ac:dyDescent="0.3">
      <c r="A5640" s="3">
        <v>563.79999999999995</v>
      </c>
      <c r="B5640" s="3">
        <v>11000.00488</v>
      </c>
      <c r="C5640" s="3" t="s">
        <v>1849</v>
      </c>
      <c r="D5640" s="3">
        <v>5500.0024400000002</v>
      </c>
      <c r="E5640" s="3" t="s">
        <v>1849</v>
      </c>
    </row>
    <row r="5641" spans="1:5" x14ac:dyDescent="0.3">
      <c r="A5641" s="3">
        <v>563.9</v>
      </c>
      <c r="B5641" s="3">
        <v>11000.00488</v>
      </c>
      <c r="C5641" s="3" t="s">
        <v>1849</v>
      </c>
      <c r="D5641" s="3">
        <v>5500.0024400000002</v>
      </c>
      <c r="E5641" s="3" t="s">
        <v>1849</v>
      </c>
    </row>
    <row r="5642" spans="1:5" x14ac:dyDescent="0.3">
      <c r="A5642" s="3">
        <v>564</v>
      </c>
      <c r="B5642" s="3">
        <v>11000.00488</v>
      </c>
      <c r="C5642" s="3" t="s">
        <v>1849</v>
      </c>
      <c r="D5642" s="3">
        <v>5500.0024400000002</v>
      </c>
      <c r="E5642" s="3" t="s">
        <v>1849</v>
      </c>
    </row>
    <row r="5643" spans="1:5" x14ac:dyDescent="0.3">
      <c r="A5643" s="3">
        <v>564.1</v>
      </c>
      <c r="B5643" s="3">
        <v>11000.00488</v>
      </c>
      <c r="C5643" s="3" t="s">
        <v>1849</v>
      </c>
      <c r="D5643" s="3">
        <v>5500.0024400000002</v>
      </c>
      <c r="E5643" s="3" t="s">
        <v>1849</v>
      </c>
    </row>
    <row r="5644" spans="1:5" x14ac:dyDescent="0.3">
      <c r="A5644" s="3">
        <v>564.20000000000005</v>
      </c>
      <c r="B5644" s="3">
        <v>11000.00488</v>
      </c>
      <c r="C5644" s="3" t="s">
        <v>1849</v>
      </c>
      <c r="D5644" s="3">
        <v>5500.0024400000002</v>
      </c>
      <c r="E5644" s="3" t="s">
        <v>1849</v>
      </c>
    </row>
    <row r="5645" spans="1:5" x14ac:dyDescent="0.3">
      <c r="A5645" s="3">
        <v>564.29999999999995</v>
      </c>
      <c r="B5645" s="3">
        <v>11000.00488</v>
      </c>
      <c r="C5645" s="3" t="s">
        <v>1849</v>
      </c>
      <c r="D5645" s="3">
        <v>5500.0024400000002</v>
      </c>
      <c r="E5645" s="3" t="s">
        <v>1849</v>
      </c>
    </row>
    <row r="5646" spans="1:5" x14ac:dyDescent="0.3">
      <c r="A5646" s="3">
        <v>564.4</v>
      </c>
      <c r="B5646" s="3">
        <v>11000.00488</v>
      </c>
      <c r="C5646" s="3" t="s">
        <v>1849</v>
      </c>
      <c r="D5646" s="3">
        <v>5500.0024400000002</v>
      </c>
      <c r="E5646" s="3" t="s">
        <v>1849</v>
      </c>
    </row>
    <row r="5647" spans="1:5" x14ac:dyDescent="0.3">
      <c r="A5647" s="3">
        <v>564.5</v>
      </c>
      <c r="B5647" s="3">
        <v>11000.00488</v>
      </c>
      <c r="C5647" s="3" t="s">
        <v>1849</v>
      </c>
      <c r="D5647" s="3">
        <v>5500.0024400000002</v>
      </c>
      <c r="E5647" s="3" t="s">
        <v>1849</v>
      </c>
    </row>
    <row r="5648" spans="1:5" x14ac:dyDescent="0.3">
      <c r="A5648" s="3">
        <v>564.6</v>
      </c>
      <c r="B5648" s="3">
        <v>11000.00488</v>
      </c>
      <c r="C5648" s="3" t="s">
        <v>1849</v>
      </c>
      <c r="D5648" s="3">
        <v>5500.0024400000002</v>
      </c>
      <c r="E5648" s="3" t="s">
        <v>1849</v>
      </c>
    </row>
    <row r="5649" spans="1:5" x14ac:dyDescent="0.3">
      <c r="A5649" s="3">
        <v>564.70000000000005</v>
      </c>
      <c r="B5649" s="3">
        <v>11000.00488</v>
      </c>
      <c r="C5649" s="3" t="s">
        <v>1849</v>
      </c>
      <c r="D5649" s="3">
        <v>5500.0024400000002</v>
      </c>
      <c r="E5649" s="3" t="s">
        <v>1849</v>
      </c>
    </row>
    <row r="5650" spans="1:5" x14ac:dyDescent="0.3">
      <c r="A5650" s="3">
        <v>564.79999999999995</v>
      </c>
      <c r="B5650" s="3">
        <v>11000.00488</v>
      </c>
      <c r="C5650" s="3" t="s">
        <v>1849</v>
      </c>
      <c r="D5650" s="3">
        <v>5500.0024400000002</v>
      </c>
      <c r="E5650" s="3" t="s">
        <v>1849</v>
      </c>
    </row>
    <row r="5651" spans="1:5" x14ac:dyDescent="0.3">
      <c r="A5651" s="3">
        <v>564.9</v>
      </c>
      <c r="B5651" s="3">
        <v>11000.00488</v>
      </c>
      <c r="C5651" s="3" t="s">
        <v>1849</v>
      </c>
      <c r="D5651" s="3">
        <v>5500.0024400000002</v>
      </c>
      <c r="E5651" s="3" t="s">
        <v>1849</v>
      </c>
    </row>
    <row r="5652" spans="1:5" x14ac:dyDescent="0.3">
      <c r="A5652" s="3">
        <v>565</v>
      </c>
      <c r="B5652" s="3">
        <v>11000.00488</v>
      </c>
      <c r="C5652" s="3" t="s">
        <v>1849</v>
      </c>
      <c r="D5652" s="3">
        <v>5500.0024400000002</v>
      </c>
      <c r="E5652" s="3" t="s">
        <v>1849</v>
      </c>
    </row>
    <row r="5653" spans="1:5" x14ac:dyDescent="0.3">
      <c r="A5653" s="3">
        <v>565.1</v>
      </c>
      <c r="B5653" s="3">
        <v>11000.00488</v>
      </c>
      <c r="C5653" s="3" t="s">
        <v>1849</v>
      </c>
      <c r="D5653" s="3">
        <v>5500.0024400000002</v>
      </c>
      <c r="E5653" s="3" t="s">
        <v>1849</v>
      </c>
    </row>
    <row r="5654" spans="1:5" x14ac:dyDescent="0.3">
      <c r="A5654" s="3">
        <v>565.20000000000005</v>
      </c>
      <c r="B5654" s="3">
        <v>11000.00488</v>
      </c>
      <c r="C5654" s="3" t="s">
        <v>1849</v>
      </c>
      <c r="D5654" s="3">
        <v>5500.0024400000002</v>
      </c>
      <c r="E5654" s="3" t="s">
        <v>1849</v>
      </c>
    </row>
    <row r="5655" spans="1:5" x14ac:dyDescent="0.3">
      <c r="A5655" s="3">
        <v>565.29999999999995</v>
      </c>
      <c r="B5655" s="3">
        <v>11000.00488</v>
      </c>
      <c r="C5655" s="3" t="s">
        <v>1849</v>
      </c>
      <c r="D5655" s="3">
        <v>5500.0024400000002</v>
      </c>
      <c r="E5655" s="3" t="s">
        <v>1849</v>
      </c>
    </row>
    <row r="5656" spans="1:5" x14ac:dyDescent="0.3">
      <c r="A5656" s="3">
        <v>565.4</v>
      </c>
      <c r="B5656" s="3">
        <v>11000.00488</v>
      </c>
      <c r="C5656" s="3" t="s">
        <v>1849</v>
      </c>
      <c r="D5656" s="3">
        <v>5500.0024400000002</v>
      </c>
      <c r="E5656" s="3" t="s">
        <v>1849</v>
      </c>
    </row>
    <row r="5657" spans="1:5" x14ac:dyDescent="0.3">
      <c r="A5657" s="3">
        <v>565.5</v>
      </c>
      <c r="B5657" s="3">
        <v>11000.00488</v>
      </c>
      <c r="C5657" s="3" t="s">
        <v>1849</v>
      </c>
      <c r="D5657" s="3">
        <v>5500.0024400000002</v>
      </c>
      <c r="E5657" s="3" t="s">
        <v>1849</v>
      </c>
    </row>
    <row r="5658" spans="1:5" x14ac:dyDescent="0.3">
      <c r="A5658" s="3">
        <v>565.6</v>
      </c>
      <c r="B5658" s="3">
        <v>11000.00488</v>
      </c>
      <c r="C5658" s="3" t="s">
        <v>1849</v>
      </c>
      <c r="D5658" s="3">
        <v>5500.0024400000002</v>
      </c>
      <c r="E5658" s="3" t="s">
        <v>1849</v>
      </c>
    </row>
    <row r="5659" spans="1:5" x14ac:dyDescent="0.3">
      <c r="A5659" s="3">
        <v>565.70000000000005</v>
      </c>
      <c r="B5659" s="3">
        <v>11000.00488</v>
      </c>
      <c r="C5659" s="3" t="s">
        <v>1849</v>
      </c>
      <c r="D5659" s="3">
        <v>5500.0024400000002</v>
      </c>
      <c r="E5659" s="3" t="s">
        <v>1849</v>
      </c>
    </row>
    <row r="5660" spans="1:5" x14ac:dyDescent="0.3">
      <c r="A5660" s="3">
        <v>565.79999999999995</v>
      </c>
      <c r="B5660" s="3">
        <v>11000.00488</v>
      </c>
      <c r="C5660" s="3" t="s">
        <v>1849</v>
      </c>
      <c r="D5660" s="3">
        <v>5500.0024400000002</v>
      </c>
      <c r="E5660" s="3" t="s">
        <v>1849</v>
      </c>
    </row>
    <row r="5661" spans="1:5" x14ac:dyDescent="0.3">
      <c r="A5661" s="3">
        <v>565.90099999999995</v>
      </c>
      <c r="B5661" s="3">
        <v>11000.00488</v>
      </c>
      <c r="C5661" s="3" t="s">
        <v>1849</v>
      </c>
      <c r="D5661" s="3">
        <v>5500.0024400000002</v>
      </c>
      <c r="E5661" s="3" t="s">
        <v>1849</v>
      </c>
    </row>
    <row r="5662" spans="1:5" x14ac:dyDescent="0.3">
      <c r="A5662" s="3">
        <v>566</v>
      </c>
      <c r="B5662" s="3">
        <v>11000.00488</v>
      </c>
      <c r="C5662" s="3" t="s">
        <v>1849</v>
      </c>
      <c r="D5662" s="3">
        <v>5500.0024400000002</v>
      </c>
      <c r="E5662" s="3" t="s">
        <v>1849</v>
      </c>
    </row>
    <row r="5663" spans="1:5" x14ac:dyDescent="0.3">
      <c r="A5663" s="3">
        <v>566.101</v>
      </c>
      <c r="B5663" s="3">
        <v>11000.00488</v>
      </c>
      <c r="C5663" s="3" t="s">
        <v>1849</v>
      </c>
      <c r="D5663" s="3">
        <v>5500.0024400000002</v>
      </c>
      <c r="E5663" s="3" t="s">
        <v>1849</v>
      </c>
    </row>
    <row r="5664" spans="1:5" x14ac:dyDescent="0.3">
      <c r="A5664" s="3">
        <v>566.20000000000005</v>
      </c>
      <c r="B5664" s="3">
        <v>11000.00488</v>
      </c>
      <c r="C5664" s="3" t="s">
        <v>1849</v>
      </c>
      <c r="D5664" s="3">
        <v>5500.0024400000002</v>
      </c>
      <c r="E5664" s="3" t="s">
        <v>1849</v>
      </c>
    </row>
    <row r="5665" spans="1:5" x14ac:dyDescent="0.3">
      <c r="A5665" s="3">
        <v>566.29999999999995</v>
      </c>
      <c r="B5665" s="3">
        <v>11000.00488</v>
      </c>
      <c r="C5665" s="3" t="s">
        <v>1849</v>
      </c>
      <c r="D5665" s="3">
        <v>5500.0024400000002</v>
      </c>
      <c r="E5665" s="3" t="s">
        <v>1849</v>
      </c>
    </row>
    <row r="5666" spans="1:5" x14ac:dyDescent="0.3">
      <c r="A5666" s="3">
        <v>566.4</v>
      </c>
      <c r="B5666" s="3">
        <v>11000.00488</v>
      </c>
      <c r="C5666" s="3" t="s">
        <v>1849</v>
      </c>
      <c r="D5666" s="3">
        <v>5500.0024400000002</v>
      </c>
      <c r="E5666" s="3" t="s">
        <v>1849</v>
      </c>
    </row>
    <row r="5667" spans="1:5" x14ac:dyDescent="0.3">
      <c r="A5667" s="3">
        <v>566.61199999999997</v>
      </c>
      <c r="B5667" s="3">
        <v>11000.00488</v>
      </c>
      <c r="C5667" s="3" t="s">
        <v>1849</v>
      </c>
      <c r="D5667" s="3">
        <v>5500.0024400000002</v>
      </c>
      <c r="E5667" s="3" t="s">
        <v>1849</v>
      </c>
    </row>
    <row r="5668" spans="1:5" x14ac:dyDescent="0.3">
      <c r="A5668" s="3">
        <v>566.61300000000006</v>
      </c>
      <c r="B5668" s="3">
        <v>11000.00488</v>
      </c>
      <c r="C5668" s="3" t="s">
        <v>1849</v>
      </c>
      <c r="D5668" s="3">
        <v>5500.0024400000002</v>
      </c>
      <c r="E5668" s="3" t="s">
        <v>1849</v>
      </c>
    </row>
    <row r="5669" spans="1:5" x14ac:dyDescent="0.3">
      <c r="A5669" s="3">
        <v>566.70100000000002</v>
      </c>
      <c r="B5669" s="3">
        <v>11000.00488</v>
      </c>
      <c r="C5669" s="3" t="s">
        <v>1849</v>
      </c>
      <c r="D5669" s="3">
        <v>5500.0024400000002</v>
      </c>
      <c r="E5669" s="3" t="s">
        <v>1849</v>
      </c>
    </row>
    <row r="5670" spans="1:5" x14ac:dyDescent="0.3">
      <c r="A5670" s="3">
        <v>566.79999999999995</v>
      </c>
      <c r="B5670" s="3">
        <v>11000.00488</v>
      </c>
      <c r="C5670" s="3" t="s">
        <v>1849</v>
      </c>
      <c r="D5670" s="3">
        <v>5500.0024400000002</v>
      </c>
      <c r="E5670" s="3" t="s">
        <v>1849</v>
      </c>
    </row>
    <row r="5671" spans="1:5" x14ac:dyDescent="0.3">
      <c r="A5671" s="3">
        <v>566.9</v>
      </c>
      <c r="B5671" s="3">
        <v>11000.00488</v>
      </c>
      <c r="C5671" s="3" t="s">
        <v>1849</v>
      </c>
      <c r="D5671" s="3">
        <v>5500.0024400000002</v>
      </c>
      <c r="E5671" s="3" t="s">
        <v>1849</v>
      </c>
    </row>
    <row r="5672" spans="1:5" x14ac:dyDescent="0.3">
      <c r="A5672" s="3">
        <v>567</v>
      </c>
      <c r="B5672" s="3">
        <v>11000.00488</v>
      </c>
      <c r="C5672" s="3" t="s">
        <v>1849</v>
      </c>
      <c r="D5672" s="3">
        <v>5500.0024400000002</v>
      </c>
      <c r="E5672" s="3" t="s">
        <v>1849</v>
      </c>
    </row>
    <row r="5673" spans="1:5" x14ac:dyDescent="0.3">
      <c r="A5673" s="3">
        <v>567.10500000000002</v>
      </c>
      <c r="B5673" s="3">
        <v>11000.00488</v>
      </c>
      <c r="C5673" s="3" t="s">
        <v>1849</v>
      </c>
      <c r="D5673" s="3">
        <v>5500.0024400000002</v>
      </c>
      <c r="E5673" s="3" t="s">
        <v>1849</v>
      </c>
    </row>
    <row r="5674" spans="1:5" x14ac:dyDescent="0.3">
      <c r="A5674" s="3">
        <v>567.20100000000002</v>
      </c>
      <c r="B5674" s="3">
        <v>11000.00488</v>
      </c>
      <c r="C5674" s="3" t="s">
        <v>1849</v>
      </c>
      <c r="D5674" s="3">
        <v>5500.0024400000002</v>
      </c>
      <c r="E5674" s="3" t="s">
        <v>1849</v>
      </c>
    </row>
    <row r="5675" spans="1:5" x14ac:dyDescent="0.3">
      <c r="A5675" s="3">
        <v>567.30100000000004</v>
      </c>
      <c r="B5675" s="3">
        <v>11000.00488</v>
      </c>
      <c r="C5675" s="3" t="s">
        <v>1849</v>
      </c>
      <c r="D5675" s="3">
        <v>5500.0024400000002</v>
      </c>
      <c r="E5675" s="3" t="s">
        <v>1849</v>
      </c>
    </row>
    <row r="5676" spans="1:5" x14ac:dyDescent="0.3">
      <c r="A5676" s="3">
        <v>567.40099999999995</v>
      </c>
      <c r="B5676" s="3">
        <v>11000.00488</v>
      </c>
      <c r="C5676" s="3" t="s">
        <v>1849</v>
      </c>
      <c r="D5676" s="3">
        <v>5500.0024400000002</v>
      </c>
      <c r="E5676" s="3" t="s">
        <v>1849</v>
      </c>
    </row>
    <row r="5677" spans="1:5" x14ac:dyDescent="0.3">
      <c r="A5677" s="3">
        <v>567.50099999999998</v>
      </c>
      <c r="B5677" s="3">
        <v>11000.00488</v>
      </c>
      <c r="C5677" s="3" t="s">
        <v>1849</v>
      </c>
      <c r="D5677" s="3">
        <v>5500.0024400000002</v>
      </c>
      <c r="E5677" s="3" t="s">
        <v>1849</v>
      </c>
    </row>
    <row r="5678" spans="1:5" x14ac:dyDescent="0.3">
      <c r="A5678" s="3">
        <v>567.6</v>
      </c>
      <c r="B5678" s="3">
        <v>11000.00488</v>
      </c>
      <c r="C5678" s="3" t="s">
        <v>1849</v>
      </c>
      <c r="D5678" s="3">
        <v>5500.0024400000002</v>
      </c>
      <c r="E5678" s="3" t="s">
        <v>1849</v>
      </c>
    </row>
    <row r="5679" spans="1:5" x14ac:dyDescent="0.3">
      <c r="A5679" s="3">
        <v>567.70000000000005</v>
      </c>
      <c r="B5679" s="3">
        <v>11000.00488</v>
      </c>
      <c r="C5679" s="3" t="s">
        <v>1849</v>
      </c>
      <c r="D5679" s="3">
        <v>5500.0024400000002</v>
      </c>
      <c r="E5679" s="3" t="s">
        <v>1849</v>
      </c>
    </row>
    <row r="5680" spans="1:5" x14ac:dyDescent="0.3">
      <c r="A5680" s="3">
        <v>567.79999999999995</v>
      </c>
      <c r="B5680" s="3">
        <v>11000.00488</v>
      </c>
      <c r="C5680" s="3" t="s">
        <v>1849</v>
      </c>
      <c r="D5680" s="3">
        <v>5500.0024400000002</v>
      </c>
      <c r="E5680" s="3" t="s">
        <v>1849</v>
      </c>
    </row>
    <row r="5681" spans="1:5" x14ac:dyDescent="0.3">
      <c r="A5681" s="3">
        <v>567.91200000000003</v>
      </c>
      <c r="B5681" s="3">
        <v>11000.00488</v>
      </c>
      <c r="C5681" s="3" t="s">
        <v>1849</v>
      </c>
      <c r="D5681" s="3">
        <v>5500.0024400000002</v>
      </c>
      <c r="E5681" s="3" t="s">
        <v>1849</v>
      </c>
    </row>
    <row r="5682" spans="1:5" x14ac:dyDescent="0.3">
      <c r="A5682" s="3">
        <v>568</v>
      </c>
      <c r="B5682" s="3">
        <v>11000.00488</v>
      </c>
      <c r="C5682" s="3" t="s">
        <v>1849</v>
      </c>
      <c r="D5682" s="3">
        <v>5500.0024400000002</v>
      </c>
      <c r="E5682" s="3" t="s">
        <v>1849</v>
      </c>
    </row>
    <row r="5683" spans="1:5" x14ac:dyDescent="0.3">
      <c r="A5683" s="3">
        <v>568.1</v>
      </c>
      <c r="B5683" s="3">
        <v>11000.00488</v>
      </c>
      <c r="C5683" s="3" t="s">
        <v>1849</v>
      </c>
      <c r="D5683" s="3">
        <v>5500.0024400000002</v>
      </c>
      <c r="E5683" s="3" t="s">
        <v>1849</v>
      </c>
    </row>
    <row r="5684" spans="1:5" x14ac:dyDescent="0.3">
      <c r="A5684" s="3">
        <v>568.20000000000005</v>
      </c>
      <c r="B5684" s="3">
        <v>11000.00488</v>
      </c>
      <c r="C5684" s="3" t="s">
        <v>1849</v>
      </c>
      <c r="D5684" s="3">
        <v>5500.0024400000002</v>
      </c>
      <c r="E5684" s="3" t="s">
        <v>1849</v>
      </c>
    </row>
    <row r="5685" spans="1:5" x14ac:dyDescent="0.3">
      <c r="A5685" s="3">
        <v>568.29999999999995</v>
      </c>
      <c r="B5685" s="3">
        <v>11000.00488</v>
      </c>
      <c r="C5685" s="3" t="s">
        <v>1849</v>
      </c>
      <c r="D5685" s="3">
        <v>5500.0024400000002</v>
      </c>
      <c r="E5685" s="3" t="s">
        <v>1849</v>
      </c>
    </row>
    <row r="5686" spans="1:5" x14ac:dyDescent="0.3">
      <c r="A5686" s="3">
        <v>568.4</v>
      </c>
      <c r="B5686" s="3">
        <v>11000.00488</v>
      </c>
      <c r="C5686" s="3" t="s">
        <v>1849</v>
      </c>
      <c r="D5686" s="3">
        <v>5500.0024400000002</v>
      </c>
      <c r="E5686" s="3" t="s">
        <v>1849</v>
      </c>
    </row>
    <row r="5687" spans="1:5" x14ac:dyDescent="0.3">
      <c r="A5687" s="3">
        <v>568.50599999999997</v>
      </c>
      <c r="B5687" s="3">
        <v>11000.00488</v>
      </c>
      <c r="C5687" s="3" t="s">
        <v>1849</v>
      </c>
      <c r="D5687" s="3">
        <v>5500.0024400000002</v>
      </c>
      <c r="E5687" s="3" t="s">
        <v>1849</v>
      </c>
    </row>
    <row r="5688" spans="1:5" x14ac:dyDescent="0.3">
      <c r="A5688" s="3">
        <v>568.6</v>
      </c>
      <c r="B5688" s="3">
        <v>11000.00488</v>
      </c>
      <c r="C5688" s="3" t="s">
        <v>1849</v>
      </c>
      <c r="D5688" s="3">
        <v>5500.0024400000002</v>
      </c>
      <c r="E5688" s="3" t="s">
        <v>1849</v>
      </c>
    </row>
    <row r="5689" spans="1:5" x14ac:dyDescent="0.3">
      <c r="A5689" s="3">
        <v>568.71100000000001</v>
      </c>
      <c r="B5689" s="3">
        <v>11000.00488</v>
      </c>
      <c r="C5689" s="3" t="s">
        <v>1849</v>
      </c>
      <c r="D5689" s="3">
        <v>5500.0024400000002</v>
      </c>
      <c r="E5689" s="3" t="s">
        <v>1849</v>
      </c>
    </row>
    <row r="5690" spans="1:5" x14ac:dyDescent="0.3">
      <c r="A5690" s="3">
        <v>568.79999999999995</v>
      </c>
      <c r="B5690" s="3">
        <v>11000.00488</v>
      </c>
      <c r="C5690" s="3" t="s">
        <v>1849</v>
      </c>
      <c r="D5690" s="3">
        <v>5500.0024400000002</v>
      </c>
      <c r="E5690" s="3" t="s">
        <v>1849</v>
      </c>
    </row>
    <row r="5691" spans="1:5" x14ac:dyDescent="0.3">
      <c r="A5691" s="3">
        <v>568.90899999999999</v>
      </c>
      <c r="B5691" s="3">
        <v>11000.00488</v>
      </c>
      <c r="C5691" s="3" t="s">
        <v>1849</v>
      </c>
      <c r="D5691" s="3">
        <v>5500.0024400000002</v>
      </c>
      <c r="E5691" s="3" t="s">
        <v>1849</v>
      </c>
    </row>
    <row r="5692" spans="1:5" x14ac:dyDescent="0.3">
      <c r="A5692" s="3">
        <v>569</v>
      </c>
      <c r="B5692" s="3">
        <v>11000.00488</v>
      </c>
      <c r="C5692" s="3" t="s">
        <v>1849</v>
      </c>
      <c r="D5692" s="3">
        <v>5500.0024400000002</v>
      </c>
      <c r="E5692" s="3" t="s">
        <v>1849</v>
      </c>
    </row>
    <row r="5693" spans="1:5" x14ac:dyDescent="0.3">
      <c r="A5693" s="3">
        <v>569.1</v>
      </c>
      <c r="B5693" s="3">
        <v>11000.00488</v>
      </c>
      <c r="C5693" s="3" t="s">
        <v>1849</v>
      </c>
      <c r="D5693" s="3">
        <v>5500.0024400000002</v>
      </c>
      <c r="E5693" s="3" t="s">
        <v>1849</v>
      </c>
    </row>
    <row r="5694" spans="1:5" x14ac:dyDescent="0.3">
      <c r="A5694" s="3">
        <v>569.21299999999997</v>
      </c>
      <c r="B5694" s="3">
        <v>11000.00488</v>
      </c>
      <c r="C5694" s="3" t="s">
        <v>1849</v>
      </c>
      <c r="D5694" s="3">
        <v>5500.0024400000002</v>
      </c>
      <c r="E5694" s="3" t="s">
        <v>1849</v>
      </c>
    </row>
    <row r="5695" spans="1:5" x14ac:dyDescent="0.3">
      <c r="A5695" s="3">
        <v>569.29999999999995</v>
      </c>
      <c r="B5695" s="3">
        <v>11000.00488</v>
      </c>
      <c r="C5695" s="3" t="s">
        <v>1849</v>
      </c>
      <c r="D5695" s="3">
        <v>5500.0024400000002</v>
      </c>
      <c r="E5695" s="3" t="s">
        <v>1849</v>
      </c>
    </row>
    <row r="5696" spans="1:5" x14ac:dyDescent="0.3">
      <c r="A5696" s="3">
        <v>569.43100000000004</v>
      </c>
      <c r="B5696" s="3">
        <v>11000.00488</v>
      </c>
      <c r="C5696" s="3" t="s">
        <v>1849</v>
      </c>
      <c r="D5696" s="3">
        <v>5500.0024400000002</v>
      </c>
      <c r="E5696" s="3" t="s">
        <v>1849</v>
      </c>
    </row>
    <row r="5697" spans="1:5" x14ac:dyDescent="0.3">
      <c r="A5697" s="3">
        <v>569.5</v>
      </c>
      <c r="B5697" s="3">
        <v>11000.00488</v>
      </c>
      <c r="C5697" s="3" t="s">
        <v>1849</v>
      </c>
      <c r="D5697" s="3">
        <v>5500.0024400000002</v>
      </c>
      <c r="E5697" s="3" t="s">
        <v>1849</v>
      </c>
    </row>
    <row r="5698" spans="1:5" x14ac:dyDescent="0.3">
      <c r="A5698" s="3">
        <v>569.6</v>
      </c>
      <c r="B5698" s="3">
        <v>11000.00488</v>
      </c>
      <c r="C5698" s="3" t="s">
        <v>1849</v>
      </c>
      <c r="D5698" s="3">
        <v>5500.0024400000002</v>
      </c>
      <c r="E5698" s="3" t="s">
        <v>1849</v>
      </c>
    </row>
    <row r="5699" spans="1:5" x14ac:dyDescent="0.3">
      <c r="A5699" s="3">
        <v>569.70100000000002</v>
      </c>
      <c r="B5699" s="3">
        <v>11000.00488</v>
      </c>
      <c r="C5699" s="3" t="s">
        <v>1849</v>
      </c>
      <c r="D5699" s="3">
        <v>5500.0024400000002</v>
      </c>
      <c r="E5699" s="3" t="s">
        <v>1849</v>
      </c>
    </row>
    <row r="5700" spans="1:5" x14ac:dyDescent="0.3">
      <c r="A5700" s="3">
        <v>569.79999999999995</v>
      </c>
      <c r="B5700" s="3">
        <v>11000.00488</v>
      </c>
      <c r="C5700" s="3" t="s">
        <v>1849</v>
      </c>
      <c r="D5700" s="3">
        <v>5500.0024400000002</v>
      </c>
      <c r="E5700" s="3" t="s">
        <v>1849</v>
      </c>
    </row>
    <row r="5701" spans="1:5" x14ac:dyDescent="0.3">
      <c r="A5701" s="3">
        <v>569.904</v>
      </c>
      <c r="B5701" s="3">
        <v>11000.00488</v>
      </c>
      <c r="C5701" s="3" t="s">
        <v>1849</v>
      </c>
      <c r="D5701" s="3">
        <v>5500.0024400000002</v>
      </c>
      <c r="E5701" s="3" t="s">
        <v>1849</v>
      </c>
    </row>
    <row r="5702" spans="1:5" x14ac:dyDescent="0.3">
      <c r="A5702" s="3">
        <v>570.03599999999994</v>
      </c>
      <c r="B5702" s="3">
        <v>11000.00488</v>
      </c>
      <c r="C5702" s="3" t="s">
        <v>1849</v>
      </c>
      <c r="D5702" s="3">
        <v>5500.0024400000002</v>
      </c>
      <c r="E5702" s="3" t="s">
        <v>1849</v>
      </c>
    </row>
    <row r="5703" spans="1:5" x14ac:dyDescent="0.3">
      <c r="A5703" s="3">
        <v>570.1</v>
      </c>
      <c r="B5703" s="3">
        <v>11000.00488</v>
      </c>
      <c r="C5703" s="3" t="s">
        <v>1849</v>
      </c>
      <c r="D5703" s="3">
        <v>5500.0024400000002</v>
      </c>
      <c r="E5703" s="3" t="s">
        <v>1849</v>
      </c>
    </row>
    <row r="5704" spans="1:5" x14ac:dyDescent="0.3">
      <c r="A5704" s="3">
        <v>570.20000000000005</v>
      </c>
      <c r="B5704" s="3">
        <v>11000.00488</v>
      </c>
      <c r="C5704" s="3" t="s">
        <v>1849</v>
      </c>
      <c r="D5704" s="3">
        <v>5500.0024400000002</v>
      </c>
      <c r="E5704" s="3" t="s">
        <v>1849</v>
      </c>
    </row>
    <row r="5705" spans="1:5" x14ac:dyDescent="0.3">
      <c r="A5705" s="3">
        <v>570.29999999999995</v>
      </c>
      <c r="B5705" s="3">
        <v>11000.00488</v>
      </c>
      <c r="C5705" s="3" t="s">
        <v>1849</v>
      </c>
      <c r="D5705" s="3">
        <v>5500.0024400000002</v>
      </c>
      <c r="E5705" s="3" t="s">
        <v>1849</v>
      </c>
    </row>
    <row r="5706" spans="1:5" x14ac:dyDescent="0.3">
      <c r="A5706" s="3">
        <v>570.4</v>
      </c>
      <c r="B5706" s="3">
        <v>11000.00488</v>
      </c>
      <c r="C5706" s="3" t="s">
        <v>1849</v>
      </c>
      <c r="D5706" s="3">
        <v>5500.0024400000002</v>
      </c>
      <c r="E5706" s="3" t="s">
        <v>1849</v>
      </c>
    </row>
    <row r="5707" spans="1:5" x14ac:dyDescent="0.3">
      <c r="A5707" s="3">
        <v>570.50199999999995</v>
      </c>
      <c r="B5707" s="3">
        <v>11000.00488</v>
      </c>
      <c r="C5707" s="3" t="s">
        <v>1849</v>
      </c>
      <c r="D5707" s="3">
        <v>5500.0024400000002</v>
      </c>
      <c r="E5707" s="3" t="s">
        <v>1849</v>
      </c>
    </row>
    <row r="5708" spans="1:5" x14ac:dyDescent="0.3">
      <c r="A5708" s="3">
        <v>570.62099999999998</v>
      </c>
      <c r="B5708" s="3">
        <v>11000.00488</v>
      </c>
      <c r="C5708" s="3" t="s">
        <v>1849</v>
      </c>
      <c r="D5708" s="3">
        <v>5500.0024400000002</v>
      </c>
      <c r="E5708" s="3" t="s">
        <v>1849</v>
      </c>
    </row>
    <row r="5709" spans="1:5" x14ac:dyDescent="0.3">
      <c r="A5709" s="3">
        <v>570.70000000000005</v>
      </c>
      <c r="B5709" s="3">
        <v>11000.00488</v>
      </c>
      <c r="C5709" s="3" t="s">
        <v>1849</v>
      </c>
      <c r="D5709" s="3">
        <v>5500.0024400000002</v>
      </c>
      <c r="E5709" s="3" t="s">
        <v>1849</v>
      </c>
    </row>
    <row r="5710" spans="1:5" x14ac:dyDescent="0.3">
      <c r="A5710" s="3">
        <v>570.79999999999995</v>
      </c>
      <c r="B5710" s="3">
        <v>11000.00488</v>
      </c>
      <c r="C5710" s="3" t="s">
        <v>1849</v>
      </c>
      <c r="D5710" s="3">
        <v>5500.0024400000002</v>
      </c>
      <c r="E5710" s="3" t="s">
        <v>1849</v>
      </c>
    </row>
    <row r="5711" spans="1:5" x14ac:dyDescent="0.3">
      <c r="A5711" s="3">
        <v>570.9</v>
      </c>
      <c r="B5711" s="3">
        <v>11000.00488</v>
      </c>
      <c r="C5711" s="3" t="s">
        <v>1849</v>
      </c>
      <c r="D5711" s="3">
        <v>5500.0024400000002</v>
      </c>
      <c r="E5711" s="3" t="s">
        <v>1849</v>
      </c>
    </row>
    <row r="5712" spans="1:5" x14ac:dyDescent="0.3">
      <c r="A5712" s="3">
        <v>571</v>
      </c>
      <c r="B5712" s="3">
        <v>11000.00488</v>
      </c>
      <c r="C5712" s="3" t="s">
        <v>1849</v>
      </c>
      <c r="D5712" s="3">
        <v>5500.0024400000002</v>
      </c>
      <c r="E5712" s="3" t="s">
        <v>1849</v>
      </c>
    </row>
    <row r="5713" spans="1:5" x14ac:dyDescent="0.3">
      <c r="A5713" s="3">
        <v>571.14700000000005</v>
      </c>
      <c r="B5713" s="3">
        <v>11000.00488</v>
      </c>
      <c r="C5713" s="3" t="s">
        <v>1849</v>
      </c>
      <c r="D5713" s="3">
        <v>5500.0024400000002</v>
      </c>
      <c r="E5713" s="3" t="s">
        <v>1849</v>
      </c>
    </row>
    <row r="5714" spans="1:5" x14ac:dyDescent="0.3">
      <c r="A5714" s="3">
        <v>571.20000000000005</v>
      </c>
      <c r="B5714" s="3">
        <v>11000.00488</v>
      </c>
      <c r="C5714" s="3" t="s">
        <v>1849</v>
      </c>
      <c r="D5714" s="3">
        <v>5500.0024400000002</v>
      </c>
      <c r="E5714" s="3" t="s">
        <v>1849</v>
      </c>
    </row>
    <row r="5715" spans="1:5" x14ac:dyDescent="0.3">
      <c r="A5715" s="3">
        <v>571.29999999999995</v>
      </c>
      <c r="B5715" s="3">
        <v>11000.00488</v>
      </c>
      <c r="C5715" s="3" t="s">
        <v>1849</v>
      </c>
      <c r="D5715" s="3">
        <v>5500.0024400000002</v>
      </c>
      <c r="E5715" s="3" t="s">
        <v>1849</v>
      </c>
    </row>
    <row r="5716" spans="1:5" x14ac:dyDescent="0.3">
      <c r="A5716" s="3">
        <v>571.40499999999997</v>
      </c>
      <c r="B5716" s="3">
        <v>11000.00488</v>
      </c>
      <c r="C5716" s="3" t="s">
        <v>1849</v>
      </c>
      <c r="D5716" s="3">
        <v>5500.0024400000002</v>
      </c>
      <c r="E5716" s="3" t="s">
        <v>1849</v>
      </c>
    </row>
    <row r="5717" spans="1:5" x14ac:dyDescent="0.3">
      <c r="A5717" s="3">
        <v>571.5</v>
      </c>
      <c r="B5717" s="3">
        <v>11000.00488</v>
      </c>
      <c r="C5717" s="3" t="s">
        <v>1849</v>
      </c>
      <c r="D5717" s="3">
        <v>5500.0024400000002</v>
      </c>
      <c r="E5717" s="3" t="s">
        <v>1849</v>
      </c>
    </row>
    <row r="5718" spans="1:5" x14ac:dyDescent="0.3">
      <c r="A5718" s="3">
        <v>571.61</v>
      </c>
      <c r="B5718" s="3">
        <v>11000.00488</v>
      </c>
      <c r="C5718" s="3" t="s">
        <v>1849</v>
      </c>
      <c r="D5718" s="3">
        <v>5500.0024400000002</v>
      </c>
      <c r="E5718" s="3" t="s">
        <v>1849</v>
      </c>
    </row>
    <row r="5719" spans="1:5" x14ac:dyDescent="0.3">
      <c r="A5719" s="3">
        <v>571.70000000000005</v>
      </c>
      <c r="B5719" s="3">
        <v>11000.00488</v>
      </c>
      <c r="C5719" s="3" t="s">
        <v>1849</v>
      </c>
      <c r="D5719" s="3">
        <v>5500.0024400000002</v>
      </c>
      <c r="E5719" s="3" t="s">
        <v>1849</v>
      </c>
    </row>
    <row r="5720" spans="1:5" x14ac:dyDescent="0.3">
      <c r="A5720" s="3">
        <v>571.79999999999995</v>
      </c>
      <c r="B5720" s="3">
        <v>11000.00488</v>
      </c>
      <c r="C5720" s="3" t="s">
        <v>1849</v>
      </c>
      <c r="D5720" s="3">
        <v>5500.0024400000002</v>
      </c>
      <c r="E5720" s="3" t="s">
        <v>1849</v>
      </c>
    </row>
    <row r="5721" spans="1:5" x14ac:dyDescent="0.3">
      <c r="A5721" s="3">
        <v>571.9</v>
      </c>
      <c r="B5721" s="3">
        <v>11000.00488</v>
      </c>
      <c r="C5721" s="3" t="s">
        <v>1849</v>
      </c>
      <c r="D5721" s="3">
        <v>5500.0024400000002</v>
      </c>
      <c r="E5721" s="3" t="s">
        <v>1849</v>
      </c>
    </row>
    <row r="5722" spans="1:5" x14ac:dyDescent="0.3">
      <c r="A5722" s="3">
        <v>572</v>
      </c>
      <c r="B5722" s="3">
        <v>11000.00488</v>
      </c>
      <c r="C5722" s="3" t="s">
        <v>1849</v>
      </c>
      <c r="D5722" s="3">
        <v>5500.0024400000002</v>
      </c>
      <c r="E5722" s="3" t="s">
        <v>1849</v>
      </c>
    </row>
    <row r="5723" spans="1:5" x14ac:dyDescent="0.3">
      <c r="A5723" s="3">
        <v>572.1</v>
      </c>
      <c r="B5723" s="3">
        <v>11000.00488</v>
      </c>
      <c r="C5723" s="3" t="s">
        <v>1849</v>
      </c>
      <c r="D5723" s="3">
        <v>5500.0024400000002</v>
      </c>
      <c r="E5723" s="3" t="s">
        <v>1849</v>
      </c>
    </row>
    <row r="5724" spans="1:5" x14ac:dyDescent="0.3">
      <c r="A5724" s="3">
        <v>572.28300000000002</v>
      </c>
      <c r="B5724" s="3">
        <v>11000.00488</v>
      </c>
      <c r="C5724" s="3" t="s">
        <v>1849</v>
      </c>
      <c r="D5724" s="3">
        <v>5500.0024400000002</v>
      </c>
      <c r="E5724" s="3" t="s">
        <v>1849</v>
      </c>
    </row>
    <row r="5725" spans="1:5" x14ac:dyDescent="0.3">
      <c r="A5725" s="3">
        <v>572.29999999999995</v>
      </c>
      <c r="B5725" s="3">
        <v>11000.00488</v>
      </c>
      <c r="C5725" s="3" t="s">
        <v>1849</v>
      </c>
      <c r="D5725" s="3">
        <v>5500.0024400000002</v>
      </c>
      <c r="E5725" s="3" t="s">
        <v>1849</v>
      </c>
    </row>
    <row r="5726" spans="1:5" x14ac:dyDescent="0.3">
      <c r="A5726" s="3">
        <v>572.4</v>
      </c>
      <c r="B5726" s="3">
        <v>11000.00488</v>
      </c>
      <c r="C5726" s="3" t="s">
        <v>1849</v>
      </c>
      <c r="D5726" s="3">
        <v>5500.0024400000002</v>
      </c>
      <c r="E5726" s="3" t="s">
        <v>1849</v>
      </c>
    </row>
    <row r="5727" spans="1:5" x14ac:dyDescent="0.3">
      <c r="A5727" s="3">
        <v>572.5</v>
      </c>
      <c r="B5727" s="3">
        <v>11000.00488</v>
      </c>
      <c r="C5727" s="3" t="s">
        <v>1849</v>
      </c>
      <c r="D5727" s="3">
        <v>5500.0024400000002</v>
      </c>
      <c r="E5727" s="3" t="s">
        <v>1849</v>
      </c>
    </row>
    <row r="5728" spans="1:5" x14ac:dyDescent="0.3">
      <c r="A5728" s="3">
        <v>572.6</v>
      </c>
      <c r="B5728" s="3">
        <v>11000.00488</v>
      </c>
      <c r="C5728" s="3" t="s">
        <v>1849</v>
      </c>
      <c r="D5728" s="3">
        <v>5500.0024400000002</v>
      </c>
      <c r="E5728" s="3" t="s">
        <v>1849</v>
      </c>
    </row>
    <row r="5729" spans="1:5" x14ac:dyDescent="0.3">
      <c r="A5729" s="3">
        <v>572.70000000000005</v>
      </c>
      <c r="B5729" s="3">
        <v>11000.00488</v>
      </c>
      <c r="C5729" s="3" t="s">
        <v>1849</v>
      </c>
      <c r="D5729" s="3">
        <v>5500.0024400000002</v>
      </c>
      <c r="E5729" s="3" t="s">
        <v>1849</v>
      </c>
    </row>
    <row r="5730" spans="1:5" x14ac:dyDescent="0.3">
      <c r="A5730" s="3">
        <v>572.79999999999995</v>
      </c>
      <c r="B5730" s="3">
        <v>11000.00488</v>
      </c>
      <c r="C5730" s="3" t="s">
        <v>1849</v>
      </c>
      <c r="D5730" s="3">
        <v>5500.0024400000002</v>
      </c>
      <c r="E5730" s="3" t="s">
        <v>1849</v>
      </c>
    </row>
    <row r="5731" spans="1:5" x14ac:dyDescent="0.3">
      <c r="A5731" s="3">
        <v>572.9</v>
      </c>
      <c r="B5731" s="3">
        <v>11000.00488</v>
      </c>
      <c r="C5731" s="3" t="s">
        <v>1849</v>
      </c>
      <c r="D5731" s="3">
        <v>5500.0024400000002</v>
      </c>
      <c r="E5731" s="3" t="s">
        <v>1849</v>
      </c>
    </row>
    <row r="5732" spans="1:5" x14ac:dyDescent="0.3">
      <c r="A5732" s="3">
        <v>573</v>
      </c>
      <c r="B5732" s="3">
        <v>11000.00488</v>
      </c>
      <c r="C5732" s="3" t="s">
        <v>1849</v>
      </c>
      <c r="D5732" s="3">
        <v>5500.0024400000002</v>
      </c>
      <c r="E5732" s="3" t="s">
        <v>1849</v>
      </c>
    </row>
    <row r="5733" spans="1:5" x14ac:dyDescent="0.3">
      <c r="A5733" s="3">
        <v>573.1</v>
      </c>
      <c r="B5733" s="3">
        <v>11000.00488</v>
      </c>
      <c r="C5733" s="3" t="s">
        <v>1849</v>
      </c>
      <c r="D5733" s="3">
        <v>5500.0024400000002</v>
      </c>
      <c r="E5733" s="3" t="s">
        <v>1849</v>
      </c>
    </row>
    <row r="5734" spans="1:5" x14ac:dyDescent="0.3">
      <c r="A5734" s="3">
        <v>573.20000000000005</v>
      </c>
      <c r="B5734" s="3">
        <v>11000.00488</v>
      </c>
      <c r="C5734" s="3" t="s">
        <v>1849</v>
      </c>
      <c r="D5734" s="3">
        <v>5500.0024400000002</v>
      </c>
      <c r="E5734" s="3" t="s">
        <v>1849</v>
      </c>
    </row>
    <row r="5735" spans="1:5" x14ac:dyDescent="0.3">
      <c r="A5735" s="3">
        <v>573.30100000000004</v>
      </c>
      <c r="B5735" s="3">
        <v>11000.00488</v>
      </c>
      <c r="C5735" s="3" t="s">
        <v>1849</v>
      </c>
      <c r="D5735" s="3">
        <v>5500.0024400000002</v>
      </c>
      <c r="E5735" s="3" t="s">
        <v>1849</v>
      </c>
    </row>
    <row r="5736" spans="1:5" x14ac:dyDescent="0.3">
      <c r="A5736" s="3">
        <v>573.40099999999995</v>
      </c>
      <c r="B5736" s="3">
        <v>11000.00488</v>
      </c>
      <c r="C5736" s="3" t="s">
        <v>1849</v>
      </c>
      <c r="D5736" s="3">
        <v>5500.0024400000002</v>
      </c>
      <c r="E5736" s="3" t="s">
        <v>1849</v>
      </c>
    </row>
    <row r="5737" spans="1:5" x14ac:dyDescent="0.3">
      <c r="A5737" s="3">
        <v>573.5</v>
      </c>
      <c r="B5737" s="3">
        <v>11000.00488</v>
      </c>
      <c r="C5737" s="3" t="s">
        <v>1849</v>
      </c>
      <c r="D5737" s="3">
        <v>5500.0024400000002</v>
      </c>
      <c r="E5737" s="3" t="s">
        <v>1849</v>
      </c>
    </row>
    <row r="5738" spans="1:5" x14ac:dyDescent="0.3">
      <c r="A5738" s="3">
        <v>573.6</v>
      </c>
      <c r="B5738" s="3">
        <v>11000.00488</v>
      </c>
      <c r="C5738" s="3" t="s">
        <v>1849</v>
      </c>
      <c r="D5738" s="3">
        <v>5500.0024400000002</v>
      </c>
      <c r="E5738" s="3" t="s">
        <v>1849</v>
      </c>
    </row>
    <row r="5739" spans="1:5" x14ac:dyDescent="0.3">
      <c r="A5739" s="3">
        <v>573.70000000000005</v>
      </c>
      <c r="B5739" s="3">
        <v>11000.00488</v>
      </c>
      <c r="C5739" s="3" t="s">
        <v>1849</v>
      </c>
      <c r="D5739" s="3">
        <v>5500.0024400000002</v>
      </c>
      <c r="E5739" s="3" t="s">
        <v>1849</v>
      </c>
    </row>
    <row r="5740" spans="1:5" x14ac:dyDescent="0.3">
      <c r="A5740" s="3">
        <v>573.79999999999995</v>
      </c>
      <c r="B5740" s="3">
        <v>11000.00488</v>
      </c>
      <c r="C5740" s="3" t="s">
        <v>1849</v>
      </c>
      <c r="D5740" s="3">
        <v>5500.0024400000002</v>
      </c>
      <c r="E5740" s="3" t="s">
        <v>1849</v>
      </c>
    </row>
    <row r="5741" spans="1:5" x14ac:dyDescent="0.3">
      <c r="A5741" s="3">
        <v>574.00699999999995</v>
      </c>
      <c r="B5741" s="3">
        <v>11000.00488</v>
      </c>
      <c r="C5741" s="3" t="s">
        <v>1849</v>
      </c>
      <c r="D5741" s="3">
        <v>5500.0024400000002</v>
      </c>
      <c r="E5741" s="3" t="s">
        <v>1849</v>
      </c>
    </row>
    <row r="5742" spans="1:5" x14ac:dyDescent="0.3">
      <c r="A5742" s="3">
        <v>574.00900000000001</v>
      </c>
      <c r="B5742" s="3">
        <v>11000.00488</v>
      </c>
      <c r="C5742" s="3" t="s">
        <v>1849</v>
      </c>
      <c r="D5742" s="3">
        <v>5500.0024400000002</v>
      </c>
      <c r="E5742" s="3" t="s">
        <v>1849</v>
      </c>
    </row>
    <row r="5743" spans="1:5" x14ac:dyDescent="0.3">
      <c r="A5743" s="3">
        <v>574.1</v>
      </c>
      <c r="B5743" s="3">
        <v>11000.00488</v>
      </c>
      <c r="C5743" s="3" t="s">
        <v>1849</v>
      </c>
      <c r="D5743" s="3">
        <v>5500.0024400000002</v>
      </c>
      <c r="E5743" s="3" t="s">
        <v>1849</v>
      </c>
    </row>
    <row r="5744" spans="1:5" x14ac:dyDescent="0.3">
      <c r="A5744" s="3">
        <v>574.20000000000005</v>
      </c>
      <c r="B5744" s="3">
        <v>11000.00488</v>
      </c>
      <c r="C5744" s="3" t="s">
        <v>1849</v>
      </c>
      <c r="D5744" s="3">
        <v>5500.0024400000002</v>
      </c>
      <c r="E5744" s="3" t="s">
        <v>1849</v>
      </c>
    </row>
    <row r="5745" spans="1:5" x14ac:dyDescent="0.3">
      <c r="A5745" s="3">
        <v>574.29999999999995</v>
      </c>
      <c r="B5745" s="3">
        <v>11000.00488</v>
      </c>
      <c r="C5745" s="3" t="s">
        <v>1849</v>
      </c>
      <c r="D5745" s="3">
        <v>5500.0024400000002</v>
      </c>
      <c r="E5745" s="3" t="s">
        <v>1849</v>
      </c>
    </row>
    <row r="5746" spans="1:5" x14ac:dyDescent="0.3">
      <c r="A5746" s="3">
        <v>574.4</v>
      </c>
      <c r="B5746" s="3">
        <v>11000.00488</v>
      </c>
      <c r="C5746" s="3" t="s">
        <v>1849</v>
      </c>
      <c r="D5746" s="3">
        <v>5500.0024400000002</v>
      </c>
      <c r="E5746" s="3" t="s">
        <v>1849</v>
      </c>
    </row>
    <row r="5747" spans="1:5" x14ac:dyDescent="0.3">
      <c r="A5747" s="3">
        <v>574.50199999999995</v>
      </c>
      <c r="B5747" s="3">
        <v>11000.00488</v>
      </c>
      <c r="C5747" s="3" t="s">
        <v>1849</v>
      </c>
      <c r="D5747" s="3">
        <v>5500.0024400000002</v>
      </c>
      <c r="E5747" s="3" t="s">
        <v>1849</v>
      </c>
    </row>
    <row r="5748" spans="1:5" x14ac:dyDescent="0.3">
      <c r="A5748" s="3">
        <v>574.601</v>
      </c>
      <c r="B5748" s="3">
        <v>11000.00488</v>
      </c>
      <c r="C5748" s="3" t="s">
        <v>1849</v>
      </c>
      <c r="D5748" s="3">
        <v>5500.0024400000002</v>
      </c>
      <c r="E5748" s="3" t="s">
        <v>1849</v>
      </c>
    </row>
    <row r="5749" spans="1:5" x14ac:dyDescent="0.3">
      <c r="A5749" s="3">
        <v>574.77800000000002</v>
      </c>
      <c r="B5749" s="3">
        <v>11000.00488</v>
      </c>
      <c r="C5749" s="3" t="s">
        <v>1849</v>
      </c>
      <c r="D5749" s="3">
        <v>5500.0024400000002</v>
      </c>
      <c r="E5749" s="3" t="s">
        <v>1849</v>
      </c>
    </row>
    <row r="5750" spans="1:5" x14ac:dyDescent="0.3">
      <c r="A5750" s="3">
        <v>574.79999999999995</v>
      </c>
      <c r="B5750" s="3">
        <v>11000.00488</v>
      </c>
      <c r="C5750" s="3" t="s">
        <v>1849</v>
      </c>
      <c r="D5750" s="3">
        <v>5500.0024400000002</v>
      </c>
      <c r="E5750" s="3" t="s">
        <v>1849</v>
      </c>
    </row>
    <row r="5751" spans="1:5" x14ac:dyDescent="0.3">
      <c r="A5751" s="3">
        <v>574.9</v>
      </c>
      <c r="B5751" s="3">
        <v>11000.00488</v>
      </c>
      <c r="C5751" s="3" t="s">
        <v>1849</v>
      </c>
      <c r="D5751" s="3">
        <v>5500.0024400000002</v>
      </c>
      <c r="E5751" s="3" t="s">
        <v>1849</v>
      </c>
    </row>
    <row r="5752" spans="1:5" x14ac:dyDescent="0.3">
      <c r="A5752" s="3">
        <v>575.00099999999998</v>
      </c>
      <c r="B5752" s="3">
        <v>11000.00488</v>
      </c>
      <c r="C5752" s="3" t="s">
        <v>1849</v>
      </c>
      <c r="D5752" s="3">
        <v>5500.0024400000002</v>
      </c>
      <c r="E5752" s="3" t="s">
        <v>1849</v>
      </c>
    </row>
    <row r="5753" spans="1:5" x14ac:dyDescent="0.3">
      <c r="A5753" s="3">
        <v>575.101</v>
      </c>
      <c r="B5753" s="3">
        <v>11000.00488</v>
      </c>
      <c r="C5753" s="3" t="s">
        <v>1849</v>
      </c>
      <c r="D5753" s="3">
        <v>5500.0024400000002</v>
      </c>
      <c r="E5753" s="3" t="s">
        <v>1849</v>
      </c>
    </row>
    <row r="5754" spans="1:5" x14ac:dyDescent="0.3">
      <c r="A5754" s="3">
        <v>575.20000000000005</v>
      </c>
      <c r="B5754" s="3">
        <v>11000.00488</v>
      </c>
      <c r="C5754" s="3" t="s">
        <v>1849</v>
      </c>
      <c r="D5754" s="3">
        <v>5500.0024400000002</v>
      </c>
      <c r="E5754" s="3" t="s">
        <v>1849</v>
      </c>
    </row>
    <row r="5755" spans="1:5" x14ac:dyDescent="0.3">
      <c r="A5755" s="3">
        <v>575.35</v>
      </c>
      <c r="B5755" s="3">
        <v>11000.00488</v>
      </c>
      <c r="C5755" s="3" t="s">
        <v>1849</v>
      </c>
      <c r="D5755" s="3">
        <v>5500.0024400000002</v>
      </c>
      <c r="E5755" s="3" t="s">
        <v>1849</v>
      </c>
    </row>
    <row r="5756" spans="1:5" x14ac:dyDescent="0.3">
      <c r="A5756" s="3">
        <v>575.42600000000004</v>
      </c>
      <c r="B5756" s="3">
        <v>11000.00488</v>
      </c>
      <c r="C5756" s="3" t="s">
        <v>1849</v>
      </c>
      <c r="D5756" s="3">
        <v>5500.0024400000002</v>
      </c>
      <c r="E5756" s="3" t="s">
        <v>1849</v>
      </c>
    </row>
    <row r="5757" spans="1:5" x14ac:dyDescent="0.3">
      <c r="A5757" s="3">
        <v>575.5</v>
      </c>
      <c r="B5757" s="3">
        <v>11000.00488</v>
      </c>
      <c r="C5757" s="3" t="s">
        <v>1849</v>
      </c>
      <c r="D5757" s="3">
        <v>5500.0024400000002</v>
      </c>
      <c r="E5757" s="3" t="s">
        <v>1849</v>
      </c>
    </row>
    <row r="5758" spans="1:5" x14ac:dyDescent="0.3">
      <c r="A5758" s="3">
        <v>575.6</v>
      </c>
      <c r="B5758" s="3">
        <v>11000.00488</v>
      </c>
      <c r="C5758" s="3" t="s">
        <v>1849</v>
      </c>
      <c r="D5758" s="3">
        <v>5500.0024400000002</v>
      </c>
      <c r="E5758" s="3" t="s">
        <v>1849</v>
      </c>
    </row>
    <row r="5759" spans="1:5" x14ac:dyDescent="0.3">
      <c r="A5759" s="3">
        <v>575.70000000000005</v>
      </c>
      <c r="B5759" s="3">
        <v>11000.00488</v>
      </c>
      <c r="C5759" s="3" t="s">
        <v>1849</v>
      </c>
      <c r="D5759" s="3">
        <v>5500.0024400000002</v>
      </c>
      <c r="E5759" s="3" t="s">
        <v>1849</v>
      </c>
    </row>
    <row r="5760" spans="1:5" x14ac:dyDescent="0.3">
      <c r="A5760" s="3">
        <v>575.79999999999995</v>
      </c>
      <c r="B5760" s="3">
        <v>11000.00488</v>
      </c>
      <c r="C5760" s="3" t="s">
        <v>1849</v>
      </c>
      <c r="D5760" s="3">
        <v>5500.0024400000002</v>
      </c>
      <c r="E5760" s="3" t="s">
        <v>1849</v>
      </c>
    </row>
    <row r="5761" spans="1:5" x14ac:dyDescent="0.3">
      <c r="A5761" s="3">
        <v>575.94799999999998</v>
      </c>
      <c r="B5761" s="3">
        <v>11000.00488</v>
      </c>
      <c r="C5761" s="3" t="s">
        <v>1849</v>
      </c>
      <c r="D5761" s="3">
        <v>5500.0024400000002</v>
      </c>
      <c r="E5761" s="3" t="s">
        <v>1849</v>
      </c>
    </row>
    <row r="5762" spans="1:5" x14ac:dyDescent="0.3">
      <c r="A5762" s="3">
        <v>576.01</v>
      </c>
      <c r="B5762" s="3">
        <v>11000.00488</v>
      </c>
      <c r="C5762" s="3" t="s">
        <v>1849</v>
      </c>
      <c r="D5762" s="3">
        <v>5500.0024400000002</v>
      </c>
      <c r="E5762" s="3" t="s">
        <v>1849</v>
      </c>
    </row>
    <row r="5763" spans="1:5" x14ac:dyDescent="0.3">
      <c r="A5763" s="3">
        <v>576.1</v>
      </c>
      <c r="B5763" s="3">
        <v>11000.00488</v>
      </c>
      <c r="C5763" s="3" t="s">
        <v>1849</v>
      </c>
      <c r="D5763" s="3">
        <v>5500.0024400000002</v>
      </c>
      <c r="E5763" s="3" t="s">
        <v>1849</v>
      </c>
    </row>
    <row r="5764" spans="1:5" x14ac:dyDescent="0.3">
      <c r="A5764" s="3">
        <v>576.20000000000005</v>
      </c>
      <c r="B5764" s="3">
        <v>11000.00488</v>
      </c>
      <c r="C5764" s="3" t="s">
        <v>1849</v>
      </c>
      <c r="D5764" s="3">
        <v>5500.0024400000002</v>
      </c>
      <c r="E5764" s="3" t="s">
        <v>1849</v>
      </c>
    </row>
    <row r="5765" spans="1:5" x14ac:dyDescent="0.3">
      <c r="A5765" s="3">
        <v>576.29999999999995</v>
      </c>
      <c r="B5765" s="3">
        <v>11000.00488</v>
      </c>
      <c r="C5765" s="3" t="s">
        <v>1849</v>
      </c>
      <c r="D5765" s="3">
        <v>5500.0024400000002</v>
      </c>
      <c r="E5765" s="3" t="s">
        <v>1849</v>
      </c>
    </row>
    <row r="5766" spans="1:5" x14ac:dyDescent="0.3">
      <c r="A5766" s="3">
        <v>576.4</v>
      </c>
      <c r="B5766" s="3">
        <v>11000.00488</v>
      </c>
      <c r="C5766" s="3" t="s">
        <v>1849</v>
      </c>
      <c r="D5766" s="3">
        <v>5500.0024400000002</v>
      </c>
      <c r="E5766" s="3" t="s">
        <v>1849</v>
      </c>
    </row>
    <row r="5767" spans="1:5" x14ac:dyDescent="0.3">
      <c r="A5767" s="3">
        <v>576.52300000000002</v>
      </c>
      <c r="B5767" s="3">
        <v>11000.00488</v>
      </c>
      <c r="C5767" s="3" t="s">
        <v>1849</v>
      </c>
      <c r="D5767" s="3">
        <v>5500.0024400000002</v>
      </c>
      <c r="E5767" s="3" t="s">
        <v>1849</v>
      </c>
    </row>
    <row r="5768" spans="1:5" x14ac:dyDescent="0.3">
      <c r="A5768" s="3">
        <v>576.6</v>
      </c>
      <c r="B5768" s="3">
        <v>11000.00488</v>
      </c>
      <c r="C5768" s="3" t="s">
        <v>1849</v>
      </c>
      <c r="D5768" s="3">
        <v>5500.0024400000002</v>
      </c>
      <c r="E5768" s="3" t="s">
        <v>1849</v>
      </c>
    </row>
    <row r="5769" spans="1:5" x14ac:dyDescent="0.3">
      <c r="A5769" s="3">
        <v>576.70000000000005</v>
      </c>
      <c r="B5769" s="3">
        <v>11000.00488</v>
      </c>
      <c r="C5769" s="3" t="s">
        <v>1849</v>
      </c>
      <c r="D5769" s="3">
        <v>5500.0024400000002</v>
      </c>
      <c r="E5769" s="3" t="s">
        <v>1849</v>
      </c>
    </row>
    <row r="5770" spans="1:5" x14ac:dyDescent="0.3">
      <c r="A5770" s="3">
        <v>576.79999999999995</v>
      </c>
      <c r="B5770" s="3">
        <v>11000.00488</v>
      </c>
      <c r="C5770" s="3" t="s">
        <v>1849</v>
      </c>
      <c r="D5770" s="3">
        <v>5500.0024400000002</v>
      </c>
      <c r="E5770" s="3" t="s">
        <v>1849</v>
      </c>
    </row>
    <row r="5771" spans="1:5" x14ac:dyDescent="0.3">
      <c r="A5771" s="3">
        <v>576.9</v>
      </c>
      <c r="B5771" s="3">
        <v>11000.00488</v>
      </c>
      <c r="C5771" s="3" t="s">
        <v>1849</v>
      </c>
      <c r="D5771" s="3">
        <v>5500.0024400000002</v>
      </c>
      <c r="E5771" s="3" t="s">
        <v>1849</v>
      </c>
    </row>
    <row r="5772" spans="1:5" x14ac:dyDescent="0.3">
      <c r="A5772" s="3">
        <v>577</v>
      </c>
      <c r="B5772" s="3">
        <v>11000.00488</v>
      </c>
      <c r="C5772" s="3" t="s">
        <v>1849</v>
      </c>
      <c r="D5772" s="3">
        <v>5500.0024400000002</v>
      </c>
      <c r="E5772" s="3" t="s">
        <v>1849</v>
      </c>
    </row>
    <row r="5773" spans="1:5" x14ac:dyDescent="0.3">
      <c r="A5773" s="3">
        <v>577.1</v>
      </c>
      <c r="B5773" s="3">
        <v>11000.00488</v>
      </c>
      <c r="C5773" s="3" t="s">
        <v>1849</v>
      </c>
      <c r="D5773" s="3">
        <v>5500.0024400000002</v>
      </c>
      <c r="E5773" s="3" t="s">
        <v>1849</v>
      </c>
    </row>
    <row r="5774" spans="1:5" x14ac:dyDescent="0.3">
      <c r="A5774" s="3">
        <v>577.20000000000005</v>
      </c>
      <c r="B5774" s="3">
        <v>11000.00488</v>
      </c>
      <c r="C5774" s="3" t="s">
        <v>1849</v>
      </c>
      <c r="D5774" s="3">
        <v>5500.0024400000002</v>
      </c>
      <c r="E5774" s="3" t="s">
        <v>1849</v>
      </c>
    </row>
    <row r="5775" spans="1:5" x14ac:dyDescent="0.3">
      <c r="A5775" s="3">
        <v>577.29999999999995</v>
      </c>
      <c r="B5775" s="3">
        <v>11000.00488</v>
      </c>
      <c r="C5775" s="3" t="s">
        <v>1849</v>
      </c>
      <c r="D5775" s="3">
        <v>5500.0024400000002</v>
      </c>
      <c r="E5775" s="3" t="s">
        <v>1849</v>
      </c>
    </row>
    <row r="5776" spans="1:5" x14ac:dyDescent="0.3">
      <c r="A5776" s="3">
        <v>577.4</v>
      </c>
      <c r="B5776" s="3">
        <v>11000.00488</v>
      </c>
      <c r="C5776" s="3" t="s">
        <v>1849</v>
      </c>
      <c r="D5776" s="3">
        <v>5500.0024400000002</v>
      </c>
      <c r="E5776" s="3" t="s">
        <v>1849</v>
      </c>
    </row>
    <row r="5777" spans="1:5" x14ac:dyDescent="0.3">
      <c r="A5777" s="3">
        <v>577.5</v>
      </c>
      <c r="B5777" s="3">
        <v>11000.00488</v>
      </c>
      <c r="C5777" s="3" t="s">
        <v>1849</v>
      </c>
      <c r="D5777" s="3">
        <v>5500.0024400000002</v>
      </c>
      <c r="E5777" s="3" t="s">
        <v>1849</v>
      </c>
    </row>
    <row r="5778" spans="1:5" x14ac:dyDescent="0.3">
      <c r="A5778" s="3">
        <v>577.6</v>
      </c>
      <c r="B5778" s="3">
        <v>11000.00488</v>
      </c>
      <c r="C5778" s="3" t="s">
        <v>1849</v>
      </c>
      <c r="D5778" s="3">
        <v>5500.0024400000002</v>
      </c>
      <c r="E5778" s="3" t="s">
        <v>1849</v>
      </c>
    </row>
    <row r="5779" spans="1:5" x14ac:dyDescent="0.3">
      <c r="A5779" s="3">
        <v>577.70000000000005</v>
      </c>
      <c r="B5779" s="3">
        <v>11000.00488</v>
      </c>
      <c r="C5779" s="3" t="s">
        <v>1849</v>
      </c>
      <c r="D5779" s="3">
        <v>5500.0024400000002</v>
      </c>
      <c r="E5779" s="3" t="s">
        <v>1849</v>
      </c>
    </row>
    <row r="5780" spans="1:5" x14ac:dyDescent="0.3">
      <c r="A5780" s="3">
        <v>577.79999999999995</v>
      </c>
      <c r="B5780" s="3">
        <v>11000.00488</v>
      </c>
      <c r="C5780" s="3" t="s">
        <v>1849</v>
      </c>
      <c r="D5780" s="3">
        <v>5500.0024400000002</v>
      </c>
      <c r="E5780" s="3" t="s">
        <v>1849</v>
      </c>
    </row>
    <row r="5781" spans="1:5" x14ac:dyDescent="0.3">
      <c r="A5781" s="3">
        <v>577.9</v>
      </c>
      <c r="B5781" s="3">
        <v>11000.00488</v>
      </c>
      <c r="C5781" s="3" t="s">
        <v>1849</v>
      </c>
      <c r="D5781" s="3">
        <v>5500.0024400000002</v>
      </c>
      <c r="E5781" s="3" t="s">
        <v>1849</v>
      </c>
    </row>
    <row r="5782" spans="1:5" x14ac:dyDescent="0.3">
      <c r="A5782" s="3">
        <v>578</v>
      </c>
      <c r="B5782" s="3">
        <v>11000.00488</v>
      </c>
      <c r="C5782" s="3" t="s">
        <v>1849</v>
      </c>
      <c r="D5782" s="3">
        <v>5500.0024400000002</v>
      </c>
      <c r="E5782" s="3" t="s">
        <v>1849</v>
      </c>
    </row>
    <row r="5783" spans="1:5" x14ac:dyDescent="0.3">
      <c r="A5783" s="3">
        <v>578.1</v>
      </c>
      <c r="B5783" s="3">
        <v>11000.00488</v>
      </c>
      <c r="C5783" s="3" t="s">
        <v>1849</v>
      </c>
      <c r="D5783" s="3">
        <v>5500.0024400000002</v>
      </c>
      <c r="E5783" s="3" t="s">
        <v>1849</v>
      </c>
    </row>
    <row r="5784" spans="1:5" x14ac:dyDescent="0.3">
      <c r="A5784" s="3">
        <v>578.20000000000005</v>
      </c>
      <c r="B5784" s="3">
        <v>11000.00488</v>
      </c>
      <c r="C5784" s="3" t="s">
        <v>1849</v>
      </c>
      <c r="D5784" s="3">
        <v>5500.0024400000002</v>
      </c>
      <c r="E5784" s="3" t="s">
        <v>1849</v>
      </c>
    </row>
    <row r="5785" spans="1:5" x14ac:dyDescent="0.3">
      <c r="A5785" s="3">
        <v>578.29999999999995</v>
      </c>
      <c r="B5785" s="3">
        <v>11000.00488</v>
      </c>
      <c r="C5785" s="3" t="s">
        <v>1849</v>
      </c>
      <c r="D5785" s="3">
        <v>5500.0024400000002</v>
      </c>
      <c r="E5785" s="3" t="s">
        <v>1849</v>
      </c>
    </row>
    <row r="5786" spans="1:5" x14ac:dyDescent="0.3">
      <c r="A5786" s="3">
        <v>578.43600000000004</v>
      </c>
      <c r="B5786" s="3">
        <v>11000.00488</v>
      </c>
      <c r="C5786" s="3" t="s">
        <v>1849</v>
      </c>
      <c r="D5786" s="3">
        <v>5500.0024400000002</v>
      </c>
      <c r="E5786" s="3" t="s">
        <v>1849</v>
      </c>
    </row>
    <row r="5787" spans="1:5" x14ac:dyDescent="0.3">
      <c r="A5787" s="3">
        <v>578.5</v>
      </c>
      <c r="B5787" s="3">
        <v>11000.00488</v>
      </c>
      <c r="C5787" s="3" t="s">
        <v>1849</v>
      </c>
      <c r="D5787" s="3">
        <v>5500.0024400000002</v>
      </c>
      <c r="E5787" s="3" t="s">
        <v>1849</v>
      </c>
    </row>
    <row r="5788" spans="1:5" x14ac:dyDescent="0.3">
      <c r="A5788" s="3">
        <v>578.6</v>
      </c>
      <c r="B5788" s="3">
        <v>11000.00488</v>
      </c>
      <c r="C5788" s="3" t="s">
        <v>1849</v>
      </c>
      <c r="D5788" s="3">
        <v>5500.0024400000002</v>
      </c>
      <c r="E5788" s="3" t="s">
        <v>1849</v>
      </c>
    </row>
    <row r="5789" spans="1:5" x14ac:dyDescent="0.3">
      <c r="A5789" s="3">
        <v>578.70000000000005</v>
      </c>
      <c r="B5789" s="3">
        <v>11000.00488</v>
      </c>
      <c r="C5789" s="3" t="s">
        <v>1849</v>
      </c>
      <c r="D5789" s="3">
        <v>5500.0024400000002</v>
      </c>
      <c r="E5789" s="3" t="s">
        <v>1849</v>
      </c>
    </row>
    <row r="5790" spans="1:5" x14ac:dyDescent="0.3">
      <c r="A5790" s="3">
        <v>578.79999999999995</v>
      </c>
      <c r="B5790" s="3">
        <v>11000.00488</v>
      </c>
      <c r="C5790" s="3" t="s">
        <v>1849</v>
      </c>
      <c r="D5790" s="3">
        <v>5500.0024400000002</v>
      </c>
      <c r="E5790" s="3" t="s">
        <v>1849</v>
      </c>
    </row>
    <row r="5791" spans="1:5" x14ac:dyDescent="0.3">
      <c r="A5791" s="3">
        <v>578.91899999999998</v>
      </c>
      <c r="B5791" s="3">
        <v>11000.00488</v>
      </c>
      <c r="C5791" s="3" t="s">
        <v>1849</v>
      </c>
      <c r="D5791" s="3">
        <v>5500.0024400000002</v>
      </c>
      <c r="E5791" s="3" t="s">
        <v>1849</v>
      </c>
    </row>
    <row r="5792" spans="1:5" x14ac:dyDescent="0.3">
      <c r="A5792" s="3">
        <v>579.02800000000002</v>
      </c>
      <c r="B5792" s="3">
        <v>11000.00488</v>
      </c>
      <c r="C5792" s="3" t="s">
        <v>1849</v>
      </c>
      <c r="D5792" s="3">
        <v>5500.0024400000002</v>
      </c>
      <c r="E5792" s="3" t="s">
        <v>1849</v>
      </c>
    </row>
    <row r="5793" spans="1:5" x14ac:dyDescent="0.3">
      <c r="A5793" s="3">
        <v>579.1</v>
      </c>
      <c r="B5793" s="3">
        <v>11000.00488</v>
      </c>
      <c r="C5793" s="3" t="s">
        <v>1849</v>
      </c>
      <c r="D5793" s="3">
        <v>5500.0024400000002</v>
      </c>
      <c r="E5793" s="3" t="s">
        <v>1849</v>
      </c>
    </row>
    <row r="5794" spans="1:5" x14ac:dyDescent="0.3">
      <c r="A5794" s="3">
        <v>579.20000000000005</v>
      </c>
      <c r="B5794" s="3">
        <v>11000.00488</v>
      </c>
      <c r="C5794" s="3" t="s">
        <v>1849</v>
      </c>
      <c r="D5794" s="3">
        <v>5500.0024400000002</v>
      </c>
      <c r="E5794" s="3" t="s">
        <v>1849</v>
      </c>
    </row>
    <row r="5795" spans="1:5" x14ac:dyDescent="0.3">
      <c r="A5795" s="3">
        <v>579.29999999999995</v>
      </c>
      <c r="B5795" s="3">
        <v>11000.00488</v>
      </c>
      <c r="C5795" s="3" t="s">
        <v>1849</v>
      </c>
      <c r="D5795" s="3">
        <v>5500.0024400000002</v>
      </c>
      <c r="E5795" s="3" t="s">
        <v>1849</v>
      </c>
    </row>
    <row r="5796" spans="1:5" x14ac:dyDescent="0.3">
      <c r="A5796" s="3">
        <v>579.4</v>
      </c>
      <c r="B5796" s="3">
        <v>11000.00488</v>
      </c>
      <c r="C5796" s="3" t="s">
        <v>1849</v>
      </c>
      <c r="D5796" s="3">
        <v>5500.0024400000002</v>
      </c>
      <c r="E5796" s="3" t="s">
        <v>1849</v>
      </c>
    </row>
    <row r="5797" spans="1:5" x14ac:dyDescent="0.3">
      <c r="A5797" s="3">
        <v>579.5</v>
      </c>
      <c r="B5797" s="3">
        <v>11000.00488</v>
      </c>
      <c r="C5797" s="3" t="s">
        <v>1849</v>
      </c>
      <c r="D5797" s="3">
        <v>5500.0024400000002</v>
      </c>
      <c r="E5797" s="3" t="s">
        <v>1849</v>
      </c>
    </row>
    <row r="5798" spans="1:5" x14ac:dyDescent="0.3">
      <c r="A5798" s="3">
        <v>579.6</v>
      </c>
      <c r="B5798" s="3">
        <v>11000.00488</v>
      </c>
      <c r="C5798" s="3" t="s">
        <v>1849</v>
      </c>
      <c r="D5798" s="3">
        <v>5500.0024400000002</v>
      </c>
      <c r="E5798" s="3" t="s">
        <v>1849</v>
      </c>
    </row>
    <row r="5799" spans="1:5" x14ac:dyDescent="0.3">
      <c r="A5799" s="3">
        <v>579.70000000000005</v>
      </c>
      <c r="B5799" s="3">
        <v>11000.00488</v>
      </c>
      <c r="C5799" s="3" t="s">
        <v>1849</v>
      </c>
      <c r="D5799" s="3">
        <v>5500.0024400000002</v>
      </c>
      <c r="E5799" s="3" t="s">
        <v>1849</v>
      </c>
    </row>
    <row r="5800" spans="1:5" x14ac:dyDescent="0.3">
      <c r="A5800" s="3">
        <v>579.79999999999995</v>
      </c>
      <c r="B5800" s="3">
        <v>11000.00488</v>
      </c>
      <c r="C5800" s="3" t="s">
        <v>1849</v>
      </c>
      <c r="D5800" s="3">
        <v>5500.0024400000002</v>
      </c>
      <c r="E5800" s="3" t="s">
        <v>1849</v>
      </c>
    </row>
    <row r="5801" spans="1:5" x14ac:dyDescent="0.3">
      <c r="A5801" s="3">
        <v>579.9</v>
      </c>
      <c r="B5801" s="3">
        <v>11000.00488</v>
      </c>
      <c r="C5801" s="3" t="s">
        <v>1849</v>
      </c>
      <c r="D5801" s="3">
        <v>5500.0024400000002</v>
      </c>
      <c r="E5801" s="3" t="s">
        <v>1849</v>
      </c>
    </row>
    <row r="5802" spans="1:5" x14ac:dyDescent="0.3">
      <c r="A5802" s="3">
        <v>580</v>
      </c>
      <c r="B5802" s="3">
        <v>11000.00488</v>
      </c>
      <c r="C5802" s="3" t="s">
        <v>1849</v>
      </c>
      <c r="D5802" s="3">
        <v>5500.0024400000002</v>
      </c>
      <c r="E5802" s="3" t="s">
        <v>1849</v>
      </c>
    </row>
    <row r="5803" spans="1:5" x14ac:dyDescent="0.3">
      <c r="A5803" s="3">
        <v>580.1</v>
      </c>
      <c r="B5803" s="3">
        <v>11000.00488</v>
      </c>
      <c r="C5803" s="3" t="s">
        <v>1849</v>
      </c>
      <c r="D5803" s="3">
        <v>5500.0024400000002</v>
      </c>
      <c r="E5803" s="3" t="s">
        <v>1849</v>
      </c>
    </row>
    <row r="5804" spans="1:5" x14ac:dyDescent="0.3">
      <c r="A5804" s="3">
        <v>580.20000000000005</v>
      </c>
      <c r="B5804" s="3">
        <v>11000.00488</v>
      </c>
      <c r="C5804" s="3" t="s">
        <v>1849</v>
      </c>
      <c r="D5804" s="3">
        <v>5500.0024400000002</v>
      </c>
      <c r="E5804" s="3" t="s">
        <v>1849</v>
      </c>
    </row>
    <row r="5805" spans="1:5" x14ac:dyDescent="0.3">
      <c r="A5805" s="3">
        <v>580.29999999999995</v>
      </c>
      <c r="B5805" s="3">
        <v>11000.00488</v>
      </c>
      <c r="C5805" s="3" t="s">
        <v>1849</v>
      </c>
      <c r="D5805" s="3">
        <v>5500.0024400000002</v>
      </c>
      <c r="E5805" s="3" t="s">
        <v>1849</v>
      </c>
    </row>
    <row r="5806" spans="1:5" x14ac:dyDescent="0.3">
      <c r="A5806" s="3">
        <v>580.4</v>
      </c>
      <c r="B5806" s="3">
        <v>11000.00488</v>
      </c>
      <c r="C5806" s="3" t="s">
        <v>1849</v>
      </c>
      <c r="D5806" s="3">
        <v>5500.0024400000002</v>
      </c>
      <c r="E5806" s="3" t="s">
        <v>1849</v>
      </c>
    </row>
    <row r="5807" spans="1:5" x14ac:dyDescent="0.3">
      <c r="A5807" s="3">
        <v>580.5</v>
      </c>
      <c r="B5807" s="3">
        <v>11000.00488</v>
      </c>
      <c r="C5807" s="3" t="s">
        <v>1849</v>
      </c>
      <c r="D5807" s="3">
        <v>5500.0024400000002</v>
      </c>
      <c r="E5807" s="3" t="s">
        <v>1849</v>
      </c>
    </row>
    <row r="5808" spans="1:5" x14ac:dyDescent="0.3">
      <c r="A5808" s="3">
        <v>580.6</v>
      </c>
      <c r="B5808" s="3">
        <v>11000.00488</v>
      </c>
      <c r="C5808" s="3" t="s">
        <v>1849</v>
      </c>
      <c r="D5808" s="3">
        <v>5500.0024400000002</v>
      </c>
      <c r="E5808" s="3" t="s">
        <v>1849</v>
      </c>
    </row>
    <row r="5809" spans="1:5" x14ac:dyDescent="0.3">
      <c r="A5809" s="3">
        <v>580.70100000000002</v>
      </c>
      <c r="B5809" s="3">
        <v>11000.00488</v>
      </c>
      <c r="C5809" s="3" t="s">
        <v>1849</v>
      </c>
      <c r="D5809" s="3">
        <v>5500.0024400000002</v>
      </c>
      <c r="E5809" s="3" t="s">
        <v>1849</v>
      </c>
    </row>
    <row r="5810" spans="1:5" x14ac:dyDescent="0.3">
      <c r="A5810" s="3">
        <v>580.79999999999995</v>
      </c>
      <c r="B5810" s="3">
        <v>11000.00488</v>
      </c>
      <c r="C5810" s="3" t="s">
        <v>1849</v>
      </c>
      <c r="D5810" s="3">
        <v>5500.0024400000002</v>
      </c>
      <c r="E5810" s="3" t="s">
        <v>1849</v>
      </c>
    </row>
    <row r="5811" spans="1:5" x14ac:dyDescent="0.3">
      <c r="A5811" s="3">
        <v>580.9</v>
      </c>
      <c r="B5811" s="3">
        <v>11000.00488</v>
      </c>
      <c r="C5811" s="3" t="s">
        <v>1849</v>
      </c>
      <c r="D5811" s="3">
        <v>5500.0024400000002</v>
      </c>
      <c r="E5811" s="3" t="s">
        <v>1849</v>
      </c>
    </row>
    <row r="5812" spans="1:5" x14ac:dyDescent="0.3">
      <c r="A5812" s="3">
        <v>581</v>
      </c>
      <c r="B5812" s="3">
        <v>11000.00488</v>
      </c>
      <c r="C5812" s="3" t="s">
        <v>1849</v>
      </c>
      <c r="D5812" s="3">
        <v>5500.0024400000002</v>
      </c>
      <c r="E5812" s="3" t="s">
        <v>1849</v>
      </c>
    </row>
    <row r="5813" spans="1:5" x14ac:dyDescent="0.3">
      <c r="A5813" s="3">
        <v>581.1</v>
      </c>
      <c r="B5813" s="3">
        <v>11000.00488</v>
      </c>
      <c r="C5813" s="3" t="s">
        <v>1849</v>
      </c>
      <c r="D5813" s="3">
        <v>5500.0024400000002</v>
      </c>
      <c r="E5813" s="3" t="s">
        <v>1849</v>
      </c>
    </row>
    <row r="5814" spans="1:5" x14ac:dyDescent="0.3">
      <c r="A5814" s="3">
        <v>581.20000000000005</v>
      </c>
      <c r="B5814" s="3">
        <v>11000.00488</v>
      </c>
      <c r="C5814" s="3" t="s">
        <v>1849</v>
      </c>
      <c r="D5814" s="3">
        <v>5500.0024400000002</v>
      </c>
      <c r="E5814" s="3" t="s">
        <v>1849</v>
      </c>
    </row>
    <row r="5815" spans="1:5" x14ac:dyDescent="0.3">
      <c r="A5815" s="3">
        <v>581.29999999999995</v>
      </c>
      <c r="B5815" s="3">
        <v>11000.00488</v>
      </c>
      <c r="C5815" s="3" t="s">
        <v>1849</v>
      </c>
      <c r="D5815" s="3">
        <v>5500.0024400000002</v>
      </c>
      <c r="E5815" s="3" t="s">
        <v>1849</v>
      </c>
    </row>
    <row r="5816" spans="1:5" x14ac:dyDescent="0.3">
      <c r="A5816" s="3">
        <v>581.4</v>
      </c>
      <c r="B5816" s="3">
        <v>11000.00488</v>
      </c>
      <c r="C5816" s="3" t="s">
        <v>1849</v>
      </c>
      <c r="D5816" s="3">
        <v>5500.0024400000002</v>
      </c>
      <c r="E5816" s="3" t="s">
        <v>1849</v>
      </c>
    </row>
    <row r="5817" spans="1:5" x14ac:dyDescent="0.3">
      <c r="A5817" s="3">
        <v>581.5</v>
      </c>
      <c r="B5817" s="3">
        <v>11000.00488</v>
      </c>
      <c r="C5817" s="3" t="s">
        <v>1849</v>
      </c>
      <c r="D5817" s="3">
        <v>5500.0024400000002</v>
      </c>
      <c r="E5817" s="3" t="s">
        <v>1849</v>
      </c>
    </row>
    <row r="5818" spans="1:5" x14ac:dyDescent="0.3">
      <c r="A5818" s="3">
        <v>581.6</v>
      </c>
      <c r="B5818" s="3">
        <v>11000.00488</v>
      </c>
      <c r="C5818" s="3" t="s">
        <v>1849</v>
      </c>
      <c r="D5818" s="3">
        <v>5500.0024400000002</v>
      </c>
      <c r="E5818" s="3" t="s">
        <v>1849</v>
      </c>
    </row>
    <row r="5819" spans="1:5" x14ac:dyDescent="0.3">
      <c r="A5819" s="3">
        <v>581.70000000000005</v>
      </c>
      <c r="B5819" s="3">
        <v>11000.00488</v>
      </c>
      <c r="C5819" s="3" t="s">
        <v>1849</v>
      </c>
      <c r="D5819" s="3">
        <v>5500.0024400000002</v>
      </c>
      <c r="E5819" s="3" t="s">
        <v>1849</v>
      </c>
    </row>
    <row r="5820" spans="1:5" x14ac:dyDescent="0.3">
      <c r="A5820" s="3">
        <v>581.79999999999995</v>
      </c>
      <c r="B5820" s="3">
        <v>11000.00488</v>
      </c>
      <c r="C5820" s="3" t="s">
        <v>1849</v>
      </c>
      <c r="D5820" s="3">
        <v>5500.0024400000002</v>
      </c>
      <c r="E5820" s="3" t="s">
        <v>1849</v>
      </c>
    </row>
    <row r="5821" spans="1:5" x14ac:dyDescent="0.3">
      <c r="A5821" s="3">
        <v>581.93899999999996</v>
      </c>
      <c r="B5821" s="3">
        <v>11000.00488</v>
      </c>
      <c r="C5821" s="3" t="s">
        <v>1849</v>
      </c>
      <c r="D5821" s="3">
        <v>5500.0024400000002</v>
      </c>
      <c r="E5821" s="3" t="s">
        <v>1849</v>
      </c>
    </row>
    <row r="5822" spans="1:5" x14ac:dyDescent="0.3">
      <c r="A5822" s="3">
        <v>582</v>
      </c>
      <c r="B5822" s="3">
        <v>11000.00488</v>
      </c>
      <c r="C5822" s="3" t="s">
        <v>1849</v>
      </c>
      <c r="D5822" s="3">
        <v>5500.0024400000002</v>
      </c>
      <c r="E5822" s="3" t="s">
        <v>1849</v>
      </c>
    </row>
    <row r="5823" spans="1:5" x14ac:dyDescent="0.3">
      <c r="A5823" s="3">
        <v>582.101</v>
      </c>
      <c r="B5823" s="3">
        <v>11000.00488</v>
      </c>
      <c r="C5823" s="3" t="s">
        <v>1849</v>
      </c>
      <c r="D5823" s="3">
        <v>5500.0024400000002</v>
      </c>
      <c r="E5823" s="3" t="s">
        <v>1849</v>
      </c>
    </row>
    <row r="5824" spans="1:5" x14ac:dyDescent="0.3">
      <c r="A5824" s="3">
        <v>582.20000000000005</v>
      </c>
      <c r="B5824" s="3">
        <v>11000.00488</v>
      </c>
      <c r="C5824" s="3" t="s">
        <v>1849</v>
      </c>
      <c r="D5824" s="3">
        <v>5500.0024400000002</v>
      </c>
      <c r="E5824" s="3" t="s">
        <v>1849</v>
      </c>
    </row>
    <row r="5825" spans="1:5" x14ac:dyDescent="0.3">
      <c r="A5825" s="3">
        <v>582.29999999999995</v>
      </c>
      <c r="B5825" s="3">
        <v>11000.00488</v>
      </c>
      <c r="C5825" s="3" t="s">
        <v>1849</v>
      </c>
      <c r="D5825" s="3">
        <v>5500.0024400000002</v>
      </c>
      <c r="E5825" s="3" t="s">
        <v>1849</v>
      </c>
    </row>
    <row r="5826" spans="1:5" x14ac:dyDescent="0.3">
      <c r="A5826" s="3">
        <v>582.4</v>
      </c>
      <c r="B5826" s="3">
        <v>11000.00488</v>
      </c>
      <c r="C5826" s="3" t="s">
        <v>1849</v>
      </c>
      <c r="D5826" s="3">
        <v>5500.0024400000002</v>
      </c>
      <c r="E5826" s="3" t="s">
        <v>1849</v>
      </c>
    </row>
    <row r="5827" spans="1:5" x14ac:dyDescent="0.3">
      <c r="A5827" s="3">
        <v>582.5</v>
      </c>
      <c r="B5827" s="3">
        <v>11000.00488</v>
      </c>
      <c r="C5827" s="3" t="s">
        <v>1849</v>
      </c>
      <c r="D5827" s="3">
        <v>5500.0024400000002</v>
      </c>
      <c r="E5827" s="3" t="s">
        <v>1849</v>
      </c>
    </row>
    <row r="5828" spans="1:5" x14ac:dyDescent="0.3">
      <c r="A5828" s="3">
        <v>582.6</v>
      </c>
      <c r="B5828" s="3">
        <v>11000.00488</v>
      </c>
      <c r="C5828" s="3" t="s">
        <v>1849</v>
      </c>
      <c r="D5828" s="3">
        <v>5500.0024400000002</v>
      </c>
      <c r="E5828" s="3" t="s">
        <v>1849</v>
      </c>
    </row>
    <row r="5829" spans="1:5" x14ac:dyDescent="0.3">
      <c r="A5829" s="3">
        <v>582.70000000000005</v>
      </c>
      <c r="B5829" s="3">
        <v>11000.00488</v>
      </c>
      <c r="C5829" s="3" t="s">
        <v>1849</v>
      </c>
      <c r="D5829" s="3">
        <v>5500.0024400000002</v>
      </c>
      <c r="E5829" s="3" t="s">
        <v>1849</v>
      </c>
    </row>
    <row r="5830" spans="1:5" x14ac:dyDescent="0.3">
      <c r="A5830" s="3">
        <v>582.79999999999995</v>
      </c>
      <c r="B5830" s="3">
        <v>11000.00488</v>
      </c>
      <c r="C5830" s="3" t="s">
        <v>1849</v>
      </c>
      <c r="D5830" s="3">
        <v>5500.0024400000002</v>
      </c>
      <c r="E5830" s="3" t="s">
        <v>1849</v>
      </c>
    </row>
    <row r="5831" spans="1:5" x14ac:dyDescent="0.3">
      <c r="A5831" s="3">
        <v>582.9</v>
      </c>
      <c r="B5831" s="3">
        <v>11000.00488</v>
      </c>
      <c r="C5831" s="3" t="s">
        <v>1849</v>
      </c>
      <c r="D5831" s="3">
        <v>5500.0024400000002</v>
      </c>
      <c r="E5831" s="3" t="s">
        <v>1849</v>
      </c>
    </row>
    <row r="5832" spans="1:5" x14ac:dyDescent="0.3">
      <c r="A5832" s="3">
        <v>583</v>
      </c>
      <c r="B5832" s="3">
        <v>11000.00488</v>
      </c>
      <c r="C5832" s="3" t="s">
        <v>1849</v>
      </c>
      <c r="D5832" s="3">
        <v>5500.0024400000002</v>
      </c>
      <c r="E5832" s="3" t="s">
        <v>1849</v>
      </c>
    </row>
    <row r="5833" spans="1:5" x14ac:dyDescent="0.3">
      <c r="A5833" s="3">
        <v>583.1</v>
      </c>
      <c r="B5833" s="3">
        <v>11000.00488</v>
      </c>
      <c r="C5833" s="3" t="s">
        <v>1849</v>
      </c>
      <c r="D5833" s="3">
        <v>5500.0024400000002</v>
      </c>
      <c r="E5833" s="3" t="s">
        <v>1849</v>
      </c>
    </row>
    <row r="5834" spans="1:5" x14ac:dyDescent="0.3">
      <c r="A5834" s="3">
        <v>583.20000000000005</v>
      </c>
      <c r="B5834" s="3">
        <v>11000.00488</v>
      </c>
      <c r="C5834" s="3" t="s">
        <v>1849</v>
      </c>
      <c r="D5834" s="3">
        <v>5500.0024400000002</v>
      </c>
      <c r="E5834" s="3" t="s">
        <v>1849</v>
      </c>
    </row>
    <row r="5835" spans="1:5" x14ac:dyDescent="0.3">
      <c r="A5835" s="3">
        <v>583.29999999999995</v>
      </c>
      <c r="B5835" s="3">
        <v>11000.00488</v>
      </c>
      <c r="C5835" s="3" t="s">
        <v>1849</v>
      </c>
      <c r="D5835" s="3">
        <v>5500.0024400000002</v>
      </c>
      <c r="E5835" s="3" t="s">
        <v>1849</v>
      </c>
    </row>
    <row r="5836" spans="1:5" x14ac:dyDescent="0.3">
      <c r="A5836" s="3">
        <v>583.4</v>
      </c>
      <c r="B5836" s="3">
        <v>11000.00488</v>
      </c>
      <c r="C5836" s="3" t="s">
        <v>1849</v>
      </c>
      <c r="D5836" s="3">
        <v>5500.0024400000002</v>
      </c>
      <c r="E5836" s="3" t="s">
        <v>1849</v>
      </c>
    </row>
    <row r="5837" spans="1:5" x14ac:dyDescent="0.3">
      <c r="A5837" s="3">
        <v>583.5</v>
      </c>
      <c r="B5837" s="3">
        <v>11000.00488</v>
      </c>
      <c r="C5837" s="3" t="s">
        <v>1849</v>
      </c>
      <c r="D5837" s="3">
        <v>5500.0024400000002</v>
      </c>
      <c r="E5837" s="3" t="s">
        <v>1849</v>
      </c>
    </row>
    <row r="5838" spans="1:5" x14ac:dyDescent="0.3">
      <c r="A5838" s="3">
        <v>583.6</v>
      </c>
      <c r="B5838" s="3">
        <v>11000.00488</v>
      </c>
      <c r="C5838" s="3" t="s">
        <v>1849</v>
      </c>
      <c r="D5838" s="3">
        <v>5500.0024400000002</v>
      </c>
      <c r="E5838" s="3" t="s">
        <v>1849</v>
      </c>
    </row>
    <row r="5839" spans="1:5" x14ac:dyDescent="0.3">
      <c r="A5839" s="3">
        <v>583.70000000000005</v>
      </c>
      <c r="B5839" s="3">
        <v>11000.00488</v>
      </c>
      <c r="C5839" s="3" t="s">
        <v>1849</v>
      </c>
      <c r="D5839" s="3">
        <v>5500.0024400000002</v>
      </c>
      <c r="E5839" s="3" t="s">
        <v>1849</v>
      </c>
    </row>
    <row r="5840" spans="1:5" x14ac:dyDescent="0.3">
      <c r="A5840" s="3">
        <v>583.79999999999995</v>
      </c>
      <c r="B5840" s="3">
        <v>11000.00488</v>
      </c>
      <c r="C5840" s="3" t="s">
        <v>1849</v>
      </c>
      <c r="D5840" s="3">
        <v>5500.0024400000002</v>
      </c>
      <c r="E5840" s="3" t="s">
        <v>1849</v>
      </c>
    </row>
    <row r="5841" spans="1:5" x14ac:dyDescent="0.3">
      <c r="A5841" s="3">
        <v>583.9</v>
      </c>
      <c r="B5841" s="3">
        <v>11000.00488</v>
      </c>
      <c r="C5841" s="3" t="s">
        <v>1849</v>
      </c>
      <c r="D5841" s="3">
        <v>5500.0024400000002</v>
      </c>
      <c r="E5841" s="3" t="s">
        <v>1849</v>
      </c>
    </row>
    <row r="5842" spans="1:5" x14ac:dyDescent="0.3">
      <c r="A5842" s="3">
        <v>584</v>
      </c>
      <c r="B5842" s="3">
        <v>11000.00488</v>
      </c>
      <c r="C5842" s="3" t="s">
        <v>1849</v>
      </c>
      <c r="D5842" s="3">
        <v>5500.0024400000002</v>
      </c>
      <c r="E5842" s="3" t="s">
        <v>1849</v>
      </c>
    </row>
    <row r="5843" spans="1:5" x14ac:dyDescent="0.3">
      <c r="A5843" s="3">
        <v>584.11099999999999</v>
      </c>
      <c r="B5843" s="3">
        <v>11000.00488</v>
      </c>
      <c r="C5843" s="3" t="s">
        <v>1849</v>
      </c>
      <c r="D5843" s="3">
        <v>5500.0024400000002</v>
      </c>
      <c r="E5843" s="3" t="s">
        <v>1849</v>
      </c>
    </row>
    <row r="5844" spans="1:5" x14ac:dyDescent="0.3">
      <c r="A5844" s="3">
        <v>584.20000000000005</v>
      </c>
      <c r="B5844" s="3">
        <v>11000.00488</v>
      </c>
      <c r="C5844" s="3" t="s">
        <v>1849</v>
      </c>
      <c r="D5844" s="3">
        <v>5500.0024400000002</v>
      </c>
      <c r="E5844" s="3" t="s">
        <v>1849</v>
      </c>
    </row>
    <row r="5845" spans="1:5" x14ac:dyDescent="0.3">
      <c r="A5845" s="3">
        <v>584.29999999999995</v>
      </c>
      <c r="B5845" s="3">
        <v>11000.00488</v>
      </c>
      <c r="C5845" s="3" t="s">
        <v>1849</v>
      </c>
      <c r="D5845" s="3">
        <v>5500.0024400000002</v>
      </c>
      <c r="E5845" s="3" t="s">
        <v>1849</v>
      </c>
    </row>
    <row r="5846" spans="1:5" x14ac:dyDescent="0.3">
      <c r="A5846" s="3">
        <v>584.4</v>
      </c>
      <c r="B5846" s="3">
        <v>11000.00488</v>
      </c>
      <c r="C5846" s="3" t="s">
        <v>1849</v>
      </c>
      <c r="D5846" s="3">
        <v>5500.0024400000002</v>
      </c>
      <c r="E5846" s="3" t="s">
        <v>1849</v>
      </c>
    </row>
    <row r="5847" spans="1:5" x14ac:dyDescent="0.3">
      <c r="A5847" s="3">
        <v>584.5</v>
      </c>
      <c r="B5847" s="3">
        <v>11000.00488</v>
      </c>
      <c r="C5847" s="3" t="s">
        <v>1849</v>
      </c>
      <c r="D5847" s="3">
        <v>5500.0024400000002</v>
      </c>
      <c r="E5847" s="3" t="s">
        <v>1849</v>
      </c>
    </row>
    <row r="5848" spans="1:5" x14ac:dyDescent="0.3">
      <c r="A5848" s="3">
        <v>584.6</v>
      </c>
      <c r="B5848" s="3">
        <v>11000.00488</v>
      </c>
      <c r="C5848" s="3" t="s">
        <v>1849</v>
      </c>
      <c r="D5848" s="3">
        <v>5500.0024400000002</v>
      </c>
      <c r="E5848" s="3" t="s">
        <v>1849</v>
      </c>
    </row>
    <row r="5849" spans="1:5" x14ac:dyDescent="0.3">
      <c r="A5849" s="3">
        <v>584.70000000000005</v>
      </c>
      <c r="B5849" s="3">
        <v>11000.00488</v>
      </c>
      <c r="C5849" s="3" t="s">
        <v>1849</v>
      </c>
      <c r="D5849" s="3">
        <v>5500.0024400000002</v>
      </c>
      <c r="E5849" s="3" t="s">
        <v>1849</v>
      </c>
    </row>
    <row r="5850" spans="1:5" x14ac:dyDescent="0.3">
      <c r="A5850" s="3">
        <v>584.79999999999995</v>
      </c>
      <c r="B5850" s="3">
        <v>11000.00488</v>
      </c>
      <c r="C5850" s="3" t="s">
        <v>1849</v>
      </c>
      <c r="D5850" s="3">
        <v>5500.0024400000002</v>
      </c>
      <c r="E5850" s="3" t="s">
        <v>1849</v>
      </c>
    </row>
    <row r="5851" spans="1:5" x14ac:dyDescent="0.3">
      <c r="A5851" s="3">
        <v>584.9</v>
      </c>
      <c r="B5851" s="3">
        <v>11000.00488</v>
      </c>
      <c r="C5851" s="3" t="s">
        <v>1849</v>
      </c>
      <c r="D5851" s="3">
        <v>5500.0024400000002</v>
      </c>
      <c r="E5851" s="3" t="s">
        <v>1849</v>
      </c>
    </row>
    <row r="5852" spans="1:5" x14ac:dyDescent="0.3">
      <c r="A5852" s="3">
        <v>585</v>
      </c>
      <c r="B5852" s="3">
        <v>11000.00488</v>
      </c>
      <c r="C5852" s="3" t="s">
        <v>1849</v>
      </c>
      <c r="D5852" s="3">
        <v>5500.0024400000002</v>
      </c>
      <c r="E5852" s="3" t="s">
        <v>1849</v>
      </c>
    </row>
    <row r="5853" spans="1:5" x14ac:dyDescent="0.3">
      <c r="A5853" s="3">
        <v>585.1</v>
      </c>
      <c r="B5853" s="3">
        <v>11000.00488</v>
      </c>
      <c r="C5853" s="3" t="s">
        <v>1849</v>
      </c>
      <c r="D5853" s="3">
        <v>5500.0024400000002</v>
      </c>
      <c r="E5853" s="3" t="s">
        <v>1849</v>
      </c>
    </row>
    <row r="5854" spans="1:5" x14ac:dyDescent="0.3">
      <c r="A5854" s="3">
        <v>585.20000000000005</v>
      </c>
      <c r="B5854" s="3">
        <v>11000.00488</v>
      </c>
      <c r="C5854" s="3" t="s">
        <v>1849</v>
      </c>
      <c r="D5854" s="3">
        <v>5500.0024400000002</v>
      </c>
      <c r="E5854" s="3" t="s">
        <v>1849</v>
      </c>
    </row>
    <row r="5855" spans="1:5" x14ac:dyDescent="0.3">
      <c r="A5855" s="3">
        <v>585.30799999999999</v>
      </c>
      <c r="B5855" s="3">
        <v>11000.00488</v>
      </c>
      <c r="C5855" s="3" t="s">
        <v>1849</v>
      </c>
      <c r="D5855" s="3">
        <v>5500.0024400000002</v>
      </c>
      <c r="E5855" s="3" t="s">
        <v>1849</v>
      </c>
    </row>
    <row r="5856" spans="1:5" x14ac:dyDescent="0.3">
      <c r="A5856" s="3">
        <v>585.4</v>
      </c>
      <c r="B5856" s="3">
        <v>11000.00488</v>
      </c>
      <c r="C5856" s="3" t="s">
        <v>1849</v>
      </c>
      <c r="D5856" s="3">
        <v>5500.0024400000002</v>
      </c>
      <c r="E5856" s="3" t="s">
        <v>1849</v>
      </c>
    </row>
    <row r="5857" spans="1:5" x14ac:dyDescent="0.3">
      <c r="A5857" s="3">
        <v>585.50099999999998</v>
      </c>
      <c r="B5857" s="3">
        <v>11000.00488</v>
      </c>
      <c r="C5857" s="3" t="s">
        <v>1849</v>
      </c>
      <c r="D5857" s="3">
        <v>5500.0024400000002</v>
      </c>
      <c r="E5857" s="3" t="s">
        <v>1849</v>
      </c>
    </row>
    <row r="5858" spans="1:5" x14ac:dyDescent="0.3">
      <c r="A5858" s="3">
        <v>585.601</v>
      </c>
      <c r="B5858" s="3">
        <v>11000.00488</v>
      </c>
      <c r="C5858" s="3" t="s">
        <v>1849</v>
      </c>
      <c r="D5858" s="3">
        <v>5500.0024400000002</v>
      </c>
      <c r="E5858" s="3" t="s">
        <v>1849</v>
      </c>
    </row>
    <row r="5859" spans="1:5" x14ac:dyDescent="0.3">
      <c r="A5859" s="3">
        <v>585.70100000000002</v>
      </c>
      <c r="B5859" s="3">
        <v>11000.00488</v>
      </c>
      <c r="C5859" s="3" t="s">
        <v>1849</v>
      </c>
      <c r="D5859" s="3">
        <v>5500.0024400000002</v>
      </c>
      <c r="E5859" s="3" t="s">
        <v>1849</v>
      </c>
    </row>
    <row r="5860" spans="1:5" x14ac:dyDescent="0.3">
      <c r="A5860" s="3">
        <v>585.80100000000004</v>
      </c>
      <c r="B5860" s="3">
        <v>11000.00488</v>
      </c>
      <c r="C5860" s="3" t="s">
        <v>1849</v>
      </c>
      <c r="D5860" s="3">
        <v>5500.0024400000002</v>
      </c>
      <c r="E5860" s="3" t="s">
        <v>1849</v>
      </c>
    </row>
    <row r="5861" spans="1:5" x14ac:dyDescent="0.3">
      <c r="A5861" s="3">
        <v>586.04700000000003</v>
      </c>
      <c r="B5861" s="3">
        <v>11000.00488</v>
      </c>
      <c r="C5861" s="3" t="s">
        <v>1849</v>
      </c>
      <c r="D5861" s="3">
        <v>5500.0024400000002</v>
      </c>
      <c r="E5861" s="3" t="s">
        <v>1849</v>
      </c>
    </row>
    <row r="5862" spans="1:5" x14ac:dyDescent="0.3">
      <c r="A5862" s="3">
        <v>586.048</v>
      </c>
      <c r="B5862" s="3">
        <v>11000.00488</v>
      </c>
      <c r="C5862" s="3" t="s">
        <v>1849</v>
      </c>
      <c r="D5862" s="3">
        <v>5500.0024400000002</v>
      </c>
      <c r="E5862" s="3" t="s">
        <v>1849</v>
      </c>
    </row>
    <row r="5863" spans="1:5" x14ac:dyDescent="0.3">
      <c r="A5863" s="3">
        <v>586.1</v>
      </c>
      <c r="B5863" s="3">
        <v>11000.00488</v>
      </c>
      <c r="C5863" s="3" t="s">
        <v>1849</v>
      </c>
      <c r="D5863" s="3">
        <v>5500.0024400000002</v>
      </c>
      <c r="E5863" s="3" t="s">
        <v>1849</v>
      </c>
    </row>
    <row r="5864" spans="1:5" x14ac:dyDescent="0.3">
      <c r="A5864" s="3">
        <v>586.20000000000005</v>
      </c>
      <c r="B5864" s="3">
        <v>11000.00488</v>
      </c>
      <c r="C5864" s="3" t="s">
        <v>1849</v>
      </c>
      <c r="D5864" s="3">
        <v>5500.0024400000002</v>
      </c>
      <c r="E5864" s="3" t="s">
        <v>1849</v>
      </c>
    </row>
    <row r="5865" spans="1:5" x14ac:dyDescent="0.3">
      <c r="A5865" s="3">
        <v>586.29999999999995</v>
      </c>
      <c r="B5865" s="3">
        <v>11000.00488</v>
      </c>
      <c r="C5865" s="3" t="s">
        <v>1849</v>
      </c>
      <c r="D5865" s="3">
        <v>5500.0024400000002</v>
      </c>
      <c r="E5865" s="3" t="s">
        <v>1849</v>
      </c>
    </row>
    <row r="5866" spans="1:5" x14ac:dyDescent="0.3">
      <c r="A5866" s="3">
        <v>586.4</v>
      </c>
      <c r="B5866" s="3">
        <v>11000.00488</v>
      </c>
      <c r="C5866" s="3" t="s">
        <v>1849</v>
      </c>
      <c r="D5866" s="3">
        <v>5500.0024400000002</v>
      </c>
      <c r="E5866" s="3" t="s">
        <v>1849</v>
      </c>
    </row>
    <row r="5867" spans="1:5" x14ac:dyDescent="0.3">
      <c r="A5867" s="3">
        <v>586.54</v>
      </c>
      <c r="B5867" s="3">
        <v>11000.00488</v>
      </c>
      <c r="C5867" s="3" t="s">
        <v>1849</v>
      </c>
      <c r="D5867" s="3">
        <v>5500.0024400000002</v>
      </c>
      <c r="E5867" s="3" t="s">
        <v>1849</v>
      </c>
    </row>
    <row r="5868" spans="1:5" x14ac:dyDescent="0.3">
      <c r="A5868" s="3">
        <v>586.63300000000004</v>
      </c>
      <c r="B5868" s="3">
        <v>11000.00488</v>
      </c>
      <c r="C5868" s="3" t="s">
        <v>1849</v>
      </c>
      <c r="D5868" s="3">
        <v>5500.0024400000002</v>
      </c>
      <c r="E5868" s="3" t="s">
        <v>1849</v>
      </c>
    </row>
    <row r="5869" spans="1:5" x14ac:dyDescent="0.3">
      <c r="A5869" s="3">
        <v>586.70000000000005</v>
      </c>
      <c r="B5869" s="3">
        <v>11000.00488</v>
      </c>
      <c r="C5869" s="3" t="s">
        <v>1849</v>
      </c>
      <c r="D5869" s="3">
        <v>5500.0024400000002</v>
      </c>
      <c r="E5869" s="3" t="s">
        <v>1849</v>
      </c>
    </row>
    <row r="5870" spans="1:5" x14ac:dyDescent="0.3">
      <c r="A5870" s="3">
        <v>586.79999999999995</v>
      </c>
      <c r="B5870" s="3">
        <v>11000.00488</v>
      </c>
      <c r="C5870" s="3" t="s">
        <v>1849</v>
      </c>
      <c r="D5870" s="3">
        <v>5500.0024400000002</v>
      </c>
      <c r="E5870" s="3" t="s">
        <v>1849</v>
      </c>
    </row>
    <row r="5871" spans="1:5" x14ac:dyDescent="0.3">
      <c r="A5871" s="3">
        <v>586.9</v>
      </c>
      <c r="B5871" s="3">
        <v>11000.00488</v>
      </c>
      <c r="C5871" s="3" t="s">
        <v>1849</v>
      </c>
      <c r="D5871" s="3">
        <v>5500.0024400000002</v>
      </c>
      <c r="E5871" s="3" t="s">
        <v>1849</v>
      </c>
    </row>
    <row r="5872" spans="1:5" x14ac:dyDescent="0.3">
      <c r="A5872" s="3">
        <v>587</v>
      </c>
      <c r="B5872" s="3">
        <v>11000.00488</v>
      </c>
      <c r="C5872" s="3" t="s">
        <v>1849</v>
      </c>
      <c r="D5872" s="3">
        <v>5500.0024400000002</v>
      </c>
      <c r="E5872" s="3" t="s">
        <v>1849</v>
      </c>
    </row>
    <row r="5873" spans="1:5" x14ac:dyDescent="0.3">
      <c r="A5873" s="3">
        <v>587.1</v>
      </c>
      <c r="B5873" s="3">
        <v>11000.00488</v>
      </c>
      <c r="C5873" s="3" t="s">
        <v>1849</v>
      </c>
      <c r="D5873" s="3">
        <v>5500.0024400000002</v>
      </c>
      <c r="E5873" s="3" t="s">
        <v>1849</v>
      </c>
    </row>
    <row r="5874" spans="1:5" x14ac:dyDescent="0.3">
      <c r="A5874" s="3">
        <v>587.20000000000005</v>
      </c>
      <c r="B5874" s="3">
        <v>11000.00488</v>
      </c>
      <c r="C5874" s="3" t="s">
        <v>1849</v>
      </c>
      <c r="D5874" s="3">
        <v>5500.0024400000002</v>
      </c>
      <c r="E5874" s="3" t="s">
        <v>1849</v>
      </c>
    </row>
    <row r="5875" spans="1:5" x14ac:dyDescent="0.3">
      <c r="A5875" s="3">
        <v>587.29999999999995</v>
      </c>
      <c r="B5875" s="3">
        <v>11000.00488</v>
      </c>
      <c r="C5875" s="3" t="s">
        <v>1849</v>
      </c>
      <c r="D5875" s="3">
        <v>5500.0024400000002</v>
      </c>
      <c r="E5875" s="3" t="s">
        <v>1849</v>
      </c>
    </row>
    <row r="5876" spans="1:5" x14ac:dyDescent="0.3">
      <c r="A5876" s="3">
        <v>587.4</v>
      </c>
      <c r="B5876" s="3">
        <v>11000.00488</v>
      </c>
      <c r="C5876" s="3" t="s">
        <v>1849</v>
      </c>
      <c r="D5876" s="3">
        <v>5500.0024400000002</v>
      </c>
      <c r="E5876" s="3" t="s">
        <v>1849</v>
      </c>
    </row>
    <row r="5877" spans="1:5" x14ac:dyDescent="0.3">
      <c r="A5877" s="3">
        <v>587.5</v>
      </c>
      <c r="B5877" s="3">
        <v>11000.00488</v>
      </c>
      <c r="C5877" s="3" t="s">
        <v>1849</v>
      </c>
      <c r="D5877" s="3">
        <v>5500.0024400000002</v>
      </c>
      <c r="E5877" s="3" t="s">
        <v>1849</v>
      </c>
    </row>
    <row r="5878" spans="1:5" x14ac:dyDescent="0.3">
      <c r="A5878" s="3">
        <v>587.6</v>
      </c>
      <c r="B5878" s="3">
        <v>11000.00488</v>
      </c>
      <c r="C5878" s="3" t="s">
        <v>1849</v>
      </c>
      <c r="D5878" s="3">
        <v>5500.0024400000002</v>
      </c>
      <c r="E5878" s="3" t="s">
        <v>1849</v>
      </c>
    </row>
    <row r="5879" spans="1:5" x14ac:dyDescent="0.3">
      <c r="A5879" s="3">
        <v>587.75</v>
      </c>
      <c r="B5879" s="3">
        <v>11000.00488</v>
      </c>
      <c r="C5879" s="3" t="s">
        <v>1849</v>
      </c>
      <c r="D5879" s="3">
        <v>5500.0024400000002</v>
      </c>
      <c r="E5879" s="3" t="s">
        <v>1849</v>
      </c>
    </row>
    <row r="5880" spans="1:5" x14ac:dyDescent="0.3">
      <c r="A5880" s="3">
        <v>587.80100000000004</v>
      </c>
      <c r="B5880" s="3">
        <v>11000.00488</v>
      </c>
      <c r="C5880" s="3" t="s">
        <v>1849</v>
      </c>
      <c r="D5880" s="3">
        <v>5500.0024400000002</v>
      </c>
      <c r="E5880" s="3" t="s">
        <v>1849</v>
      </c>
    </row>
    <row r="5881" spans="1:5" x14ac:dyDescent="0.3">
      <c r="A5881" s="3">
        <v>587.9</v>
      </c>
      <c r="B5881" s="3">
        <v>11000.00488</v>
      </c>
      <c r="C5881" s="3" t="s">
        <v>1849</v>
      </c>
      <c r="D5881" s="3">
        <v>5500.0024400000002</v>
      </c>
      <c r="E5881" s="3" t="s">
        <v>1849</v>
      </c>
    </row>
    <row r="5882" spans="1:5" x14ac:dyDescent="0.3">
      <c r="A5882" s="3">
        <v>588.00099999999998</v>
      </c>
      <c r="B5882" s="3">
        <v>11000.00488</v>
      </c>
      <c r="C5882" s="3" t="s">
        <v>1849</v>
      </c>
      <c r="D5882" s="3">
        <v>5500.0024400000002</v>
      </c>
      <c r="E5882" s="3" t="s">
        <v>1849</v>
      </c>
    </row>
    <row r="5883" spans="1:5" x14ac:dyDescent="0.3">
      <c r="A5883" s="3">
        <v>588.1</v>
      </c>
      <c r="B5883" s="3">
        <v>11000.00488</v>
      </c>
      <c r="C5883" s="3" t="s">
        <v>1849</v>
      </c>
      <c r="D5883" s="3">
        <v>5500.0024400000002</v>
      </c>
      <c r="E5883" s="3" t="s">
        <v>1849</v>
      </c>
    </row>
    <row r="5884" spans="1:5" x14ac:dyDescent="0.3">
      <c r="A5884" s="3">
        <v>588.20000000000005</v>
      </c>
      <c r="B5884" s="3">
        <v>11000.00488</v>
      </c>
      <c r="C5884" s="3" t="s">
        <v>1849</v>
      </c>
      <c r="D5884" s="3">
        <v>5500.0024400000002</v>
      </c>
      <c r="E5884" s="3" t="s">
        <v>1849</v>
      </c>
    </row>
    <row r="5885" spans="1:5" x14ac:dyDescent="0.3">
      <c r="A5885" s="3">
        <v>588.29999999999995</v>
      </c>
      <c r="B5885" s="3">
        <v>11000.00488</v>
      </c>
      <c r="C5885" s="3" t="s">
        <v>1849</v>
      </c>
      <c r="D5885" s="3">
        <v>5500.0024400000002</v>
      </c>
      <c r="E5885" s="3" t="s">
        <v>1849</v>
      </c>
    </row>
    <row r="5886" spans="1:5" x14ac:dyDescent="0.3">
      <c r="A5886" s="3">
        <v>588.40099999999995</v>
      </c>
      <c r="B5886" s="3">
        <v>11000.00488</v>
      </c>
      <c r="C5886" s="3" t="s">
        <v>1849</v>
      </c>
      <c r="D5886" s="3">
        <v>5500.0024400000002</v>
      </c>
      <c r="E5886" s="3" t="s">
        <v>1849</v>
      </c>
    </row>
    <row r="5887" spans="1:5" x14ac:dyDescent="0.3">
      <c r="A5887" s="3">
        <v>588.50099999999998</v>
      </c>
      <c r="B5887" s="3">
        <v>11000.00488</v>
      </c>
      <c r="C5887" s="3" t="s">
        <v>1849</v>
      </c>
      <c r="D5887" s="3">
        <v>5500.0024400000002</v>
      </c>
      <c r="E5887" s="3" t="s">
        <v>1849</v>
      </c>
    </row>
    <row r="5888" spans="1:5" x14ac:dyDescent="0.3">
      <c r="A5888" s="3">
        <v>588.601</v>
      </c>
      <c r="B5888" s="3">
        <v>11000.00488</v>
      </c>
      <c r="C5888" s="3" t="s">
        <v>1849</v>
      </c>
      <c r="D5888" s="3">
        <v>5500.0024400000002</v>
      </c>
      <c r="E5888" s="3" t="s">
        <v>1849</v>
      </c>
    </row>
    <row r="5889" spans="1:5" x14ac:dyDescent="0.3">
      <c r="A5889" s="3">
        <v>588.70100000000002</v>
      </c>
      <c r="B5889" s="3">
        <v>11000.00488</v>
      </c>
      <c r="C5889" s="3" t="s">
        <v>1849</v>
      </c>
      <c r="D5889" s="3">
        <v>5500.0024400000002</v>
      </c>
      <c r="E5889" s="3" t="s">
        <v>1849</v>
      </c>
    </row>
    <row r="5890" spans="1:5" x14ac:dyDescent="0.3">
      <c r="A5890" s="3">
        <v>588.80100000000004</v>
      </c>
      <c r="B5890" s="3">
        <v>11000.00488</v>
      </c>
      <c r="C5890" s="3" t="s">
        <v>1849</v>
      </c>
      <c r="D5890" s="3">
        <v>5500.0024400000002</v>
      </c>
      <c r="E5890" s="3" t="s">
        <v>1849</v>
      </c>
    </row>
    <row r="5891" spans="1:5" x14ac:dyDescent="0.3">
      <c r="A5891" s="3">
        <v>588.91700000000003</v>
      </c>
      <c r="B5891" s="3">
        <v>11000.00488</v>
      </c>
      <c r="C5891" s="3" t="s">
        <v>1849</v>
      </c>
      <c r="D5891" s="3">
        <v>5500.0024400000002</v>
      </c>
      <c r="E5891" s="3" t="s">
        <v>1849</v>
      </c>
    </row>
    <row r="5892" spans="1:5" x14ac:dyDescent="0.3">
      <c r="A5892" s="3">
        <v>589.03099999999995</v>
      </c>
      <c r="B5892" s="3">
        <v>11000.00488</v>
      </c>
      <c r="C5892" s="3" t="s">
        <v>1849</v>
      </c>
      <c r="D5892" s="3">
        <v>5500.0024400000002</v>
      </c>
      <c r="E5892" s="3" t="s">
        <v>1849</v>
      </c>
    </row>
    <row r="5893" spans="1:5" x14ac:dyDescent="0.3">
      <c r="A5893" s="3">
        <v>589.1</v>
      </c>
      <c r="B5893" s="3">
        <v>11000.00488</v>
      </c>
      <c r="C5893" s="3" t="s">
        <v>1849</v>
      </c>
      <c r="D5893" s="3">
        <v>5500.0024400000002</v>
      </c>
      <c r="E5893" s="3" t="s">
        <v>1849</v>
      </c>
    </row>
    <row r="5894" spans="1:5" x14ac:dyDescent="0.3">
      <c r="A5894" s="3">
        <v>589.20000000000005</v>
      </c>
      <c r="B5894" s="3">
        <v>11000.00488</v>
      </c>
      <c r="C5894" s="3" t="s">
        <v>1849</v>
      </c>
      <c r="D5894" s="3">
        <v>5500.0024400000002</v>
      </c>
      <c r="E5894" s="3" t="s">
        <v>1849</v>
      </c>
    </row>
    <row r="5895" spans="1:5" x14ac:dyDescent="0.3">
      <c r="A5895" s="3">
        <v>589.29999999999995</v>
      </c>
      <c r="B5895" s="3">
        <v>11000.00488</v>
      </c>
      <c r="C5895" s="3" t="s">
        <v>1849</v>
      </c>
      <c r="D5895" s="3">
        <v>5500.0024400000002</v>
      </c>
      <c r="E5895" s="3" t="s">
        <v>1849</v>
      </c>
    </row>
    <row r="5896" spans="1:5" x14ac:dyDescent="0.3">
      <c r="A5896" s="3">
        <v>589.4</v>
      </c>
      <c r="B5896" s="3">
        <v>11000.00488</v>
      </c>
      <c r="C5896" s="3" t="s">
        <v>1849</v>
      </c>
      <c r="D5896" s="3">
        <v>5500.0024400000002</v>
      </c>
      <c r="E5896" s="3" t="s">
        <v>1849</v>
      </c>
    </row>
    <row r="5897" spans="1:5" x14ac:dyDescent="0.3">
      <c r="A5897" s="3">
        <v>589.50599999999997</v>
      </c>
      <c r="B5897" s="3">
        <v>11000.00488</v>
      </c>
      <c r="C5897" s="3" t="s">
        <v>1849</v>
      </c>
      <c r="D5897" s="3">
        <v>5500.0024400000002</v>
      </c>
      <c r="E5897" s="3" t="s">
        <v>1849</v>
      </c>
    </row>
    <row r="5898" spans="1:5" x14ac:dyDescent="0.3">
      <c r="A5898" s="3">
        <v>589.678</v>
      </c>
      <c r="B5898" s="3">
        <v>11000.00488</v>
      </c>
      <c r="C5898" s="3" t="s">
        <v>1849</v>
      </c>
      <c r="D5898" s="3">
        <v>5500.0024400000002</v>
      </c>
      <c r="E5898" s="3" t="s">
        <v>1849</v>
      </c>
    </row>
    <row r="5899" spans="1:5" x14ac:dyDescent="0.3">
      <c r="A5899" s="3">
        <v>589.70000000000005</v>
      </c>
      <c r="B5899" s="3">
        <v>11000.00488</v>
      </c>
      <c r="C5899" s="3" t="s">
        <v>1849</v>
      </c>
      <c r="D5899" s="3">
        <v>5500.0024400000002</v>
      </c>
      <c r="E5899" s="3" t="s">
        <v>1849</v>
      </c>
    </row>
    <row r="5900" spans="1:5" x14ac:dyDescent="0.3">
      <c r="A5900" s="3">
        <v>589.79999999999995</v>
      </c>
      <c r="B5900" s="3">
        <v>11000.00488</v>
      </c>
      <c r="C5900" s="3" t="s">
        <v>1849</v>
      </c>
      <c r="D5900" s="3">
        <v>5500.0024400000002</v>
      </c>
      <c r="E5900" s="3" t="s">
        <v>1849</v>
      </c>
    </row>
    <row r="5901" spans="1:5" x14ac:dyDescent="0.3">
      <c r="A5901" s="3">
        <v>589.9</v>
      </c>
      <c r="B5901" s="3">
        <v>11000.00488</v>
      </c>
      <c r="C5901" s="3" t="s">
        <v>1849</v>
      </c>
      <c r="D5901" s="3">
        <v>5500.0024400000002</v>
      </c>
      <c r="E5901" s="3" t="s">
        <v>1849</v>
      </c>
    </row>
    <row r="5902" spans="1:5" x14ac:dyDescent="0.3">
      <c r="A5902" s="3">
        <v>590</v>
      </c>
      <c r="B5902" s="3">
        <v>11000.00488</v>
      </c>
      <c r="C5902" s="3" t="s">
        <v>1849</v>
      </c>
      <c r="D5902" s="3">
        <v>5500.0024400000002</v>
      </c>
      <c r="E5902" s="3" t="s">
        <v>1849</v>
      </c>
    </row>
    <row r="5903" spans="1:5" x14ac:dyDescent="0.3">
      <c r="A5903" s="3">
        <v>590.13800000000003</v>
      </c>
      <c r="B5903" s="3">
        <v>11000.00488</v>
      </c>
      <c r="C5903" s="3" t="s">
        <v>1849</v>
      </c>
      <c r="D5903" s="3">
        <v>5500.0024400000002</v>
      </c>
      <c r="E5903" s="3" t="s">
        <v>1849</v>
      </c>
    </row>
    <row r="5904" spans="1:5" x14ac:dyDescent="0.3">
      <c r="A5904" s="3">
        <v>590.20000000000005</v>
      </c>
      <c r="B5904" s="3">
        <v>11000.00488</v>
      </c>
      <c r="C5904" s="3" t="s">
        <v>1849</v>
      </c>
      <c r="D5904" s="3">
        <v>5500.0024400000002</v>
      </c>
      <c r="E5904" s="3" t="s">
        <v>1849</v>
      </c>
    </row>
    <row r="5905" spans="1:5" x14ac:dyDescent="0.3">
      <c r="A5905" s="3">
        <v>590.29999999999995</v>
      </c>
      <c r="B5905" s="3">
        <v>11000.00488</v>
      </c>
      <c r="C5905" s="3" t="s">
        <v>1849</v>
      </c>
      <c r="D5905" s="3">
        <v>5500.0024400000002</v>
      </c>
      <c r="E5905" s="3" t="s">
        <v>1849</v>
      </c>
    </row>
    <row r="5906" spans="1:5" x14ac:dyDescent="0.3">
      <c r="A5906" s="3">
        <v>590.4</v>
      </c>
      <c r="B5906" s="3">
        <v>11000.00488</v>
      </c>
      <c r="C5906" s="3" t="s">
        <v>1849</v>
      </c>
      <c r="D5906" s="3">
        <v>5500.0024400000002</v>
      </c>
      <c r="E5906" s="3" t="s">
        <v>1849</v>
      </c>
    </row>
    <row r="5907" spans="1:5" x14ac:dyDescent="0.3">
      <c r="A5907" s="3">
        <v>590.5</v>
      </c>
      <c r="B5907" s="3">
        <v>11000.00488</v>
      </c>
      <c r="C5907" s="3" t="s">
        <v>1849</v>
      </c>
      <c r="D5907" s="3">
        <v>5500.0024400000002</v>
      </c>
      <c r="E5907" s="3" t="s">
        <v>1849</v>
      </c>
    </row>
    <row r="5908" spans="1:5" x14ac:dyDescent="0.3">
      <c r="A5908" s="3">
        <v>590.6</v>
      </c>
      <c r="B5908" s="3">
        <v>11000.00488</v>
      </c>
      <c r="C5908" s="3" t="s">
        <v>1849</v>
      </c>
      <c r="D5908" s="3">
        <v>5500.0024400000002</v>
      </c>
      <c r="E5908" s="3" t="s">
        <v>1849</v>
      </c>
    </row>
    <row r="5909" spans="1:5" x14ac:dyDescent="0.3">
      <c r="A5909" s="3">
        <v>590.71799999999996</v>
      </c>
      <c r="B5909" s="3">
        <v>11000.00488</v>
      </c>
      <c r="C5909" s="3" t="s">
        <v>1849</v>
      </c>
      <c r="D5909" s="3">
        <v>5500.0024400000002</v>
      </c>
      <c r="E5909" s="3" t="s">
        <v>1849</v>
      </c>
    </row>
    <row r="5910" spans="1:5" x14ac:dyDescent="0.3">
      <c r="A5910" s="3">
        <v>590.79999999999995</v>
      </c>
      <c r="B5910" s="3">
        <v>11000.00488</v>
      </c>
      <c r="C5910" s="3" t="s">
        <v>1849</v>
      </c>
      <c r="D5910" s="3">
        <v>5500.0024400000002</v>
      </c>
      <c r="E5910" s="3" t="s">
        <v>1849</v>
      </c>
    </row>
    <row r="5911" spans="1:5" x14ac:dyDescent="0.3">
      <c r="A5911" s="3">
        <v>590.9</v>
      </c>
      <c r="B5911" s="3">
        <v>11000.00488</v>
      </c>
      <c r="C5911" s="3" t="s">
        <v>1849</v>
      </c>
      <c r="D5911" s="3">
        <v>5500.0024400000002</v>
      </c>
      <c r="E5911" s="3" t="s">
        <v>1849</v>
      </c>
    </row>
    <row r="5912" spans="1:5" x14ac:dyDescent="0.3">
      <c r="A5912" s="3">
        <v>591</v>
      </c>
      <c r="B5912" s="3">
        <v>11000.00488</v>
      </c>
      <c r="C5912" s="3" t="s">
        <v>1849</v>
      </c>
      <c r="D5912" s="3">
        <v>5500.0024400000002</v>
      </c>
      <c r="E5912" s="3" t="s">
        <v>1849</v>
      </c>
    </row>
    <row r="5913" spans="1:5" x14ac:dyDescent="0.3">
      <c r="A5913" s="3">
        <v>591.12</v>
      </c>
      <c r="B5913" s="3">
        <v>11000.00488</v>
      </c>
      <c r="C5913" s="3" t="s">
        <v>1849</v>
      </c>
      <c r="D5913" s="3">
        <v>5500.0024400000002</v>
      </c>
      <c r="E5913" s="3" t="s">
        <v>1849</v>
      </c>
    </row>
    <row r="5914" spans="1:5" x14ac:dyDescent="0.3">
      <c r="A5914" s="3">
        <v>591.20000000000005</v>
      </c>
      <c r="B5914" s="3">
        <v>11000.00488</v>
      </c>
      <c r="C5914" s="3" t="s">
        <v>1849</v>
      </c>
      <c r="D5914" s="3">
        <v>5500.0024400000002</v>
      </c>
      <c r="E5914" s="3" t="s">
        <v>1849</v>
      </c>
    </row>
    <row r="5915" spans="1:5" x14ac:dyDescent="0.3">
      <c r="A5915" s="3">
        <v>591.29999999999995</v>
      </c>
      <c r="B5915" s="3">
        <v>11000.00488</v>
      </c>
      <c r="C5915" s="3" t="s">
        <v>1849</v>
      </c>
      <c r="D5915" s="3">
        <v>5500.0024400000002</v>
      </c>
      <c r="E5915" s="3" t="s">
        <v>1849</v>
      </c>
    </row>
    <row r="5916" spans="1:5" x14ac:dyDescent="0.3">
      <c r="A5916" s="3">
        <v>591.4</v>
      </c>
      <c r="B5916" s="3">
        <v>11000.00488</v>
      </c>
      <c r="C5916" s="3" t="s">
        <v>1849</v>
      </c>
      <c r="D5916" s="3">
        <v>5500.0024400000002</v>
      </c>
      <c r="E5916" s="3" t="s">
        <v>1849</v>
      </c>
    </row>
    <row r="5917" spans="1:5" x14ac:dyDescent="0.3">
      <c r="A5917" s="3">
        <v>591.5</v>
      </c>
      <c r="B5917" s="3">
        <v>11000.00488</v>
      </c>
      <c r="C5917" s="3" t="s">
        <v>1849</v>
      </c>
      <c r="D5917" s="3">
        <v>5500.0024400000002</v>
      </c>
      <c r="E5917" s="3" t="s">
        <v>1849</v>
      </c>
    </row>
    <row r="5918" spans="1:5" x14ac:dyDescent="0.3">
      <c r="A5918" s="3">
        <v>591.63099999999997</v>
      </c>
      <c r="B5918" s="3">
        <v>11000.00488</v>
      </c>
      <c r="C5918" s="3" t="s">
        <v>1849</v>
      </c>
      <c r="D5918" s="3">
        <v>5500.0024400000002</v>
      </c>
      <c r="E5918" s="3" t="s">
        <v>1849</v>
      </c>
    </row>
    <row r="5919" spans="1:5" x14ac:dyDescent="0.3">
      <c r="A5919" s="3">
        <v>591.70000000000005</v>
      </c>
      <c r="B5919" s="3">
        <v>11000.00488</v>
      </c>
      <c r="C5919" s="3" t="s">
        <v>1849</v>
      </c>
      <c r="D5919" s="3">
        <v>5500.0024400000002</v>
      </c>
      <c r="E5919" s="3" t="s">
        <v>1849</v>
      </c>
    </row>
    <row r="5920" spans="1:5" x14ac:dyDescent="0.3">
      <c r="A5920" s="3">
        <v>591.81799999999998</v>
      </c>
      <c r="B5920" s="3">
        <v>11000.00488</v>
      </c>
      <c r="C5920" s="3" t="s">
        <v>1849</v>
      </c>
      <c r="D5920" s="3">
        <v>5500.0024400000002</v>
      </c>
      <c r="E5920" s="3" t="s">
        <v>1849</v>
      </c>
    </row>
    <row r="5921" spans="1:5" x14ac:dyDescent="0.3">
      <c r="A5921" s="3">
        <v>591.923</v>
      </c>
      <c r="B5921" s="3">
        <v>11000.00488</v>
      </c>
      <c r="C5921" s="3" t="s">
        <v>1849</v>
      </c>
      <c r="D5921" s="3">
        <v>5500.0024400000002</v>
      </c>
      <c r="E5921" s="3" t="s">
        <v>1849</v>
      </c>
    </row>
    <row r="5922" spans="1:5" x14ac:dyDescent="0.3">
      <c r="A5922" s="3">
        <v>592</v>
      </c>
      <c r="B5922" s="3">
        <v>11000.00488</v>
      </c>
      <c r="C5922" s="3" t="s">
        <v>1849</v>
      </c>
      <c r="D5922" s="3">
        <v>5500.0024400000002</v>
      </c>
      <c r="E5922" s="3" t="s">
        <v>1849</v>
      </c>
    </row>
    <row r="5923" spans="1:5" x14ac:dyDescent="0.3">
      <c r="A5923" s="3">
        <v>592.1</v>
      </c>
      <c r="B5923" s="3">
        <v>11000.00488</v>
      </c>
      <c r="C5923" s="3" t="s">
        <v>1849</v>
      </c>
      <c r="D5923" s="3">
        <v>5500.0024400000002</v>
      </c>
      <c r="E5923" s="3" t="s">
        <v>1849</v>
      </c>
    </row>
    <row r="5924" spans="1:5" x14ac:dyDescent="0.3">
      <c r="A5924" s="3">
        <v>592.20000000000005</v>
      </c>
      <c r="B5924" s="3">
        <v>11000.00488</v>
      </c>
      <c r="C5924" s="3" t="s">
        <v>1849</v>
      </c>
      <c r="D5924" s="3">
        <v>5500.0024400000002</v>
      </c>
      <c r="E5924" s="3" t="s">
        <v>1849</v>
      </c>
    </row>
    <row r="5925" spans="1:5" x14ac:dyDescent="0.3">
      <c r="A5925" s="3">
        <v>592.29999999999995</v>
      </c>
      <c r="B5925" s="3">
        <v>11000.00488</v>
      </c>
      <c r="C5925" s="3" t="s">
        <v>1849</v>
      </c>
      <c r="D5925" s="3">
        <v>5500.0024400000002</v>
      </c>
      <c r="E5925" s="3" t="s">
        <v>1849</v>
      </c>
    </row>
    <row r="5926" spans="1:5" x14ac:dyDescent="0.3">
      <c r="A5926" s="3">
        <v>592.4</v>
      </c>
      <c r="B5926" s="3">
        <v>11000.00488</v>
      </c>
      <c r="C5926" s="3" t="s">
        <v>1849</v>
      </c>
      <c r="D5926" s="3">
        <v>5500.0024400000002</v>
      </c>
      <c r="E5926" s="3" t="s">
        <v>1849</v>
      </c>
    </row>
    <row r="5927" spans="1:5" x14ac:dyDescent="0.3">
      <c r="A5927" s="3">
        <v>592.50199999999995</v>
      </c>
      <c r="B5927" s="3">
        <v>11000.00488</v>
      </c>
      <c r="C5927" s="3" t="s">
        <v>1849</v>
      </c>
      <c r="D5927" s="3">
        <v>5500.0024400000002</v>
      </c>
      <c r="E5927" s="3" t="s">
        <v>1849</v>
      </c>
    </row>
    <row r="5928" spans="1:5" x14ac:dyDescent="0.3">
      <c r="A5928" s="3">
        <v>592.60699999999997</v>
      </c>
      <c r="B5928" s="3">
        <v>11000.00488</v>
      </c>
      <c r="C5928" s="3" t="s">
        <v>1849</v>
      </c>
      <c r="D5928" s="3">
        <v>5500.0024400000002</v>
      </c>
      <c r="E5928" s="3" t="s">
        <v>1849</v>
      </c>
    </row>
    <row r="5929" spans="1:5" x14ac:dyDescent="0.3">
      <c r="A5929" s="3">
        <v>592.70100000000002</v>
      </c>
      <c r="B5929" s="3">
        <v>11000.00488</v>
      </c>
      <c r="C5929" s="3" t="s">
        <v>1849</v>
      </c>
      <c r="D5929" s="3">
        <v>5500.0024400000002</v>
      </c>
      <c r="E5929" s="3" t="s">
        <v>1849</v>
      </c>
    </row>
    <row r="5930" spans="1:5" x14ac:dyDescent="0.3">
      <c r="A5930" s="3">
        <v>592.80100000000004</v>
      </c>
      <c r="B5930" s="3">
        <v>11000.00488</v>
      </c>
      <c r="C5930" s="3" t="s">
        <v>1849</v>
      </c>
      <c r="D5930" s="3">
        <v>5500.0024400000002</v>
      </c>
      <c r="E5930" s="3" t="s">
        <v>1849</v>
      </c>
    </row>
    <row r="5931" spans="1:5" x14ac:dyDescent="0.3">
      <c r="A5931" s="3">
        <v>592.90099999999995</v>
      </c>
      <c r="B5931" s="3">
        <v>11000.00488</v>
      </c>
      <c r="C5931" s="3" t="s">
        <v>1849</v>
      </c>
      <c r="D5931" s="3">
        <v>5500.0024400000002</v>
      </c>
      <c r="E5931" s="3" t="s">
        <v>1849</v>
      </c>
    </row>
    <row r="5932" spans="1:5" x14ac:dyDescent="0.3">
      <c r="A5932" s="3">
        <v>593.00099999999998</v>
      </c>
      <c r="B5932" s="3">
        <v>11000.00488</v>
      </c>
      <c r="C5932" s="3" t="s">
        <v>1849</v>
      </c>
      <c r="D5932" s="3">
        <v>5500.0024400000002</v>
      </c>
      <c r="E5932" s="3" t="s">
        <v>1849</v>
      </c>
    </row>
    <row r="5933" spans="1:5" x14ac:dyDescent="0.3">
      <c r="A5933" s="3">
        <v>593.11800000000005</v>
      </c>
      <c r="B5933" s="3">
        <v>11000.00488</v>
      </c>
      <c r="C5933" s="3" t="s">
        <v>1849</v>
      </c>
      <c r="D5933" s="3">
        <v>5500.0024400000002</v>
      </c>
      <c r="E5933" s="3" t="s">
        <v>1849</v>
      </c>
    </row>
    <row r="5934" spans="1:5" x14ac:dyDescent="0.3">
      <c r="A5934" s="3">
        <v>593.23900000000003</v>
      </c>
      <c r="B5934" s="3">
        <v>11000.00488</v>
      </c>
      <c r="C5934" s="3" t="s">
        <v>1849</v>
      </c>
      <c r="D5934" s="3">
        <v>5500.0024400000002</v>
      </c>
      <c r="E5934" s="3" t="s">
        <v>1849</v>
      </c>
    </row>
    <row r="5935" spans="1:5" x14ac:dyDescent="0.3">
      <c r="A5935" s="3">
        <v>593.29999999999995</v>
      </c>
      <c r="B5935" s="3">
        <v>11000.00488</v>
      </c>
      <c r="C5935" s="3" t="s">
        <v>1849</v>
      </c>
      <c r="D5935" s="3">
        <v>5500.0024400000002</v>
      </c>
      <c r="E5935" s="3" t="s">
        <v>1849</v>
      </c>
    </row>
    <row r="5936" spans="1:5" x14ac:dyDescent="0.3">
      <c r="A5936" s="3">
        <v>593.4</v>
      </c>
      <c r="B5936" s="3">
        <v>11000.00488</v>
      </c>
      <c r="C5936" s="3" t="s">
        <v>1849</v>
      </c>
      <c r="D5936" s="3">
        <v>5500.0024400000002</v>
      </c>
      <c r="E5936" s="3" t="s">
        <v>1849</v>
      </c>
    </row>
    <row r="5937" spans="1:5" x14ac:dyDescent="0.3">
      <c r="A5937" s="3">
        <v>593.5</v>
      </c>
      <c r="B5937" s="3">
        <v>11000.00488</v>
      </c>
      <c r="C5937" s="3" t="s">
        <v>1849</v>
      </c>
      <c r="D5937" s="3">
        <v>5500.0024400000002</v>
      </c>
      <c r="E5937" s="3" t="s">
        <v>1849</v>
      </c>
    </row>
    <row r="5938" spans="1:5" x14ac:dyDescent="0.3">
      <c r="A5938" s="3">
        <v>593.6</v>
      </c>
      <c r="B5938" s="3">
        <v>11000.00488</v>
      </c>
      <c r="C5938" s="3" t="s">
        <v>1849</v>
      </c>
      <c r="D5938" s="3">
        <v>5500.0024400000002</v>
      </c>
      <c r="E5938" s="3" t="s">
        <v>1849</v>
      </c>
    </row>
    <row r="5939" spans="1:5" x14ac:dyDescent="0.3">
      <c r="A5939" s="3">
        <v>593.70000000000005</v>
      </c>
      <c r="B5939" s="3">
        <v>11000.00488</v>
      </c>
      <c r="C5939" s="3" t="s">
        <v>1849</v>
      </c>
      <c r="D5939" s="3">
        <v>5500.0024400000002</v>
      </c>
      <c r="E5939" s="3" t="s">
        <v>1849</v>
      </c>
    </row>
    <row r="5940" spans="1:5" x14ac:dyDescent="0.3">
      <c r="A5940" s="3">
        <v>593.79999999999995</v>
      </c>
      <c r="B5940" s="3">
        <v>11000.00488</v>
      </c>
      <c r="C5940" s="3" t="s">
        <v>1849</v>
      </c>
      <c r="D5940" s="3">
        <v>5500.0024400000002</v>
      </c>
      <c r="E5940" s="3" t="s">
        <v>1849</v>
      </c>
    </row>
    <row r="5941" spans="1:5" x14ac:dyDescent="0.3">
      <c r="A5941" s="3">
        <v>593.9</v>
      </c>
      <c r="B5941" s="3">
        <v>11000.00488</v>
      </c>
      <c r="C5941" s="3" t="s">
        <v>1849</v>
      </c>
      <c r="D5941" s="3">
        <v>5500.0024400000002</v>
      </c>
      <c r="E5941" s="3" t="s">
        <v>1849</v>
      </c>
    </row>
    <row r="5942" spans="1:5" x14ac:dyDescent="0.3">
      <c r="A5942" s="3">
        <v>594.08100000000002</v>
      </c>
      <c r="B5942" s="3">
        <v>11000.00488</v>
      </c>
      <c r="C5942" s="3" t="s">
        <v>1849</v>
      </c>
      <c r="D5942" s="3">
        <v>5500.0024400000002</v>
      </c>
      <c r="E5942" s="3" t="s">
        <v>1849</v>
      </c>
    </row>
    <row r="5943" spans="1:5" x14ac:dyDescent="0.3">
      <c r="A5943" s="3">
        <v>594.1</v>
      </c>
      <c r="B5943" s="3">
        <v>11000.00488</v>
      </c>
      <c r="C5943" s="3" t="s">
        <v>1849</v>
      </c>
      <c r="D5943" s="3">
        <v>5500.0024400000002</v>
      </c>
      <c r="E5943" s="3" t="s">
        <v>1849</v>
      </c>
    </row>
    <row r="5944" spans="1:5" x14ac:dyDescent="0.3">
      <c r="A5944" s="3">
        <v>594.20000000000005</v>
      </c>
      <c r="B5944" s="3">
        <v>11000.00488</v>
      </c>
      <c r="C5944" s="3" t="s">
        <v>1849</v>
      </c>
      <c r="D5944" s="3">
        <v>5500.0024400000002</v>
      </c>
      <c r="E5944" s="3" t="s">
        <v>1849</v>
      </c>
    </row>
    <row r="5945" spans="1:5" x14ac:dyDescent="0.3">
      <c r="A5945" s="3">
        <v>594.29999999999995</v>
      </c>
      <c r="B5945" s="3">
        <v>11000.00488</v>
      </c>
      <c r="C5945" s="3" t="s">
        <v>1849</v>
      </c>
      <c r="D5945" s="3">
        <v>5500.0024400000002</v>
      </c>
      <c r="E5945" s="3" t="s">
        <v>1849</v>
      </c>
    </row>
    <row r="5946" spans="1:5" x14ac:dyDescent="0.3">
      <c r="A5946" s="3">
        <v>594.4</v>
      </c>
      <c r="B5946" s="3">
        <v>11000.00488</v>
      </c>
      <c r="C5946" s="3" t="s">
        <v>1849</v>
      </c>
      <c r="D5946" s="3">
        <v>5500.0024400000002</v>
      </c>
      <c r="E5946" s="3" t="s">
        <v>1849</v>
      </c>
    </row>
    <row r="5947" spans="1:5" x14ac:dyDescent="0.3">
      <c r="A5947" s="3">
        <v>594.50099999999998</v>
      </c>
      <c r="B5947" s="3">
        <v>11000.00488</v>
      </c>
      <c r="C5947" s="3" t="s">
        <v>1849</v>
      </c>
      <c r="D5947" s="3">
        <v>5500.0024400000002</v>
      </c>
      <c r="E5947" s="3" t="s">
        <v>1849</v>
      </c>
    </row>
    <row r="5948" spans="1:5" x14ac:dyDescent="0.3">
      <c r="A5948" s="3">
        <v>594.6</v>
      </c>
      <c r="B5948" s="3">
        <v>11000.00488</v>
      </c>
      <c r="C5948" s="3" t="s">
        <v>1849</v>
      </c>
      <c r="D5948" s="3">
        <v>5500.0024400000002</v>
      </c>
      <c r="E5948" s="3" t="s">
        <v>1849</v>
      </c>
    </row>
    <row r="5949" spans="1:5" x14ac:dyDescent="0.3">
      <c r="A5949" s="3">
        <v>594.70000000000005</v>
      </c>
      <c r="B5949" s="3">
        <v>11000.00488</v>
      </c>
      <c r="C5949" s="3" t="s">
        <v>1849</v>
      </c>
      <c r="D5949" s="3">
        <v>5500.0024400000002</v>
      </c>
      <c r="E5949" s="3" t="s">
        <v>1849</v>
      </c>
    </row>
    <row r="5950" spans="1:5" x14ac:dyDescent="0.3">
      <c r="A5950" s="3">
        <v>594.79999999999995</v>
      </c>
      <c r="B5950" s="3">
        <v>11000.00488</v>
      </c>
      <c r="C5950" s="3" t="s">
        <v>1849</v>
      </c>
      <c r="D5950" s="3">
        <v>5500.0024400000002</v>
      </c>
      <c r="E5950" s="3" t="s">
        <v>1849</v>
      </c>
    </row>
    <row r="5951" spans="1:5" x14ac:dyDescent="0.3">
      <c r="A5951" s="3">
        <v>594.9</v>
      </c>
      <c r="B5951" s="3">
        <v>11000.00488</v>
      </c>
      <c r="C5951" s="3" t="s">
        <v>1849</v>
      </c>
      <c r="D5951" s="3">
        <v>5500.0024400000002</v>
      </c>
      <c r="E5951" s="3" t="s">
        <v>1849</v>
      </c>
    </row>
    <row r="5952" spans="1:5" x14ac:dyDescent="0.3">
      <c r="A5952" s="3">
        <v>595</v>
      </c>
      <c r="B5952" s="3">
        <v>11000.00488</v>
      </c>
      <c r="C5952" s="3" t="s">
        <v>1849</v>
      </c>
      <c r="D5952" s="3">
        <v>5500.0024400000002</v>
      </c>
      <c r="E5952" s="3" t="s">
        <v>1849</v>
      </c>
    </row>
    <row r="5953" spans="1:5" x14ac:dyDescent="0.3">
      <c r="A5953" s="3">
        <v>595.1</v>
      </c>
      <c r="B5953" s="3">
        <v>11000.00488</v>
      </c>
      <c r="C5953" s="3" t="s">
        <v>1849</v>
      </c>
      <c r="D5953" s="3">
        <v>5500.0024400000002</v>
      </c>
      <c r="E5953" s="3" t="s">
        <v>1849</v>
      </c>
    </row>
    <row r="5954" spans="1:5" x14ac:dyDescent="0.3">
      <c r="A5954" s="3">
        <v>595.20000000000005</v>
      </c>
      <c r="B5954" s="3">
        <v>11000.00488</v>
      </c>
      <c r="C5954" s="3" t="s">
        <v>1849</v>
      </c>
      <c r="D5954" s="3">
        <v>5500.0024400000002</v>
      </c>
      <c r="E5954" s="3" t="s">
        <v>1849</v>
      </c>
    </row>
    <row r="5955" spans="1:5" x14ac:dyDescent="0.3">
      <c r="A5955" s="3">
        <v>595.303</v>
      </c>
      <c r="B5955" s="3">
        <v>11000.00488</v>
      </c>
      <c r="C5955" s="3" t="s">
        <v>1849</v>
      </c>
      <c r="D5955" s="3">
        <v>5500.0024400000002</v>
      </c>
      <c r="E5955" s="3" t="s">
        <v>1849</v>
      </c>
    </row>
    <row r="5956" spans="1:5" x14ac:dyDescent="0.3">
      <c r="A5956" s="3">
        <v>595.4</v>
      </c>
      <c r="B5956" s="3">
        <v>11000.00488</v>
      </c>
      <c r="C5956" s="3" t="s">
        <v>1849</v>
      </c>
      <c r="D5956" s="3">
        <v>5500.0024400000002</v>
      </c>
      <c r="E5956" s="3" t="s">
        <v>1849</v>
      </c>
    </row>
    <row r="5957" spans="1:5" x14ac:dyDescent="0.3">
      <c r="A5957" s="3">
        <v>595.50099999999998</v>
      </c>
      <c r="B5957" s="3">
        <v>11000.00488</v>
      </c>
      <c r="C5957" s="3" t="s">
        <v>1849</v>
      </c>
      <c r="D5957" s="3">
        <v>5500.0024400000002</v>
      </c>
      <c r="E5957" s="3" t="s">
        <v>1849</v>
      </c>
    </row>
    <row r="5958" spans="1:5" x14ac:dyDescent="0.3">
      <c r="A5958" s="3">
        <v>595.61300000000006</v>
      </c>
      <c r="B5958" s="3">
        <v>11000.00488</v>
      </c>
      <c r="C5958" s="3" t="s">
        <v>1849</v>
      </c>
      <c r="D5958" s="3">
        <v>5500.0024400000002</v>
      </c>
      <c r="E5958" s="3" t="s">
        <v>1849</v>
      </c>
    </row>
    <row r="5959" spans="1:5" x14ac:dyDescent="0.3">
      <c r="A5959" s="3">
        <v>595.70000000000005</v>
      </c>
      <c r="B5959" s="3">
        <v>11000.00488</v>
      </c>
      <c r="C5959" s="3" t="s">
        <v>1849</v>
      </c>
      <c r="D5959" s="3">
        <v>5500.0024400000002</v>
      </c>
      <c r="E5959" s="3" t="s">
        <v>1849</v>
      </c>
    </row>
    <row r="5960" spans="1:5" x14ac:dyDescent="0.3">
      <c r="A5960" s="3">
        <v>595.79999999999995</v>
      </c>
      <c r="B5960" s="3">
        <v>11000.00488</v>
      </c>
      <c r="C5960" s="3" t="s">
        <v>1849</v>
      </c>
      <c r="D5960" s="3">
        <v>5500.0024400000002</v>
      </c>
      <c r="E5960" s="3" t="s">
        <v>1849</v>
      </c>
    </row>
    <row r="5961" spans="1:5" x14ac:dyDescent="0.3">
      <c r="A5961" s="3">
        <v>595.9</v>
      </c>
      <c r="B5961" s="3">
        <v>11000.00488</v>
      </c>
      <c r="C5961" s="3" t="s">
        <v>1849</v>
      </c>
      <c r="D5961" s="3">
        <v>5500.0024400000002</v>
      </c>
      <c r="E5961" s="3" t="s">
        <v>1849</v>
      </c>
    </row>
    <row r="5962" spans="1:5" x14ac:dyDescent="0.3">
      <c r="A5962" s="3">
        <v>596</v>
      </c>
      <c r="B5962" s="3">
        <v>11000.00488</v>
      </c>
      <c r="C5962" s="3" t="s">
        <v>1849</v>
      </c>
      <c r="D5962" s="3">
        <v>5500.0024400000002</v>
      </c>
      <c r="E5962" s="3" t="s">
        <v>1849</v>
      </c>
    </row>
    <row r="5963" spans="1:5" x14ac:dyDescent="0.3">
      <c r="A5963" s="3">
        <v>596.1</v>
      </c>
      <c r="B5963" s="3">
        <v>11000.00488</v>
      </c>
      <c r="C5963" s="3" t="s">
        <v>1849</v>
      </c>
      <c r="D5963" s="3">
        <v>5500.0024400000002</v>
      </c>
      <c r="E5963" s="3" t="s">
        <v>1849</v>
      </c>
    </row>
    <row r="5964" spans="1:5" x14ac:dyDescent="0.3">
      <c r="A5964" s="3">
        <v>596.20000000000005</v>
      </c>
      <c r="B5964" s="3">
        <v>11000.00488</v>
      </c>
      <c r="C5964" s="3" t="s">
        <v>1849</v>
      </c>
      <c r="D5964" s="3">
        <v>5500.0024400000002</v>
      </c>
      <c r="E5964" s="3" t="s">
        <v>1849</v>
      </c>
    </row>
    <row r="5965" spans="1:5" x14ac:dyDescent="0.3">
      <c r="A5965" s="3">
        <v>596.34199999999998</v>
      </c>
      <c r="B5965" s="3">
        <v>11000.00488</v>
      </c>
      <c r="C5965" s="3" t="s">
        <v>1849</v>
      </c>
      <c r="D5965" s="3">
        <v>5500.0024400000002</v>
      </c>
      <c r="E5965" s="3" t="s">
        <v>1849</v>
      </c>
    </row>
    <row r="5966" spans="1:5" x14ac:dyDescent="0.3">
      <c r="A5966" s="3">
        <v>596.45399999999995</v>
      </c>
      <c r="B5966" s="3">
        <v>11000.00488</v>
      </c>
      <c r="C5966" s="3" t="s">
        <v>1849</v>
      </c>
      <c r="D5966" s="3">
        <v>5500.0024400000002</v>
      </c>
      <c r="E5966" s="3" t="s">
        <v>1849</v>
      </c>
    </row>
    <row r="5967" spans="1:5" x14ac:dyDescent="0.3">
      <c r="A5967" s="3">
        <v>596.5</v>
      </c>
      <c r="B5967" s="3">
        <v>11000.00488</v>
      </c>
      <c r="C5967" s="3" t="s">
        <v>1849</v>
      </c>
      <c r="D5967" s="3">
        <v>5500.0024400000002</v>
      </c>
      <c r="E5967" s="3" t="s">
        <v>1849</v>
      </c>
    </row>
    <row r="5968" spans="1:5" x14ac:dyDescent="0.3">
      <c r="A5968" s="3">
        <v>596.6</v>
      </c>
      <c r="B5968" s="3">
        <v>11000.00488</v>
      </c>
      <c r="C5968" s="3" t="s">
        <v>1849</v>
      </c>
      <c r="D5968" s="3">
        <v>5500.0024400000002</v>
      </c>
      <c r="E5968" s="3" t="s">
        <v>1849</v>
      </c>
    </row>
    <row r="5969" spans="1:5" x14ac:dyDescent="0.3">
      <c r="A5969" s="3">
        <v>596.70000000000005</v>
      </c>
      <c r="B5969" s="3">
        <v>11000.00488</v>
      </c>
      <c r="C5969" s="3" t="s">
        <v>1849</v>
      </c>
      <c r="D5969" s="3">
        <v>5500.0024400000002</v>
      </c>
      <c r="E5969" s="3" t="s">
        <v>1849</v>
      </c>
    </row>
    <row r="5970" spans="1:5" x14ac:dyDescent="0.3">
      <c r="A5970" s="3">
        <v>596.79999999999995</v>
      </c>
      <c r="B5970" s="3">
        <v>11000.00488</v>
      </c>
      <c r="C5970" s="3" t="s">
        <v>1849</v>
      </c>
      <c r="D5970" s="3">
        <v>5500.0024400000002</v>
      </c>
      <c r="E5970" s="3" t="s">
        <v>1849</v>
      </c>
    </row>
    <row r="5971" spans="1:5" x14ac:dyDescent="0.3">
      <c r="A5971" s="3">
        <v>596.9</v>
      </c>
      <c r="B5971" s="3">
        <v>11000.00488</v>
      </c>
      <c r="C5971" s="3" t="s">
        <v>1849</v>
      </c>
      <c r="D5971" s="3">
        <v>5500.0024400000002</v>
      </c>
      <c r="E5971" s="3" t="s">
        <v>1849</v>
      </c>
    </row>
    <row r="5972" spans="1:5" x14ac:dyDescent="0.3">
      <c r="A5972" s="3">
        <v>597</v>
      </c>
      <c r="B5972" s="3">
        <v>11000.00488</v>
      </c>
      <c r="C5972" s="3" t="s">
        <v>1849</v>
      </c>
      <c r="D5972" s="3">
        <v>5500.0024400000002</v>
      </c>
      <c r="E5972" s="3" t="s">
        <v>1849</v>
      </c>
    </row>
    <row r="5973" spans="1:5" x14ac:dyDescent="0.3">
      <c r="A5973" s="3">
        <v>597.14800000000002</v>
      </c>
      <c r="B5973" s="3">
        <v>11000.00488</v>
      </c>
      <c r="C5973" s="3" t="s">
        <v>1849</v>
      </c>
      <c r="D5973" s="3">
        <v>5500.0024400000002</v>
      </c>
      <c r="E5973" s="3" t="s">
        <v>1849</v>
      </c>
    </row>
    <row r="5974" spans="1:5" x14ac:dyDescent="0.3">
      <c r="A5974" s="3">
        <v>597.22299999999996</v>
      </c>
      <c r="B5974" s="3">
        <v>11000.00488</v>
      </c>
      <c r="C5974" s="3" t="s">
        <v>1849</v>
      </c>
      <c r="D5974" s="3">
        <v>5500.0024400000002</v>
      </c>
      <c r="E5974" s="3" t="s">
        <v>1849</v>
      </c>
    </row>
    <row r="5975" spans="1:5" x14ac:dyDescent="0.3">
      <c r="A5975" s="3">
        <v>597.30200000000002</v>
      </c>
      <c r="B5975" s="3">
        <v>11000.00488</v>
      </c>
      <c r="C5975" s="3" t="s">
        <v>1849</v>
      </c>
      <c r="D5975" s="3">
        <v>5500.0024400000002</v>
      </c>
      <c r="E5975" s="3" t="s">
        <v>1849</v>
      </c>
    </row>
    <row r="5976" spans="1:5" x14ac:dyDescent="0.3">
      <c r="A5976" s="3">
        <v>597.4</v>
      </c>
      <c r="B5976" s="3">
        <v>11000.00488</v>
      </c>
      <c r="C5976" s="3" t="s">
        <v>1849</v>
      </c>
      <c r="D5976" s="3">
        <v>5500.0024400000002</v>
      </c>
      <c r="E5976" s="3" t="s">
        <v>1849</v>
      </c>
    </row>
    <row r="5977" spans="1:5" x14ac:dyDescent="0.3">
      <c r="A5977" s="3">
        <v>597.5</v>
      </c>
      <c r="B5977" s="3">
        <v>11000.00488</v>
      </c>
      <c r="C5977" s="3" t="s">
        <v>1849</v>
      </c>
      <c r="D5977" s="3">
        <v>5500.0024400000002</v>
      </c>
      <c r="E5977" s="3" t="s">
        <v>1849</v>
      </c>
    </row>
    <row r="5978" spans="1:5" x14ac:dyDescent="0.3">
      <c r="A5978" s="3">
        <v>597.6</v>
      </c>
      <c r="B5978" s="3">
        <v>11000.00488</v>
      </c>
      <c r="C5978" s="3" t="s">
        <v>1849</v>
      </c>
      <c r="D5978" s="3">
        <v>5500.0024400000002</v>
      </c>
      <c r="E5978" s="3" t="s">
        <v>1849</v>
      </c>
    </row>
    <row r="5979" spans="1:5" x14ac:dyDescent="0.3">
      <c r="A5979" s="3">
        <v>597.70500000000004</v>
      </c>
      <c r="B5979" s="3">
        <v>11000.00488</v>
      </c>
      <c r="C5979" s="3" t="s">
        <v>1849</v>
      </c>
      <c r="D5979" s="3">
        <v>5500.0024400000002</v>
      </c>
      <c r="E5979" s="3" t="s">
        <v>1849</v>
      </c>
    </row>
    <row r="5980" spans="1:5" x14ac:dyDescent="0.3">
      <c r="A5980" s="3">
        <v>597.79999999999995</v>
      </c>
      <c r="B5980" s="3">
        <v>11000.00488</v>
      </c>
      <c r="C5980" s="3" t="s">
        <v>1849</v>
      </c>
      <c r="D5980" s="3">
        <v>5500.0024400000002</v>
      </c>
      <c r="E5980" s="3" t="s">
        <v>1849</v>
      </c>
    </row>
    <row r="5981" spans="1:5" x14ac:dyDescent="0.3">
      <c r="A5981" s="3">
        <v>597.952</v>
      </c>
      <c r="B5981" s="3">
        <v>11000.00488</v>
      </c>
      <c r="C5981" s="3" t="s">
        <v>1849</v>
      </c>
      <c r="D5981" s="3">
        <v>5500.0024400000002</v>
      </c>
      <c r="E5981" s="3" t="s">
        <v>1849</v>
      </c>
    </row>
    <row r="5982" spans="1:5" x14ac:dyDescent="0.3">
      <c r="A5982" s="3">
        <v>598.02099999999996</v>
      </c>
      <c r="B5982" s="3">
        <v>11000.00488</v>
      </c>
      <c r="C5982" s="3" t="s">
        <v>1849</v>
      </c>
      <c r="D5982" s="3">
        <v>5500.0024400000002</v>
      </c>
      <c r="E5982" s="3" t="s">
        <v>1849</v>
      </c>
    </row>
    <row r="5983" spans="1:5" x14ac:dyDescent="0.3">
      <c r="A5983" s="3">
        <v>598.101</v>
      </c>
      <c r="B5983" s="3">
        <v>11000.00488</v>
      </c>
      <c r="C5983" s="3" t="s">
        <v>1849</v>
      </c>
      <c r="D5983" s="3">
        <v>5500.0024400000002</v>
      </c>
      <c r="E5983" s="3" t="s">
        <v>1849</v>
      </c>
    </row>
    <row r="5984" spans="1:5" x14ac:dyDescent="0.3">
      <c r="A5984" s="3">
        <v>598.20000000000005</v>
      </c>
      <c r="B5984" s="3">
        <v>11000.00488</v>
      </c>
      <c r="C5984" s="3" t="s">
        <v>1849</v>
      </c>
      <c r="D5984" s="3">
        <v>5500.0024400000002</v>
      </c>
      <c r="E5984" s="3" t="s">
        <v>1849</v>
      </c>
    </row>
    <row r="5985" spans="1:5" x14ac:dyDescent="0.3">
      <c r="A5985" s="3">
        <v>598.29999999999995</v>
      </c>
      <c r="B5985" s="3">
        <v>11000.00488</v>
      </c>
      <c r="C5985" s="3" t="s">
        <v>1849</v>
      </c>
      <c r="D5985" s="3">
        <v>5500.0024400000002</v>
      </c>
      <c r="E5985" s="3" t="s">
        <v>1849</v>
      </c>
    </row>
    <row r="5986" spans="1:5" x14ac:dyDescent="0.3">
      <c r="A5986" s="3">
        <v>598.4</v>
      </c>
      <c r="B5986" s="3">
        <v>11000.00488</v>
      </c>
      <c r="C5986" s="3" t="s">
        <v>1849</v>
      </c>
      <c r="D5986" s="3">
        <v>5500.0024400000002</v>
      </c>
      <c r="E5986" s="3" t="s">
        <v>1849</v>
      </c>
    </row>
    <row r="5987" spans="1:5" x14ac:dyDescent="0.3">
      <c r="A5987" s="3">
        <v>598.5</v>
      </c>
      <c r="B5987" s="3">
        <v>11000.00488</v>
      </c>
      <c r="C5987" s="3" t="s">
        <v>1849</v>
      </c>
      <c r="D5987" s="3">
        <v>5500.0024400000002</v>
      </c>
      <c r="E5987" s="3" t="s">
        <v>1849</v>
      </c>
    </row>
    <row r="5988" spans="1:5" x14ac:dyDescent="0.3">
      <c r="A5988" s="3">
        <v>598.6</v>
      </c>
      <c r="B5988" s="3">
        <v>11000.00488</v>
      </c>
      <c r="C5988" s="3" t="s">
        <v>1849</v>
      </c>
      <c r="D5988" s="3">
        <v>5500.0024400000002</v>
      </c>
      <c r="E5988" s="3" t="s">
        <v>1849</v>
      </c>
    </row>
    <row r="5989" spans="1:5" x14ac:dyDescent="0.3">
      <c r="A5989" s="3">
        <v>598.70000000000005</v>
      </c>
      <c r="B5989" s="3">
        <v>11000.00488</v>
      </c>
      <c r="C5989" s="3" t="s">
        <v>1849</v>
      </c>
      <c r="D5989" s="3">
        <v>5500.0024400000002</v>
      </c>
      <c r="E5989" s="3" t="s">
        <v>1849</v>
      </c>
    </row>
    <row r="5990" spans="1:5" x14ac:dyDescent="0.3">
      <c r="A5990" s="3">
        <v>598.82500000000005</v>
      </c>
      <c r="B5990" s="3">
        <v>11000.00488</v>
      </c>
      <c r="C5990" s="3" t="s">
        <v>1849</v>
      </c>
      <c r="D5990" s="3">
        <v>5500.0024400000002</v>
      </c>
      <c r="E5990" s="3" t="s">
        <v>1849</v>
      </c>
    </row>
    <row r="5991" spans="1:5" x14ac:dyDescent="0.3">
      <c r="A5991" s="3">
        <v>598.9</v>
      </c>
      <c r="B5991" s="3">
        <v>11000.00488</v>
      </c>
      <c r="C5991" s="3" t="s">
        <v>1849</v>
      </c>
      <c r="D5991" s="3">
        <v>5500.0024400000002</v>
      </c>
      <c r="E5991" s="3" t="s">
        <v>1849</v>
      </c>
    </row>
    <row r="5992" spans="1:5" x14ac:dyDescent="0.3">
      <c r="A5992" s="3">
        <v>599</v>
      </c>
      <c r="B5992" s="3">
        <v>11000.00488</v>
      </c>
      <c r="C5992" s="3" t="s">
        <v>1849</v>
      </c>
      <c r="D5992" s="3">
        <v>5500.0024400000002</v>
      </c>
      <c r="E5992" s="3" t="s">
        <v>1849</v>
      </c>
    </row>
    <row r="5993" spans="1:5" x14ac:dyDescent="0.3">
      <c r="A5993" s="3">
        <v>599.1</v>
      </c>
      <c r="B5993" s="3">
        <v>11000.00488</v>
      </c>
      <c r="C5993" s="3" t="s">
        <v>1849</v>
      </c>
      <c r="D5993" s="3">
        <v>5500.0024400000002</v>
      </c>
      <c r="E5993" s="3" t="s">
        <v>1849</v>
      </c>
    </row>
    <row r="5994" spans="1:5" x14ac:dyDescent="0.3">
      <c r="A5994" s="3">
        <v>599.20000000000005</v>
      </c>
      <c r="B5994" s="3">
        <v>11000.00488</v>
      </c>
      <c r="C5994" s="3" t="s">
        <v>1849</v>
      </c>
      <c r="D5994" s="3">
        <v>5500.0024400000002</v>
      </c>
      <c r="E5994" s="3" t="s">
        <v>1849</v>
      </c>
    </row>
    <row r="5995" spans="1:5" x14ac:dyDescent="0.3">
      <c r="A5995" s="3">
        <v>599.29999999999995</v>
      </c>
      <c r="B5995" s="3">
        <v>11000.00488</v>
      </c>
      <c r="C5995" s="3" t="s">
        <v>1849</v>
      </c>
      <c r="D5995" s="3">
        <v>5500.0024400000002</v>
      </c>
      <c r="E5995" s="3" t="s">
        <v>1849</v>
      </c>
    </row>
    <row r="5996" spans="1:5" x14ac:dyDescent="0.3">
      <c r="A5996" s="3">
        <v>599.4</v>
      </c>
      <c r="B5996" s="3">
        <v>11000.00488</v>
      </c>
      <c r="C5996" s="3" t="s">
        <v>1849</v>
      </c>
      <c r="D5996" s="3">
        <v>5500.0024400000002</v>
      </c>
      <c r="E5996" s="3" t="s">
        <v>1849</v>
      </c>
    </row>
    <row r="5997" spans="1:5" x14ac:dyDescent="0.3">
      <c r="A5997" s="3">
        <v>599.50199999999995</v>
      </c>
      <c r="B5997" s="3">
        <v>11000.00488</v>
      </c>
      <c r="C5997" s="3" t="s">
        <v>1849</v>
      </c>
      <c r="D5997" s="3">
        <v>5500.0024400000002</v>
      </c>
      <c r="E5997" s="3" t="s">
        <v>1849</v>
      </c>
    </row>
    <row r="5998" spans="1:5" x14ac:dyDescent="0.3">
      <c r="A5998" s="3">
        <v>599.66999999999996</v>
      </c>
      <c r="B5998" s="3">
        <v>11000.00488</v>
      </c>
      <c r="C5998" s="3" t="s">
        <v>1849</v>
      </c>
      <c r="D5998" s="3">
        <v>5500.0024400000002</v>
      </c>
      <c r="E5998" s="3" t="s">
        <v>1849</v>
      </c>
    </row>
    <row r="5999" spans="1:5" x14ac:dyDescent="0.3">
      <c r="A5999" s="3">
        <v>599.70000000000005</v>
      </c>
      <c r="B5999" s="3">
        <v>11000.00488</v>
      </c>
      <c r="C5999" s="3" t="s">
        <v>1849</v>
      </c>
      <c r="D5999" s="3">
        <v>5500.0024400000002</v>
      </c>
      <c r="E5999" s="3" t="s">
        <v>1849</v>
      </c>
    </row>
    <row r="6000" spans="1:5" x14ac:dyDescent="0.3">
      <c r="A6000" s="3">
        <v>599.79999999999995</v>
      </c>
      <c r="B6000" s="3">
        <v>11000.00488</v>
      </c>
      <c r="C6000" s="3" t="s">
        <v>1849</v>
      </c>
      <c r="D6000" s="3">
        <v>5500.0024400000002</v>
      </c>
      <c r="E6000" s="3" t="s">
        <v>1849</v>
      </c>
    </row>
    <row r="6001" spans="1:5" x14ac:dyDescent="0.3">
      <c r="A6001" s="3">
        <v>599.9</v>
      </c>
      <c r="B6001" s="3">
        <v>11000.00488</v>
      </c>
      <c r="C6001" s="3" t="s">
        <v>1849</v>
      </c>
      <c r="D6001" s="3">
        <v>5500.0024400000002</v>
      </c>
      <c r="E6001" s="3" t="s">
        <v>1849</v>
      </c>
    </row>
  </sheetData>
  <sheetProtection password="E78E"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FF"/>
  </sheetPr>
  <dimension ref="A1:AX120"/>
  <sheetViews>
    <sheetView showGridLines="0" view="pageBreakPreview" topLeftCell="C5" zoomScale="80" zoomScaleNormal="100" zoomScaleSheetLayoutView="80" workbookViewId="0">
      <selection activeCell="P19" sqref="P19"/>
    </sheetView>
  </sheetViews>
  <sheetFormatPr defaultColWidth="8.88671875" defaultRowHeight="14.4" x14ac:dyDescent="0.3"/>
  <cols>
    <col min="1" max="1" width="2.109375" style="228" customWidth="1"/>
    <col min="2" max="2" width="22.6640625" style="228" customWidth="1"/>
    <col min="3" max="3" width="24.33203125" style="228" customWidth="1"/>
    <col min="4" max="4" width="12.109375" style="228" customWidth="1"/>
    <col min="5" max="8" width="16.5546875" style="20" customWidth="1"/>
    <col min="9" max="9" width="16.5546875" style="228" customWidth="1"/>
    <col min="10" max="11" width="2.109375" style="228" customWidth="1"/>
    <col min="12" max="12" width="22.6640625" style="228" customWidth="1"/>
    <col min="13" max="13" width="24.33203125" style="228" customWidth="1"/>
    <col min="14" max="14" width="12.109375" style="228" customWidth="1"/>
    <col min="15" max="17" width="16.5546875" style="20" customWidth="1"/>
    <col min="18" max="19" width="16.5546875" style="228" customWidth="1"/>
    <col min="20" max="21" width="2.109375" style="228" customWidth="1"/>
    <col min="22" max="22" width="22.6640625" style="228" customWidth="1"/>
    <col min="23" max="23" width="24.33203125" style="228" customWidth="1"/>
    <col min="24" max="24" width="12.109375" style="228" customWidth="1"/>
    <col min="25" max="28" width="16.5546875" style="20" customWidth="1"/>
    <col min="29" max="29" width="16.5546875" style="228" customWidth="1"/>
    <col min="30" max="31" width="2.109375" style="228" customWidth="1"/>
    <col min="32" max="32" width="22.6640625" style="228" customWidth="1"/>
    <col min="33" max="33" width="24.33203125" style="228" customWidth="1"/>
    <col min="34" max="34" width="12.109375" style="228" customWidth="1"/>
    <col min="35" max="38" width="16.5546875" style="20" customWidth="1"/>
    <col min="39" max="39" width="16.5546875" style="228" customWidth="1"/>
    <col min="40" max="41" width="2.109375" style="228" customWidth="1"/>
    <col min="42" max="42" width="22.6640625" style="228" customWidth="1"/>
    <col min="43" max="43" width="24.33203125" style="228" customWidth="1"/>
    <col min="44" max="44" width="12.109375" style="228" customWidth="1"/>
    <col min="45" max="49" width="16.5546875" style="20" customWidth="1"/>
    <col min="50" max="50" width="2.109375" style="20" customWidth="1"/>
    <col min="51" max="16384" width="8.88671875" style="20"/>
  </cols>
  <sheetData>
    <row r="1" spans="1:50" s="228" customFormat="1" ht="23.25" customHeight="1" x14ac:dyDescent="0.55000000000000004">
      <c r="A1" s="226"/>
      <c r="B1" s="227"/>
      <c r="C1" s="226"/>
      <c r="D1" s="226"/>
      <c r="E1" s="226"/>
      <c r="F1" s="226"/>
      <c r="G1" s="226"/>
      <c r="H1" s="226"/>
      <c r="I1" s="226"/>
      <c r="J1" s="226"/>
      <c r="K1" s="226"/>
      <c r="L1" s="227"/>
      <c r="M1" s="226"/>
      <c r="N1" s="226"/>
      <c r="O1" s="226"/>
      <c r="P1" s="226"/>
      <c r="Q1" s="226"/>
      <c r="R1" s="226"/>
      <c r="S1" s="226"/>
      <c r="T1" s="226"/>
      <c r="U1" s="226"/>
      <c r="V1" s="227"/>
      <c r="W1" s="226"/>
      <c r="X1" s="226"/>
      <c r="Y1" s="226"/>
      <c r="Z1" s="226"/>
      <c r="AA1" s="226"/>
      <c r="AB1" s="226"/>
      <c r="AC1" s="226"/>
      <c r="AD1" s="226"/>
      <c r="AE1" s="226"/>
      <c r="AF1" s="227"/>
      <c r="AG1" s="226"/>
      <c r="AH1" s="226"/>
      <c r="AI1" s="226"/>
      <c r="AJ1" s="226"/>
      <c r="AK1" s="226"/>
      <c r="AL1" s="226"/>
      <c r="AM1" s="226"/>
      <c r="AN1" s="226"/>
      <c r="AO1" s="226"/>
      <c r="AP1" s="227"/>
      <c r="AQ1" s="226"/>
      <c r="AR1" s="226"/>
      <c r="AS1" s="226"/>
      <c r="AT1" s="226"/>
      <c r="AU1" s="226"/>
      <c r="AV1" s="226"/>
      <c r="AW1" s="226"/>
      <c r="AX1" s="226"/>
    </row>
    <row r="2" spans="1:50" s="228" customFormat="1" ht="29.25" customHeight="1" x14ac:dyDescent="0.75">
      <c r="A2" s="226"/>
      <c r="B2" s="229" t="s">
        <v>580</v>
      </c>
      <c r="C2" s="226"/>
      <c r="D2" s="226"/>
      <c r="E2" s="226"/>
      <c r="F2" s="226"/>
      <c r="G2" s="226"/>
      <c r="H2" s="226"/>
      <c r="I2" s="226"/>
      <c r="J2" s="226"/>
      <c r="K2" s="226"/>
      <c r="L2" s="229" t="s">
        <v>580</v>
      </c>
      <c r="M2" s="226"/>
      <c r="N2" s="226"/>
      <c r="O2" s="226"/>
      <c r="P2" s="226"/>
      <c r="Q2" s="226"/>
      <c r="R2" s="226"/>
      <c r="S2" s="226"/>
      <c r="T2" s="226"/>
      <c r="U2" s="226"/>
      <c r="V2" s="229" t="s">
        <v>580</v>
      </c>
      <c r="W2" s="226"/>
      <c r="X2" s="226"/>
      <c r="Y2" s="226"/>
      <c r="Z2" s="226"/>
      <c r="AA2" s="226"/>
      <c r="AB2" s="226"/>
      <c r="AC2" s="226"/>
      <c r="AD2" s="226"/>
      <c r="AE2" s="226"/>
      <c r="AF2" s="229" t="s">
        <v>580</v>
      </c>
      <c r="AG2" s="226"/>
      <c r="AH2" s="226"/>
      <c r="AI2" s="226"/>
      <c r="AJ2" s="226"/>
      <c r="AK2" s="226"/>
      <c r="AL2" s="226"/>
      <c r="AM2" s="226"/>
      <c r="AN2" s="226"/>
      <c r="AO2" s="226"/>
      <c r="AP2" s="229" t="s">
        <v>580</v>
      </c>
      <c r="AQ2" s="226"/>
      <c r="AR2" s="226"/>
      <c r="AS2" s="226"/>
      <c r="AT2" s="226"/>
      <c r="AU2" s="226"/>
      <c r="AV2" s="226"/>
      <c r="AW2" s="226"/>
      <c r="AX2" s="226"/>
    </row>
    <row r="3" spans="1:50" s="228" customFormat="1" ht="16.5" customHeight="1" x14ac:dyDescent="0.4">
      <c r="A3" s="226"/>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6"/>
      <c r="AP3" s="226"/>
      <c r="AQ3" s="226"/>
      <c r="AR3" s="226"/>
      <c r="AS3" s="226"/>
      <c r="AT3" s="226"/>
      <c r="AU3" s="226"/>
      <c r="AV3" s="226"/>
      <c r="AW3" s="226"/>
      <c r="AX3" s="226"/>
    </row>
    <row r="4" spans="1:50" s="228" customFormat="1" ht="16.5" customHeight="1" x14ac:dyDescent="0.4">
      <c r="A4" s="226"/>
      <c r="B4" s="226"/>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row>
    <row r="5" spans="1:50" s="233" customFormat="1" ht="19.2" x14ac:dyDescent="0.45">
      <c r="A5" s="230"/>
      <c r="B5" s="231" t="str">
        <f>Configuration!$A$9</f>
        <v>Machine Number:</v>
      </c>
      <c r="C5" s="232" t="str">
        <f>"  "&amp;TEXT(Configuration!$H$9,"#")</f>
        <v xml:space="preserve">  1234567890</v>
      </c>
      <c r="D5" s="230"/>
      <c r="E5" s="230"/>
      <c r="F5" s="230"/>
      <c r="G5" s="230"/>
      <c r="H5" s="230"/>
      <c r="I5" s="230"/>
      <c r="J5" s="230"/>
      <c r="K5" s="230"/>
      <c r="L5" s="231" t="str">
        <f>Configuration!$A$9</f>
        <v>Machine Number:</v>
      </c>
      <c r="M5" s="232" t="str">
        <f>"  "&amp;TEXT(Configuration!$H$9,"#")</f>
        <v xml:space="preserve">  1234567890</v>
      </c>
      <c r="N5" s="230"/>
      <c r="O5" s="230"/>
      <c r="P5" s="230"/>
      <c r="Q5" s="230"/>
      <c r="R5" s="230"/>
      <c r="S5" s="230"/>
      <c r="T5" s="230"/>
      <c r="U5" s="230"/>
      <c r="V5" s="231" t="str">
        <f>Configuration!$A$9</f>
        <v>Machine Number:</v>
      </c>
      <c r="W5" s="232" t="str">
        <f>"  "&amp;TEXT(Configuration!$H$9,"#")</f>
        <v xml:space="preserve">  1234567890</v>
      </c>
      <c r="X5" s="230"/>
      <c r="Y5" s="230"/>
      <c r="Z5" s="230"/>
      <c r="AA5" s="230"/>
      <c r="AB5" s="230"/>
      <c r="AC5" s="230"/>
      <c r="AD5" s="230"/>
      <c r="AE5" s="230"/>
      <c r="AF5" s="231" t="str">
        <f>Configuration!$A$9</f>
        <v>Machine Number:</v>
      </c>
      <c r="AG5" s="232" t="str">
        <f>"  "&amp;TEXT(Configuration!$H$9,"#")</f>
        <v xml:space="preserve">  1234567890</v>
      </c>
      <c r="AH5" s="230"/>
      <c r="AI5" s="230"/>
      <c r="AJ5" s="230"/>
      <c r="AK5" s="230"/>
      <c r="AL5" s="230"/>
      <c r="AM5" s="230"/>
      <c r="AN5" s="230"/>
      <c r="AO5" s="230"/>
      <c r="AP5" s="231" t="str">
        <f>Configuration!$A$9</f>
        <v>Machine Number:</v>
      </c>
      <c r="AQ5" s="232" t="str">
        <f>"  "&amp;TEXT(Configuration!$H$9,"#")</f>
        <v xml:space="preserve">  1234567890</v>
      </c>
      <c r="AR5" s="230"/>
      <c r="AS5" s="230"/>
      <c r="AT5" s="230"/>
      <c r="AU5" s="230"/>
      <c r="AV5" s="230"/>
      <c r="AW5" s="230"/>
      <c r="AX5" s="230"/>
    </row>
    <row r="6" spans="1:50" s="233" customFormat="1" ht="19.2" x14ac:dyDescent="0.45">
      <c r="A6" s="230"/>
      <c r="B6" s="231" t="str">
        <f>Configuration!$A$5</f>
        <v>Order Number:</v>
      </c>
      <c r="C6" s="232" t="str">
        <f>"  "&amp;TEXT(Configuration!$H$5,"#")</f>
        <v xml:space="preserve">  1234567</v>
      </c>
      <c r="D6" s="230"/>
      <c r="E6" s="230"/>
      <c r="F6" s="230"/>
      <c r="G6" s="234"/>
      <c r="H6" s="235"/>
      <c r="I6" s="235"/>
      <c r="J6" s="230"/>
      <c r="K6" s="230"/>
      <c r="L6" s="231" t="str">
        <f>Configuration!$A$5</f>
        <v>Order Number:</v>
      </c>
      <c r="M6" s="232" t="str">
        <f>"  "&amp;TEXT(Configuration!$H$5,"#")</f>
        <v xml:space="preserve">  1234567</v>
      </c>
      <c r="N6" s="230"/>
      <c r="O6" s="230"/>
      <c r="P6" s="230"/>
      <c r="Q6" s="234"/>
      <c r="R6" s="235"/>
      <c r="S6" s="235"/>
      <c r="T6" s="230"/>
      <c r="U6" s="230"/>
      <c r="V6" s="231" t="str">
        <f>Configuration!$A$5</f>
        <v>Order Number:</v>
      </c>
      <c r="W6" s="232" t="str">
        <f>"  "&amp;TEXT(Configuration!$H$5,"#")</f>
        <v xml:space="preserve">  1234567</v>
      </c>
      <c r="X6" s="230"/>
      <c r="Y6" s="230"/>
      <c r="Z6" s="230"/>
      <c r="AA6" s="234"/>
      <c r="AB6" s="235"/>
      <c r="AC6" s="235"/>
      <c r="AD6" s="230"/>
      <c r="AE6" s="230"/>
      <c r="AF6" s="231" t="str">
        <f>Configuration!$A$5</f>
        <v>Order Number:</v>
      </c>
      <c r="AG6" s="232" t="str">
        <f>"  "&amp;TEXT(Configuration!$H$5,"#")</f>
        <v xml:space="preserve">  1234567</v>
      </c>
      <c r="AH6" s="230"/>
      <c r="AI6" s="230"/>
      <c r="AJ6" s="230"/>
      <c r="AK6" s="234"/>
      <c r="AL6" s="235"/>
      <c r="AM6" s="235"/>
      <c r="AN6" s="230"/>
      <c r="AO6" s="230"/>
      <c r="AP6" s="231" t="str">
        <f>Configuration!$A$5</f>
        <v>Order Number:</v>
      </c>
      <c r="AQ6" s="232" t="str">
        <f>"  "&amp;TEXT(Configuration!$H$5,"#")</f>
        <v xml:space="preserve">  1234567</v>
      </c>
      <c r="AR6" s="230"/>
      <c r="AS6" s="230"/>
      <c r="AT6" s="230"/>
      <c r="AU6" s="234"/>
      <c r="AV6" s="235"/>
      <c r="AW6" s="235"/>
      <c r="AX6" s="230"/>
    </row>
    <row r="7" spans="1:50" s="233" customFormat="1" ht="19.2" x14ac:dyDescent="0.45">
      <c r="A7" s="230"/>
      <c r="B7" s="231" t="str">
        <f>Configuration!$A$4</f>
        <v>Code Word:</v>
      </c>
      <c r="C7" s="232" t="str">
        <f>"  "&amp;TEXT(Configuration!$H$4,"#")</f>
        <v xml:space="preserve">  POOL</v>
      </c>
      <c r="D7" s="230"/>
      <c r="E7" s="230"/>
      <c r="F7" s="230"/>
      <c r="G7" s="230"/>
      <c r="H7" s="230"/>
      <c r="I7" s="230"/>
      <c r="J7" s="230"/>
      <c r="K7" s="230"/>
      <c r="L7" s="231" t="str">
        <f>Configuration!$A$4</f>
        <v>Code Word:</v>
      </c>
      <c r="M7" s="232" t="str">
        <f>"  "&amp;TEXT(Configuration!$H$4,"#")</f>
        <v xml:space="preserve">  POOL</v>
      </c>
      <c r="N7" s="230"/>
      <c r="O7" s="230"/>
      <c r="P7" s="230"/>
      <c r="Q7" s="230"/>
      <c r="R7" s="230"/>
      <c r="S7" s="230"/>
      <c r="T7" s="230"/>
      <c r="U7" s="230"/>
      <c r="V7" s="231" t="str">
        <f>Configuration!$A$4</f>
        <v>Code Word:</v>
      </c>
      <c r="W7" s="232" t="str">
        <f>"  "&amp;TEXT(Configuration!$H$4,"#")</f>
        <v xml:space="preserve">  POOL</v>
      </c>
      <c r="X7" s="230"/>
      <c r="Y7" s="230"/>
      <c r="Z7" s="230"/>
      <c r="AA7" s="230"/>
      <c r="AB7" s="230"/>
      <c r="AC7" s="230"/>
      <c r="AD7" s="230"/>
      <c r="AE7" s="230"/>
      <c r="AF7" s="231" t="str">
        <f>Configuration!$A$4</f>
        <v>Code Word:</v>
      </c>
      <c r="AG7" s="232" t="str">
        <f>"  "&amp;TEXT(Configuration!$H$4,"#")</f>
        <v xml:space="preserve">  POOL</v>
      </c>
      <c r="AH7" s="230"/>
      <c r="AI7" s="230"/>
      <c r="AJ7" s="230"/>
      <c r="AK7" s="230"/>
      <c r="AL7" s="230"/>
      <c r="AM7" s="230"/>
      <c r="AN7" s="230"/>
      <c r="AO7" s="230"/>
      <c r="AP7" s="231" t="str">
        <f>Configuration!$A$4</f>
        <v>Code Word:</v>
      </c>
      <c r="AQ7" s="232" t="str">
        <f>"  "&amp;TEXT(Configuration!$H$4,"#")</f>
        <v xml:space="preserve">  POOL</v>
      </c>
      <c r="AR7" s="230"/>
      <c r="AS7" s="230"/>
      <c r="AT7" s="230"/>
      <c r="AU7" s="230"/>
      <c r="AV7" s="230"/>
      <c r="AW7" s="230"/>
      <c r="AX7" s="230"/>
    </row>
    <row r="8" spans="1:50" s="233" customFormat="1" ht="19.2" x14ac:dyDescent="0.45">
      <c r="A8" s="230"/>
      <c r="B8" s="231" t="str">
        <f>Configuration!$A$8</f>
        <v>Engine Name:</v>
      </c>
      <c r="C8" s="232" t="str">
        <f>"  "&amp;TEXT(Configuration!$H$8,"#")</f>
        <v xml:space="preserve">  MGT6000-2S</v>
      </c>
      <c r="D8" s="230"/>
      <c r="E8" s="230"/>
      <c r="F8" s="230"/>
      <c r="G8" s="230"/>
      <c r="H8" s="230"/>
      <c r="I8" s="230"/>
      <c r="J8" s="230"/>
      <c r="K8" s="230"/>
      <c r="L8" s="231" t="str">
        <f>Configuration!$A$8</f>
        <v>Engine Name:</v>
      </c>
      <c r="M8" s="232" t="str">
        <f>"  "&amp;TEXT(Configuration!$H$8,"#")</f>
        <v xml:space="preserve">  MGT6000-2S</v>
      </c>
      <c r="N8" s="230"/>
      <c r="O8" s="230"/>
      <c r="P8" s="230"/>
      <c r="Q8" s="230"/>
      <c r="R8" s="230"/>
      <c r="S8" s="230"/>
      <c r="T8" s="230"/>
      <c r="U8" s="230"/>
      <c r="V8" s="231" t="str">
        <f>Configuration!$A$8</f>
        <v>Engine Name:</v>
      </c>
      <c r="W8" s="232" t="str">
        <f>"  "&amp;TEXT(Configuration!$H$8,"#")</f>
        <v xml:space="preserve">  MGT6000-2S</v>
      </c>
      <c r="X8" s="230"/>
      <c r="Y8" s="230"/>
      <c r="Z8" s="230"/>
      <c r="AA8" s="230"/>
      <c r="AB8" s="230"/>
      <c r="AC8" s="230"/>
      <c r="AD8" s="230"/>
      <c r="AE8" s="230"/>
      <c r="AF8" s="231" t="str">
        <f>Configuration!$A$8</f>
        <v>Engine Name:</v>
      </c>
      <c r="AG8" s="232" t="str">
        <f>"  "&amp;TEXT(Configuration!$H$8,"#")</f>
        <v xml:space="preserve">  MGT6000-2S</v>
      </c>
      <c r="AH8" s="230"/>
      <c r="AI8" s="230"/>
      <c r="AJ8" s="230"/>
      <c r="AK8" s="230"/>
      <c r="AL8" s="230"/>
      <c r="AM8" s="230"/>
      <c r="AN8" s="230"/>
      <c r="AO8" s="230"/>
      <c r="AP8" s="231" t="str">
        <f>Configuration!$A$8</f>
        <v>Engine Name:</v>
      </c>
      <c r="AQ8" s="232" t="str">
        <f>"  "&amp;TEXT(Configuration!$H$8,"#")</f>
        <v xml:space="preserve">  MGT6000-2S</v>
      </c>
      <c r="AR8" s="230"/>
      <c r="AS8" s="230"/>
      <c r="AT8" s="230"/>
      <c r="AU8" s="230"/>
      <c r="AV8" s="230"/>
      <c r="AW8" s="230"/>
      <c r="AX8" s="230"/>
    </row>
    <row r="9" spans="1:50" s="233" customFormat="1" ht="19.2" x14ac:dyDescent="0.45">
      <c r="A9" s="230"/>
      <c r="B9" s="231" t="str">
        <f>Configuration!$A$12</f>
        <v>Test Date:</v>
      </c>
      <c r="C9" s="236" t="str">
        <f>"  "&amp;TEXT(Configuration!$H$12,"d mmmm yyyy")</f>
        <v xml:space="preserve">  3 September 2018</v>
      </c>
      <c r="D9" s="230"/>
      <c r="E9" s="230"/>
      <c r="F9" s="230"/>
      <c r="G9" s="230"/>
      <c r="H9" s="230"/>
      <c r="I9" s="230"/>
      <c r="J9" s="230"/>
      <c r="K9" s="230"/>
      <c r="L9" s="231" t="str">
        <f>Configuration!$A$12</f>
        <v>Test Date:</v>
      </c>
      <c r="M9" s="236" t="str">
        <f>"  "&amp;TEXT(Configuration!$H$12,"d mmmm yyyy")</f>
        <v xml:space="preserve">  3 September 2018</v>
      </c>
      <c r="N9" s="230"/>
      <c r="O9" s="230"/>
      <c r="P9" s="230"/>
      <c r="Q9" s="230"/>
      <c r="R9" s="230"/>
      <c r="S9" s="230"/>
      <c r="T9" s="230"/>
      <c r="U9" s="230"/>
      <c r="V9" s="231" t="str">
        <f>Configuration!$A$12</f>
        <v>Test Date:</v>
      </c>
      <c r="W9" s="236" t="str">
        <f>"  "&amp;TEXT(Configuration!$H$12,"d mmmm yyyy")</f>
        <v xml:space="preserve">  3 September 2018</v>
      </c>
      <c r="X9" s="230"/>
      <c r="Y9" s="230"/>
      <c r="Z9" s="230"/>
      <c r="AA9" s="230"/>
      <c r="AB9" s="230"/>
      <c r="AC9" s="230"/>
      <c r="AD9" s="230"/>
      <c r="AE9" s="230"/>
      <c r="AF9" s="231" t="str">
        <f>Configuration!$A$12</f>
        <v>Test Date:</v>
      </c>
      <c r="AG9" s="236" t="str">
        <f>"  "&amp;TEXT(Configuration!$H$12,"d mmmm yyyy")</f>
        <v xml:space="preserve">  3 September 2018</v>
      </c>
      <c r="AH9" s="230"/>
      <c r="AI9" s="230"/>
      <c r="AJ9" s="230"/>
      <c r="AK9" s="230"/>
      <c r="AL9" s="230"/>
      <c r="AM9" s="230"/>
      <c r="AN9" s="230"/>
      <c r="AO9" s="230"/>
      <c r="AP9" s="231" t="str">
        <f>Configuration!$A$12</f>
        <v>Test Date:</v>
      </c>
      <c r="AQ9" s="236" t="str">
        <f>"  "&amp;TEXT(Configuration!$H$12,"d mmmm yyyy")</f>
        <v xml:space="preserve">  3 September 2018</v>
      </c>
      <c r="AR9" s="230"/>
      <c r="AS9" s="230"/>
      <c r="AT9" s="230"/>
      <c r="AU9" s="230"/>
      <c r="AV9" s="230"/>
      <c r="AW9" s="230"/>
      <c r="AX9" s="230"/>
    </row>
    <row r="10" spans="1:50" s="233" customFormat="1" ht="16.5" customHeight="1" thickBot="1" x14ac:dyDescent="0.5">
      <c r="A10" s="230"/>
      <c r="B10" s="231"/>
      <c r="C10" s="236"/>
      <c r="D10" s="230"/>
      <c r="E10" s="230"/>
      <c r="F10" s="230"/>
      <c r="G10" s="230"/>
      <c r="H10" s="230"/>
      <c r="I10" s="230"/>
      <c r="J10" s="230"/>
      <c r="K10" s="230"/>
      <c r="L10" s="231"/>
      <c r="M10" s="236"/>
      <c r="N10" s="230"/>
      <c r="O10" s="230"/>
      <c r="P10" s="230"/>
      <c r="Q10" s="230"/>
      <c r="R10" s="230"/>
      <c r="S10" s="230"/>
      <c r="T10" s="230"/>
      <c r="U10" s="230"/>
      <c r="V10" s="231"/>
      <c r="W10" s="236"/>
      <c r="X10" s="230"/>
      <c r="Y10" s="230"/>
      <c r="Z10" s="230"/>
      <c r="AA10" s="230"/>
      <c r="AB10" s="230"/>
      <c r="AC10" s="230"/>
      <c r="AD10" s="230"/>
      <c r="AE10" s="230"/>
      <c r="AF10" s="231"/>
      <c r="AG10" s="236"/>
      <c r="AH10" s="230"/>
      <c r="AI10" s="230"/>
      <c r="AJ10" s="230"/>
      <c r="AK10" s="230"/>
      <c r="AL10" s="230"/>
      <c r="AM10" s="230"/>
      <c r="AN10" s="230"/>
      <c r="AO10" s="230"/>
      <c r="AP10" s="231"/>
      <c r="AQ10" s="236"/>
      <c r="AR10" s="230"/>
      <c r="AS10" s="230"/>
      <c r="AT10" s="230"/>
      <c r="AU10" s="230"/>
      <c r="AV10" s="230"/>
      <c r="AW10" s="230"/>
      <c r="AX10" s="230"/>
    </row>
    <row r="11" spans="1:50" ht="25.2" thickBot="1" x14ac:dyDescent="0.45">
      <c r="A11" s="226"/>
      <c r="B11" s="226"/>
      <c r="C11" s="226"/>
      <c r="D11" s="226"/>
      <c r="E11" s="538" t="s">
        <v>581</v>
      </c>
      <c r="F11" s="539"/>
      <c r="G11" s="539"/>
      <c r="H11" s="540"/>
      <c r="I11" s="237"/>
      <c r="J11" s="226"/>
      <c r="K11" s="226"/>
      <c r="L11" s="226"/>
      <c r="M11" s="226"/>
      <c r="N11" s="226"/>
      <c r="O11" s="538" t="s">
        <v>582</v>
      </c>
      <c r="P11" s="539"/>
      <c r="Q11" s="540"/>
      <c r="R11" s="237"/>
      <c r="S11" s="237"/>
      <c r="T11" s="226"/>
      <c r="U11" s="226"/>
      <c r="V11" s="226"/>
      <c r="W11" s="226"/>
      <c r="X11" s="226"/>
      <c r="Y11" s="538" t="s">
        <v>583</v>
      </c>
      <c r="Z11" s="539"/>
      <c r="AA11" s="539"/>
      <c r="AB11" s="540"/>
      <c r="AC11" s="237"/>
      <c r="AD11" s="226"/>
      <c r="AE11" s="226"/>
      <c r="AF11" s="226"/>
      <c r="AG11" s="226"/>
      <c r="AH11" s="226"/>
      <c r="AI11" s="538" t="s">
        <v>584</v>
      </c>
      <c r="AJ11" s="539"/>
      <c r="AK11" s="539"/>
      <c r="AL11" s="540"/>
      <c r="AM11" s="237"/>
      <c r="AN11" s="226"/>
      <c r="AO11" s="226"/>
      <c r="AP11" s="226"/>
      <c r="AQ11" s="226"/>
      <c r="AR11" s="226"/>
      <c r="AS11" s="538" t="s">
        <v>585</v>
      </c>
      <c r="AT11" s="539"/>
      <c r="AU11" s="539"/>
      <c r="AV11" s="539"/>
      <c r="AW11" s="540"/>
      <c r="AX11" s="238"/>
    </row>
    <row r="12" spans="1:50" s="228" customFormat="1" ht="19.2" x14ac:dyDescent="0.45">
      <c r="A12" s="226"/>
      <c r="B12" s="231" t="s">
        <v>796</v>
      </c>
      <c r="C12" s="226"/>
      <c r="D12" s="226"/>
      <c r="E12" s="239" t="s">
        <v>586</v>
      </c>
      <c r="F12" s="240" t="s">
        <v>587</v>
      </c>
      <c r="G12" s="240" t="s">
        <v>588</v>
      </c>
      <c r="H12" s="241" t="s">
        <v>589</v>
      </c>
      <c r="I12" s="242"/>
      <c r="J12" s="226"/>
      <c r="K12" s="226"/>
      <c r="L12" s="231" t="s">
        <v>796</v>
      </c>
      <c r="M12" s="226"/>
      <c r="N12" s="226"/>
      <c r="O12" s="239" t="s">
        <v>586</v>
      </c>
      <c r="P12" s="240" t="s">
        <v>587</v>
      </c>
      <c r="Q12" s="241" t="s">
        <v>588</v>
      </c>
      <c r="R12" s="242"/>
      <c r="S12" s="242"/>
      <c r="T12" s="226"/>
      <c r="U12" s="226"/>
      <c r="V12" s="231" t="s">
        <v>796</v>
      </c>
      <c r="W12" s="226"/>
      <c r="X12" s="226"/>
      <c r="Y12" s="239" t="s">
        <v>586</v>
      </c>
      <c r="Z12" s="240" t="s">
        <v>587</v>
      </c>
      <c r="AA12" s="240" t="s">
        <v>588</v>
      </c>
      <c r="AB12" s="241" t="s">
        <v>589</v>
      </c>
      <c r="AC12" s="242"/>
      <c r="AD12" s="226"/>
      <c r="AE12" s="226"/>
      <c r="AF12" s="231" t="s">
        <v>796</v>
      </c>
      <c r="AG12" s="226"/>
      <c r="AH12" s="226"/>
      <c r="AI12" s="239" t="s">
        <v>586</v>
      </c>
      <c r="AJ12" s="240" t="s">
        <v>587</v>
      </c>
      <c r="AK12" s="240" t="s">
        <v>588</v>
      </c>
      <c r="AL12" s="241" t="s">
        <v>589</v>
      </c>
      <c r="AM12" s="242"/>
      <c r="AN12" s="226"/>
      <c r="AO12" s="226"/>
      <c r="AP12" s="231" t="s">
        <v>796</v>
      </c>
      <c r="AQ12" s="226"/>
      <c r="AR12" s="226"/>
      <c r="AS12" s="239" t="s">
        <v>586</v>
      </c>
      <c r="AT12" s="240" t="s">
        <v>587</v>
      </c>
      <c r="AU12" s="240" t="s">
        <v>588</v>
      </c>
      <c r="AV12" s="240" t="s">
        <v>589</v>
      </c>
      <c r="AW12" s="241" t="s">
        <v>695</v>
      </c>
      <c r="AX12" s="226"/>
    </row>
    <row r="13" spans="1:50" s="228" customFormat="1" ht="19.8" thickBot="1" x14ac:dyDescent="0.5">
      <c r="A13" s="226"/>
      <c r="B13" s="231" t="s">
        <v>797</v>
      </c>
      <c r="C13" s="226"/>
      <c r="D13" s="226"/>
      <c r="E13" s="243">
        <f>DataSheet!2:2 S_GG1_PT1</f>
        <v>43432.621203703704</v>
      </c>
      <c r="F13" s="244">
        <f>DataSheet!2:2 S_GG1_PT2</f>
        <v>43432.621354166666</v>
      </c>
      <c r="G13" s="244">
        <f>DataSheet!2:2 S_GG1_PT3</f>
        <v>43432.621504629627</v>
      </c>
      <c r="H13" s="245">
        <f>DataSheet!2:2 S_GG1_PT4</f>
        <v>43432.621666666666</v>
      </c>
      <c r="I13" s="246"/>
      <c r="J13" s="226"/>
      <c r="K13" s="226"/>
      <c r="L13" s="231" t="s">
        <v>797</v>
      </c>
      <c r="M13" s="226"/>
      <c r="N13" s="226"/>
      <c r="O13" s="243">
        <f>DataSheet!2:2 S_GG2_PT1</f>
        <v>43432.621886574074</v>
      </c>
      <c r="P13" s="244">
        <f>DataSheet!2:2 S_GG2_PT2</f>
        <v>43432.622037037036</v>
      </c>
      <c r="Q13" s="245">
        <f>DataSheet!2:2 S_GG2_PT3</f>
        <v>43432.622199074074</v>
      </c>
      <c r="R13" s="247"/>
      <c r="S13" s="246"/>
      <c r="T13" s="226"/>
      <c r="U13" s="226"/>
      <c r="V13" s="231" t="s">
        <v>797</v>
      </c>
      <c r="W13" s="226"/>
      <c r="X13" s="226"/>
      <c r="Y13" s="243">
        <f>DataSheet!2:2 S_GG3_PT1</f>
        <v>43432.622361111113</v>
      </c>
      <c r="Z13" s="244">
        <f>DataSheet!2:2 S_GG3_PT2</f>
        <v>43432.622534722221</v>
      </c>
      <c r="AA13" s="244">
        <f>DataSheet!2:2 S_GG3_PT3</f>
        <v>43432.622685185182</v>
      </c>
      <c r="AB13" s="245">
        <f>DataSheet!2:2 S_GG3_PT4</f>
        <v>43432.622835648152</v>
      </c>
      <c r="AC13" s="246"/>
      <c r="AD13" s="226"/>
      <c r="AE13" s="226"/>
      <c r="AF13" s="231" t="s">
        <v>797</v>
      </c>
      <c r="AG13" s="226"/>
      <c r="AH13" s="226"/>
      <c r="AI13" s="243">
        <f>DataSheet!2:2 S_GG4_PT1</f>
        <v>43432.62300925926</v>
      </c>
      <c r="AJ13" s="244">
        <f>DataSheet!2:2 S_GG4_PT2</f>
        <v>43432.623182870368</v>
      </c>
      <c r="AK13" s="244">
        <f>DataSheet!2:2 S_GG4_PT3</f>
        <v>43432.62332175926</v>
      </c>
      <c r="AL13" s="245">
        <f>DataSheet!2:2 S_GG4_PT4</f>
        <v>43432.623460648145</v>
      </c>
      <c r="AM13" s="246"/>
      <c r="AN13" s="226"/>
      <c r="AO13" s="226"/>
      <c r="AP13" s="231" t="s">
        <v>797</v>
      </c>
      <c r="AQ13" s="226"/>
      <c r="AR13" s="226"/>
      <c r="AS13" s="243">
        <f>DataSheet!2:2 S_GG5_PT1</f>
        <v>43432.623645833337</v>
      </c>
      <c r="AT13" s="244">
        <f>DataSheet!2:2 S_GG5_PT2</f>
        <v>43432.623807870368</v>
      </c>
      <c r="AU13" s="244">
        <f>DataSheet!2:2 S_GG5_PT3</f>
        <v>43432.623935185184</v>
      </c>
      <c r="AV13" s="244">
        <f>DataSheet!2:2 S_GG5_PT4</f>
        <v>43432.624085648145</v>
      </c>
      <c r="AW13" s="245">
        <f>DataSheet!2:2 S_GG5_PT5</f>
        <v>43432.624224537038</v>
      </c>
      <c r="AX13" s="226"/>
    </row>
    <row r="14" spans="1:50" s="228" customFormat="1" ht="24" customHeight="1" thickBot="1" x14ac:dyDescent="0.45">
      <c r="A14" s="226"/>
      <c r="B14" s="226"/>
      <c r="C14" s="226"/>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row>
    <row r="15" spans="1:50" s="228" customFormat="1" ht="18.75" customHeight="1" thickTop="1" x14ac:dyDescent="0.4">
      <c r="A15" s="226"/>
      <c r="B15" s="248" t="s">
        <v>590</v>
      </c>
      <c r="C15" s="249"/>
      <c r="D15" s="250" t="s">
        <v>277</v>
      </c>
      <c r="E15" s="251">
        <f>S_GG1_PT1 C_N_GG</f>
        <v>11625.0048828125</v>
      </c>
      <c r="F15" s="252">
        <f>S_GG1_PT2 C_N_GG</f>
        <v>11625.9951171875</v>
      </c>
      <c r="G15" s="252">
        <f>S_GG1_PT3 C_N_GG</f>
        <v>11625.0048828125</v>
      </c>
      <c r="H15" s="253">
        <f>S_GG1_PT4 C_N_GG</f>
        <v>11625.98828125</v>
      </c>
      <c r="I15" s="254"/>
      <c r="J15" s="226"/>
      <c r="K15" s="226"/>
      <c r="L15" s="248" t="s">
        <v>590</v>
      </c>
      <c r="M15" s="249"/>
      <c r="N15" s="250" t="s">
        <v>277</v>
      </c>
      <c r="O15" s="251">
        <f>S_GG2_PT1 C_N_GG</f>
        <v>12143.5361328125</v>
      </c>
      <c r="P15" s="252">
        <f>S_GG2_PT2 C_N_GG</f>
        <v>12149.9951171875</v>
      </c>
      <c r="Q15" s="253">
        <f>S_GG2_PT3 C_N_GG</f>
        <v>12149.9951171875</v>
      </c>
      <c r="R15" s="254"/>
      <c r="S15" s="254"/>
      <c r="T15" s="226"/>
      <c r="U15" s="226"/>
      <c r="V15" s="248" t="s">
        <v>590</v>
      </c>
      <c r="W15" s="249"/>
      <c r="X15" s="250" t="s">
        <v>277</v>
      </c>
      <c r="Y15" s="251">
        <f>S_GG3_PT1 C_N_GG</f>
        <v>12654.3603515625</v>
      </c>
      <c r="Z15" s="252">
        <f>S_GG3_PT2 C_N_GG</f>
        <v>12654.9951171875</v>
      </c>
      <c r="AA15" s="252">
        <f>S_GG3_PT3 C_N_GG</f>
        <v>12654.0048828125</v>
      </c>
      <c r="AB15" s="253">
        <f>S_GG3_PT4 C_N_GG</f>
        <v>12654.9951171875</v>
      </c>
      <c r="AC15" s="254"/>
      <c r="AD15" s="226"/>
      <c r="AE15" s="226"/>
      <c r="AF15" s="248" t="s">
        <v>590</v>
      </c>
      <c r="AG15" s="249"/>
      <c r="AH15" s="250" t="s">
        <v>277</v>
      </c>
      <c r="AI15" s="251">
        <f>S_GG4_PT1 C_N_GG</f>
        <v>12944.693359375</v>
      </c>
      <c r="AJ15" s="252">
        <f>S_GG4_PT2 C_N_GG</f>
        <v>12944.9951171875</v>
      </c>
      <c r="AK15" s="252">
        <f>S_GG4_PT3 C_N_GG</f>
        <v>12944.0048828125</v>
      </c>
      <c r="AL15" s="253">
        <f>S_GG4_PT4 C_N_GG</f>
        <v>12944.9951171875</v>
      </c>
      <c r="AM15" s="254"/>
      <c r="AN15" s="226"/>
      <c r="AO15" s="226"/>
      <c r="AP15" s="248" t="s">
        <v>590</v>
      </c>
      <c r="AQ15" s="249"/>
      <c r="AR15" s="250" t="s">
        <v>277</v>
      </c>
      <c r="AS15" s="251">
        <f>S_GG5_PT1 C_N_GG</f>
        <v>13335.5478515625</v>
      </c>
      <c r="AT15" s="252">
        <f>S_GG5_PT2 C_N_GG</f>
        <v>13335.0048828125</v>
      </c>
      <c r="AU15" s="252">
        <f>S_GG5_PT3 C_N_GG</f>
        <v>13334.0048828125</v>
      </c>
      <c r="AV15" s="252">
        <f>S_GG5_PT4 C_N_GG</f>
        <v>13334.9951171875</v>
      </c>
      <c r="AW15" s="255">
        <f>S_GG5_PT5 C_N_GG</f>
        <v>13334.0048828125</v>
      </c>
      <c r="AX15" s="226"/>
    </row>
    <row r="16" spans="1:50" s="228" customFormat="1" ht="18.75" customHeight="1" x14ac:dyDescent="0.4">
      <c r="A16" s="226"/>
      <c r="B16" s="256" t="s">
        <v>591</v>
      </c>
      <c r="C16" s="257"/>
      <c r="D16" s="258" t="s">
        <v>277</v>
      </c>
      <c r="E16" s="259">
        <f>S_GG1_PT1 C_N_PT</f>
        <v>6065.00244140625</v>
      </c>
      <c r="F16" s="260">
        <f>S_GG1_PT2 C_N_PT</f>
        <v>8505.4560546875</v>
      </c>
      <c r="G16" s="260">
        <f>S_GG1_PT3 C_N_PT</f>
        <v>10932.5107421875</v>
      </c>
      <c r="H16" s="261">
        <f>S_GG1_PT4 C_N_PT</f>
        <v>12137.94921875</v>
      </c>
      <c r="I16" s="254"/>
      <c r="J16" s="226"/>
      <c r="K16" s="226"/>
      <c r="L16" s="256" t="s">
        <v>591</v>
      </c>
      <c r="M16" s="257"/>
      <c r="N16" s="258" t="s">
        <v>277</v>
      </c>
      <c r="O16" s="259">
        <f>S_GG2_PT1 C_N_PT</f>
        <v>7371.46630859375</v>
      </c>
      <c r="P16" s="260">
        <f>S_GG2_PT2 C_N_PT</f>
        <v>9749.8408203125</v>
      </c>
      <c r="Q16" s="261">
        <f>S_GG2_PT3 C_N_PT</f>
        <v>12177.634765625</v>
      </c>
      <c r="R16" s="254"/>
      <c r="S16" s="254"/>
      <c r="T16" s="226"/>
      <c r="U16" s="226"/>
      <c r="V16" s="256" t="s">
        <v>591</v>
      </c>
      <c r="W16" s="257"/>
      <c r="X16" s="258" t="s">
        <v>277</v>
      </c>
      <c r="Y16" s="259">
        <f>S_GG3_PT1 C_N_PT</f>
        <v>6107.42578125</v>
      </c>
      <c r="Z16" s="260">
        <f>S_GG3_PT2 C_N_PT</f>
        <v>8532.3564453125</v>
      </c>
      <c r="AA16" s="260">
        <f>S_GG3_PT3 C_N_PT</f>
        <v>10983.546875</v>
      </c>
      <c r="AB16" s="261">
        <f>S_GG3_PT4 C_N_PT</f>
        <v>12196.8310546875</v>
      </c>
      <c r="AC16" s="254"/>
      <c r="AD16" s="226"/>
      <c r="AE16" s="226"/>
      <c r="AF16" s="256" t="s">
        <v>591</v>
      </c>
      <c r="AG16" s="257"/>
      <c r="AH16" s="258" t="s">
        <v>277</v>
      </c>
      <c r="AI16" s="259">
        <f>S_GG4_PT1 C_N_PT</f>
        <v>7336.63134765625</v>
      </c>
      <c r="AJ16" s="260">
        <f>S_GG4_PT2 C_N_PT</f>
        <v>9753.65625</v>
      </c>
      <c r="AK16" s="260">
        <f>S_GG4_PT3 C_N_PT</f>
        <v>12203.5498046875</v>
      </c>
      <c r="AL16" s="261">
        <f>S_GG4_PT4 C_N_PT</f>
        <v>12806.306640625</v>
      </c>
      <c r="AM16" s="254"/>
      <c r="AN16" s="226"/>
      <c r="AO16" s="226"/>
      <c r="AP16" s="256" t="s">
        <v>591</v>
      </c>
      <c r="AQ16" s="257"/>
      <c r="AR16" s="258" t="s">
        <v>277</v>
      </c>
      <c r="AS16" s="259">
        <f>S_GG5_PT1 C_N_PT</f>
        <v>7355.56298828125</v>
      </c>
      <c r="AT16" s="260">
        <f>S_GG5_PT2 C_N_PT</f>
        <v>8563.1552734375</v>
      </c>
      <c r="AU16" s="260">
        <f>S_GG5_PT3 C_N_PT</f>
        <v>11007.90234375</v>
      </c>
      <c r="AV16" s="260">
        <f>S_GG5_PT4 C_N_PT</f>
        <v>12224.59375</v>
      </c>
      <c r="AW16" s="262">
        <f>S_GG5_PT5 C_N_PT</f>
        <v>12843.28515625</v>
      </c>
      <c r="AX16" s="226"/>
    </row>
    <row r="17" spans="1:50" s="228" customFormat="1" ht="18.75" customHeight="1" x14ac:dyDescent="0.4">
      <c r="A17" s="226"/>
      <c r="B17" s="256" t="s">
        <v>1863</v>
      </c>
      <c r="C17" s="257"/>
      <c r="D17" s="258" t="s">
        <v>277</v>
      </c>
      <c r="E17" s="259">
        <f>S_GG1_PT1 C_N_Generator</f>
        <v>3816</v>
      </c>
      <c r="F17" s="260">
        <f>S_GG1_PT2 C_N_Generator</f>
        <v>5353</v>
      </c>
      <c r="G17" s="260">
        <f>S_GG1_PT3 C_N_Generator</f>
        <v>6883</v>
      </c>
      <c r="H17" s="261">
        <f>S_GG1_PT4 C_N_Generator</f>
        <v>7653</v>
      </c>
      <c r="I17" s="254"/>
      <c r="J17" s="226"/>
      <c r="K17" s="226"/>
      <c r="L17" s="256" t="s">
        <v>592</v>
      </c>
      <c r="M17" s="257"/>
      <c r="N17" s="258" t="s">
        <v>277</v>
      </c>
      <c r="O17" s="259">
        <f>S_GG2_PT1 C_N_Generator</f>
        <v>4599</v>
      </c>
      <c r="P17" s="260">
        <f>S_GG2_PT2 C_N_Generator</f>
        <v>6139</v>
      </c>
      <c r="Q17" s="261">
        <f>S_GG2_PT3 C_N_Generator</f>
        <v>7670</v>
      </c>
      <c r="R17" s="254"/>
      <c r="S17" s="254"/>
      <c r="T17" s="226"/>
      <c r="U17" s="226"/>
      <c r="V17" s="256" t="s">
        <v>592</v>
      </c>
      <c r="W17" s="257"/>
      <c r="X17" s="258" t="s">
        <v>277</v>
      </c>
      <c r="Y17" s="259">
        <f>S_GG3_PT1 C_N_Generator</f>
        <v>3835</v>
      </c>
      <c r="Z17" s="260">
        <f>S_GG3_PT2 C_N_Generator</f>
        <v>5371</v>
      </c>
      <c r="AA17" s="260">
        <f>S_GG3_PT3 C_N_Generator</f>
        <v>6917</v>
      </c>
      <c r="AB17" s="261">
        <f>S_GG3_PT4 C_N_Generator</f>
        <v>7680</v>
      </c>
      <c r="AC17" s="254"/>
      <c r="AD17" s="226"/>
      <c r="AE17" s="226"/>
      <c r="AF17" s="256" t="s">
        <v>592</v>
      </c>
      <c r="AG17" s="257"/>
      <c r="AH17" s="258" t="s">
        <v>277</v>
      </c>
      <c r="AI17" s="259">
        <f>S_GG4_PT1 C_N_Generator</f>
        <v>4613</v>
      </c>
      <c r="AJ17" s="260">
        <f>S_GG4_PT2 C_N_Generator</f>
        <v>6143</v>
      </c>
      <c r="AK17" s="260">
        <f>S_GG4_PT3 C_N_Generator</f>
        <v>7689</v>
      </c>
      <c r="AL17" s="261">
        <f>S_GG4_PT4 C_N_Generator</f>
        <v>8066</v>
      </c>
      <c r="AM17" s="254"/>
      <c r="AN17" s="226"/>
      <c r="AO17" s="226"/>
      <c r="AP17" s="256" t="s">
        <v>592</v>
      </c>
      <c r="AQ17" s="257"/>
      <c r="AR17" s="258" t="s">
        <v>277</v>
      </c>
      <c r="AS17" s="259">
        <f>S_GG5_PT1 C_N_Generator</f>
        <v>4624</v>
      </c>
      <c r="AT17" s="260">
        <f>S_GG5_PT2 C_N_Generator</f>
        <v>5392</v>
      </c>
      <c r="AU17" s="260">
        <f>S_GG5_PT3 C_N_Generator</f>
        <v>6934</v>
      </c>
      <c r="AV17" s="260">
        <f>S_GG5_PT4 C_N_Generator</f>
        <v>7701</v>
      </c>
      <c r="AW17" s="262">
        <f>S_GG5_PT5 C_N_Generator</f>
        <v>8090</v>
      </c>
      <c r="AX17" s="226"/>
    </row>
    <row r="18" spans="1:50" s="228" customFormat="1" ht="18.75" customHeight="1" x14ac:dyDescent="0.4">
      <c r="A18" s="226"/>
      <c r="B18" s="256" t="s">
        <v>529</v>
      </c>
      <c r="C18" s="257"/>
      <c r="D18" s="258" t="s">
        <v>421</v>
      </c>
      <c r="E18" s="259">
        <f>S_GG1_PT1 C_T_M</f>
        <v>6165.10009765625</v>
      </c>
      <c r="F18" s="260">
        <f>S_GG1_PT2 C_T_M</f>
        <v>4583.89990234375</v>
      </c>
      <c r="G18" s="260">
        <f>S_GG1_PT3 C_T_M</f>
        <v>3099.69995117188</v>
      </c>
      <c r="H18" s="261">
        <f>S_GG1_PT4 C_T_M</f>
        <v>2370.5</v>
      </c>
      <c r="I18" s="263"/>
      <c r="J18" s="226"/>
      <c r="K18" s="226"/>
      <c r="L18" s="256" t="s">
        <v>529</v>
      </c>
      <c r="M18" s="257"/>
      <c r="N18" s="258" t="s">
        <v>421</v>
      </c>
      <c r="O18" s="259">
        <f>S_GG2_PT1 C_T_M</f>
        <v>7102.5</v>
      </c>
      <c r="P18" s="260">
        <f>S_GG2_PT2 C_T_M</f>
        <v>5405.39990234375</v>
      </c>
      <c r="Q18" s="261">
        <f>S_GG2_PT3 C_T_M</f>
        <v>3763.5</v>
      </c>
      <c r="R18" s="263"/>
      <c r="S18" s="263"/>
      <c r="T18" s="226"/>
      <c r="U18" s="226"/>
      <c r="V18" s="256" t="s">
        <v>529</v>
      </c>
      <c r="W18" s="257"/>
      <c r="X18" s="258" t="s">
        <v>421</v>
      </c>
      <c r="Y18" s="259">
        <f>S_GG3_PT1 C_T_M</f>
        <v>10518</v>
      </c>
      <c r="Z18" s="260">
        <f>S_GG3_PT2 C_T_M</f>
        <v>8350.099609375</v>
      </c>
      <c r="AA18" s="260">
        <f>S_GG3_PT3 C_T_M</f>
        <v>6438.5</v>
      </c>
      <c r="AB18" s="261">
        <f>S_GG3_PT4 C_T_M</f>
        <v>5486.39990234375</v>
      </c>
      <c r="AC18" s="263"/>
      <c r="AD18" s="226"/>
      <c r="AE18" s="226"/>
      <c r="AF18" s="256" t="s">
        <v>529</v>
      </c>
      <c r="AG18" s="257"/>
      <c r="AH18" s="258" t="s">
        <v>421</v>
      </c>
      <c r="AI18" s="259">
        <f>S_GG4_PT1 C_T_M</f>
        <v>10759.2998046875</v>
      </c>
      <c r="AJ18" s="260">
        <f>S_GG4_PT2 C_T_M</f>
        <v>8704.900390625</v>
      </c>
      <c r="AK18" s="260">
        <f>S_GG4_PT3 C_T_M</f>
        <v>6661.60009765625</v>
      </c>
      <c r="AL18" s="261">
        <f>S_GG4_PT4 C_T_M</f>
        <v>6174.5</v>
      </c>
      <c r="AM18" s="263"/>
      <c r="AN18" s="226"/>
      <c r="AO18" s="226"/>
      <c r="AP18" s="256" t="s">
        <v>529</v>
      </c>
      <c r="AQ18" s="257"/>
      <c r="AR18" s="258" t="s">
        <v>421</v>
      </c>
      <c r="AS18" s="259">
        <f>S_GG5_PT1 C_T_M</f>
        <v>12895.5</v>
      </c>
      <c r="AT18" s="260">
        <f>S_GG5_PT2 C_T_M</f>
        <v>11702.400390625</v>
      </c>
      <c r="AU18" s="260">
        <f>S_GG5_PT3 C_T_M</f>
        <v>9505.7001953125</v>
      </c>
      <c r="AV18" s="260">
        <f>S_GG5_PT4 C_T_M</f>
        <v>8415.7998046875</v>
      </c>
      <c r="AW18" s="262">
        <f>S_GG5_PT5 C_T_M</f>
        <v>7834.7998046875</v>
      </c>
      <c r="AX18" s="226"/>
    </row>
    <row r="19" spans="1:50" s="228" customFormat="1" ht="18.75" customHeight="1" x14ac:dyDescent="0.4">
      <c r="A19" s="226"/>
      <c r="B19" s="256" t="s">
        <v>593</v>
      </c>
      <c r="C19" s="257"/>
      <c r="D19" s="258" t="s">
        <v>594</v>
      </c>
      <c r="E19" s="259">
        <f>S_GG1_PT1 C_ZI_0404030</f>
        <v>14.199999809265099</v>
      </c>
      <c r="F19" s="260">
        <f>S_GG1_PT2 C_ZI_0404030</f>
        <v>14.199999809265099</v>
      </c>
      <c r="G19" s="260">
        <f>S_GG1_PT3 C_ZI_0404030</f>
        <v>14.199999809265099</v>
      </c>
      <c r="H19" s="261">
        <f>S_GG1_PT4 C_ZI_0404030</f>
        <v>14.199999809265099</v>
      </c>
      <c r="I19" s="226"/>
      <c r="J19" s="226"/>
      <c r="K19" s="226"/>
      <c r="L19" s="256" t="s">
        <v>593</v>
      </c>
      <c r="M19" s="257"/>
      <c r="N19" s="258" t="s">
        <v>594</v>
      </c>
      <c r="O19" s="259">
        <f>S_GG2_PT1 C_ZI_0404030</f>
        <v>9.8999996185302699</v>
      </c>
      <c r="P19" s="260">
        <f>S_GG2_PT2 C_ZI_0404030</f>
        <v>10</v>
      </c>
      <c r="Q19" s="261">
        <f>S_GG2_PT3 C_ZI_0404030</f>
        <v>10</v>
      </c>
      <c r="R19" s="226"/>
      <c r="S19" s="226"/>
      <c r="T19" s="226"/>
      <c r="U19" s="226"/>
      <c r="V19" s="256" t="s">
        <v>593</v>
      </c>
      <c r="W19" s="257"/>
      <c r="X19" s="258" t="s">
        <v>594</v>
      </c>
      <c r="Y19" s="259">
        <f>S_GG3_PT1 C_ZI_0404030</f>
        <v>4.9000000953674299</v>
      </c>
      <c r="Z19" s="260">
        <f>S_GG3_PT2 C_ZI_0404030</f>
        <v>4.9000000953674299</v>
      </c>
      <c r="AA19" s="260">
        <f>S_GG3_PT3 C_ZI_0404030</f>
        <v>5.0999999046325701</v>
      </c>
      <c r="AB19" s="261">
        <f>S_GG3_PT4 C_ZI_0404030</f>
        <v>5.0999999046325701</v>
      </c>
      <c r="AC19" s="226"/>
      <c r="AD19" s="226"/>
      <c r="AE19" s="226"/>
      <c r="AF19" s="256" t="s">
        <v>593</v>
      </c>
      <c r="AG19" s="257"/>
      <c r="AH19" s="258" t="s">
        <v>594</v>
      </c>
      <c r="AI19" s="259">
        <f>S_GG4_PT1 C_ZI_0404030</f>
        <v>1.79999995231628</v>
      </c>
      <c r="AJ19" s="260">
        <f>S_GG4_PT2 C_ZI_0404030</f>
        <v>1.79999995231628</v>
      </c>
      <c r="AK19" s="260">
        <f>S_GG4_PT3 C_ZI_0404030</f>
        <v>1.8999999761581401</v>
      </c>
      <c r="AL19" s="261">
        <f>S_GG4_PT4 C_ZI_0404030</f>
        <v>1.8999999761581401</v>
      </c>
      <c r="AM19" s="226"/>
      <c r="AN19" s="226"/>
      <c r="AO19" s="226"/>
      <c r="AP19" s="256" t="s">
        <v>593</v>
      </c>
      <c r="AQ19" s="257"/>
      <c r="AR19" s="258" t="s">
        <v>594</v>
      </c>
      <c r="AS19" s="259">
        <f>S_GG5_PT1 C_ZI_0404030</f>
        <v>-2.4000000953674299</v>
      </c>
      <c r="AT19" s="260">
        <f>S_GG5_PT2 C_ZI_0404030</f>
        <v>-2.2999999523162802</v>
      </c>
      <c r="AU19" s="260">
        <f>S_GG5_PT3 C_ZI_0404030</f>
        <v>-2.2999999523162802</v>
      </c>
      <c r="AV19" s="260">
        <f>S_GG5_PT4 C_ZI_0404030</f>
        <v>-2.2999999523162802</v>
      </c>
      <c r="AW19" s="262">
        <f>S_GG5_PT5 C_ZI_0404030</f>
        <v>-2.0999999046325701</v>
      </c>
      <c r="AX19" s="226"/>
    </row>
    <row r="20" spans="1:50" s="228" customFormat="1" ht="18.75" customHeight="1" x14ac:dyDescent="0.4">
      <c r="A20" s="226"/>
      <c r="B20" s="256" t="s">
        <v>595</v>
      </c>
      <c r="C20" s="257"/>
      <c r="D20" s="258" t="s">
        <v>288</v>
      </c>
      <c r="E20" s="259">
        <f>S_GG1_PT1 C_P0</f>
        <v>1.0154953002929701</v>
      </c>
      <c r="F20" s="260">
        <f>S_GG1_PT2 C_P0</f>
        <v>1.0154987573623699</v>
      </c>
      <c r="G20" s="260">
        <f>S_GG1_PT3 C_P0</f>
        <v>1.0154993534088099</v>
      </c>
      <c r="H20" s="261">
        <f>S_GG1_PT4 C_P0</f>
        <v>1.0154993534088099</v>
      </c>
      <c r="I20" s="264"/>
      <c r="J20" s="226"/>
      <c r="K20" s="226"/>
      <c r="L20" s="256" t="s">
        <v>595</v>
      </c>
      <c r="M20" s="257"/>
      <c r="N20" s="258" t="s">
        <v>288</v>
      </c>
      <c r="O20" s="259">
        <f>S_GG2_PT1 C_P0</f>
        <v>1.0154334306716899</v>
      </c>
      <c r="P20" s="260">
        <f>S_GG2_PT2 C_P0</f>
        <v>1.01534128189087</v>
      </c>
      <c r="Q20" s="261">
        <f>S_GG2_PT3 C_P0</f>
        <v>1.01526439189911</v>
      </c>
      <c r="R20" s="264"/>
      <c r="S20" s="264"/>
      <c r="T20" s="226"/>
      <c r="U20" s="226"/>
      <c r="V20" s="256" t="s">
        <v>595</v>
      </c>
      <c r="W20" s="257"/>
      <c r="X20" s="258" t="s">
        <v>288</v>
      </c>
      <c r="Y20" s="259">
        <f>S_GG3_PT1 C_P0</f>
        <v>1.0151716470718399</v>
      </c>
      <c r="Z20" s="260">
        <f>S_GG3_PT2 C_P0</f>
        <v>1.0150659084320099</v>
      </c>
      <c r="AA20" s="260">
        <f>S_GG3_PT3 C_P0</f>
        <v>1.0150234699249301</v>
      </c>
      <c r="AB20" s="261">
        <f>S_GG3_PT4 C_P0</f>
        <v>1.0150070190429701</v>
      </c>
      <c r="AC20" s="264"/>
      <c r="AD20" s="226"/>
      <c r="AE20" s="226"/>
      <c r="AF20" s="256" t="s">
        <v>595</v>
      </c>
      <c r="AG20" s="257"/>
      <c r="AH20" s="258" t="s">
        <v>288</v>
      </c>
      <c r="AI20" s="259">
        <f>S_GG4_PT1 C_P0</f>
        <v>1.0149072408676101</v>
      </c>
      <c r="AJ20" s="260">
        <f>S_GG4_PT2 C_P0</f>
        <v>1.0147798061370801</v>
      </c>
      <c r="AK20" s="260">
        <f>S_GG4_PT3 C_P0</f>
        <v>1.0147280693054199</v>
      </c>
      <c r="AL20" s="261">
        <f>S_GG4_PT4 C_P0</f>
        <v>1.01470911502838</v>
      </c>
      <c r="AM20" s="264"/>
      <c r="AN20" s="226"/>
      <c r="AO20" s="226"/>
      <c r="AP20" s="256" t="s">
        <v>595</v>
      </c>
      <c r="AQ20" s="257"/>
      <c r="AR20" s="258" t="s">
        <v>288</v>
      </c>
      <c r="AS20" s="259">
        <f>S_GG5_PT1 C_P0</f>
        <v>1.01456046104431</v>
      </c>
      <c r="AT20" s="260">
        <f>S_GG5_PT2 C_P0</f>
        <v>1.01444935798645</v>
      </c>
      <c r="AU20" s="260">
        <f>S_GG5_PT3 C_P0</f>
        <v>1.01437151432037</v>
      </c>
      <c r="AV20" s="260">
        <f>S_GG5_PT4 C_P0</f>
        <v>1.0142765045166</v>
      </c>
      <c r="AW20" s="262">
        <f>S_GG5_PT5 C_P0</f>
        <v>1.01417756080627</v>
      </c>
      <c r="AX20" s="226"/>
    </row>
    <row r="21" spans="1:50" s="228" customFormat="1" ht="18.75" customHeight="1" x14ac:dyDescent="0.4">
      <c r="A21" s="226"/>
      <c r="B21" s="256" t="s">
        <v>596</v>
      </c>
      <c r="C21" s="257"/>
      <c r="D21" s="258" t="s">
        <v>104</v>
      </c>
      <c r="E21" s="259">
        <f>S_GG1_PT1 C_PHI_RF</f>
        <v>63.190227508544901</v>
      </c>
      <c r="F21" s="260">
        <f>S_GG1_PT2 C_PHI_RF</f>
        <v>63.154624938964801</v>
      </c>
      <c r="G21" s="260">
        <f>S_GG1_PT3 C_PHI_RF</f>
        <v>62.129108428955099</v>
      </c>
      <c r="H21" s="261">
        <f>S_GG1_PT4 C_PHI_RF</f>
        <v>61.763866424560497</v>
      </c>
      <c r="I21" s="226"/>
      <c r="J21" s="226"/>
      <c r="K21" s="226"/>
      <c r="L21" s="256" t="s">
        <v>596</v>
      </c>
      <c r="M21" s="257"/>
      <c r="N21" s="258" t="s">
        <v>104</v>
      </c>
      <c r="O21" s="259">
        <f>S_GG2_PT1 C_PHI_RF</f>
        <v>61.199230194091797</v>
      </c>
      <c r="P21" s="260">
        <f>S_GG2_PT2 C_PHI_RF</f>
        <v>58.493480682372997</v>
      </c>
      <c r="Q21" s="261">
        <f>S_GG2_PT3 C_PHI_RF</f>
        <v>57.984775543212898</v>
      </c>
      <c r="R21" s="226"/>
      <c r="S21" s="226"/>
      <c r="T21" s="226"/>
      <c r="U21" s="226"/>
      <c r="V21" s="256" t="s">
        <v>596</v>
      </c>
      <c r="W21" s="257"/>
      <c r="X21" s="258" t="s">
        <v>104</v>
      </c>
      <c r="Y21" s="259">
        <f>S_GG3_PT1 C_PHI_RF</f>
        <v>56.338985443115199</v>
      </c>
      <c r="Z21" s="260">
        <f>S_GG3_PT2 C_PHI_RF</f>
        <v>55.479496002197301</v>
      </c>
      <c r="AA21" s="260">
        <f>S_GG3_PT3 C_PHI_RF</f>
        <v>54.252799987792997</v>
      </c>
      <c r="AB21" s="261">
        <f>S_GG3_PT4 C_PHI_RF</f>
        <v>53.790618896484403</v>
      </c>
      <c r="AC21" s="226"/>
      <c r="AD21" s="226"/>
      <c r="AE21" s="226"/>
      <c r="AF21" s="256" t="s">
        <v>596</v>
      </c>
      <c r="AG21" s="257"/>
      <c r="AH21" s="258" t="s">
        <v>104</v>
      </c>
      <c r="AI21" s="259">
        <f>S_GG4_PT1 C_PHI_RF</f>
        <v>52.412933349609403</v>
      </c>
      <c r="AJ21" s="260">
        <f>S_GG4_PT2 C_PHI_RF</f>
        <v>52.187747955322301</v>
      </c>
      <c r="AK21" s="260">
        <f>S_GG4_PT3 C_PHI_RF</f>
        <v>51.914451599121101</v>
      </c>
      <c r="AL21" s="261">
        <f>S_GG4_PT4 C_PHI_RF</f>
        <v>51.727466583252003</v>
      </c>
      <c r="AM21" s="226"/>
      <c r="AN21" s="226"/>
      <c r="AO21" s="226"/>
      <c r="AP21" s="256" t="s">
        <v>596</v>
      </c>
      <c r="AQ21" s="257"/>
      <c r="AR21" s="258" t="s">
        <v>104</v>
      </c>
      <c r="AS21" s="259">
        <f>S_GG5_PT1 C_PHI_RF</f>
        <v>50.664291381835902</v>
      </c>
      <c r="AT21" s="260">
        <f>S_GG5_PT2 C_PHI_RF</f>
        <v>49.131515502929702</v>
      </c>
      <c r="AU21" s="260">
        <f>S_GG5_PT3 C_PHI_RF</f>
        <v>48.3021049499512</v>
      </c>
      <c r="AV21" s="260">
        <f>S_GG5_PT4 C_PHI_RF</f>
        <v>48.148300170898402</v>
      </c>
      <c r="AW21" s="262">
        <f>S_GG5_PT5 C_PHI_RF</f>
        <v>46.826488494872997</v>
      </c>
      <c r="AX21" s="226"/>
    </row>
    <row r="22" spans="1:50" s="228" customFormat="1" ht="18.75" customHeight="1" x14ac:dyDescent="0.4">
      <c r="A22" s="226"/>
      <c r="B22" s="256" t="s">
        <v>597</v>
      </c>
      <c r="C22" s="257"/>
      <c r="D22" s="258" t="s">
        <v>598</v>
      </c>
      <c r="E22" s="259">
        <f>S_GG1_PT1 C_T0</f>
        <v>21.299999237060501</v>
      </c>
      <c r="F22" s="260">
        <f>S_GG1_PT2 C_T0</f>
        <v>21.299999237060501</v>
      </c>
      <c r="G22" s="260">
        <f>S_GG1_PT3 C_T0</f>
        <v>21.299999237060501</v>
      </c>
      <c r="H22" s="261">
        <f>S_GG1_PT4 C_T0</f>
        <v>21.299999237060501</v>
      </c>
      <c r="I22" s="263"/>
      <c r="J22" s="226"/>
      <c r="K22" s="226"/>
      <c r="L22" s="256" t="s">
        <v>597</v>
      </c>
      <c r="M22" s="257"/>
      <c r="N22" s="258" t="s">
        <v>598</v>
      </c>
      <c r="O22" s="259">
        <f>S_GG2_PT1 C_T0</f>
        <v>21.299999237060501</v>
      </c>
      <c r="P22" s="260">
        <f>S_GG2_PT2 C_T0</f>
        <v>21.299999237060501</v>
      </c>
      <c r="Q22" s="261">
        <f>S_GG2_PT3 C_T0</f>
        <v>21.299999237060501</v>
      </c>
      <c r="R22" s="263"/>
      <c r="S22" s="263"/>
      <c r="T22" s="226"/>
      <c r="U22" s="226"/>
      <c r="V22" s="256" t="s">
        <v>597</v>
      </c>
      <c r="W22" s="257"/>
      <c r="X22" s="258" t="s">
        <v>598</v>
      </c>
      <c r="Y22" s="259">
        <f>S_GG3_PT1 C_T0</f>
        <v>21.299999237060501</v>
      </c>
      <c r="Z22" s="260">
        <f>S_GG3_PT2 C_T0</f>
        <v>21.299999237060501</v>
      </c>
      <c r="AA22" s="260">
        <f>S_GG3_PT3 C_T0</f>
        <v>21.299999237060501</v>
      </c>
      <c r="AB22" s="261">
        <f>S_GG3_PT4 C_T0</f>
        <v>21.299999237060501</v>
      </c>
      <c r="AC22" s="263"/>
      <c r="AD22" s="226"/>
      <c r="AE22" s="226"/>
      <c r="AF22" s="256" t="s">
        <v>597</v>
      </c>
      <c r="AG22" s="257"/>
      <c r="AH22" s="258" t="s">
        <v>598</v>
      </c>
      <c r="AI22" s="259">
        <f>S_GG4_PT1 C_T0</f>
        <v>21.299999237060501</v>
      </c>
      <c r="AJ22" s="260">
        <f>S_GG4_PT2 C_T0</f>
        <v>21.299999237060501</v>
      </c>
      <c r="AK22" s="260">
        <f>S_GG4_PT3 C_T0</f>
        <v>21.299999237060501</v>
      </c>
      <c r="AL22" s="261">
        <f>S_GG4_PT4 C_T0</f>
        <v>21.299999237060501</v>
      </c>
      <c r="AM22" s="263"/>
      <c r="AN22" s="226"/>
      <c r="AO22" s="226"/>
      <c r="AP22" s="256" t="s">
        <v>597</v>
      </c>
      <c r="AQ22" s="257"/>
      <c r="AR22" s="258" t="s">
        <v>598</v>
      </c>
      <c r="AS22" s="259">
        <f>S_GG5_PT1 C_T0</f>
        <v>21.299999237060501</v>
      </c>
      <c r="AT22" s="260">
        <f>S_GG5_PT2 C_T0</f>
        <v>21.299999237060501</v>
      </c>
      <c r="AU22" s="260">
        <f>S_GG5_PT3 C_T0</f>
        <v>21.299999237060501</v>
      </c>
      <c r="AV22" s="260">
        <f>S_GG5_PT4 C_T0</f>
        <v>21.299999237060501</v>
      </c>
      <c r="AW22" s="262">
        <f>S_GG5_PT5 C_T0</f>
        <v>21.299999237060501</v>
      </c>
      <c r="AX22" s="226"/>
    </row>
    <row r="23" spans="1:50" s="228" customFormat="1" ht="18.75" customHeight="1" x14ac:dyDescent="0.4">
      <c r="A23" s="226"/>
      <c r="B23" s="256" t="s">
        <v>599</v>
      </c>
      <c r="C23" s="257"/>
      <c r="D23" s="258" t="s">
        <v>288</v>
      </c>
      <c r="E23" s="259">
        <f>S_GG1_PT1 C_PD_Filter</f>
        <v>-1.37999999523163</v>
      </c>
      <c r="F23" s="260">
        <f>S_GG1_PT2 C_PD_Filter</f>
        <v>-1.37999999523163</v>
      </c>
      <c r="G23" s="260">
        <f>S_GG1_PT3 C_PD_Filter</f>
        <v>-1.37999999523163</v>
      </c>
      <c r="H23" s="261">
        <f>S_GG1_PT4 C_PD_Filter</f>
        <v>-1.3899999856948899</v>
      </c>
      <c r="I23" s="264"/>
      <c r="J23" s="226"/>
      <c r="K23" s="226"/>
      <c r="L23" s="256" t="s">
        <v>599</v>
      </c>
      <c r="M23" s="257"/>
      <c r="N23" s="258" t="s">
        <v>288</v>
      </c>
      <c r="O23" s="259">
        <f>S_GG2_PT1 C_PD_Filter</f>
        <v>-1.62000000476837</v>
      </c>
      <c r="P23" s="260">
        <f>S_GG2_PT2 C_PD_Filter</f>
        <v>-1.62999999523163</v>
      </c>
      <c r="Q23" s="261">
        <f>S_GG2_PT3 C_PD_Filter</f>
        <v>-1.62999999523163</v>
      </c>
      <c r="R23" s="264"/>
      <c r="S23" s="264"/>
      <c r="T23" s="226"/>
      <c r="U23" s="226"/>
      <c r="V23" s="256" t="s">
        <v>599</v>
      </c>
      <c r="W23" s="257"/>
      <c r="X23" s="258" t="s">
        <v>288</v>
      </c>
      <c r="Y23" s="259">
        <f>S_GG3_PT1 C_PD_Filter</f>
        <v>-1.96000003814697</v>
      </c>
      <c r="Z23" s="260">
        <f>S_GG3_PT2 C_PD_Filter</f>
        <v>-1.9800000190734901</v>
      </c>
      <c r="AA23" s="260">
        <f>S_GG3_PT3 C_PD_Filter</f>
        <v>-1.9700000286102299</v>
      </c>
      <c r="AB23" s="261">
        <f>S_GG3_PT4 C_PD_Filter</f>
        <v>-1.96000003814697</v>
      </c>
      <c r="AC23" s="264"/>
      <c r="AD23" s="226"/>
      <c r="AE23" s="226"/>
      <c r="AF23" s="256" t="s">
        <v>599</v>
      </c>
      <c r="AG23" s="257"/>
      <c r="AH23" s="258" t="s">
        <v>288</v>
      </c>
      <c r="AI23" s="259">
        <f>S_GG4_PT1 C_PD_Filter</f>
        <v>-2.2000000476837198</v>
      </c>
      <c r="AJ23" s="260">
        <f>S_GG4_PT2 C_PD_Filter</f>
        <v>-2.1900000572204599</v>
      </c>
      <c r="AK23" s="260">
        <f>S_GG4_PT3 C_PD_Filter</f>
        <v>-2.1600000858306898</v>
      </c>
      <c r="AL23" s="261">
        <f>S_GG4_PT4 C_PD_Filter</f>
        <v>-2.2200000286102299</v>
      </c>
      <c r="AM23" s="264"/>
      <c r="AN23" s="226"/>
      <c r="AO23" s="226"/>
      <c r="AP23" s="256" t="s">
        <v>599</v>
      </c>
      <c r="AQ23" s="257"/>
      <c r="AR23" s="258" t="s">
        <v>288</v>
      </c>
      <c r="AS23" s="259">
        <f>S_GG5_PT1 C_PD_Filter</f>
        <v>-2.5599999427795401</v>
      </c>
      <c r="AT23" s="260">
        <f>S_GG5_PT2 C_PD_Filter</f>
        <v>-2.5499999523162802</v>
      </c>
      <c r="AU23" s="260">
        <f>S_GG5_PT3 C_PD_Filter</f>
        <v>-2.5299999713897701</v>
      </c>
      <c r="AV23" s="260">
        <f>S_GG5_PT4 C_PD_Filter</f>
        <v>-2.5299999713897701</v>
      </c>
      <c r="AW23" s="262">
        <f>S_GG5_PT5 C_PD_Filter</f>
        <v>-2.5499999523162802</v>
      </c>
      <c r="AX23" s="226"/>
    </row>
    <row r="24" spans="1:50" s="228" customFormat="1" ht="18.75" customHeight="1" x14ac:dyDescent="0.4">
      <c r="A24" s="226"/>
      <c r="B24" s="256" t="s">
        <v>600</v>
      </c>
      <c r="C24" s="257"/>
      <c r="D24" s="258" t="s">
        <v>288</v>
      </c>
      <c r="E24" s="259">
        <f>S_GG1_PT1 C_PDT_4005</f>
        <v>2.7200009673833798E-2</v>
      </c>
      <c r="F24" s="260">
        <f>S_GG1_PT2 C_PDT_4005</f>
        <v>2.7399918064475101E-2</v>
      </c>
      <c r="G24" s="260">
        <f>S_GG1_PT3 C_PDT_4005</f>
        <v>2.7300037443637799E-2</v>
      </c>
      <c r="H24" s="261">
        <f>S_GG1_PT4 C_PDT_4005</f>
        <v>2.7300009503960599E-2</v>
      </c>
      <c r="I24" s="264"/>
      <c r="J24" s="226"/>
      <c r="K24" s="226"/>
      <c r="L24" s="256" t="s">
        <v>600</v>
      </c>
      <c r="M24" s="257"/>
      <c r="N24" s="258" t="s">
        <v>288</v>
      </c>
      <c r="O24" s="259">
        <f>S_GG2_PT1 C_PDT_4005</f>
        <v>3.4266699105501203E-2</v>
      </c>
      <c r="P24" s="260">
        <f>S_GG2_PT2 C_PDT_4005</f>
        <v>3.4399982541799497E-2</v>
      </c>
      <c r="Q24" s="261">
        <f>S_GG2_PT3 C_PDT_4005</f>
        <v>3.4499786794185597E-2</v>
      </c>
      <c r="R24" s="264"/>
      <c r="S24" s="264"/>
      <c r="T24" s="226"/>
      <c r="U24" s="226"/>
      <c r="V24" s="256" t="s">
        <v>600</v>
      </c>
      <c r="W24" s="257"/>
      <c r="X24" s="258" t="s">
        <v>288</v>
      </c>
      <c r="Y24" s="259">
        <f>S_GG3_PT1 C_PDT_4005</f>
        <v>4.3279077857732801E-2</v>
      </c>
      <c r="Z24" s="260">
        <f>S_GG3_PT2 C_PDT_4005</f>
        <v>4.3000314384698902E-2</v>
      </c>
      <c r="AA24" s="260">
        <f>S_GG3_PT3 C_PDT_4005</f>
        <v>4.3199375271797201E-2</v>
      </c>
      <c r="AB24" s="261">
        <f>S_GG3_PT4 C_PDT_4005</f>
        <v>4.30003367364407E-2</v>
      </c>
      <c r="AC24" s="264"/>
      <c r="AD24" s="226"/>
      <c r="AE24" s="226"/>
      <c r="AF24" s="256" t="s">
        <v>600</v>
      </c>
      <c r="AG24" s="257"/>
      <c r="AH24" s="258" t="s">
        <v>288</v>
      </c>
      <c r="AI24" s="259">
        <f>S_GG4_PT1 C_PDT_4005</f>
        <v>4.93883900344372E-2</v>
      </c>
      <c r="AJ24" s="260">
        <f>S_GG4_PT2 C_PDT_4005</f>
        <v>4.9399983137846E-2</v>
      </c>
      <c r="AK24" s="260">
        <f>S_GG4_PT3 C_PDT_4005</f>
        <v>4.9200624227523797E-2</v>
      </c>
      <c r="AL24" s="261">
        <f>S_GG4_PT4 C_PDT_4005</f>
        <v>4.9200017005205203E-2</v>
      </c>
      <c r="AM24" s="264"/>
      <c r="AN24" s="226"/>
      <c r="AO24" s="226"/>
      <c r="AP24" s="256" t="s">
        <v>600</v>
      </c>
      <c r="AQ24" s="257"/>
      <c r="AR24" s="258" t="s">
        <v>288</v>
      </c>
      <c r="AS24" s="259">
        <f>S_GG5_PT1 C_PDT_4005</f>
        <v>5.8380007743835401E-2</v>
      </c>
      <c r="AT24" s="260">
        <f>S_GG5_PT2 C_PDT_4005</f>
        <v>5.84997422993183E-2</v>
      </c>
      <c r="AU24" s="260">
        <f>S_GG5_PT3 C_PDT_4005</f>
        <v>5.8300435543060303E-2</v>
      </c>
      <c r="AV24" s="260">
        <f>S_GG5_PT4 C_PDT_4005</f>
        <v>5.8200217783451101E-2</v>
      </c>
      <c r="AW24" s="262">
        <f>S_GG5_PT5 C_PDT_4005</f>
        <v>5.8100216090679203E-2</v>
      </c>
      <c r="AX24" s="226"/>
    </row>
    <row r="25" spans="1:50" s="228" customFormat="1" ht="18.75" customHeight="1" x14ac:dyDescent="0.4">
      <c r="A25" s="226"/>
      <c r="B25" s="256" t="s">
        <v>601</v>
      </c>
      <c r="C25" s="257"/>
      <c r="D25" s="258" t="s">
        <v>288</v>
      </c>
      <c r="E25" s="259">
        <f>S_GG1_PT1 C_PDT_4006</f>
        <v>2.7200009673833798E-2</v>
      </c>
      <c r="F25" s="260">
        <f>S_GG1_PT2 C_PDT_4006</f>
        <v>2.7399918064475101E-2</v>
      </c>
      <c r="G25" s="260">
        <f>S_GG1_PT3 C_PDT_4006</f>
        <v>2.7300037443637799E-2</v>
      </c>
      <c r="H25" s="261">
        <f>S_GG1_PT4 C_PDT_4006</f>
        <v>2.7300009503960599E-2</v>
      </c>
      <c r="I25" s="264"/>
      <c r="J25" s="226"/>
      <c r="K25" s="226"/>
      <c r="L25" s="256" t="s">
        <v>601</v>
      </c>
      <c r="M25" s="257"/>
      <c r="N25" s="258" t="s">
        <v>288</v>
      </c>
      <c r="O25" s="259">
        <f>S_GG2_PT1 C_PDT_4006</f>
        <v>3.4266699105501203E-2</v>
      </c>
      <c r="P25" s="260">
        <f>S_GG2_PT2 C_PDT_4006</f>
        <v>3.4399982541799497E-2</v>
      </c>
      <c r="Q25" s="261">
        <f>S_GG2_PT3 C_PDT_4006</f>
        <v>3.4499786794185597E-2</v>
      </c>
      <c r="R25" s="264"/>
      <c r="S25" s="264"/>
      <c r="T25" s="226"/>
      <c r="U25" s="226"/>
      <c r="V25" s="256" t="s">
        <v>601</v>
      </c>
      <c r="W25" s="257"/>
      <c r="X25" s="258" t="s">
        <v>288</v>
      </c>
      <c r="Y25" s="259">
        <f>S_GG3_PT1 C_PDT_4006</f>
        <v>4.3279077857732801E-2</v>
      </c>
      <c r="Z25" s="260">
        <f>S_GG3_PT2 C_PDT_4006</f>
        <v>4.3000314384698902E-2</v>
      </c>
      <c r="AA25" s="260">
        <f>S_GG3_PT3 C_PDT_4006</f>
        <v>4.3199375271797201E-2</v>
      </c>
      <c r="AB25" s="261">
        <f>S_GG3_PT4 C_PDT_4006</f>
        <v>4.30003367364407E-2</v>
      </c>
      <c r="AC25" s="264"/>
      <c r="AD25" s="226"/>
      <c r="AE25" s="226"/>
      <c r="AF25" s="256" t="s">
        <v>601</v>
      </c>
      <c r="AG25" s="257"/>
      <c r="AH25" s="258" t="s">
        <v>288</v>
      </c>
      <c r="AI25" s="259">
        <f>S_GG4_PT1 C_PDT_4006</f>
        <v>4.93883900344372E-2</v>
      </c>
      <c r="AJ25" s="260">
        <f>S_GG4_PT2 C_PDT_4006</f>
        <v>4.9399983137846E-2</v>
      </c>
      <c r="AK25" s="260">
        <f>S_GG4_PT3 C_PDT_4006</f>
        <v>4.9200624227523797E-2</v>
      </c>
      <c r="AL25" s="261">
        <f>S_GG4_PT4 C_PDT_4006</f>
        <v>4.9200017005205203E-2</v>
      </c>
      <c r="AM25" s="264"/>
      <c r="AN25" s="226"/>
      <c r="AO25" s="226"/>
      <c r="AP25" s="256" t="s">
        <v>601</v>
      </c>
      <c r="AQ25" s="257"/>
      <c r="AR25" s="258" t="s">
        <v>288</v>
      </c>
      <c r="AS25" s="259">
        <f>S_GG5_PT1 C_PDT_4006</f>
        <v>5.8380007743835401E-2</v>
      </c>
      <c r="AT25" s="260">
        <f>S_GG5_PT2 C_PDT_4006</f>
        <v>5.84997422993183E-2</v>
      </c>
      <c r="AU25" s="260">
        <f>S_GG5_PT3 C_PDT_4006</f>
        <v>5.8300435543060303E-2</v>
      </c>
      <c r="AV25" s="260">
        <f>S_GG5_PT4 C_PDT_4006</f>
        <v>5.8200217783451101E-2</v>
      </c>
      <c r="AW25" s="262">
        <f>S_GG5_PT5 C_PDT_4006</f>
        <v>5.8100216090679203E-2</v>
      </c>
      <c r="AX25" s="226"/>
    </row>
    <row r="26" spans="1:50" s="228" customFormat="1" ht="18.75" customHeight="1" x14ac:dyDescent="0.4">
      <c r="A26" s="226"/>
      <c r="B26" s="256" t="s">
        <v>602</v>
      </c>
      <c r="C26" s="257"/>
      <c r="D26" s="258" t="s">
        <v>288</v>
      </c>
      <c r="E26" s="259">
        <f>S_GG1_PT1 C_PDT_4007</f>
        <v>2.7200009673833798E-2</v>
      </c>
      <c r="F26" s="260">
        <f>S_GG1_PT2 C_PDT_4007</f>
        <v>2.7399918064475101E-2</v>
      </c>
      <c r="G26" s="260">
        <f>S_GG1_PT3 C_PDT_4007</f>
        <v>2.7300037443637799E-2</v>
      </c>
      <c r="H26" s="261">
        <f>S_GG1_PT4 C_PDT_4007</f>
        <v>2.7300009503960599E-2</v>
      </c>
      <c r="I26" s="264"/>
      <c r="J26" s="226"/>
      <c r="K26" s="226"/>
      <c r="L26" s="256" t="s">
        <v>602</v>
      </c>
      <c r="M26" s="257"/>
      <c r="N26" s="258" t="s">
        <v>288</v>
      </c>
      <c r="O26" s="259">
        <f>S_GG2_PT1 C_PDT_4007</f>
        <v>3.4266699105501203E-2</v>
      </c>
      <c r="P26" s="260">
        <f>S_GG2_PT2 C_PDT_4007</f>
        <v>3.4399982541799497E-2</v>
      </c>
      <c r="Q26" s="261">
        <f>S_GG2_PT3 C_PDT_4007</f>
        <v>3.4499786794185597E-2</v>
      </c>
      <c r="R26" s="264"/>
      <c r="S26" s="264"/>
      <c r="T26" s="226"/>
      <c r="U26" s="226"/>
      <c r="V26" s="256" t="s">
        <v>602</v>
      </c>
      <c r="W26" s="257"/>
      <c r="X26" s="258" t="s">
        <v>288</v>
      </c>
      <c r="Y26" s="259">
        <f>S_GG3_PT1 C_PDT_4007</f>
        <v>4.3279077857732801E-2</v>
      </c>
      <c r="Z26" s="260">
        <f>S_GG3_PT2 C_PDT_4007</f>
        <v>4.3000314384698902E-2</v>
      </c>
      <c r="AA26" s="260">
        <f>S_GG3_PT3 C_PDT_4007</f>
        <v>4.3199375271797201E-2</v>
      </c>
      <c r="AB26" s="261">
        <f>S_GG3_PT4 C_PDT_4007</f>
        <v>4.30003367364407E-2</v>
      </c>
      <c r="AC26" s="264"/>
      <c r="AD26" s="226"/>
      <c r="AE26" s="226"/>
      <c r="AF26" s="256" t="s">
        <v>602</v>
      </c>
      <c r="AG26" s="257"/>
      <c r="AH26" s="258" t="s">
        <v>288</v>
      </c>
      <c r="AI26" s="259">
        <f>S_GG4_PT1 C_PDT_4007</f>
        <v>4.93883900344372E-2</v>
      </c>
      <c r="AJ26" s="260">
        <f>S_GG4_PT2 C_PDT_4007</f>
        <v>4.9399983137846E-2</v>
      </c>
      <c r="AK26" s="260">
        <f>S_GG4_PT3 C_PDT_4007</f>
        <v>4.9200624227523797E-2</v>
      </c>
      <c r="AL26" s="261">
        <f>S_GG4_PT4 C_PDT_4007</f>
        <v>4.9200017005205203E-2</v>
      </c>
      <c r="AM26" s="264"/>
      <c r="AN26" s="226"/>
      <c r="AO26" s="226"/>
      <c r="AP26" s="256" t="s">
        <v>602</v>
      </c>
      <c r="AQ26" s="257"/>
      <c r="AR26" s="258" t="s">
        <v>288</v>
      </c>
      <c r="AS26" s="259">
        <f>S_GG5_PT1 C_PDT_4007</f>
        <v>5.8380007743835401E-2</v>
      </c>
      <c r="AT26" s="260">
        <f>S_GG5_PT2 C_PDT_4007</f>
        <v>5.84997422993183E-2</v>
      </c>
      <c r="AU26" s="260">
        <f>S_GG5_PT3 C_PDT_4007</f>
        <v>5.8300435543060303E-2</v>
      </c>
      <c r="AV26" s="260">
        <f>S_GG5_PT4 C_PDT_4007</f>
        <v>5.8200217783451101E-2</v>
      </c>
      <c r="AW26" s="262">
        <f>S_GG5_PT5 C_PDT_4007</f>
        <v>5.8100216090679203E-2</v>
      </c>
      <c r="AX26" s="226"/>
    </row>
    <row r="27" spans="1:50" s="228" customFormat="1" ht="18.75" customHeight="1" x14ac:dyDescent="0.4">
      <c r="A27" s="226"/>
      <c r="B27" s="256" t="s">
        <v>603</v>
      </c>
      <c r="C27" s="257"/>
      <c r="D27" s="258" t="s">
        <v>598</v>
      </c>
      <c r="E27" s="259">
        <f>S_GG1_PT1 C_TE_4001</f>
        <v>21.566677093505898</v>
      </c>
      <c r="F27" s="260">
        <f>S_GG1_PT2 C_TE_4001</f>
        <v>21.6999397277832</v>
      </c>
      <c r="G27" s="260">
        <f>S_GG1_PT3 C_TE_4001</f>
        <v>21.966558456420898</v>
      </c>
      <c r="H27" s="261">
        <f>S_GG1_PT4 C_TE_4001</f>
        <v>21.852066040039102</v>
      </c>
      <c r="I27" s="263"/>
      <c r="J27" s="226"/>
      <c r="K27" s="226"/>
      <c r="L27" s="256" t="s">
        <v>603</v>
      </c>
      <c r="M27" s="257"/>
      <c r="N27" s="258" t="s">
        <v>598</v>
      </c>
      <c r="O27" s="259">
        <f>S_GG2_PT1 C_TE_4001</f>
        <v>22.8137321472168</v>
      </c>
      <c r="P27" s="260">
        <f>S_GG2_PT2 C_TE_4001</f>
        <v>22.966464996337901</v>
      </c>
      <c r="Q27" s="261">
        <f>S_GG2_PT3 C_TE_4001</f>
        <v>22.983293533325199</v>
      </c>
      <c r="R27" s="263"/>
      <c r="S27" s="263"/>
      <c r="T27" s="226"/>
      <c r="U27" s="226"/>
      <c r="V27" s="256" t="s">
        <v>603</v>
      </c>
      <c r="W27" s="257"/>
      <c r="X27" s="258" t="s">
        <v>598</v>
      </c>
      <c r="Y27" s="259">
        <f>S_GG3_PT1 C_TE_4001</f>
        <v>23.315799713134801</v>
      </c>
      <c r="Z27" s="260">
        <f>S_GG3_PT2 C_TE_4001</f>
        <v>23.749498367309599</v>
      </c>
      <c r="AA27" s="260">
        <f>S_GG3_PT3 C_TE_4001</f>
        <v>24.065589904785199</v>
      </c>
      <c r="AB27" s="261">
        <f>S_GG3_PT4 C_TE_4001</f>
        <v>24.216394424438501</v>
      </c>
      <c r="AC27" s="263"/>
      <c r="AD27" s="226"/>
      <c r="AE27" s="226"/>
      <c r="AF27" s="256" t="s">
        <v>603</v>
      </c>
      <c r="AG27" s="257"/>
      <c r="AH27" s="258" t="s">
        <v>598</v>
      </c>
      <c r="AI27" s="259">
        <f>S_GG4_PT1 C_TE_4001</f>
        <v>24.333103179931602</v>
      </c>
      <c r="AJ27" s="260">
        <f>S_GG4_PT2 C_TE_4001</f>
        <v>24.233514785766602</v>
      </c>
      <c r="AK27" s="260">
        <f>S_GG4_PT3 C_TE_4001</f>
        <v>24.632087707519499</v>
      </c>
      <c r="AL27" s="261">
        <f>S_GG4_PT4 C_TE_4001</f>
        <v>24.5335502624512</v>
      </c>
      <c r="AM27" s="263"/>
      <c r="AN27" s="226"/>
      <c r="AO27" s="226"/>
      <c r="AP27" s="256" t="s">
        <v>603</v>
      </c>
      <c r="AQ27" s="257"/>
      <c r="AR27" s="258" t="s">
        <v>598</v>
      </c>
      <c r="AS27" s="259">
        <f>S_GG5_PT1 C_TE_4001</f>
        <v>25.082027435302699</v>
      </c>
      <c r="AT27" s="260">
        <f>S_GG5_PT2 C_TE_4001</f>
        <v>24.917140960693398</v>
      </c>
      <c r="AU27" s="260">
        <f>S_GG5_PT3 C_TE_4001</f>
        <v>25.531867980956999</v>
      </c>
      <c r="AV27" s="260">
        <f>S_GG5_PT4 C_TE_4001</f>
        <v>25.516706466674801</v>
      </c>
      <c r="AW27" s="262">
        <f>S_GG5_PT5 C_TE_4001</f>
        <v>26.3646450042725</v>
      </c>
      <c r="AX27" s="226"/>
    </row>
    <row r="28" spans="1:50" s="228" customFormat="1" ht="18.75" customHeight="1" x14ac:dyDescent="0.4">
      <c r="A28" s="226"/>
      <c r="B28" s="256" t="s">
        <v>604</v>
      </c>
      <c r="C28" s="257"/>
      <c r="D28" s="258" t="s">
        <v>598</v>
      </c>
      <c r="E28" s="259">
        <f>S_GG1_PT1 C_TE_4002</f>
        <v>21.566677093505898</v>
      </c>
      <c r="F28" s="260">
        <f>S_GG1_PT2 C_TE_4002</f>
        <v>21.6999397277832</v>
      </c>
      <c r="G28" s="260">
        <f>S_GG1_PT3 C_TE_4002</f>
        <v>21.966558456420898</v>
      </c>
      <c r="H28" s="261">
        <f>S_GG1_PT4 C_TE_4002</f>
        <v>21.852066040039102</v>
      </c>
      <c r="I28" s="263"/>
      <c r="J28" s="226"/>
      <c r="K28" s="226"/>
      <c r="L28" s="256" t="s">
        <v>604</v>
      </c>
      <c r="M28" s="257"/>
      <c r="N28" s="258" t="s">
        <v>598</v>
      </c>
      <c r="O28" s="259">
        <f>S_GG2_PT1 C_TE_4002</f>
        <v>22.8137321472168</v>
      </c>
      <c r="P28" s="260">
        <f>S_GG2_PT2 C_TE_4002</f>
        <v>22.966464996337901</v>
      </c>
      <c r="Q28" s="261">
        <f>S_GG2_PT3 C_TE_4002</f>
        <v>22.983293533325199</v>
      </c>
      <c r="R28" s="263"/>
      <c r="S28" s="263"/>
      <c r="T28" s="226"/>
      <c r="U28" s="226"/>
      <c r="V28" s="256" t="s">
        <v>604</v>
      </c>
      <c r="W28" s="257"/>
      <c r="X28" s="258" t="s">
        <v>598</v>
      </c>
      <c r="Y28" s="259">
        <f>S_GG3_PT1 C_TE_4002</f>
        <v>23.315799713134801</v>
      </c>
      <c r="Z28" s="260">
        <f>S_GG3_PT2 C_TE_4002</f>
        <v>23.749498367309599</v>
      </c>
      <c r="AA28" s="260">
        <f>S_GG3_PT3 C_TE_4002</f>
        <v>24.065589904785199</v>
      </c>
      <c r="AB28" s="261">
        <f>S_GG3_PT4 C_TE_4002</f>
        <v>24.216394424438501</v>
      </c>
      <c r="AC28" s="263"/>
      <c r="AD28" s="226"/>
      <c r="AE28" s="226"/>
      <c r="AF28" s="256" t="s">
        <v>604</v>
      </c>
      <c r="AG28" s="257"/>
      <c r="AH28" s="258" t="s">
        <v>598</v>
      </c>
      <c r="AI28" s="259">
        <f>S_GG4_PT1 C_TE_4002</f>
        <v>24.333103179931602</v>
      </c>
      <c r="AJ28" s="260">
        <f>S_GG4_PT2 C_TE_4002</f>
        <v>24.233514785766602</v>
      </c>
      <c r="AK28" s="260">
        <f>S_GG4_PT3 C_TE_4002</f>
        <v>24.632087707519499</v>
      </c>
      <c r="AL28" s="261">
        <f>S_GG4_PT4 C_TE_4002</f>
        <v>24.5335502624512</v>
      </c>
      <c r="AM28" s="263"/>
      <c r="AN28" s="226"/>
      <c r="AO28" s="226"/>
      <c r="AP28" s="256" t="s">
        <v>604</v>
      </c>
      <c r="AQ28" s="257"/>
      <c r="AR28" s="258" t="s">
        <v>598</v>
      </c>
      <c r="AS28" s="259">
        <f>S_GG5_PT1 C_TE_4002</f>
        <v>25.082027435302699</v>
      </c>
      <c r="AT28" s="260">
        <f>S_GG5_PT2 C_TE_4002</f>
        <v>24.917140960693398</v>
      </c>
      <c r="AU28" s="260">
        <f>S_GG5_PT3 C_TE_4002</f>
        <v>25.531867980956999</v>
      </c>
      <c r="AV28" s="260">
        <f>S_GG5_PT4 C_TE_4002</f>
        <v>25.516706466674801</v>
      </c>
      <c r="AW28" s="262">
        <f>S_GG5_PT5 C_TE_4002</f>
        <v>26.3646450042725</v>
      </c>
      <c r="AX28" s="226"/>
    </row>
    <row r="29" spans="1:50" s="228" customFormat="1" ht="18.75" customHeight="1" x14ac:dyDescent="0.4">
      <c r="A29" s="226"/>
      <c r="B29" s="256" t="s">
        <v>605</v>
      </c>
      <c r="C29" s="257"/>
      <c r="D29" s="258" t="s">
        <v>598</v>
      </c>
      <c r="E29" s="259">
        <f>S_GG1_PT1 C_TE_4003</f>
        <v>21.566677093505898</v>
      </c>
      <c r="F29" s="260">
        <f>S_GG1_PT2 C_TE_4003</f>
        <v>21.6999397277832</v>
      </c>
      <c r="G29" s="260">
        <f>S_GG1_PT3 C_TE_4003</f>
        <v>21.966558456420898</v>
      </c>
      <c r="H29" s="261">
        <f>S_GG1_PT4 C_TE_4003</f>
        <v>21.852066040039102</v>
      </c>
      <c r="I29" s="263"/>
      <c r="J29" s="226"/>
      <c r="K29" s="226"/>
      <c r="L29" s="256" t="s">
        <v>605</v>
      </c>
      <c r="M29" s="257"/>
      <c r="N29" s="258" t="s">
        <v>598</v>
      </c>
      <c r="O29" s="259">
        <f>S_GG2_PT1 C_TE_4003</f>
        <v>22.8137321472168</v>
      </c>
      <c r="P29" s="260">
        <f>S_GG2_PT2 C_TE_4003</f>
        <v>22.966464996337901</v>
      </c>
      <c r="Q29" s="261">
        <f>S_GG2_PT3 C_TE_4003</f>
        <v>22.983293533325199</v>
      </c>
      <c r="R29" s="263"/>
      <c r="S29" s="263"/>
      <c r="T29" s="226"/>
      <c r="U29" s="226"/>
      <c r="V29" s="256" t="s">
        <v>605</v>
      </c>
      <c r="W29" s="257"/>
      <c r="X29" s="258" t="s">
        <v>598</v>
      </c>
      <c r="Y29" s="259">
        <f>S_GG3_PT1 C_TE_4003</f>
        <v>23.315799713134801</v>
      </c>
      <c r="Z29" s="260">
        <f>S_GG3_PT2 C_TE_4003</f>
        <v>23.749498367309599</v>
      </c>
      <c r="AA29" s="260">
        <f>S_GG3_PT3 C_TE_4003</f>
        <v>24.065589904785199</v>
      </c>
      <c r="AB29" s="261">
        <f>S_GG3_PT4 C_TE_4003</f>
        <v>24.216394424438501</v>
      </c>
      <c r="AC29" s="263"/>
      <c r="AD29" s="226"/>
      <c r="AE29" s="226"/>
      <c r="AF29" s="256" t="s">
        <v>605</v>
      </c>
      <c r="AG29" s="257"/>
      <c r="AH29" s="258" t="s">
        <v>598</v>
      </c>
      <c r="AI29" s="259">
        <f>S_GG4_PT1 C_TE_4003</f>
        <v>24.333103179931602</v>
      </c>
      <c r="AJ29" s="260">
        <f>S_GG4_PT2 C_TE_4003</f>
        <v>24.233514785766602</v>
      </c>
      <c r="AK29" s="260">
        <f>S_GG4_PT3 C_TE_4003</f>
        <v>24.632087707519499</v>
      </c>
      <c r="AL29" s="261">
        <f>S_GG4_PT4 C_TE_4003</f>
        <v>24.5335502624512</v>
      </c>
      <c r="AM29" s="263"/>
      <c r="AN29" s="226"/>
      <c r="AO29" s="226"/>
      <c r="AP29" s="256" t="s">
        <v>605</v>
      </c>
      <c r="AQ29" s="257"/>
      <c r="AR29" s="258" t="s">
        <v>598</v>
      </c>
      <c r="AS29" s="259">
        <f>S_GG5_PT1 C_TE_4003</f>
        <v>25.082027435302699</v>
      </c>
      <c r="AT29" s="260">
        <f>S_GG5_PT2 C_TE_4003</f>
        <v>24.917140960693398</v>
      </c>
      <c r="AU29" s="260">
        <f>S_GG5_PT3 C_TE_4003</f>
        <v>25.531867980956999</v>
      </c>
      <c r="AV29" s="260">
        <f>S_GG5_PT4 C_TE_4003</f>
        <v>25.516706466674801</v>
      </c>
      <c r="AW29" s="262">
        <f>S_GG5_PT5 C_TE_4003</f>
        <v>26.3646450042725</v>
      </c>
      <c r="AX29" s="226"/>
    </row>
    <row r="30" spans="1:50" s="228" customFormat="1" ht="18.75" customHeight="1" x14ac:dyDescent="0.4">
      <c r="A30" s="226"/>
      <c r="B30" s="256" t="s">
        <v>606</v>
      </c>
      <c r="C30" s="257"/>
      <c r="D30" s="258" t="s">
        <v>598</v>
      </c>
      <c r="E30" s="259">
        <f>S_GG1_PT1 C_TE_4004</f>
        <v>21.566677093505898</v>
      </c>
      <c r="F30" s="260">
        <f>S_GG1_PT2 C_TE_4004</f>
        <v>21.6999397277832</v>
      </c>
      <c r="G30" s="260">
        <f>S_GG1_PT3 C_TE_4004</f>
        <v>21.966558456420898</v>
      </c>
      <c r="H30" s="261">
        <f>S_GG1_PT4 C_TE_4004</f>
        <v>21.852066040039102</v>
      </c>
      <c r="I30" s="263"/>
      <c r="J30" s="226"/>
      <c r="K30" s="226"/>
      <c r="L30" s="256" t="s">
        <v>606</v>
      </c>
      <c r="M30" s="257"/>
      <c r="N30" s="258" t="s">
        <v>598</v>
      </c>
      <c r="O30" s="259">
        <f>S_GG2_PT1 C_TE_4004</f>
        <v>22.8137321472168</v>
      </c>
      <c r="P30" s="260">
        <f>S_GG2_PT2 C_TE_4004</f>
        <v>22.966464996337901</v>
      </c>
      <c r="Q30" s="261">
        <f>S_GG2_PT3 C_TE_4004</f>
        <v>22.983293533325199</v>
      </c>
      <c r="R30" s="263"/>
      <c r="S30" s="263"/>
      <c r="T30" s="226"/>
      <c r="U30" s="226"/>
      <c r="V30" s="256" t="s">
        <v>606</v>
      </c>
      <c r="W30" s="257"/>
      <c r="X30" s="258" t="s">
        <v>598</v>
      </c>
      <c r="Y30" s="259">
        <f>S_GG3_PT1 C_TE_4004</f>
        <v>23.315799713134801</v>
      </c>
      <c r="Z30" s="260">
        <f>S_GG3_PT2 C_TE_4004</f>
        <v>23.749498367309599</v>
      </c>
      <c r="AA30" s="260">
        <f>S_GG3_PT3 C_TE_4004</f>
        <v>24.065589904785199</v>
      </c>
      <c r="AB30" s="261">
        <f>S_GG3_PT4 C_TE_4004</f>
        <v>24.216394424438501</v>
      </c>
      <c r="AC30" s="263"/>
      <c r="AD30" s="226"/>
      <c r="AE30" s="226"/>
      <c r="AF30" s="256" t="s">
        <v>606</v>
      </c>
      <c r="AG30" s="257"/>
      <c r="AH30" s="258" t="s">
        <v>598</v>
      </c>
      <c r="AI30" s="259">
        <f>S_GG4_PT1 C_TE_4004</f>
        <v>24.333103179931602</v>
      </c>
      <c r="AJ30" s="260">
        <f>S_GG4_PT2 C_TE_4004</f>
        <v>24.233514785766602</v>
      </c>
      <c r="AK30" s="260">
        <f>S_GG4_PT3 C_TE_4004</f>
        <v>24.632087707519499</v>
      </c>
      <c r="AL30" s="261">
        <f>S_GG4_PT4 C_TE_4004</f>
        <v>24.5335502624512</v>
      </c>
      <c r="AM30" s="263"/>
      <c r="AN30" s="226"/>
      <c r="AO30" s="226"/>
      <c r="AP30" s="256" t="s">
        <v>606</v>
      </c>
      <c r="AQ30" s="257"/>
      <c r="AR30" s="258" t="s">
        <v>598</v>
      </c>
      <c r="AS30" s="259">
        <f>S_GG5_PT1 C_TE_4004</f>
        <v>25.082027435302699</v>
      </c>
      <c r="AT30" s="260">
        <f>S_GG5_PT2 C_TE_4004</f>
        <v>24.917140960693398</v>
      </c>
      <c r="AU30" s="260">
        <f>S_GG5_PT3 C_TE_4004</f>
        <v>25.531867980956999</v>
      </c>
      <c r="AV30" s="260">
        <f>S_GG5_PT4 C_TE_4004</f>
        <v>25.516706466674801</v>
      </c>
      <c r="AW30" s="262">
        <f>S_GG5_PT5 C_TE_4004</f>
        <v>26.3646450042725</v>
      </c>
      <c r="AX30" s="226"/>
    </row>
    <row r="31" spans="1:50" s="228" customFormat="1" ht="18.75" customHeight="1" x14ac:dyDescent="0.4">
      <c r="A31" s="226"/>
      <c r="B31" s="256" t="s">
        <v>607</v>
      </c>
      <c r="C31" s="257"/>
      <c r="D31" s="258" t="s">
        <v>598</v>
      </c>
      <c r="E31" s="259">
        <f>S_GG1_PT1 C_TE_4005</f>
        <v>21.566677093505898</v>
      </c>
      <c r="F31" s="260">
        <f>S_GG1_PT2 C_TE_4005</f>
        <v>21.6999397277832</v>
      </c>
      <c r="G31" s="260">
        <f>S_GG1_PT3 C_TE_4005</f>
        <v>21.966558456420898</v>
      </c>
      <c r="H31" s="261">
        <f>S_GG1_PT4 C_TE_4005</f>
        <v>21.852066040039102</v>
      </c>
      <c r="I31" s="263"/>
      <c r="J31" s="226"/>
      <c r="K31" s="226"/>
      <c r="L31" s="256" t="s">
        <v>607</v>
      </c>
      <c r="M31" s="257"/>
      <c r="N31" s="258" t="s">
        <v>598</v>
      </c>
      <c r="O31" s="259">
        <f>S_GG2_PT1 C_TE_4005</f>
        <v>22.8137321472168</v>
      </c>
      <c r="P31" s="260">
        <f>S_GG2_PT2 C_TE_4005</f>
        <v>22.966464996337901</v>
      </c>
      <c r="Q31" s="261">
        <f>S_GG2_PT3 C_TE_4005</f>
        <v>22.983293533325199</v>
      </c>
      <c r="R31" s="263"/>
      <c r="S31" s="263"/>
      <c r="T31" s="226"/>
      <c r="U31" s="226"/>
      <c r="V31" s="256" t="s">
        <v>607</v>
      </c>
      <c r="W31" s="257"/>
      <c r="X31" s="258" t="s">
        <v>598</v>
      </c>
      <c r="Y31" s="259">
        <f>S_GG3_PT1 C_TE_4005</f>
        <v>23.315799713134801</v>
      </c>
      <c r="Z31" s="260">
        <f>S_GG3_PT2 C_TE_4005</f>
        <v>23.749498367309599</v>
      </c>
      <c r="AA31" s="260">
        <f>S_GG3_PT3 C_TE_4005</f>
        <v>24.065589904785199</v>
      </c>
      <c r="AB31" s="261">
        <f>S_GG3_PT4 C_TE_4005</f>
        <v>24.216394424438501</v>
      </c>
      <c r="AC31" s="263"/>
      <c r="AD31" s="226"/>
      <c r="AE31" s="226"/>
      <c r="AF31" s="256" t="s">
        <v>607</v>
      </c>
      <c r="AG31" s="257"/>
      <c r="AH31" s="258" t="s">
        <v>598</v>
      </c>
      <c r="AI31" s="259">
        <f>S_GG4_PT1 C_TE_4005</f>
        <v>24.333103179931602</v>
      </c>
      <c r="AJ31" s="260">
        <f>S_GG4_PT2 C_TE_4005</f>
        <v>24.233514785766602</v>
      </c>
      <c r="AK31" s="260">
        <f>S_GG4_PT3 C_TE_4005</f>
        <v>24.632087707519499</v>
      </c>
      <c r="AL31" s="261">
        <f>S_GG4_PT4 C_TE_4005</f>
        <v>24.5335502624512</v>
      </c>
      <c r="AM31" s="263"/>
      <c r="AN31" s="226"/>
      <c r="AO31" s="226"/>
      <c r="AP31" s="256" t="s">
        <v>607</v>
      </c>
      <c r="AQ31" s="257"/>
      <c r="AR31" s="258" t="s">
        <v>598</v>
      </c>
      <c r="AS31" s="259">
        <f>S_GG5_PT1 C_TE_4005</f>
        <v>25.082027435302699</v>
      </c>
      <c r="AT31" s="260">
        <f>S_GG5_PT2 C_TE_4005</f>
        <v>24.917140960693398</v>
      </c>
      <c r="AU31" s="260">
        <f>S_GG5_PT3 C_TE_4005</f>
        <v>25.531867980956999</v>
      </c>
      <c r="AV31" s="260">
        <f>S_GG5_PT4 C_TE_4005</f>
        <v>25.516706466674801</v>
      </c>
      <c r="AW31" s="262">
        <f>S_GG5_PT5 C_TE_4005</f>
        <v>26.3646450042725</v>
      </c>
      <c r="AX31" s="226"/>
    </row>
    <row r="32" spans="1:50" s="228" customFormat="1" ht="18.75" customHeight="1" x14ac:dyDescent="0.4">
      <c r="A32" s="226"/>
      <c r="B32" s="256" t="s">
        <v>608</v>
      </c>
      <c r="C32" s="257"/>
      <c r="D32" s="258" t="s">
        <v>288</v>
      </c>
      <c r="E32" s="259">
        <f>S_GG1_PT1 C_PT_0404000_A</f>
        <v>6.4500002861022896</v>
      </c>
      <c r="F32" s="260">
        <f>S_GG1_PT2 C_PT_0404000_A</f>
        <v>6.4500002861022896</v>
      </c>
      <c r="G32" s="260">
        <f>S_GG1_PT3 C_PT_0404000_A</f>
        <v>6.4500002861022896</v>
      </c>
      <c r="H32" s="261">
        <f>S_GG1_PT4 C_PT_0404000_A</f>
        <v>6.3499999046325701</v>
      </c>
      <c r="I32" s="264"/>
      <c r="J32" s="226"/>
      <c r="K32" s="226"/>
      <c r="L32" s="256" t="s">
        <v>608</v>
      </c>
      <c r="M32" s="257"/>
      <c r="N32" s="258" t="s">
        <v>288</v>
      </c>
      <c r="O32" s="259">
        <f>S_GG2_PT1 C_PT_0404000_A</f>
        <v>7.9500002861022896</v>
      </c>
      <c r="P32" s="260">
        <f>S_GG2_PT2 C_PT_0404000_A</f>
        <v>7.8499999046325701</v>
      </c>
      <c r="Q32" s="261">
        <f>S_GG2_PT3 C_PT_0404000_A</f>
        <v>7.9500002861022896</v>
      </c>
      <c r="R32" s="264"/>
      <c r="S32" s="264"/>
      <c r="T32" s="226"/>
      <c r="U32" s="226"/>
      <c r="V32" s="256" t="s">
        <v>608</v>
      </c>
      <c r="W32" s="257"/>
      <c r="X32" s="258" t="s">
        <v>288</v>
      </c>
      <c r="Y32" s="259">
        <f>S_GG3_PT1 C_PT_0404000_A</f>
        <v>9.75</v>
      </c>
      <c r="Z32" s="260">
        <f>S_GG3_PT2 C_PT_0404000_A</f>
        <v>9.8500003814697301</v>
      </c>
      <c r="AA32" s="260">
        <f>S_GG3_PT3 C_PT_0404000_A</f>
        <v>9.75</v>
      </c>
      <c r="AB32" s="261">
        <f>S_GG3_PT4 C_PT_0404000_A</f>
        <v>9.7000007629394496</v>
      </c>
      <c r="AC32" s="264"/>
      <c r="AD32" s="226"/>
      <c r="AE32" s="226"/>
      <c r="AF32" s="256" t="s">
        <v>608</v>
      </c>
      <c r="AG32" s="257"/>
      <c r="AH32" s="258" t="s">
        <v>288</v>
      </c>
      <c r="AI32" s="259">
        <f>S_GG4_PT1 C_PT_0404000_A</f>
        <v>11</v>
      </c>
      <c r="AJ32" s="260">
        <f>S_GG4_PT2 C_PT_0404000_A</f>
        <v>11.050000190734901</v>
      </c>
      <c r="AK32" s="260">
        <f>S_GG4_PT3 C_PT_0404000_A</f>
        <v>10.949999809265099</v>
      </c>
      <c r="AL32" s="261">
        <f>S_GG4_PT4 C_PT_0404000_A</f>
        <v>11.050000190734901</v>
      </c>
      <c r="AM32" s="264"/>
      <c r="AN32" s="226"/>
      <c r="AO32" s="226"/>
      <c r="AP32" s="256" t="s">
        <v>608</v>
      </c>
      <c r="AQ32" s="257"/>
      <c r="AR32" s="258" t="s">
        <v>288</v>
      </c>
      <c r="AS32" s="259">
        <f>S_GG5_PT1 C_PT_0404000_A</f>
        <v>12.849999427795399</v>
      </c>
      <c r="AT32" s="260">
        <f>S_GG5_PT2 C_PT_0404000_A</f>
        <v>12.849999427795399</v>
      </c>
      <c r="AU32" s="260">
        <f>S_GG5_PT3 C_PT_0404000_A</f>
        <v>12.75</v>
      </c>
      <c r="AV32" s="260">
        <f>S_GG5_PT4 C_PT_0404000_A</f>
        <v>12.900000572204601</v>
      </c>
      <c r="AW32" s="262">
        <f>S_GG5_PT5 C_PT_0404000_A</f>
        <v>12.75</v>
      </c>
      <c r="AX32" s="226"/>
    </row>
    <row r="33" spans="1:50" s="228" customFormat="1" ht="18.75" customHeight="1" x14ac:dyDescent="0.4">
      <c r="A33" s="226"/>
      <c r="B33" s="256" t="s">
        <v>609</v>
      </c>
      <c r="C33" s="257"/>
      <c r="D33" s="258" t="s">
        <v>288</v>
      </c>
      <c r="E33" s="259">
        <f>S_GG1_PT1 C_PT_0404000_B</f>
        <v>6.4500002861022896</v>
      </c>
      <c r="F33" s="260">
        <f>S_GG1_PT2 C_PT_0404000_B</f>
        <v>6.4500002861022896</v>
      </c>
      <c r="G33" s="260">
        <f>S_GG1_PT3 C_PT_0404000_B</f>
        <v>6.4500002861022896</v>
      </c>
      <c r="H33" s="261">
        <f>S_GG1_PT4 C_PT_0404000_B</f>
        <v>6.3499999046325701</v>
      </c>
      <c r="I33" s="264"/>
      <c r="J33" s="226"/>
      <c r="K33" s="226"/>
      <c r="L33" s="256" t="s">
        <v>609</v>
      </c>
      <c r="M33" s="257"/>
      <c r="N33" s="258" t="s">
        <v>288</v>
      </c>
      <c r="O33" s="259">
        <f>S_GG2_PT1 C_PT_0404000_B</f>
        <v>7.9500002861022896</v>
      </c>
      <c r="P33" s="260">
        <f>S_GG2_PT2 C_PT_0404000_B</f>
        <v>7.8499999046325701</v>
      </c>
      <c r="Q33" s="261">
        <f>S_GG2_PT3 C_PT_0404000_B</f>
        <v>7.9500002861022896</v>
      </c>
      <c r="R33" s="264"/>
      <c r="S33" s="264"/>
      <c r="T33" s="226"/>
      <c r="U33" s="226"/>
      <c r="V33" s="256" t="s">
        <v>609</v>
      </c>
      <c r="W33" s="257"/>
      <c r="X33" s="258" t="s">
        <v>288</v>
      </c>
      <c r="Y33" s="259">
        <f>S_GG3_PT1 C_PT_0404000_B</f>
        <v>9.75</v>
      </c>
      <c r="Z33" s="260">
        <f>S_GG3_PT2 C_PT_0404000_B</f>
        <v>9.8500003814697301</v>
      </c>
      <c r="AA33" s="260">
        <f>S_GG3_PT3 C_PT_0404000_B</f>
        <v>9.75</v>
      </c>
      <c r="AB33" s="261">
        <f>S_GG3_PT4 C_PT_0404000_B</f>
        <v>9.7000007629394496</v>
      </c>
      <c r="AC33" s="264"/>
      <c r="AD33" s="226"/>
      <c r="AE33" s="226"/>
      <c r="AF33" s="256" t="s">
        <v>609</v>
      </c>
      <c r="AG33" s="257"/>
      <c r="AH33" s="258" t="s">
        <v>288</v>
      </c>
      <c r="AI33" s="259">
        <f>S_GG4_PT1 C_PT_0404000_B</f>
        <v>11</v>
      </c>
      <c r="AJ33" s="260">
        <f>S_GG4_PT2 C_PT_0404000_B</f>
        <v>11.050000190734901</v>
      </c>
      <c r="AK33" s="260">
        <f>S_GG4_PT3 C_PT_0404000_B</f>
        <v>10.949999809265099</v>
      </c>
      <c r="AL33" s="261">
        <f>S_GG4_PT4 C_PT_0404000_B</f>
        <v>11.050000190734901</v>
      </c>
      <c r="AM33" s="264"/>
      <c r="AN33" s="226"/>
      <c r="AO33" s="226"/>
      <c r="AP33" s="256" t="s">
        <v>609</v>
      </c>
      <c r="AQ33" s="257"/>
      <c r="AR33" s="258" t="s">
        <v>288</v>
      </c>
      <c r="AS33" s="259">
        <f>S_GG5_PT1 C_PT_0404000_B</f>
        <v>12.849999427795399</v>
      </c>
      <c r="AT33" s="260">
        <f>S_GG5_PT2 C_PT_0404000_B</f>
        <v>12.849999427795399</v>
      </c>
      <c r="AU33" s="260">
        <f>S_GG5_PT3 C_PT_0404000_B</f>
        <v>12.75</v>
      </c>
      <c r="AV33" s="260">
        <f>S_GG5_PT4 C_PT_0404000_B</f>
        <v>12.900000572204601</v>
      </c>
      <c r="AW33" s="262">
        <f>S_GG5_PT5 C_PT_0404000_B</f>
        <v>12.75</v>
      </c>
      <c r="AX33" s="226"/>
    </row>
    <row r="34" spans="1:50" s="228" customFormat="1" ht="18.75" customHeight="1" x14ac:dyDescent="0.4">
      <c r="A34" s="226"/>
      <c r="B34" s="256" t="s">
        <v>610</v>
      </c>
      <c r="C34" s="257"/>
      <c r="D34" s="258" t="s">
        <v>598</v>
      </c>
      <c r="E34" s="259">
        <f>S_GG1_PT1 C_TE_0404900_A</f>
        <v>320.89999389648398</v>
      </c>
      <c r="F34" s="260">
        <f>S_GG1_PT2 C_TE_0404900_A</f>
        <v>321.85000610351602</v>
      </c>
      <c r="G34" s="260">
        <f>S_GG1_PT3 C_TE_0404900_A</f>
        <v>321.04998779296898</v>
      </c>
      <c r="H34" s="261">
        <f>S_GG1_PT4 C_TE_0404900_A</f>
        <v>320.5</v>
      </c>
      <c r="I34" s="263"/>
      <c r="J34" s="226"/>
      <c r="K34" s="226"/>
      <c r="L34" s="256" t="s">
        <v>610</v>
      </c>
      <c r="M34" s="257"/>
      <c r="N34" s="258" t="s">
        <v>598</v>
      </c>
      <c r="O34" s="259">
        <f>S_GG2_PT1 C_TE_0404900_A</f>
        <v>347.64999389648398</v>
      </c>
      <c r="P34" s="260">
        <f>S_GG2_PT2 C_TE_0404900_A</f>
        <v>348.70001220703102</v>
      </c>
      <c r="Q34" s="261">
        <f>S_GG2_PT3 C_TE_0404900_A</f>
        <v>347.70001220703102</v>
      </c>
      <c r="R34" s="263"/>
      <c r="S34" s="263"/>
      <c r="T34" s="226"/>
      <c r="U34" s="226"/>
      <c r="V34" s="256" t="s">
        <v>610</v>
      </c>
      <c r="W34" s="257"/>
      <c r="X34" s="258" t="s">
        <v>598</v>
      </c>
      <c r="Y34" s="259">
        <f>S_GG3_PT1 C_TE_0404900_A</f>
        <v>377.35000610351602</v>
      </c>
      <c r="Z34" s="260">
        <f>S_GG3_PT2 C_TE_0404900_A</f>
        <v>377.54998779296898</v>
      </c>
      <c r="AA34" s="260">
        <f>S_GG3_PT3 C_TE_0404900_A</f>
        <v>377.89999389648398</v>
      </c>
      <c r="AB34" s="261">
        <f>S_GG3_PT4 C_TE_0404900_A</f>
        <v>377.39999389648398</v>
      </c>
      <c r="AC34" s="263"/>
      <c r="AD34" s="226"/>
      <c r="AE34" s="226"/>
      <c r="AF34" s="256" t="s">
        <v>610</v>
      </c>
      <c r="AG34" s="257"/>
      <c r="AH34" s="258" t="s">
        <v>598</v>
      </c>
      <c r="AI34" s="259">
        <f>S_GG4_PT1 C_TE_0404900_A</f>
        <v>394.89999389648398</v>
      </c>
      <c r="AJ34" s="260">
        <f>S_GG4_PT2 C_TE_0404900_A</f>
        <v>394.95001220703102</v>
      </c>
      <c r="AK34" s="260">
        <f>S_GG4_PT3 C_TE_0404900_A</f>
        <v>394.70001220703102</v>
      </c>
      <c r="AL34" s="261">
        <f>S_GG4_PT4 C_TE_0404900_A</f>
        <v>394.39999389648398</v>
      </c>
      <c r="AM34" s="263"/>
      <c r="AN34" s="226"/>
      <c r="AO34" s="226"/>
      <c r="AP34" s="256" t="s">
        <v>610</v>
      </c>
      <c r="AQ34" s="257"/>
      <c r="AR34" s="258" t="s">
        <v>598</v>
      </c>
      <c r="AS34" s="259">
        <f>S_GG5_PT1 C_TE_0404900_A</f>
        <v>419.54998779296898</v>
      </c>
      <c r="AT34" s="260">
        <f>S_GG5_PT2 C_TE_0404900_A</f>
        <v>419.39999389648398</v>
      </c>
      <c r="AU34" s="260">
        <f>S_GG5_PT3 C_TE_0404900_A</f>
        <v>420.10000610351602</v>
      </c>
      <c r="AV34" s="260">
        <f>S_GG5_PT4 C_TE_0404900_A</f>
        <v>419.75</v>
      </c>
      <c r="AW34" s="262">
        <f>S_GG5_PT5 C_TE_0404900_A</f>
        <v>420.45001220703102</v>
      </c>
      <c r="AX34" s="226"/>
    </row>
    <row r="35" spans="1:50" s="228" customFormat="1" ht="18.75" customHeight="1" x14ac:dyDescent="0.4">
      <c r="A35" s="226"/>
      <c r="B35" s="256" t="s">
        <v>611</v>
      </c>
      <c r="C35" s="257"/>
      <c r="D35" s="258" t="s">
        <v>598</v>
      </c>
      <c r="E35" s="259">
        <f>S_GG1_PT1 C_TE_0404900_B</f>
        <v>320.89999389648398</v>
      </c>
      <c r="F35" s="260">
        <f>S_GG1_PT2 C_TE_0404900_B</f>
        <v>321.85000610351602</v>
      </c>
      <c r="G35" s="260">
        <f>S_GG1_PT3 C_TE_0404900_B</f>
        <v>321.04998779296898</v>
      </c>
      <c r="H35" s="261">
        <f>S_GG1_PT4 C_TE_0404900_B</f>
        <v>320.5</v>
      </c>
      <c r="I35" s="263"/>
      <c r="J35" s="226"/>
      <c r="K35" s="226"/>
      <c r="L35" s="256" t="s">
        <v>611</v>
      </c>
      <c r="M35" s="257"/>
      <c r="N35" s="258" t="s">
        <v>598</v>
      </c>
      <c r="O35" s="259">
        <f>S_GG2_PT1 C_TE_0404900_B</f>
        <v>347.64999389648398</v>
      </c>
      <c r="P35" s="260">
        <f>S_GG2_PT2 C_TE_0404900_B</f>
        <v>348.70001220703102</v>
      </c>
      <c r="Q35" s="261">
        <f>S_GG2_PT3 C_TE_0404900_B</f>
        <v>347.70001220703102</v>
      </c>
      <c r="R35" s="263"/>
      <c r="S35" s="263"/>
      <c r="T35" s="226"/>
      <c r="U35" s="226"/>
      <c r="V35" s="256" t="s">
        <v>611</v>
      </c>
      <c r="W35" s="257"/>
      <c r="X35" s="258" t="s">
        <v>598</v>
      </c>
      <c r="Y35" s="259">
        <f>S_GG3_PT1 C_TE_0404900_B</f>
        <v>377.35000610351602</v>
      </c>
      <c r="Z35" s="260">
        <f>S_GG3_PT2 C_TE_0404900_B</f>
        <v>377.54998779296898</v>
      </c>
      <c r="AA35" s="260">
        <f>S_GG3_PT3 C_TE_0404900_B</f>
        <v>377.89999389648398</v>
      </c>
      <c r="AB35" s="261">
        <f>S_GG3_PT4 C_TE_0404900_B</f>
        <v>377.39999389648398</v>
      </c>
      <c r="AC35" s="263"/>
      <c r="AD35" s="226"/>
      <c r="AE35" s="226"/>
      <c r="AF35" s="256" t="s">
        <v>611</v>
      </c>
      <c r="AG35" s="257"/>
      <c r="AH35" s="258" t="s">
        <v>598</v>
      </c>
      <c r="AI35" s="259">
        <f>S_GG4_PT1 C_TE_0404900_B</f>
        <v>394.89999389648398</v>
      </c>
      <c r="AJ35" s="260">
        <f>S_GG4_PT2 C_TE_0404900_B</f>
        <v>394.95001220703102</v>
      </c>
      <c r="AK35" s="260">
        <f>S_GG4_PT3 C_TE_0404900_B</f>
        <v>394.70001220703102</v>
      </c>
      <c r="AL35" s="261">
        <f>S_GG4_PT4 C_TE_0404900_B</f>
        <v>394.39999389648398</v>
      </c>
      <c r="AM35" s="263"/>
      <c r="AN35" s="226"/>
      <c r="AO35" s="226"/>
      <c r="AP35" s="256" t="s">
        <v>611</v>
      </c>
      <c r="AQ35" s="257"/>
      <c r="AR35" s="258" t="s">
        <v>598</v>
      </c>
      <c r="AS35" s="259">
        <f>S_GG5_PT1 C_TE_0404900_B</f>
        <v>419.54998779296898</v>
      </c>
      <c r="AT35" s="260">
        <f>S_GG5_PT2 C_TE_0404900_B</f>
        <v>419.39999389648398</v>
      </c>
      <c r="AU35" s="260">
        <f>S_GG5_PT3 C_TE_0404900_B</f>
        <v>420.10000610351602</v>
      </c>
      <c r="AV35" s="260">
        <f>S_GG5_PT4 C_TE_0404900_B</f>
        <v>419.75</v>
      </c>
      <c r="AW35" s="262">
        <f>S_GG5_PT5 C_TE_0404900_B</f>
        <v>420.45001220703102</v>
      </c>
      <c r="AX35" s="226"/>
    </row>
    <row r="36" spans="1:50" s="228" customFormat="1" ht="18.75" customHeight="1" x14ac:dyDescent="0.4">
      <c r="A36" s="226"/>
      <c r="B36" s="256" t="s">
        <v>612</v>
      </c>
      <c r="C36" s="257"/>
      <c r="D36" s="258" t="s">
        <v>288</v>
      </c>
      <c r="E36" s="259">
        <f>S_GG1_PT1 C_PT_0404900_A</f>
        <v>7.9099998474121103</v>
      </c>
      <c r="F36" s="260">
        <f>S_GG1_PT2 C_PT_0404900_A</f>
        <v>7.9311499595642099</v>
      </c>
      <c r="G36" s="260">
        <f>S_GG1_PT3 C_PT_0404900_A</f>
        <v>7.8688998222351101</v>
      </c>
      <c r="H36" s="261">
        <f>S_GG1_PT4 C_PT_0404900_A</f>
        <v>7.8322501182556197</v>
      </c>
      <c r="I36" s="264"/>
      <c r="J36" s="226"/>
      <c r="K36" s="226"/>
      <c r="L36" s="256" t="s">
        <v>612</v>
      </c>
      <c r="M36" s="257"/>
      <c r="N36" s="258" t="s">
        <v>288</v>
      </c>
      <c r="O36" s="259">
        <f>S_GG2_PT1 C_PT_0404900_A</f>
        <v>9.2866497039794904</v>
      </c>
      <c r="P36" s="260">
        <f>S_GG2_PT2 C_PT_0404900_A</f>
        <v>9.3145503997802699</v>
      </c>
      <c r="Q36" s="261">
        <f>S_GG2_PT3 C_PT_0404900_A</f>
        <v>9.2498502731323207</v>
      </c>
      <c r="R36" s="264"/>
      <c r="S36" s="264"/>
      <c r="T36" s="226"/>
      <c r="U36" s="226"/>
      <c r="V36" s="256" t="s">
        <v>612</v>
      </c>
      <c r="W36" s="257"/>
      <c r="X36" s="258" t="s">
        <v>288</v>
      </c>
      <c r="Y36" s="259">
        <f>S_GG3_PT1 C_PT_0404900_A</f>
        <v>10.9903001785278</v>
      </c>
      <c r="Z36" s="260">
        <f>S_GG3_PT2 C_PT_0404900_A</f>
        <v>10.942299842834499</v>
      </c>
      <c r="AA36" s="260">
        <f>S_GG3_PT3 C_PT_0404900_A</f>
        <v>10.9415502548218</v>
      </c>
      <c r="AB36" s="261">
        <f>S_GG3_PT4 C_PT_0404900_A</f>
        <v>10.8753499984741</v>
      </c>
      <c r="AC36" s="264"/>
      <c r="AD36" s="226"/>
      <c r="AE36" s="226"/>
      <c r="AF36" s="256" t="s">
        <v>612</v>
      </c>
      <c r="AG36" s="257"/>
      <c r="AH36" s="258" t="s">
        <v>288</v>
      </c>
      <c r="AI36" s="259">
        <f>S_GG4_PT1 C_PT_0404900_A</f>
        <v>11.975749969482401</v>
      </c>
      <c r="AJ36" s="260">
        <f>S_GG4_PT2 C_PT_0404900_A</f>
        <v>11.989500045776399</v>
      </c>
      <c r="AK36" s="260">
        <f>S_GG4_PT3 C_PT_0404900_A</f>
        <v>11.939700126647899</v>
      </c>
      <c r="AL36" s="261">
        <f>S_GG4_PT4 C_PT_0404900_A</f>
        <v>11.904000282287599</v>
      </c>
      <c r="AM36" s="264"/>
      <c r="AN36" s="226"/>
      <c r="AO36" s="226"/>
      <c r="AP36" s="256" t="s">
        <v>612</v>
      </c>
      <c r="AQ36" s="257"/>
      <c r="AR36" s="258" t="s">
        <v>288</v>
      </c>
      <c r="AS36" s="259">
        <f>S_GG5_PT1 C_PT_0404900_A</f>
        <v>13.4805498123169</v>
      </c>
      <c r="AT36" s="260">
        <f>S_GG5_PT2 C_PT_0404900_A</f>
        <v>13.4984998703003</v>
      </c>
      <c r="AU36" s="260">
        <f>S_GG5_PT3 C_PT_0404900_A</f>
        <v>13.481249809265099</v>
      </c>
      <c r="AV36" s="260">
        <f>S_GG5_PT4 C_PT_0404900_A</f>
        <v>13.443300247192401</v>
      </c>
      <c r="AW36" s="262">
        <f>S_GG5_PT5 C_PT_0404900_A</f>
        <v>13.3838996887207</v>
      </c>
      <c r="AX36" s="226"/>
    </row>
    <row r="37" spans="1:50" s="228" customFormat="1" ht="18.75" customHeight="1" x14ac:dyDescent="0.4">
      <c r="A37" s="226"/>
      <c r="B37" s="256" t="s">
        <v>613</v>
      </c>
      <c r="C37" s="257"/>
      <c r="D37" s="258" t="s">
        <v>288</v>
      </c>
      <c r="E37" s="259">
        <f>S_GG1_PT1 C_PT_0404900_B</f>
        <v>7.9099998474121103</v>
      </c>
      <c r="F37" s="260">
        <f>S_GG1_PT2 C_PT_0404900_B</f>
        <v>7.9311499595642099</v>
      </c>
      <c r="G37" s="260">
        <f>S_GG1_PT3 C_PT_0404900_B</f>
        <v>7.8688998222351101</v>
      </c>
      <c r="H37" s="261">
        <f>S_GG1_PT4 C_PT_0404900_B</f>
        <v>7.8322501182556197</v>
      </c>
      <c r="I37" s="264"/>
      <c r="J37" s="226"/>
      <c r="K37" s="226"/>
      <c r="L37" s="256" t="s">
        <v>613</v>
      </c>
      <c r="M37" s="257"/>
      <c r="N37" s="258" t="s">
        <v>288</v>
      </c>
      <c r="O37" s="259">
        <f>S_GG2_PT1 C_PT_0404900_B</f>
        <v>9.2866497039794904</v>
      </c>
      <c r="P37" s="260">
        <f>S_GG2_PT2 C_PT_0404900_B</f>
        <v>9.3145503997802699</v>
      </c>
      <c r="Q37" s="261">
        <f>S_GG2_PT3 C_PT_0404900_B</f>
        <v>9.2498502731323207</v>
      </c>
      <c r="R37" s="264"/>
      <c r="S37" s="264"/>
      <c r="T37" s="226"/>
      <c r="U37" s="226"/>
      <c r="V37" s="256" t="s">
        <v>613</v>
      </c>
      <c r="W37" s="257"/>
      <c r="X37" s="258" t="s">
        <v>288</v>
      </c>
      <c r="Y37" s="259">
        <f>S_GG3_PT1 C_PT_0404900_B</f>
        <v>10.9903001785278</v>
      </c>
      <c r="Z37" s="260">
        <f>S_GG3_PT2 C_PT_0404900_B</f>
        <v>10.942299842834499</v>
      </c>
      <c r="AA37" s="260">
        <f>S_GG3_PT3 C_PT_0404900_B</f>
        <v>10.9415502548218</v>
      </c>
      <c r="AB37" s="261">
        <f>S_GG3_PT4 C_PT_0404900_B</f>
        <v>10.8753499984741</v>
      </c>
      <c r="AC37" s="264"/>
      <c r="AD37" s="226"/>
      <c r="AE37" s="226"/>
      <c r="AF37" s="256" t="s">
        <v>613</v>
      </c>
      <c r="AG37" s="257"/>
      <c r="AH37" s="258" t="s">
        <v>288</v>
      </c>
      <c r="AI37" s="259">
        <f>S_GG4_PT1 C_PT_0404900_B</f>
        <v>11.975749969482401</v>
      </c>
      <c r="AJ37" s="260">
        <f>S_GG4_PT2 C_PT_0404900_B</f>
        <v>11.989500045776399</v>
      </c>
      <c r="AK37" s="260">
        <f>S_GG4_PT3 C_PT_0404900_B</f>
        <v>11.939700126647899</v>
      </c>
      <c r="AL37" s="261">
        <f>S_GG4_PT4 C_PT_0404900_B</f>
        <v>11.904000282287599</v>
      </c>
      <c r="AM37" s="264"/>
      <c r="AN37" s="226"/>
      <c r="AO37" s="226"/>
      <c r="AP37" s="256" t="s">
        <v>613</v>
      </c>
      <c r="AQ37" s="257"/>
      <c r="AR37" s="258" t="s">
        <v>288</v>
      </c>
      <c r="AS37" s="259">
        <f>S_GG5_PT1 C_PT_0404900_B</f>
        <v>13.4805498123169</v>
      </c>
      <c r="AT37" s="260">
        <f>S_GG5_PT2 C_PT_0404900_B</f>
        <v>13.4984998703003</v>
      </c>
      <c r="AU37" s="260">
        <f>S_GG5_PT3 C_PT_0404900_B</f>
        <v>13.481249809265099</v>
      </c>
      <c r="AV37" s="260">
        <f>S_GG5_PT4 C_PT_0404900_B</f>
        <v>13.443300247192401</v>
      </c>
      <c r="AW37" s="262">
        <f>S_GG5_PT5 C_PT_0404900_B</f>
        <v>13.3838996887207</v>
      </c>
      <c r="AX37" s="226"/>
    </row>
    <row r="38" spans="1:50" s="228" customFormat="1" ht="18.75" customHeight="1" x14ac:dyDescent="0.4">
      <c r="A38" s="226"/>
      <c r="B38" s="256" t="s">
        <v>614</v>
      </c>
      <c r="C38" s="257"/>
      <c r="D38" s="258" t="s">
        <v>598</v>
      </c>
      <c r="E38" s="259">
        <f>S_GG1_PT1 C_TE_0404611_A</f>
        <v>539.669921875</v>
      </c>
      <c r="F38" s="260">
        <f>S_GG1_PT2 C_TE_0404611_A</f>
        <v>544.69580078125</v>
      </c>
      <c r="G38" s="260">
        <f>S_GG1_PT3 C_TE_0404611_A</f>
        <v>533.69146728515602</v>
      </c>
      <c r="H38" s="261">
        <f>S_GG1_PT4 C_TE_0404611_A</f>
        <v>523.052978515625</v>
      </c>
      <c r="I38" s="263"/>
      <c r="J38" s="226"/>
      <c r="K38" s="226"/>
      <c r="L38" s="256" t="s">
        <v>614</v>
      </c>
      <c r="M38" s="257"/>
      <c r="N38" s="258" t="s">
        <v>598</v>
      </c>
      <c r="O38" s="259">
        <f>S_GG2_PT1 C_TE_0404611_A</f>
        <v>576.062255859375</v>
      </c>
      <c r="P38" s="260">
        <f>S_GG2_PT2 C_TE_0404611_A</f>
        <v>582.50573730468795</v>
      </c>
      <c r="Q38" s="261">
        <f>S_GG2_PT3 C_TE_0404611_A</f>
        <v>570.96838378906295</v>
      </c>
      <c r="R38" s="263"/>
      <c r="S38" s="263"/>
      <c r="T38" s="226"/>
      <c r="U38" s="226"/>
      <c r="V38" s="256" t="s">
        <v>614</v>
      </c>
      <c r="W38" s="257"/>
      <c r="X38" s="258" t="s">
        <v>598</v>
      </c>
      <c r="Y38" s="259">
        <f>S_GG3_PT1 C_TE_0404611_A</f>
        <v>626.63067626953102</v>
      </c>
      <c r="Z38" s="260">
        <f>S_GG3_PT2 C_TE_0404611_A</f>
        <v>627.74035644531205</v>
      </c>
      <c r="AA38" s="260">
        <f>S_GG3_PT3 C_TE_0404611_A</f>
        <v>627.02496337890602</v>
      </c>
      <c r="AB38" s="261">
        <f>S_GG3_PT4 C_TE_0404611_A</f>
        <v>621.02923583984398</v>
      </c>
      <c r="AC38" s="263"/>
      <c r="AD38" s="226"/>
      <c r="AE38" s="226"/>
      <c r="AF38" s="256" t="s">
        <v>614</v>
      </c>
      <c r="AG38" s="257"/>
      <c r="AH38" s="258" t="s">
        <v>598</v>
      </c>
      <c r="AI38" s="259">
        <f>S_GG4_PT1 C_TE_0404611_A</f>
        <v>653.26745605468705</v>
      </c>
      <c r="AJ38" s="260">
        <f>S_GG4_PT2 C_TE_0404611_A</f>
        <v>657.37164306640602</v>
      </c>
      <c r="AK38" s="260">
        <f>S_GG4_PT3 C_TE_0404611_A</f>
        <v>651.23150634765602</v>
      </c>
      <c r="AL38" s="261">
        <f>S_GG4_PT4 C_TE_0404611_A</f>
        <v>647.29895019531295</v>
      </c>
      <c r="AM38" s="263"/>
      <c r="AN38" s="226"/>
      <c r="AO38" s="226"/>
      <c r="AP38" s="256" t="s">
        <v>614</v>
      </c>
      <c r="AQ38" s="257"/>
      <c r="AR38" s="258" t="s">
        <v>598</v>
      </c>
      <c r="AS38" s="259">
        <f>S_GG5_PT1 C_TE_0404611_A</f>
        <v>699.715087890625</v>
      </c>
      <c r="AT38" s="260">
        <f>S_GG5_PT2 C_TE_0404611_A</f>
        <v>702.38958740234398</v>
      </c>
      <c r="AU38" s="260">
        <f>S_GG5_PT3 C_TE_0404611_A</f>
        <v>704.26940917968795</v>
      </c>
      <c r="AV38" s="260">
        <f>S_GG5_PT4 C_TE_0404611_A</f>
        <v>699.95257568359398</v>
      </c>
      <c r="AW38" s="262">
        <f>S_GG5_PT5 C_TE_0404611_A</f>
        <v>697.071044921875</v>
      </c>
      <c r="AX38" s="226"/>
    </row>
    <row r="39" spans="1:50" s="228" customFormat="1" ht="18.75" customHeight="1" x14ac:dyDescent="0.4">
      <c r="A39" s="226"/>
      <c r="B39" s="256" t="s">
        <v>615</v>
      </c>
      <c r="C39" s="257"/>
      <c r="D39" s="258" t="s">
        <v>598</v>
      </c>
      <c r="E39" s="259">
        <f>S_GG1_PT1 C_TE_0404612_A</f>
        <v>539.669921875</v>
      </c>
      <c r="F39" s="260">
        <f>S_GG1_PT2 C_TE_0404612_A</f>
        <v>544.69580078125</v>
      </c>
      <c r="G39" s="260">
        <f>S_GG1_PT3 C_TE_0404612_A</f>
        <v>533.69146728515602</v>
      </c>
      <c r="H39" s="261">
        <f>S_GG1_PT4 C_TE_0404612_A</f>
        <v>523.052978515625</v>
      </c>
      <c r="I39" s="263"/>
      <c r="J39" s="226"/>
      <c r="K39" s="226"/>
      <c r="L39" s="256" t="s">
        <v>615</v>
      </c>
      <c r="M39" s="257"/>
      <c r="N39" s="258" t="s">
        <v>598</v>
      </c>
      <c r="O39" s="259">
        <f>S_GG2_PT1 C_TE_0404612_A</f>
        <v>576.062255859375</v>
      </c>
      <c r="P39" s="260">
        <f>S_GG2_PT2 C_TE_0404612_A</f>
        <v>582.50573730468795</v>
      </c>
      <c r="Q39" s="261">
        <f>S_GG2_PT3 C_TE_0404612_A</f>
        <v>570.96838378906295</v>
      </c>
      <c r="R39" s="263"/>
      <c r="S39" s="263"/>
      <c r="T39" s="226"/>
      <c r="U39" s="226"/>
      <c r="V39" s="256" t="s">
        <v>615</v>
      </c>
      <c r="W39" s="257"/>
      <c r="X39" s="258" t="s">
        <v>598</v>
      </c>
      <c r="Y39" s="259">
        <f>S_GG3_PT1 C_TE_0404612_A</f>
        <v>626.63067626953102</v>
      </c>
      <c r="Z39" s="260">
        <f>S_GG3_PT2 C_TE_0404612_A</f>
        <v>627.74035644531205</v>
      </c>
      <c r="AA39" s="260">
        <f>S_GG3_PT3 C_TE_0404612_A</f>
        <v>627.02496337890602</v>
      </c>
      <c r="AB39" s="261">
        <f>S_GG3_PT4 C_TE_0404612_A</f>
        <v>621.02923583984398</v>
      </c>
      <c r="AC39" s="263"/>
      <c r="AD39" s="226"/>
      <c r="AE39" s="226"/>
      <c r="AF39" s="256" t="s">
        <v>615</v>
      </c>
      <c r="AG39" s="257"/>
      <c r="AH39" s="258" t="s">
        <v>598</v>
      </c>
      <c r="AI39" s="259">
        <f>S_GG4_PT1 C_TE_0404612_A</f>
        <v>653.26745605468705</v>
      </c>
      <c r="AJ39" s="260">
        <f>S_GG4_PT2 C_TE_0404612_A</f>
        <v>657.37164306640602</v>
      </c>
      <c r="AK39" s="260">
        <f>S_GG4_PT3 C_TE_0404612_A</f>
        <v>651.23150634765602</v>
      </c>
      <c r="AL39" s="261">
        <f>S_GG4_PT4 C_TE_0404612_A</f>
        <v>647.29895019531295</v>
      </c>
      <c r="AM39" s="263"/>
      <c r="AN39" s="226"/>
      <c r="AO39" s="226"/>
      <c r="AP39" s="256" t="s">
        <v>615</v>
      </c>
      <c r="AQ39" s="257"/>
      <c r="AR39" s="258" t="s">
        <v>598</v>
      </c>
      <c r="AS39" s="259">
        <f>S_GG5_PT1 C_TE_0404612_A</f>
        <v>699.715087890625</v>
      </c>
      <c r="AT39" s="260">
        <f>S_GG5_PT2 C_TE_0404612_A</f>
        <v>702.38958740234398</v>
      </c>
      <c r="AU39" s="260">
        <f>S_GG5_PT3 C_TE_0404612_A</f>
        <v>704.26940917968795</v>
      </c>
      <c r="AV39" s="260">
        <f>S_GG5_PT4 C_TE_0404612_A</f>
        <v>699.95257568359398</v>
      </c>
      <c r="AW39" s="262">
        <f>S_GG5_PT5 C_TE_0404612_A</f>
        <v>697.071044921875</v>
      </c>
      <c r="AX39" s="226"/>
    </row>
    <row r="40" spans="1:50" s="228" customFormat="1" ht="18.75" customHeight="1" x14ac:dyDescent="0.4">
      <c r="A40" s="226"/>
      <c r="B40" s="256" t="s">
        <v>616</v>
      </c>
      <c r="C40" s="257"/>
      <c r="D40" s="258" t="s">
        <v>598</v>
      </c>
      <c r="E40" s="259">
        <f>S_GG1_PT1 C_TE_0404613_A</f>
        <v>539.669921875</v>
      </c>
      <c r="F40" s="260">
        <f>S_GG1_PT2 C_TE_0404613_A</f>
        <v>544.69580078125</v>
      </c>
      <c r="G40" s="260">
        <f>S_GG1_PT3 C_TE_0404613_A</f>
        <v>533.69146728515602</v>
      </c>
      <c r="H40" s="261">
        <f>S_GG1_PT4 C_TE_0404613_A</f>
        <v>523.052978515625</v>
      </c>
      <c r="I40" s="263"/>
      <c r="J40" s="226"/>
      <c r="K40" s="226"/>
      <c r="L40" s="256" t="s">
        <v>616</v>
      </c>
      <c r="M40" s="257"/>
      <c r="N40" s="258" t="s">
        <v>598</v>
      </c>
      <c r="O40" s="259">
        <f>S_GG2_PT1 C_TE_0404613_A</f>
        <v>576.062255859375</v>
      </c>
      <c r="P40" s="260">
        <f>S_GG2_PT2 C_TE_0404613_A</f>
        <v>582.50573730468795</v>
      </c>
      <c r="Q40" s="261">
        <f>S_GG2_PT3 C_TE_0404613_A</f>
        <v>570.96838378906295</v>
      </c>
      <c r="R40" s="263"/>
      <c r="S40" s="263"/>
      <c r="T40" s="226"/>
      <c r="U40" s="226"/>
      <c r="V40" s="256" t="s">
        <v>616</v>
      </c>
      <c r="W40" s="257"/>
      <c r="X40" s="258" t="s">
        <v>598</v>
      </c>
      <c r="Y40" s="259">
        <f>S_GG3_PT1 C_TE_0404613_A</f>
        <v>626.63067626953102</v>
      </c>
      <c r="Z40" s="260">
        <f>S_GG3_PT2 C_TE_0404613_A</f>
        <v>627.74035644531205</v>
      </c>
      <c r="AA40" s="260">
        <f>S_GG3_PT3 C_TE_0404613_A</f>
        <v>627.02496337890602</v>
      </c>
      <c r="AB40" s="261">
        <f>S_GG3_PT4 C_TE_0404613_A</f>
        <v>621.02923583984398</v>
      </c>
      <c r="AC40" s="263"/>
      <c r="AD40" s="226"/>
      <c r="AE40" s="226"/>
      <c r="AF40" s="256" t="s">
        <v>616</v>
      </c>
      <c r="AG40" s="257"/>
      <c r="AH40" s="258" t="s">
        <v>598</v>
      </c>
      <c r="AI40" s="259">
        <f>S_GG4_PT1 C_TE_0404613_A</f>
        <v>653.26745605468705</v>
      </c>
      <c r="AJ40" s="260">
        <f>S_GG4_PT2 C_TE_0404613_A</f>
        <v>657.37164306640602</v>
      </c>
      <c r="AK40" s="260">
        <f>S_GG4_PT3 C_TE_0404613_A</f>
        <v>651.23150634765602</v>
      </c>
      <c r="AL40" s="261">
        <f>S_GG4_PT4 C_TE_0404613_A</f>
        <v>647.29895019531295</v>
      </c>
      <c r="AM40" s="263"/>
      <c r="AN40" s="226"/>
      <c r="AO40" s="226"/>
      <c r="AP40" s="256" t="s">
        <v>616</v>
      </c>
      <c r="AQ40" s="257"/>
      <c r="AR40" s="258" t="s">
        <v>598</v>
      </c>
      <c r="AS40" s="259">
        <f>S_GG5_PT1 C_TE_0404613_A</f>
        <v>699.715087890625</v>
      </c>
      <c r="AT40" s="260">
        <f>S_GG5_PT2 C_TE_0404613_A</f>
        <v>702.38958740234398</v>
      </c>
      <c r="AU40" s="260">
        <f>S_GG5_PT3 C_TE_0404613_A</f>
        <v>704.26940917968795</v>
      </c>
      <c r="AV40" s="260">
        <f>S_GG5_PT4 C_TE_0404613_A</f>
        <v>699.95257568359398</v>
      </c>
      <c r="AW40" s="262">
        <f>S_GG5_PT5 C_TE_0404613_A</f>
        <v>697.071044921875</v>
      </c>
      <c r="AX40" s="226"/>
    </row>
    <row r="41" spans="1:50" s="228" customFormat="1" ht="18.75" customHeight="1" x14ac:dyDescent="0.4">
      <c r="A41" s="226"/>
      <c r="B41" s="256" t="s">
        <v>617</v>
      </c>
      <c r="C41" s="257"/>
      <c r="D41" s="258" t="s">
        <v>598</v>
      </c>
      <c r="E41" s="259">
        <f>S_GG1_PT1 C_TE_0404614_A</f>
        <v>539.669921875</v>
      </c>
      <c r="F41" s="260">
        <f>S_GG1_PT2 C_TE_0404614_A</f>
        <v>544.69580078125</v>
      </c>
      <c r="G41" s="260">
        <f>S_GG1_PT3 C_TE_0404614_A</f>
        <v>533.69146728515602</v>
      </c>
      <c r="H41" s="261">
        <f>S_GG1_PT4 C_TE_0404614_A</f>
        <v>523.052978515625</v>
      </c>
      <c r="I41" s="263"/>
      <c r="J41" s="226"/>
      <c r="K41" s="226"/>
      <c r="L41" s="256" t="s">
        <v>617</v>
      </c>
      <c r="M41" s="257"/>
      <c r="N41" s="258" t="s">
        <v>598</v>
      </c>
      <c r="O41" s="259">
        <f>S_GG2_PT1 C_TE_0404614_A</f>
        <v>576.062255859375</v>
      </c>
      <c r="P41" s="260">
        <f>S_GG2_PT2 C_TE_0404614_A</f>
        <v>582.50573730468795</v>
      </c>
      <c r="Q41" s="261">
        <f>S_GG2_PT3 C_TE_0404614_A</f>
        <v>570.96838378906295</v>
      </c>
      <c r="R41" s="263"/>
      <c r="S41" s="263"/>
      <c r="T41" s="226"/>
      <c r="U41" s="226"/>
      <c r="V41" s="256" t="s">
        <v>617</v>
      </c>
      <c r="W41" s="257"/>
      <c r="X41" s="258" t="s">
        <v>598</v>
      </c>
      <c r="Y41" s="259">
        <f>S_GG3_PT1 C_TE_0404614_A</f>
        <v>626.63067626953102</v>
      </c>
      <c r="Z41" s="260">
        <f>S_GG3_PT2 C_TE_0404614_A</f>
        <v>627.74035644531205</v>
      </c>
      <c r="AA41" s="260">
        <f>S_GG3_PT3 C_TE_0404614_A</f>
        <v>627.02496337890602</v>
      </c>
      <c r="AB41" s="261">
        <f>S_GG3_PT4 C_TE_0404614_A</f>
        <v>621.02923583984398</v>
      </c>
      <c r="AC41" s="263"/>
      <c r="AD41" s="226"/>
      <c r="AE41" s="226"/>
      <c r="AF41" s="256" t="s">
        <v>617</v>
      </c>
      <c r="AG41" s="257"/>
      <c r="AH41" s="258" t="s">
        <v>598</v>
      </c>
      <c r="AI41" s="259">
        <f>S_GG4_PT1 C_TE_0404614_A</f>
        <v>653.26745605468705</v>
      </c>
      <c r="AJ41" s="260">
        <f>S_GG4_PT2 C_TE_0404614_A</f>
        <v>657.37164306640602</v>
      </c>
      <c r="AK41" s="260">
        <f>S_GG4_PT3 C_TE_0404614_A</f>
        <v>651.23150634765602</v>
      </c>
      <c r="AL41" s="261">
        <f>S_GG4_PT4 C_TE_0404614_A</f>
        <v>647.29895019531295</v>
      </c>
      <c r="AM41" s="263"/>
      <c r="AN41" s="226"/>
      <c r="AO41" s="226"/>
      <c r="AP41" s="256" t="s">
        <v>617</v>
      </c>
      <c r="AQ41" s="257"/>
      <c r="AR41" s="258" t="s">
        <v>598</v>
      </c>
      <c r="AS41" s="259">
        <f>S_GG5_PT1 C_TE_0404614_A</f>
        <v>699.715087890625</v>
      </c>
      <c r="AT41" s="260">
        <f>S_GG5_PT2 C_TE_0404614_A</f>
        <v>702.38958740234398</v>
      </c>
      <c r="AU41" s="260">
        <f>S_GG5_PT3 C_TE_0404614_A</f>
        <v>704.26940917968795</v>
      </c>
      <c r="AV41" s="260">
        <f>S_GG5_PT4 C_TE_0404614_A</f>
        <v>699.95257568359398</v>
      </c>
      <c r="AW41" s="262">
        <f>S_GG5_PT5 C_TE_0404614_A</f>
        <v>697.071044921875</v>
      </c>
      <c r="AX41" s="226"/>
    </row>
    <row r="42" spans="1:50" s="228" customFormat="1" ht="18.75" customHeight="1" x14ac:dyDescent="0.4">
      <c r="A42" s="226"/>
      <c r="B42" s="256" t="s">
        <v>618</v>
      </c>
      <c r="C42" s="257"/>
      <c r="D42" s="258" t="s">
        <v>598</v>
      </c>
      <c r="E42" s="259">
        <f>S_GG1_PT1 C_TE_0404615_A</f>
        <v>539.669921875</v>
      </c>
      <c r="F42" s="260">
        <f>S_GG1_PT2 C_TE_0404615_A</f>
        <v>544.69580078125</v>
      </c>
      <c r="G42" s="260">
        <f>S_GG1_PT3 C_TE_0404615_A</f>
        <v>533.69146728515602</v>
      </c>
      <c r="H42" s="261">
        <f>S_GG1_PT4 C_TE_0404615_A</f>
        <v>523.052978515625</v>
      </c>
      <c r="I42" s="263"/>
      <c r="J42" s="226"/>
      <c r="K42" s="226"/>
      <c r="L42" s="256" t="s">
        <v>618</v>
      </c>
      <c r="M42" s="257"/>
      <c r="N42" s="258" t="s">
        <v>598</v>
      </c>
      <c r="O42" s="259">
        <f>S_GG2_PT1 C_TE_0404615_A</f>
        <v>576.062255859375</v>
      </c>
      <c r="P42" s="260">
        <f>S_GG2_PT2 C_TE_0404615_A</f>
        <v>582.50573730468795</v>
      </c>
      <c r="Q42" s="261">
        <f>S_GG2_PT3 C_TE_0404615_A</f>
        <v>570.96838378906295</v>
      </c>
      <c r="R42" s="263"/>
      <c r="S42" s="263"/>
      <c r="T42" s="226"/>
      <c r="U42" s="226"/>
      <c r="V42" s="256" t="s">
        <v>618</v>
      </c>
      <c r="W42" s="257"/>
      <c r="X42" s="258" t="s">
        <v>598</v>
      </c>
      <c r="Y42" s="259">
        <f>S_GG3_PT1 C_TE_0404615_A</f>
        <v>626.63067626953102</v>
      </c>
      <c r="Z42" s="260">
        <f>S_GG3_PT2 C_TE_0404615_A</f>
        <v>627.74035644531205</v>
      </c>
      <c r="AA42" s="260">
        <f>S_GG3_PT3 C_TE_0404615_A</f>
        <v>627.02496337890602</v>
      </c>
      <c r="AB42" s="261">
        <f>S_GG3_PT4 C_TE_0404615_A</f>
        <v>621.02923583984398</v>
      </c>
      <c r="AC42" s="263"/>
      <c r="AD42" s="226"/>
      <c r="AE42" s="226"/>
      <c r="AF42" s="256" t="s">
        <v>618</v>
      </c>
      <c r="AG42" s="257"/>
      <c r="AH42" s="258" t="s">
        <v>598</v>
      </c>
      <c r="AI42" s="259">
        <f>S_GG4_PT1 C_TE_0404615_A</f>
        <v>653.26745605468705</v>
      </c>
      <c r="AJ42" s="260">
        <f>S_GG4_PT2 C_TE_0404615_A</f>
        <v>657.37164306640602</v>
      </c>
      <c r="AK42" s="260">
        <f>S_GG4_PT3 C_TE_0404615_A</f>
        <v>651.23150634765602</v>
      </c>
      <c r="AL42" s="261">
        <f>S_GG4_PT4 C_TE_0404615_A</f>
        <v>647.29895019531295</v>
      </c>
      <c r="AM42" s="263"/>
      <c r="AN42" s="226"/>
      <c r="AO42" s="226"/>
      <c r="AP42" s="256" t="s">
        <v>618</v>
      </c>
      <c r="AQ42" s="257"/>
      <c r="AR42" s="258" t="s">
        <v>598</v>
      </c>
      <c r="AS42" s="259">
        <f>S_GG5_PT1 C_TE_0404615_A</f>
        <v>699.715087890625</v>
      </c>
      <c r="AT42" s="260">
        <f>S_GG5_PT2 C_TE_0404615_A</f>
        <v>702.38958740234398</v>
      </c>
      <c r="AU42" s="260">
        <f>S_GG5_PT3 C_TE_0404615_A</f>
        <v>704.26940917968795</v>
      </c>
      <c r="AV42" s="260">
        <f>S_GG5_PT4 C_TE_0404615_A</f>
        <v>699.95257568359398</v>
      </c>
      <c r="AW42" s="262">
        <f>S_GG5_PT5 C_TE_0404615_A</f>
        <v>697.071044921875</v>
      </c>
      <c r="AX42" s="226"/>
    </row>
    <row r="43" spans="1:50" s="228" customFormat="1" ht="18.75" customHeight="1" x14ac:dyDescent="0.4">
      <c r="A43" s="226"/>
      <c r="B43" s="256" t="s">
        <v>619</v>
      </c>
      <c r="C43" s="257"/>
      <c r="D43" s="258" t="s">
        <v>598</v>
      </c>
      <c r="E43" s="259">
        <f>S_GG1_PT1 C_TE_0404616_A</f>
        <v>539.669921875</v>
      </c>
      <c r="F43" s="260">
        <f>S_GG1_PT2 C_TE_0404616_A</f>
        <v>544.69580078125</v>
      </c>
      <c r="G43" s="260">
        <f>S_GG1_PT3 C_TE_0404616_A</f>
        <v>533.69146728515602</v>
      </c>
      <c r="H43" s="261">
        <f>S_GG1_PT4 C_TE_0404616_A</f>
        <v>523.052978515625</v>
      </c>
      <c r="I43" s="263"/>
      <c r="J43" s="226"/>
      <c r="K43" s="226"/>
      <c r="L43" s="256" t="s">
        <v>619</v>
      </c>
      <c r="M43" s="257"/>
      <c r="N43" s="258" t="s">
        <v>598</v>
      </c>
      <c r="O43" s="259">
        <f>S_GG2_PT1 C_TE_0404616_A</f>
        <v>576.062255859375</v>
      </c>
      <c r="P43" s="260">
        <f>S_GG2_PT2 C_TE_0404616_A</f>
        <v>582.50573730468795</v>
      </c>
      <c r="Q43" s="261">
        <f>S_GG2_PT3 C_TE_0404616_A</f>
        <v>570.96838378906295</v>
      </c>
      <c r="R43" s="263"/>
      <c r="S43" s="263"/>
      <c r="T43" s="226"/>
      <c r="U43" s="226"/>
      <c r="V43" s="256" t="s">
        <v>619</v>
      </c>
      <c r="W43" s="257"/>
      <c r="X43" s="258" t="s">
        <v>598</v>
      </c>
      <c r="Y43" s="259">
        <f>S_GG3_PT1 C_TE_0404616_A</f>
        <v>626.63067626953102</v>
      </c>
      <c r="Z43" s="260">
        <f>S_GG3_PT2 C_TE_0404616_A</f>
        <v>627.74035644531205</v>
      </c>
      <c r="AA43" s="260">
        <f>S_GG3_PT3 C_TE_0404616_A</f>
        <v>627.02496337890602</v>
      </c>
      <c r="AB43" s="261">
        <f>S_GG3_PT4 C_TE_0404616_A</f>
        <v>621.02923583984398</v>
      </c>
      <c r="AC43" s="263"/>
      <c r="AD43" s="226"/>
      <c r="AE43" s="226"/>
      <c r="AF43" s="256" t="s">
        <v>619</v>
      </c>
      <c r="AG43" s="257"/>
      <c r="AH43" s="258" t="s">
        <v>598</v>
      </c>
      <c r="AI43" s="259">
        <f>S_GG4_PT1 C_TE_0404616_A</f>
        <v>653.26745605468705</v>
      </c>
      <c r="AJ43" s="260">
        <f>S_GG4_PT2 C_TE_0404616_A</f>
        <v>657.37164306640602</v>
      </c>
      <c r="AK43" s="260">
        <f>S_GG4_PT3 C_TE_0404616_A</f>
        <v>651.23150634765602</v>
      </c>
      <c r="AL43" s="261">
        <f>S_GG4_PT4 C_TE_0404616_A</f>
        <v>647.29895019531295</v>
      </c>
      <c r="AM43" s="263"/>
      <c r="AN43" s="226"/>
      <c r="AO43" s="226"/>
      <c r="AP43" s="256" t="s">
        <v>619</v>
      </c>
      <c r="AQ43" s="257"/>
      <c r="AR43" s="258" t="s">
        <v>598</v>
      </c>
      <c r="AS43" s="259">
        <f>S_GG5_PT1 C_TE_0404616_A</f>
        <v>699.715087890625</v>
      </c>
      <c r="AT43" s="260">
        <f>S_GG5_PT2 C_TE_0404616_A</f>
        <v>702.38958740234398</v>
      </c>
      <c r="AU43" s="260">
        <f>S_GG5_PT3 C_TE_0404616_A</f>
        <v>704.26940917968795</v>
      </c>
      <c r="AV43" s="260">
        <f>S_GG5_PT4 C_TE_0404616_A</f>
        <v>699.95257568359398</v>
      </c>
      <c r="AW43" s="262">
        <f>S_GG5_PT5 C_TE_0404616_A</f>
        <v>697.071044921875</v>
      </c>
      <c r="AX43" s="226"/>
    </row>
    <row r="44" spans="1:50" s="228" customFormat="1" ht="18.75" customHeight="1" x14ac:dyDescent="0.4">
      <c r="A44" s="226"/>
      <c r="B44" s="256" t="s">
        <v>620</v>
      </c>
      <c r="C44" s="257"/>
      <c r="D44" s="258" t="s">
        <v>288</v>
      </c>
      <c r="E44" s="259">
        <f>S_GG1_PT1 C_PT_0404601</f>
        <v>1.13039994239807</v>
      </c>
      <c r="F44" s="260">
        <f>S_GG1_PT2 C_PT_0404601</f>
        <v>1.1456999778747601</v>
      </c>
      <c r="G44" s="260">
        <f>S_GG1_PT3 C_PT_0404601</f>
        <v>1.1092499494552599</v>
      </c>
      <c r="H44" s="261">
        <f>S_GG1_PT4 C_PT_0404601</f>
        <v>1.07509994506836</v>
      </c>
      <c r="I44" s="264"/>
      <c r="J44" s="226"/>
      <c r="K44" s="226"/>
      <c r="L44" s="256" t="s">
        <v>620</v>
      </c>
      <c r="M44" s="257"/>
      <c r="N44" s="258" t="s">
        <v>288</v>
      </c>
      <c r="O44" s="259">
        <f>S_GG2_PT1 C_PT_0404601</f>
        <v>1.39230000972748</v>
      </c>
      <c r="P44" s="260">
        <f>S_GG2_PT2 C_PT_0404601</f>
        <v>1.4081000089645399</v>
      </c>
      <c r="Q44" s="261">
        <f>S_GG2_PT3 C_PT_0404601</f>
        <v>1.3594000339508101</v>
      </c>
      <c r="R44" s="264"/>
      <c r="S44" s="264"/>
      <c r="T44" s="226"/>
      <c r="U44" s="226"/>
      <c r="V44" s="256" t="s">
        <v>620</v>
      </c>
      <c r="W44" s="257"/>
      <c r="X44" s="258" t="s">
        <v>288</v>
      </c>
      <c r="Y44" s="259">
        <f>S_GG3_PT1 C_PT_0404601</f>
        <v>1.7427999973297099</v>
      </c>
      <c r="Z44" s="260">
        <f>S_GG3_PT2 C_PT_0404601</f>
        <v>1.7259999513626101</v>
      </c>
      <c r="AA44" s="260">
        <f>S_GG3_PT3 C_PT_0404601</f>
        <v>1.72329998016357</v>
      </c>
      <c r="AB44" s="261">
        <f>S_GG3_PT4 C_PT_0404601</f>
        <v>1.69134998321533</v>
      </c>
      <c r="AC44" s="264"/>
      <c r="AD44" s="226"/>
      <c r="AE44" s="226"/>
      <c r="AF44" s="256" t="s">
        <v>620</v>
      </c>
      <c r="AG44" s="257"/>
      <c r="AH44" s="258" t="s">
        <v>288</v>
      </c>
      <c r="AI44" s="259">
        <f>S_GG4_PT1 C_PT_0404601</f>
        <v>1.92785000801086</v>
      </c>
      <c r="AJ44" s="260">
        <f>S_GG4_PT2 C_PT_0404601</f>
        <v>1.94140005111694</v>
      </c>
      <c r="AK44" s="260">
        <f>S_GG4_PT3 C_PT_0404601</f>
        <v>1.9083499908447299</v>
      </c>
      <c r="AL44" s="261">
        <f>S_GG4_PT4 C_PT_0404601</f>
        <v>1.8901499509811399</v>
      </c>
      <c r="AM44" s="264"/>
      <c r="AN44" s="226"/>
      <c r="AO44" s="226"/>
      <c r="AP44" s="256" t="s">
        <v>620</v>
      </c>
      <c r="AQ44" s="257"/>
      <c r="AR44" s="258" t="s">
        <v>288</v>
      </c>
      <c r="AS44" s="259">
        <f>S_GG5_PT1 C_PT_0404601</f>
        <v>2.2342998981475799</v>
      </c>
      <c r="AT44" s="260">
        <f>S_GG5_PT2 C_PT_0404601</f>
        <v>2.2388999462127699</v>
      </c>
      <c r="AU44" s="260">
        <f>S_GG5_PT3 C_PT_0404601</f>
        <v>2.2409501075744598</v>
      </c>
      <c r="AV44" s="260">
        <f>S_GG5_PT4 C_PT_0404601</f>
        <v>2.21805000305176</v>
      </c>
      <c r="AW44" s="262">
        <f>S_GG5_PT5 C_PT_0404601</f>
        <v>2.1937999725341801</v>
      </c>
      <c r="AX44" s="226"/>
    </row>
    <row r="45" spans="1:50" s="228" customFormat="1" ht="18.75" customHeight="1" x14ac:dyDescent="0.4">
      <c r="A45" s="226"/>
      <c r="B45" s="256" t="s">
        <v>621</v>
      </c>
      <c r="C45" s="257"/>
      <c r="D45" s="258" t="s">
        <v>288</v>
      </c>
      <c r="E45" s="259">
        <f>S_GG1_PT1 C_PT_0404604</f>
        <v>1.13039994239807</v>
      </c>
      <c r="F45" s="260">
        <f>S_GG1_PT2 C_PT_0404604</f>
        <v>1.1456999778747601</v>
      </c>
      <c r="G45" s="260">
        <f>S_GG1_PT3 C_PT_0404604</f>
        <v>1.1092499494552599</v>
      </c>
      <c r="H45" s="261">
        <f>S_GG1_PT4 C_PT_0404604</f>
        <v>1.07509994506836</v>
      </c>
      <c r="I45" s="264"/>
      <c r="J45" s="226"/>
      <c r="K45" s="226"/>
      <c r="L45" s="256" t="s">
        <v>621</v>
      </c>
      <c r="M45" s="257"/>
      <c r="N45" s="258" t="s">
        <v>288</v>
      </c>
      <c r="O45" s="259">
        <f>S_GG2_PT1 C_PT_0404604</f>
        <v>1.39230000972748</v>
      </c>
      <c r="P45" s="260">
        <f>S_GG2_PT2 C_PT_0404604</f>
        <v>1.4081000089645399</v>
      </c>
      <c r="Q45" s="261">
        <f>S_GG2_PT3 C_PT_0404604</f>
        <v>1.3594000339508101</v>
      </c>
      <c r="R45" s="264"/>
      <c r="S45" s="264"/>
      <c r="T45" s="226"/>
      <c r="U45" s="226"/>
      <c r="V45" s="256" t="s">
        <v>621</v>
      </c>
      <c r="W45" s="257"/>
      <c r="X45" s="258" t="s">
        <v>288</v>
      </c>
      <c r="Y45" s="259">
        <f>S_GG3_PT1 C_PT_0404604</f>
        <v>1.7427999973297099</v>
      </c>
      <c r="Z45" s="260">
        <f>S_GG3_PT2 C_PT_0404604</f>
        <v>1.7259999513626101</v>
      </c>
      <c r="AA45" s="260">
        <f>S_GG3_PT3 C_PT_0404604</f>
        <v>1.72329998016357</v>
      </c>
      <c r="AB45" s="261">
        <f>S_GG3_PT4 C_PT_0404604</f>
        <v>1.69134998321533</v>
      </c>
      <c r="AC45" s="264"/>
      <c r="AD45" s="226"/>
      <c r="AE45" s="226"/>
      <c r="AF45" s="256" t="s">
        <v>621</v>
      </c>
      <c r="AG45" s="257"/>
      <c r="AH45" s="258" t="s">
        <v>288</v>
      </c>
      <c r="AI45" s="259">
        <f>S_GG4_PT1 C_PT_0404604</f>
        <v>1.92785000801086</v>
      </c>
      <c r="AJ45" s="260">
        <f>S_GG4_PT2 C_PT_0404604</f>
        <v>1.94140005111694</v>
      </c>
      <c r="AK45" s="260">
        <f>S_GG4_PT3 C_PT_0404604</f>
        <v>1.9083499908447299</v>
      </c>
      <c r="AL45" s="261">
        <f>S_GG4_PT4 C_PT_0404604</f>
        <v>1.8901499509811399</v>
      </c>
      <c r="AM45" s="264"/>
      <c r="AN45" s="226"/>
      <c r="AO45" s="226"/>
      <c r="AP45" s="256" t="s">
        <v>621</v>
      </c>
      <c r="AQ45" s="257"/>
      <c r="AR45" s="258" t="s">
        <v>288</v>
      </c>
      <c r="AS45" s="259">
        <f>S_GG5_PT1 C_PT_0404604</f>
        <v>2.2342998981475799</v>
      </c>
      <c r="AT45" s="260">
        <f>S_GG5_PT2 C_PT_0404604</f>
        <v>2.2388999462127699</v>
      </c>
      <c r="AU45" s="260">
        <f>S_GG5_PT3 C_PT_0404604</f>
        <v>2.2409501075744598</v>
      </c>
      <c r="AV45" s="260">
        <f>S_GG5_PT4 C_PT_0404604</f>
        <v>2.21805000305176</v>
      </c>
      <c r="AW45" s="262">
        <f>S_GG5_PT5 C_PT_0404604</f>
        <v>2.1937999725341801</v>
      </c>
      <c r="AX45" s="226"/>
    </row>
    <row r="46" spans="1:50" s="228" customFormat="1" ht="18.75" customHeight="1" x14ac:dyDescent="0.4">
      <c r="A46" s="226"/>
      <c r="B46" s="256" t="s">
        <v>622</v>
      </c>
      <c r="C46" s="257"/>
      <c r="D46" s="258" t="s">
        <v>598</v>
      </c>
      <c r="E46" s="259">
        <f>S_GG1_PT1 C_TE_0404650_A</f>
        <v>421.38229370117199</v>
      </c>
      <c r="F46" s="260">
        <f>S_GG1_PT2 C_TE_0404650_A</f>
        <v>418.44967651367199</v>
      </c>
      <c r="G46" s="260">
        <f>S_GG1_PT3 C_TE_0404650_A</f>
        <v>416.20681762695301</v>
      </c>
      <c r="H46" s="261">
        <f>S_GG1_PT4 C_TE_0404650_A</f>
        <v>417.33166503906199</v>
      </c>
      <c r="I46" s="263"/>
      <c r="J46" s="226"/>
      <c r="K46" s="226"/>
      <c r="L46" s="256" t="s">
        <v>622</v>
      </c>
      <c r="M46" s="257"/>
      <c r="N46" s="258" t="s">
        <v>598</v>
      </c>
      <c r="O46" s="259">
        <f>S_GG2_PT1 C_TE_0404650_A</f>
        <v>433.78085327148398</v>
      </c>
      <c r="P46" s="260">
        <f>S_GG2_PT2 C_TE_0404650_A</f>
        <v>433.81463623046898</v>
      </c>
      <c r="Q46" s="261">
        <f>S_GG2_PT3 C_TE_0404650_A</f>
        <v>432.88217163085898</v>
      </c>
      <c r="R46" s="263"/>
      <c r="S46" s="263"/>
      <c r="T46" s="226"/>
      <c r="U46" s="226"/>
      <c r="V46" s="256" t="s">
        <v>622</v>
      </c>
      <c r="W46" s="257"/>
      <c r="X46" s="258" t="s">
        <v>598</v>
      </c>
      <c r="Y46" s="259">
        <f>S_GG3_PT1 C_TE_0404650_A</f>
        <v>473.98147583007801</v>
      </c>
      <c r="Z46" s="260">
        <f>S_GG3_PT2 C_TE_0404650_A</f>
        <v>458.00793457031301</v>
      </c>
      <c r="AA46" s="260">
        <f>S_GG3_PT3 C_TE_0404650_A</f>
        <v>454.43746948242199</v>
      </c>
      <c r="AB46" s="261">
        <f>S_GG3_PT4 C_TE_0404650_A</f>
        <v>453.742919921875</v>
      </c>
      <c r="AC46" s="263"/>
      <c r="AD46" s="226"/>
      <c r="AE46" s="226"/>
      <c r="AF46" s="256" t="s">
        <v>622</v>
      </c>
      <c r="AG46" s="257"/>
      <c r="AH46" s="258" t="s">
        <v>598</v>
      </c>
      <c r="AI46" s="259">
        <f>S_GG4_PT1 C_TE_0404650_A</f>
        <v>478.54431152343699</v>
      </c>
      <c r="AJ46" s="260">
        <f>S_GG4_PT2 C_TE_0404650_A</f>
        <v>468.18771362304699</v>
      </c>
      <c r="AK46" s="260">
        <f>S_GG4_PT3 C_TE_0404650_A</f>
        <v>464.7724609375</v>
      </c>
      <c r="AL46" s="261">
        <f>S_GG4_PT4 C_TE_0404650_A</f>
        <v>464.50396728515602</v>
      </c>
      <c r="AM46" s="263"/>
      <c r="AN46" s="226"/>
      <c r="AO46" s="226"/>
      <c r="AP46" s="256" t="s">
        <v>622</v>
      </c>
      <c r="AQ46" s="257"/>
      <c r="AR46" s="258" t="s">
        <v>598</v>
      </c>
      <c r="AS46" s="259">
        <f>S_GG5_PT1 C_TE_0404650_A</f>
        <v>506.35076904296898</v>
      </c>
      <c r="AT46" s="260">
        <f>S_GG5_PT2 C_TE_0404650_A</f>
        <v>499.37515258789102</v>
      </c>
      <c r="AU46" s="260">
        <f>S_GG5_PT3 C_TE_0404650_A</f>
        <v>489.53210449218801</v>
      </c>
      <c r="AV46" s="260">
        <f>S_GG5_PT4 C_TE_0404650_A</f>
        <v>486.009765625</v>
      </c>
      <c r="AW46" s="262">
        <f>S_GG5_PT5 C_TE_0404650_A</f>
        <v>485.50103759765602</v>
      </c>
      <c r="AX46" s="226"/>
    </row>
    <row r="47" spans="1:50" s="228" customFormat="1" ht="18.75" customHeight="1" x14ac:dyDescent="0.4">
      <c r="A47" s="226"/>
      <c r="B47" s="256" t="s">
        <v>623</v>
      </c>
      <c r="C47" s="257"/>
      <c r="D47" s="258" t="s">
        <v>598</v>
      </c>
      <c r="E47" s="259">
        <f>S_GG1_PT1 C_TE_0404650_B</f>
        <v>421.38229370117199</v>
      </c>
      <c r="F47" s="260">
        <f>S_GG1_PT2 C_TE_0404650_B</f>
        <v>418.44967651367199</v>
      </c>
      <c r="G47" s="260">
        <f>S_GG1_PT3 C_TE_0404650_B</f>
        <v>416.20681762695301</v>
      </c>
      <c r="H47" s="261">
        <f>S_GG1_PT4 C_TE_0404650_B</f>
        <v>417.33166503906199</v>
      </c>
      <c r="I47" s="263"/>
      <c r="J47" s="226"/>
      <c r="K47" s="226"/>
      <c r="L47" s="256" t="s">
        <v>623</v>
      </c>
      <c r="M47" s="257"/>
      <c r="N47" s="258" t="s">
        <v>598</v>
      </c>
      <c r="O47" s="259">
        <f>S_GG2_PT1 C_TE_0404650_B</f>
        <v>433.78085327148398</v>
      </c>
      <c r="P47" s="260">
        <f>S_GG2_PT2 C_TE_0404650_B</f>
        <v>433.81463623046898</v>
      </c>
      <c r="Q47" s="261">
        <f>S_GG2_PT3 C_TE_0404650_B</f>
        <v>432.88217163085898</v>
      </c>
      <c r="R47" s="263"/>
      <c r="S47" s="263"/>
      <c r="T47" s="226"/>
      <c r="U47" s="226"/>
      <c r="V47" s="256" t="s">
        <v>623</v>
      </c>
      <c r="W47" s="257"/>
      <c r="X47" s="258" t="s">
        <v>598</v>
      </c>
      <c r="Y47" s="259">
        <f>S_GG3_PT1 C_TE_0404650_B</f>
        <v>473.98147583007801</v>
      </c>
      <c r="Z47" s="260">
        <f>S_GG3_PT2 C_TE_0404650_B</f>
        <v>458.00793457031301</v>
      </c>
      <c r="AA47" s="260">
        <f>S_GG3_PT3 C_TE_0404650_B</f>
        <v>454.43746948242199</v>
      </c>
      <c r="AB47" s="261">
        <f>S_GG3_PT4 C_TE_0404650_B</f>
        <v>453.742919921875</v>
      </c>
      <c r="AC47" s="263"/>
      <c r="AD47" s="226"/>
      <c r="AE47" s="226"/>
      <c r="AF47" s="256" t="s">
        <v>623</v>
      </c>
      <c r="AG47" s="257"/>
      <c r="AH47" s="258" t="s">
        <v>598</v>
      </c>
      <c r="AI47" s="259">
        <f>S_GG4_PT1 C_TE_0404650_B</f>
        <v>478.54431152343699</v>
      </c>
      <c r="AJ47" s="260">
        <f>S_GG4_PT2 C_TE_0404650_B</f>
        <v>468.18771362304699</v>
      </c>
      <c r="AK47" s="260">
        <f>S_GG4_PT3 C_TE_0404650_B</f>
        <v>464.7724609375</v>
      </c>
      <c r="AL47" s="261">
        <f>S_GG4_PT4 C_TE_0404650_B</f>
        <v>464.50396728515602</v>
      </c>
      <c r="AM47" s="263"/>
      <c r="AN47" s="226"/>
      <c r="AO47" s="226"/>
      <c r="AP47" s="256" t="s">
        <v>623</v>
      </c>
      <c r="AQ47" s="257"/>
      <c r="AR47" s="258" t="s">
        <v>598</v>
      </c>
      <c r="AS47" s="259">
        <f>S_GG5_PT1 C_TE_0404650_B</f>
        <v>506.35076904296898</v>
      </c>
      <c r="AT47" s="260">
        <f>S_GG5_PT2 C_TE_0404650_B</f>
        <v>499.37515258789102</v>
      </c>
      <c r="AU47" s="260">
        <f>S_GG5_PT3 C_TE_0404650_B</f>
        <v>489.53210449218801</v>
      </c>
      <c r="AV47" s="260">
        <f>S_GG5_PT4 C_TE_0404650_B</f>
        <v>486.009765625</v>
      </c>
      <c r="AW47" s="262">
        <f>S_GG5_PT5 C_TE_0404650_B</f>
        <v>485.50103759765602</v>
      </c>
      <c r="AX47" s="226"/>
    </row>
    <row r="48" spans="1:50" s="228" customFormat="1" ht="18.75" customHeight="1" x14ac:dyDescent="0.4">
      <c r="A48" s="226"/>
      <c r="B48" s="256" t="s">
        <v>624</v>
      </c>
      <c r="C48" s="257"/>
      <c r="D48" s="258" t="s">
        <v>598</v>
      </c>
      <c r="E48" s="259">
        <f>S_GG1_PT1 C_TE_0404650_C</f>
        <v>421.38229370117199</v>
      </c>
      <c r="F48" s="260">
        <f>S_GG1_PT2 C_TE_0404650_C</f>
        <v>418.44967651367199</v>
      </c>
      <c r="G48" s="260">
        <f>S_GG1_PT3 C_TE_0404650_C</f>
        <v>416.20681762695301</v>
      </c>
      <c r="H48" s="261">
        <f>S_GG1_PT4 C_TE_0404650_C</f>
        <v>417.33166503906199</v>
      </c>
      <c r="I48" s="263"/>
      <c r="J48" s="226"/>
      <c r="K48" s="226"/>
      <c r="L48" s="256" t="s">
        <v>624</v>
      </c>
      <c r="M48" s="257"/>
      <c r="N48" s="258" t="s">
        <v>598</v>
      </c>
      <c r="O48" s="259">
        <f>S_GG2_PT1 C_TE_0404650_C</f>
        <v>433.78085327148398</v>
      </c>
      <c r="P48" s="260">
        <f>S_GG2_PT2 C_TE_0404650_C</f>
        <v>433.81463623046898</v>
      </c>
      <c r="Q48" s="261">
        <f>S_GG2_PT3 C_TE_0404650_C</f>
        <v>432.88217163085898</v>
      </c>
      <c r="R48" s="263"/>
      <c r="S48" s="263"/>
      <c r="T48" s="226"/>
      <c r="U48" s="226"/>
      <c r="V48" s="256" t="s">
        <v>624</v>
      </c>
      <c r="W48" s="257"/>
      <c r="X48" s="258" t="s">
        <v>598</v>
      </c>
      <c r="Y48" s="259">
        <f>S_GG3_PT1 C_TE_0404650_C</f>
        <v>473.98147583007801</v>
      </c>
      <c r="Z48" s="260">
        <f>S_GG3_PT2 C_TE_0404650_C</f>
        <v>458.00793457031301</v>
      </c>
      <c r="AA48" s="260">
        <f>S_GG3_PT3 C_TE_0404650_C</f>
        <v>454.43746948242199</v>
      </c>
      <c r="AB48" s="261">
        <f>S_GG3_PT4 C_TE_0404650_C</f>
        <v>453.742919921875</v>
      </c>
      <c r="AC48" s="263"/>
      <c r="AD48" s="226"/>
      <c r="AE48" s="226"/>
      <c r="AF48" s="256" t="s">
        <v>624</v>
      </c>
      <c r="AG48" s="257"/>
      <c r="AH48" s="258" t="s">
        <v>598</v>
      </c>
      <c r="AI48" s="259">
        <f>S_GG4_PT1 C_TE_0404650_C</f>
        <v>478.54431152343699</v>
      </c>
      <c r="AJ48" s="260">
        <f>S_GG4_PT2 C_TE_0404650_C</f>
        <v>468.18771362304699</v>
      </c>
      <c r="AK48" s="260">
        <f>S_GG4_PT3 C_TE_0404650_C</f>
        <v>464.7724609375</v>
      </c>
      <c r="AL48" s="261">
        <f>S_GG4_PT4 C_TE_0404650_C</f>
        <v>464.50396728515602</v>
      </c>
      <c r="AM48" s="263"/>
      <c r="AN48" s="226"/>
      <c r="AO48" s="226"/>
      <c r="AP48" s="256" t="s">
        <v>624</v>
      </c>
      <c r="AQ48" s="257"/>
      <c r="AR48" s="258" t="s">
        <v>598</v>
      </c>
      <c r="AS48" s="259">
        <f>S_GG5_PT1 C_TE_0404650_C</f>
        <v>506.35076904296898</v>
      </c>
      <c r="AT48" s="260">
        <f>S_GG5_PT2 C_TE_0404650_C</f>
        <v>499.37515258789102</v>
      </c>
      <c r="AU48" s="260">
        <f>S_GG5_PT3 C_TE_0404650_C</f>
        <v>489.53210449218801</v>
      </c>
      <c r="AV48" s="260">
        <f>S_GG5_PT4 C_TE_0404650_C</f>
        <v>486.009765625</v>
      </c>
      <c r="AW48" s="262">
        <f>S_GG5_PT5 C_TE_0404650_C</f>
        <v>485.50103759765602</v>
      </c>
      <c r="AX48" s="226"/>
    </row>
    <row r="49" spans="1:50" s="228" customFormat="1" ht="18.75" customHeight="1" x14ac:dyDescent="0.4">
      <c r="A49" s="226"/>
      <c r="B49" s="256" t="s">
        <v>625</v>
      </c>
      <c r="C49" s="257"/>
      <c r="D49" s="258" t="s">
        <v>598</v>
      </c>
      <c r="E49" s="259">
        <f>S_GG1_PT1 C_TE_0404650_D</f>
        <v>421.38229370117199</v>
      </c>
      <c r="F49" s="260">
        <f>S_GG1_PT2 C_TE_0404650_D</f>
        <v>418.44967651367199</v>
      </c>
      <c r="G49" s="260">
        <f>S_GG1_PT3 C_TE_0404650_D</f>
        <v>416.20681762695301</v>
      </c>
      <c r="H49" s="261">
        <f>S_GG1_PT4 C_TE_0404650_D</f>
        <v>417.33166503906199</v>
      </c>
      <c r="I49" s="263"/>
      <c r="J49" s="226"/>
      <c r="K49" s="226"/>
      <c r="L49" s="256" t="s">
        <v>625</v>
      </c>
      <c r="M49" s="257"/>
      <c r="N49" s="258" t="s">
        <v>598</v>
      </c>
      <c r="O49" s="259">
        <f>S_GG2_PT1 C_TE_0404650_D</f>
        <v>433.78085327148398</v>
      </c>
      <c r="P49" s="260">
        <f>S_GG2_PT2 C_TE_0404650_D</f>
        <v>433.81463623046898</v>
      </c>
      <c r="Q49" s="261">
        <f>S_GG2_PT3 C_TE_0404650_D</f>
        <v>432.88217163085898</v>
      </c>
      <c r="R49" s="263"/>
      <c r="S49" s="263"/>
      <c r="T49" s="226"/>
      <c r="U49" s="226"/>
      <c r="V49" s="256" t="s">
        <v>625</v>
      </c>
      <c r="W49" s="257"/>
      <c r="X49" s="258" t="s">
        <v>598</v>
      </c>
      <c r="Y49" s="259">
        <f>S_GG3_PT1 C_TE_0404650_D</f>
        <v>473.98147583007801</v>
      </c>
      <c r="Z49" s="260">
        <f>S_GG3_PT2 C_TE_0404650_D</f>
        <v>458.00793457031301</v>
      </c>
      <c r="AA49" s="260">
        <f>S_GG3_PT3 C_TE_0404650_D</f>
        <v>454.43746948242199</v>
      </c>
      <c r="AB49" s="261">
        <f>S_GG3_PT4 C_TE_0404650_D</f>
        <v>453.742919921875</v>
      </c>
      <c r="AC49" s="263"/>
      <c r="AD49" s="226"/>
      <c r="AE49" s="226"/>
      <c r="AF49" s="256" t="s">
        <v>625</v>
      </c>
      <c r="AG49" s="257"/>
      <c r="AH49" s="258" t="s">
        <v>598</v>
      </c>
      <c r="AI49" s="259">
        <f>S_GG4_PT1 C_TE_0404650_D</f>
        <v>478.54431152343699</v>
      </c>
      <c r="AJ49" s="260">
        <f>S_GG4_PT2 C_TE_0404650_D</f>
        <v>468.18771362304699</v>
      </c>
      <c r="AK49" s="260">
        <f>S_GG4_PT3 C_TE_0404650_D</f>
        <v>464.7724609375</v>
      </c>
      <c r="AL49" s="261">
        <f>S_GG4_PT4 C_TE_0404650_D</f>
        <v>464.50396728515602</v>
      </c>
      <c r="AM49" s="263"/>
      <c r="AN49" s="226"/>
      <c r="AO49" s="226"/>
      <c r="AP49" s="256" t="s">
        <v>625</v>
      </c>
      <c r="AQ49" s="257"/>
      <c r="AR49" s="258" t="s">
        <v>598</v>
      </c>
      <c r="AS49" s="259">
        <f>S_GG5_PT1 C_TE_0404650_D</f>
        <v>506.35076904296898</v>
      </c>
      <c r="AT49" s="260">
        <f>S_GG5_PT2 C_TE_0404650_D</f>
        <v>499.37515258789102</v>
      </c>
      <c r="AU49" s="260">
        <f>S_GG5_PT3 C_TE_0404650_D</f>
        <v>489.53210449218801</v>
      </c>
      <c r="AV49" s="260">
        <f>S_GG5_PT4 C_TE_0404650_D</f>
        <v>486.009765625</v>
      </c>
      <c r="AW49" s="262">
        <f>S_GG5_PT5 C_TE_0404650_D</f>
        <v>485.50103759765602</v>
      </c>
      <c r="AX49" s="226"/>
    </row>
    <row r="50" spans="1:50" s="228" customFormat="1" ht="18.75" customHeight="1" x14ac:dyDescent="0.4">
      <c r="A50" s="226"/>
      <c r="B50" s="256" t="s">
        <v>626</v>
      </c>
      <c r="C50" s="257"/>
      <c r="D50" s="258" t="s">
        <v>598</v>
      </c>
      <c r="E50" s="259">
        <f>S_GG1_PT1 C_TE_0404650_E</f>
        <v>421.38229370117199</v>
      </c>
      <c r="F50" s="260">
        <f>S_GG1_PT2 C_TE_0404650_E</f>
        <v>418.44967651367199</v>
      </c>
      <c r="G50" s="260">
        <f>S_GG1_PT3 C_TE_0404650_E</f>
        <v>416.20681762695301</v>
      </c>
      <c r="H50" s="261">
        <f>S_GG1_PT4 C_TE_0404650_E</f>
        <v>417.33166503906199</v>
      </c>
      <c r="I50" s="263"/>
      <c r="J50" s="226"/>
      <c r="K50" s="226"/>
      <c r="L50" s="256" t="s">
        <v>626</v>
      </c>
      <c r="M50" s="257"/>
      <c r="N50" s="258" t="s">
        <v>598</v>
      </c>
      <c r="O50" s="259">
        <f>S_GG2_PT1 C_TE_0404650_E</f>
        <v>433.78085327148398</v>
      </c>
      <c r="P50" s="260">
        <f>S_GG2_PT2 C_TE_0404650_E</f>
        <v>433.81463623046898</v>
      </c>
      <c r="Q50" s="261">
        <f>S_GG2_PT3 C_TE_0404650_E</f>
        <v>432.88217163085898</v>
      </c>
      <c r="R50" s="263"/>
      <c r="S50" s="263"/>
      <c r="T50" s="226"/>
      <c r="U50" s="226"/>
      <c r="V50" s="256" t="s">
        <v>626</v>
      </c>
      <c r="W50" s="257"/>
      <c r="X50" s="258" t="s">
        <v>598</v>
      </c>
      <c r="Y50" s="259">
        <f>S_GG3_PT1 C_TE_0404650_E</f>
        <v>473.98147583007801</v>
      </c>
      <c r="Z50" s="260">
        <f>S_GG3_PT2 C_TE_0404650_E</f>
        <v>458.00793457031301</v>
      </c>
      <c r="AA50" s="260">
        <f>S_GG3_PT3 C_TE_0404650_E</f>
        <v>454.43746948242199</v>
      </c>
      <c r="AB50" s="261">
        <f>S_GG3_PT4 C_TE_0404650_E</f>
        <v>453.742919921875</v>
      </c>
      <c r="AC50" s="263"/>
      <c r="AD50" s="226"/>
      <c r="AE50" s="226"/>
      <c r="AF50" s="256" t="s">
        <v>626</v>
      </c>
      <c r="AG50" s="257"/>
      <c r="AH50" s="258" t="s">
        <v>598</v>
      </c>
      <c r="AI50" s="259">
        <f>S_GG4_PT1 C_TE_0404650_E</f>
        <v>478.54431152343699</v>
      </c>
      <c r="AJ50" s="260">
        <f>S_GG4_PT2 C_TE_0404650_E</f>
        <v>468.18771362304699</v>
      </c>
      <c r="AK50" s="260">
        <f>S_GG4_PT3 C_TE_0404650_E</f>
        <v>464.7724609375</v>
      </c>
      <c r="AL50" s="261">
        <f>S_GG4_PT4 C_TE_0404650_E</f>
        <v>464.50396728515602</v>
      </c>
      <c r="AM50" s="263"/>
      <c r="AN50" s="226"/>
      <c r="AO50" s="226"/>
      <c r="AP50" s="256" t="s">
        <v>626</v>
      </c>
      <c r="AQ50" s="257"/>
      <c r="AR50" s="258" t="s">
        <v>598</v>
      </c>
      <c r="AS50" s="259">
        <f>S_GG5_PT1 C_TE_0404650_E</f>
        <v>506.35076904296898</v>
      </c>
      <c r="AT50" s="260">
        <f>S_GG5_PT2 C_TE_0404650_E</f>
        <v>499.37515258789102</v>
      </c>
      <c r="AU50" s="260">
        <f>S_GG5_PT3 C_TE_0404650_E</f>
        <v>489.53210449218801</v>
      </c>
      <c r="AV50" s="260">
        <f>S_GG5_PT4 C_TE_0404650_E</f>
        <v>486.009765625</v>
      </c>
      <c r="AW50" s="262">
        <f>S_GG5_PT5 C_TE_0404650_E</f>
        <v>485.50103759765602</v>
      </c>
      <c r="AX50" s="226"/>
    </row>
    <row r="51" spans="1:50" s="228" customFormat="1" ht="18.75" customHeight="1" x14ac:dyDescent="0.4">
      <c r="A51" s="226"/>
      <c r="B51" s="256" t="s">
        <v>627</v>
      </c>
      <c r="C51" s="257"/>
      <c r="D51" s="258" t="s">
        <v>598</v>
      </c>
      <c r="E51" s="259">
        <f>S_GG1_PT1 C_TE_0404650_F</f>
        <v>421.38229370117199</v>
      </c>
      <c r="F51" s="260">
        <f>S_GG1_PT2 C_TE_0404650_F</f>
        <v>418.44967651367199</v>
      </c>
      <c r="G51" s="260">
        <f>S_GG1_PT3 C_TE_0404650_F</f>
        <v>416.20681762695301</v>
      </c>
      <c r="H51" s="261">
        <f>S_GG1_PT4 C_TE_0404650_F</f>
        <v>417.33166503906199</v>
      </c>
      <c r="I51" s="263"/>
      <c r="J51" s="226"/>
      <c r="K51" s="226"/>
      <c r="L51" s="256" t="s">
        <v>627</v>
      </c>
      <c r="M51" s="257"/>
      <c r="N51" s="258" t="s">
        <v>598</v>
      </c>
      <c r="O51" s="259">
        <f>S_GG2_PT1 C_TE_0404650_F</f>
        <v>433.78085327148398</v>
      </c>
      <c r="P51" s="260">
        <f>S_GG2_PT2 C_TE_0404650_F</f>
        <v>433.81463623046898</v>
      </c>
      <c r="Q51" s="261">
        <f>S_GG2_PT3 C_TE_0404650_F</f>
        <v>432.88217163085898</v>
      </c>
      <c r="R51" s="263"/>
      <c r="S51" s="263"/>
      <c r="T51" s="226"/>
      <c r="U51" s="226"/>
      <c r="V51" s="256" t="s">
        <v>627</v>
      </c>
      <c r="W51" s="257"/>
      <c r="X51" s="258" t="s">
        <v>598</v>
      </c>
      <c r="Y51" s="259">
        <f>S_GG3_PT1 C_TE_0404650_F</f>
        <v>473.98147583007801</v>
      </c>
      <c r="Z51" s="260">
        <f>S_GG3_PT2 C_TE_0404650_F</f>
        <v>458.00793457031301</v>
      </c>
      <c r="AA51" s="260">
        <f>S_GG3_PT3 C_TE_0404650_F</f>
        <v>454.43746948242199</v>
      </c>
      <c r="AB51" s="261">
        <f>S_GG3_PT4 C_TE_0404650_F</f>
        <v>453.742919921875</v>
      </c>
      <c r="AC51" s="263"/>
      <c r="AD51" s="226"/>
      <c r="AE51" s="226"/>
      <c r="AF51" s="256" t="s">
        <v>627</v>
      </c>
      <c r="AG51" s="257"/>
      <c r="AH51" s="258" t="s">
        <v>598</v>
      </c>
      <c r="AI51" s="259">
        <f>S_GG4_PT1 C_TE_0404650_F</f>
        <v>478.54431152343699</v>
      </c>
      <c r="AJ51" s="260">
        <f>S_GG4_PT2 C_TE_0404650_F</f>
        <v>468.18771362304699</v>
      </c>
      <c r="AK51" s="260">
        <f>S_GG4_PT3 C_TE_0404650_F</f>
        <v>464.7724609375</v>
      </c>
      <c r="AL51" s="261">
        <f>S_GG4_PT4 C_TE_0404650_F</f>
        <v>464.50396728515602</v>
      </c>
      <c r="AM51" s="263"/>
      <c r="AN51" s="226"/>
      <c r="AO51" s="226"/>
      <c r="AP51" s="256" t="s">
        <v>627</v>
      </c>
      <c r="AQ51" s="257"/>
      <c r="AR51" s="258" t="s">
        <v>598</v>
      </c>
      <c r="AS51" s="259">
        <f>S_GG5_PT1 C_TE_0404650_F</f>
        <v>506.35076904296898</v>
      </c>
      <c r="AT51" s="260">
        <f>S_GG5_PT2 C_TE_0404650_F</f>
        <v>499.37515258789102</v>
      </c>
      <c r="AU51" s="260">
        <f>S_GG5_PT3 C_TE_0404650_F</f>
        <v>489.53210449218801</v>
      </c>
      <c r="AV51" s="260">
        <f>S_GG5_PT4 C_TE_0404650_F</f>
        <v>486.009765625</v>
      </c>
      <c r="AW51" s="262">
        <f>S_GG5_PT5 C_TE_0404650_F</f>
        <v>485.50103759765602</v>
      </c>
      <c r="AX51" s="226"/>
    </row>
    <row r="52" spans="1:50" s="228" customFormat="1" ht="18.75" customHeight="1" x14ac:dyDescent="0.4">
      <c r="A52" s="226"/>
      <c r="B52" s="256" t="s">
        <v>628</v>
      </c>
      <c r="C52" s="257"/>
      <c r="D52" s="258" t="s">
        <v>598</v>
      </c>
      <c r="E52" s="259">
        <f>S_GG1_PT1 C_TE_0404650_G</f>
        <v>421.38229370117199</v>
      </c>
      <c r="F52" s="260">
        <f>S_GG1_PT2 C_TE_0404650_G</f>
        <v>418.44967651367199</v>
      </c>
      <c r="G52" s="260">
        <f>S_GG1_PT3 C_TE_0404650_G</f>
        <v>416.20681762695301</v>
      </c>
      <c r="H52" s="261">
        <f>S_GG1_PT4 C_TE_0404650_G</f>
        <v>417.33166503906199</v>
      </c>
      <c r="I52" s="263"/>
      <c r="J52" s="226"/>
      <c r="K52" s="226"/>
      <c r="L52" s="256" t="s">
        <v>628</v>
      </c>
      <c r="M52" s="257"/>
      <c r="N52" s="258" t="s">
        <v>598</v>
      </c>
      <c r="O52" s="259">
        <f>S_GG2_PT1 C_TE_0404650_G</f>
        <v>433.78085327148398</v>
      </c>
      <c r="P52" s="260">
        <f>S_GG2_PT2 C_TE_0404650_G</f>
        <v>433.81463623046898</v>
      </c>
      <c r="Q52" s="261">
        <f>S_GG2_PT3 C_TE_0404650_G</f>
        <v>432.88217163085898</v>
      </c>
      <c r="R52" s="263"/>
      <c r="S52" s="263"/>
      <c r="T52" s="226"/>
      <c r="U52" s="226"/>
      <c r="V52" s="256" t="s">
        <v>628</v>
      </c>
      <c r="W52" s="257"/>
      <c r="X52" s="258" t="s">
        <v>598</v>
      </c>
      <c r="Y52" s="259">
        <f>S_GG3_PT1 C_TE_0404650_G</f>
        <v>473.98147583007801</v>
      </c>
      <c r="Z52" s="260">
        <f>S_GG3_PT2 C_TE_0404650_G</f>
        <v>458.00793457031301</v>
      </c>
      <c r="AA52" s="260">
        <f>S_GG3_PT3 C_TE_0404650_G</f>
        <v>454.43746948242199</v>
      </c>
      <c r="AB52" s="261">
        <f>S_GG3_PT4 C_TE_0404650_G</f>
        <v>453.742919921875</v>
      </c>
      <c r="AC52" s="263"/>
      <c r="AD52" s="226"/>
      <c r="AE52" s="226"/>
      <c r="AF52" s="256" t="s">
        <v>628</v>
      </c>
      <c r="AG52" s="257"/>
      <c r="AH52" s="258" t="s">
        <v>598</v>
      </c>
      <c r="AI52" s="259">
        <f>S_GG4_PT1 C_TE_0404650_G</f>
        <v>478.54431152343699</v>
      </c>
      <c r="AJ52" s="260">
        <f>S_GG4_PT2 C_TE_0404650_G</f>
        <v>468.18771362304699</v>
      </c>
      <c r="AK52" s="260">
        <f>S_GG4_PT3 C_TE_0404650_G</f>
        <v>464.7724609375</v>
      </c>
      <c r="AL52" s="261">
        <f>S_GG4_PT4 C_TE_0404650_G</f>
        <v>464.50396728515602</v>
      </c>
      <c r="AM52" s="263"/>
      <c r="AN52" s="226"/>
      <c r="AO52" s="226"/>
      <c r="AP52" s="256" t="s">
        <v>628</v>
      </c>
      <c r="AQ52" s="257"/>
      <c r="AR52" s="258" t="s">
        <v>598</v>
      </c>
      <c r="AS52" s="259">
        <f>S_GG5_PT1 C_TE_0404650_G</f>
        <v>506.35076904296898</v>
      </c>
      <c r="AT52" s="260">
        <f>S_GG5_PT2 C_TE_0404650_G</f>
        <v>499.37515258789102</v>
      </c>
      <c r="AU52" s="260">
        <f>S_GG5_PT3 C_TE_0404650_G</f>
        <v>489.53210449218801</v>
      </c>
      <c r="AV52" s="260">
        <f>S_GG5_PT4 C_TE_0404650_G</f>
        <v>486.009765625</v>
      </c>
      <c r="AW52" s="262">
        <f>S_GG5_PT5 C_TE_0404650_G</f>
        <v>485.50103759765602</v>
      </c>
      <c r="AX52" s="226"/>
    </row>
    <row r="53" spans="1:50" s="228" customFormat="1" ht="18.75" customHeight="1" x14ac:dyDescent="0.4">
      <c r="A53" s="226"/>
      <c r="B53" s="256" t="s">
        <v>629</v>
      </c>
      <c r="C53" s="257"/>
      <c r="D53" s="258" t="s">
        <v>598</v>
      </c>
      <c r="E53" s="259">
        <f>S_GG1_PT1 C_TE_0404650_H</f>
        <v>421.38229370117199</v>
      </c>
      <c r="F53" s="260">
        <f>S_GG1_PT2 C_TE_0404650_H</f>
        <v>418.44967651367199</v>
      </c>
      <c r="G53" s="260">
        <f>S_GG1_PT3 C_TE_0404650_H</f>
        <v>416.20681762695301</v>
      </c>
      <c r="H53" s="261">
        <f>S_GG1_PT4 C_TE_0404650_H</f>
        <v>417.33166503906199</v>
      </c>
      <c r="I53" s="263"/>
      <c r="J53" s="226"/>
      <c r="K53" s="226"/>
      <c r="L53" s="256" t="s">
        <v>629</v>
      </c>
      <c r="M53" s="257"/>
      <c r="N53" s="258" t="s">
        <v>598</v>
      </c>
      <c r="O53" s="259">
        <f>S_GG2_PT1 C_TE_0404650_H</f>
        <v>433.78085327148398</v>
      </c>
      <c r="P53" s="260">
        <f>S_GG2_PT2 C_TE_0404650_H</f>
        <v>433.81463623046898</v>
      </c>
      <c r="Q53" s="261">
        <f>S_GG2_PT3 C_TE_0404650_H</f>
        <v>432.88217163085898</v>
      </c>
      <c r="R53" s="263"/>
      <c r="S53" s="263"/>
      <c r="T53" s="226"/>
      <c r="U53" s="226"/>
      <c r="V53" s="256" t="s">
        <v>629</v>
      </c>
      <c r="W53" s="257"/>
      <c r="X53" s="258" t="s">
        <v>598</v>
      </c>
      <c r="Y53" s="259">
        <f>S_GG3_PT1 C_TE_0404650_H</f>
        <v>473.98147583007801</v>
      </c>
      <c r="Z53" s="260">
        <f>S_GG3_PT2 C_TE_0404650_H</f>
        <v>458.00793457031301</v>
      </c>
      <c r="AA53" s="260">
        <f>S_GG3_PT3 C_TE_0404650_H</f>
        <v>454.43746948242199</v>
      </c>
      <c r="AB53" s="261">
        <f>S_GG3_PT4 C_TE_0404650_H</f>
        <v>453.742919921875</v>
      </c>
      <c r="AC53" s="263"/>
      <c r="AD53" s="226"/>
      <c r="AE53" s="226"/>
      <c r="AF53" s="256" t="s">
        <v>629</v>
      </c>
      <c r="AG53" s="257"/>
      <c r="AH53" s="258" t="s">
        <v>598</v>
      </c>
      <c r="AI53" s="259">
        <f>S_GG4_PT1 C_TE_0404650_H</f>
        <v>478.54431152343699</v>
      </c>
      <c r="AJ53" s="260">
        <f>S_GG4_PT2 C_TE_0404650_H</f>
        <v>468.18771362304699</v>
      </c>
      <c r="AK53" s="260">
        <f>S_GG4_PT3 C_TE_0404650_H</f>
        <v>464.7724609375</v>
      </c>
      <c r="AL53" s="261">
        <f>S_GG4_PT4 C_TE_0404650_H</f>
        <v>464.50396728515602</v>
      </c>
      <c r="AM53" s="263"/>
      <c r="AN53" s="226"/>
      <c r="AO53" s="226"/>
      <c r="AP53" s="256" t="s">
        <v>629</v>
      </c>
      <c r="AQ53" s="257"/>
      <c r="AR53" s="258" t="s">
        <v>598</v>
      </c>
      <c r="AS53" s="259">
        <f>S_GG5_PT1 C_TE_0404650_H</f>
        <v>506.35076904296898</v>
      </c>
      <c r="AT53" s="260">
        <f>S_GG5_PT2 C_TE_0404650_H</f>
        <v>499.37515258789102</v>
      </c>
      <c r="AU53" s="260">
        <f>S_GG5_PT3 C_TE_0404650_H</f>
        <v>489.53210449218801</v>
      </c>
      <c r="AV53" s="260">
        <f>S_GG5_PT4 C_TE_0404650_H</f>
        <v>486.009765625</v>
      </c>
      <c r="AW53" s="262">
        <f>S_GG5_PT5 C_TE_0404650_H</f>
        <v>485.50103759765602</v>
      </c>
      <c r="AX53" s="226"/>
    </row>
    <row r="54" spans="1:50" s="228" customFormat="1" ht="18.75" customHeight="1" x14ac:dyDescent="0.4">
      <c r="A54" s="226"/>
      <c r="B54" s="256" t="s">
        <v>630</v>
      </c>
      <c r="C54" s="257"/>
      <c r="D54" s="258" t="s">
        <v>598</v>
      </c>
      <c r="E54" s="259">
        <f>S_GG1_PT1 C_TE_0404650_I</f>
        <v>421.38229370117199</v>
      </c>
      <c r="F54" s="260">
        <f>S_GG1_PT2 C_TE_0404650_I</f>
        <v>418.44967651367199</v>
      </c>
      <c r="G54" s="260">
        <f>S_GG1_PT3 C_TE_0404650_I</f>
        <v>416.20681762695301</v>
      </c>
      <c r="H54" s="261">
        <f>S_GG1_PT4 C_TE_0404650_I</f>
        <v>417.33166503906199</v>
      </c>
      <c r="I54" s="263"/>
      <c r="J54" s="226"/>
      <c r="K54" s="226"/>
      <c r="L54" s="256" t="s">
        <v>630</v>
      </c>
      <c r="M54" s="257"/>
      <c r="N54" s="258" t="s">
        <v>598</v>
      </c>
      <c r="O54" s="259">
        <f>S_GG2_PT1 C_TE_0404650_I</f>
        <v>433.78085327148398</v>
      </c>
      <c r="P54" s="260">
        <f>S_GG2_PT2 C_TE_0404650_I</f>
        <v>433.81463623046898</v>
      </c>
      <c r="Q54" s="261">
        <f>S_GG2_PT3 C_TE_0404650_I</f>
        <v>432.88217163085898</v>
      </c>
      <c r="R54" s="263"/>
      <c r="S54" s="263"/>
      <c r="T54" s="226"/>
      <c r="U54" s="226"/>
      <c r="V54" s="256" t="s">
        <v>630</v>
      </c>
      <c r="W54" s="257"/>
      <c r="X54" s="258" t="s">
        <v>598</v>
      </c>
      <c r="Y54" s="259">
        <f>S_GG3_PT1 C_TE_0404650_I</f>
        <v>473.98147583007801</v>
      </c>
      <c r="Z54" s="260">
        <f>S_GG3_PT2 C_TE_0404650_I</f>
        <v>458.00793457031301</v>
      </c>
      <c r="AA54" s="260">
        <f>S_GG3_PT3 C_TE_0404650_I</f>
        <v>454.43746948242199</v>
      </c>
      <c r="AB54" s="261">
        <f>S_GG3_PT4 C_TE_0404650_I</f>
        <v>453.742919921875</v>
      </c>
      <c r="AC54" s="263"/>
      <c r="AD54" s="226"/>
      <c r="AE54" s="226"/>
      <c r="AF54" s="256" t="s">
        <v>630</v>
      </c>
      <c r="AG54" s="257"/>
      <c r="AH54" s="258" t="s">
        <v>598</v>
      </c>
      <c r="AI54" s="259">
        <f>S_GG4_PT1 C_TE_0404650_I</f>
        <v>478.54431152343699</v>
      </c>
      <c r="AJ54" s="260">
        <f>S_GG4_PT2 C_TE_0404650_I</f>
        <v>468.18771362304699</v>
      </c>
      <c r="AK54" s="260">
        <f>S_GG4_PT3 C_TE_0404650_I</f>
        <v>464.7724609375</v>
      </c>
      <c r="AL54" s="261">
        <f>S_GG4_PT4 C_TE_0404650_I</f>
        <v>464.50396728515602</v>
      </c>
      <c r="AM54" s="263"/>
      <c r="AN54" s="226"/>
      <c r="AO54" s="226"/>
      <c r="AP54" s="256" t="s">
        <v>630</v>
      </c>
      <c r="AQ54" s="257"/>
      <c r="AR54" s="258" t="s">
        <v>598</v>
      </c>
      <c r="AS54" s="259">
        <f>S_GG5_PT1 C_TE_0404650_I</f>
        <v>506.35076904296898</v>
      </c>
      <c r="AT54" s="260">
        <f>S_GG5_PT2 C_TE_0404650_I</f>
        <v>499.37515258789102</v>
      </c>
      <c r="AU54" s="260">
        <f>S_GG5_PT3 C_TE_0404650_I</f>
        <v>489.53210449218801</v>
      </c>
      <c r="AV54" s="260">
        <f>S_GG5_PT4 C_TE_0404650_I</f>
        <v>486.009765625</v>
      </c>
      <c r="AW54" s="262">
        <f>S_GG5_PT5 C_TE_0404650_I</f>
        <v>485.50103759765602</v>
      </c>
      <c r="AX54" s="226"/>
    </row>
    <row r="55" spans="1:50" s="228" customFormat="1" ht="18.75" customHeight="1" x14ac:dyDescent="0.4">
      <c r="A55" s="226"/>
      <c r="B55" s="256" t="s">
        <v>631</v>
      </c>
      <c r="C55" s="257"/>
      <c r="D55" s="258" t="s">
        <v>598</v>
      </c>
      <c r="E55" s="259">
        <f>S_GG1_PT1 C_TE_0404650_J</f>
        <v>421.38229370117199</v>
      </c>
      <c r="F55" s="260">
        <f>S_GG1_PT2 C_TE_0404650_J</f>
        <v>418.44967651367199</v>
      </c>
      <c r="G55" s="260">
        <f>S_GG1_PT3 C_TE_0404650_J</f>
        <v>416.20681762695301</v>
      </c>
      <c r="H55" s="261">
        <f>S_GG1_PT4 C_TE_0404650_J</f>
        <v>417.33166503906199</v>
      </c>
      <c r="I55" s="263"/>
      <c r="J55" s="226"/>
      <c r="K55" s="226"/>
      <c r="L55" s="256" t="s">
        <v>631</v>
      </c>
      <c r="M55" s="257"/>
      <c r="N55" s="258" t="s">
        <v>598</v>
      </c>
      <c r="O55" s="259">
        <f>S_GG2_PT1 C_TE_0404650_J</f>
        <v>433.78085327148398</v>
      </c>
      <c r="P55" s="260">
        <f>S_GG2_PT2 C_TE_0404650_J</f>
        <v>433.81463623046898</v>
      </c>
      <c r="Q55" s="261">
        <f>S_GG2_PT3 C_TE_0404650_J</f>
        <v>432.88217163085898</v>
      </c>
      <c r="R55" s="263"/>
      <c r="S55" s="263"/>
      <c r="T55" s="226"/>
      <c r="U55" s="226"/>
      <c r="V55" s="256" t="s">
        <v>631</v>
      </c>
      <c r="W55" s="257"/>
      <c r="X55" s="258" t="s">
        <v>598</v>
      </c>
      <c r="Y55" s="259">
        <f>S_GG3_PT1 C_TE_0404650_J</f>
        <v>473.98147583007801</v>
      </c>
      <c r="Z55" s="260">
        <f>S_GG3_PT2 C_TE_0404650_J</f>
        <v>458.00793457031301</v>
      </c>
      <c r="AA55" s="260">
        <f>S_GG3_PT3 C_TE_0404650_J</f>
        <v>454.43746948242199</v>
      </c>
      <c r="AB55" s="261">
        <f>S_GG3_PT4 C_TE_0404650_J</f>
        <v>453.742919921875</v>
      </c>
      <c r="AC55" s="263"/>
      <c r="AD55" s="226"/>
      <c r="AE55" s="226"/>
      <c r="AF55" s="256" t="s">
        <v>631</v>
      </c>
      <c r="AG55" s="257"/>
      <c r="AH55" s="258" t="s">
        <v>598</v>
      </c>
      <c r="AI55" s="259">
        <f>S_GG4_PT1 C_TE_0404650_J</f>
        <v>478.54431152343699</v>
      </c>
      <c r="AJ55" s="260">
        <f>S_GG4_PT2 C_TE_0404650_J</f>
        <v>468.18771362304699</v>
      </c>
      <c r="AK55" s="260">
        <f>S_GG4_PT3 C_TE_0404650_J</f>
        <v>464.7724609375</v>
      </c>
      <c r="AL55" s="261">
        <f>S_GG4_PT4 C_TE_0404650_J</f>
        <v>464.50396728515602</v>
      </c>
      <c r="AM55" s="263"/>
      <c r="AN55" s="226"/>
      <c r="AO55" s="226"/>
      <c r="AP55" s="256" t="s">
        <v>631</v>
      </c>
      <c r="AQ55" s="257"/>
      <c r="AR55" s="258" t="s">
        <v>598</v>
      </c>
      <c r="AS55" s="259">
        <f>S_GG5_PT1 C_TE_0404650_J</f>
        <v>506.35076904296898</v>
      </c>
      <c r="AT55" s="260">
        <f>S_GG5_PT2 C_TE_0404650_J</f>
        <v>499.37515258789102</v>
      </c>
      <c r="AU55" s="260">
        <f>S_GG5_PT3 C_TE_0404650_J</f>
        <v>489.53210449218801</v>
      </c>
      <c r="AV55" s="260">
        <f>S_GG5_PT4 C_TE_0404650_J</f>
        <v>486.009765625</v>
      </c>
      <c r="AW55" s="262">
        <f>S_GG5_PT5 C_TE_0404650_J</f>
        <v>485.50103759765602</v>
      </c>
      <c r="AX55" s="226"/>
    </row>
    <row r="56" spans="1:50" s="228" customFormat="1" ht="18.75" customHeight="1" x14ac:dyDescent="0.4">
      <c r="A56" s="226"/>
      <c r="B56" s="256" t="s">
        <v>632</v>
      </c>
      <c r="C56" s="257"/>
      <c r="D56" s="258" t="s">
        <v>598</v>
      </c>
      <c r="E56" s="259">
        <f>S_GG1_PT1 C_TE_0404650_K</f>
        <v>421.38229370117199</v>
      </c>
      <c r="F56" s="260">
        <f>S_GG1_PT2 C_TE_0404650_K</f>
        <v>418.44967651367199</v>
      </c>
      <c r="G56" s="260">
        <f>S_GG1_PT3 C_TE_0404650_K</f>
        <v>416.20681762695301</v>
      </c>
      <c r="H56" s="261">
        <f>S_GG1_PT4 C_TE_0404650_K</f>
        <v>417.33166503906199</v>
      </c>
      <c r="I56" s="263"/>
      <c r="J56" s="226"/>
      <c r="K56" s="226"/>
      <c r="L56" s="256" t="s">
        <v>632</v>
      </c>
      <c r="M56" s="257"/>
      <c r="N56" s="258" t="s">
        <v>598</v>
      </c>
      <c r="O56" s="259">
        <f>S_GG2_PT1 C_TE_0404650_K</f>
        <v>433.78085327148398</v>
      </c>
      <c r="P56" s="260">
        <f>S_GG2_PT2 C_TE_0404650_K</f>
        <v>433.81463623046898</v>
      </c>
      <c r="Q56" s="261">
        <f>S_GG2_PT3 C_TE_0404650_K</f>
        <v>432.88217163085898</v>
      </c>
      <c r="R56" s="263"/>
      <c r="S56" s="263"/>
      <c r="T56" s="226"/>
      <c r="U56" s="226"/>
      <c r="V56" s="256" t="s">
        <v>632</v>
      </c>
      <c r="W56" s="257"/>
      <c r="X56" s="258" t="s">
        <v>598</v>
      </c>
      <c r="Y56" s="259">
        <f>S_GG3_PT1 C_TE_0404650_K</f>
        <v>473.98147583007801</v>
      </c>
      <c r="Z56" s="260">
        <f>S_GG3_PT2 C_TE_0404650_K</f>
        <v>458.00793457031301</v>
      </c>
      <c r="AA56" s="260">
        <f>S_GG3_PT3 C_TE_0404650_K</f>
        <v>454.43746948242199</v>
      </c>
      <c r="AB56" s="261">
        <f>S_GG3_PT4 C_TE_0404650_K</f>
        <v>453.742919921875</v>
      </c>
      <c r="AC56" s="263"/>
      <c r="AD56" s="226"/>
      <c r="AE56" s="226"/>
      <c r="AF56" s="256" t="s">
        <v>632</v>
      </c>
      <c r="AG56" s="257"/>
      <c r="AH56" s="258" t="s">
        <v>598</v>
      </c>
      <c r="AI56" s="259">
        <f>S_GG4_PT1 C_TE_0404650_K</f>
        <v>478.54431152343699</v>
      </c>
      <c r="AJ56" s="260">
        <f>S_GG4_PT2 C_TE_0404650_K</f>
        <v>468.18771362304699</v>
      </c>
      <c r="AK56" s="260">
        <f>S_GG4_PT3 C_TE_0404650_K</f>
        <v>464.7724609375</v>
      </c>
      <c r="AL56" s="261">
        <f>S_GG4_PT4 C_TE_0404650_K</f>
        <v>464.50396728515602</v>
      </c>
      <c r="AM56" s="263"/>
      <c r="AN56" s="226"/>
      <c r="AO56" s="226"/>
      <c r="AP56" s="256" t="s">
        <v>632</v>
      </c>
      <c r="AQ56" s="257"/>
      <c r="AR56" s="258" t="s">
        <v>598</v>
      </c>
      <c r="AS56" s="259">
        <f>S_GG5_PT1 C_TE_0404650_K</f>
        <v>506.35076904296898</v>
      </c>
      <c r="AT56" s="260">
        <f>S_GG5_PT2 C_TE_0404650_K</f>
        <v>499.37515258789102</v>
      </c>
      <c r="AU56" s="260">
        <f>S_GG5_PT3 C_TE_0404650_K</f>
        <v>489.53210449218801</v>
      </c>
      <c r="AV56" s="260">
        <f>S_GG5_PT4 C_TE_0404650_K</f>
        <v>486.009765625</v>
      </c>
      <c r="AW56" s="262">
        <f>S_GG5_PT5 C_TE_0404650_K</f>
        <v>485.50103759765602</v>
      </c>
      <c r="AX56" s="226"/>
    </row>
    <row r="57" spans="1:50" s="228" customFormat="1" ht="18.75" customHeight="1" x14ac:dyDescent="0.4">
      <c r="A57" s="226"/>
      <c r="B57" s="256" t="s">
        <v>633</v>
      </c>
      <c r="C57" s="257"/>
      <c r="D57" s="258" t="s">
        <v>598</v>
      </c>
      <c r="E57" s="259">
        <f>S_GG1_PT1 C_TE_0404650_L</f>
        <v>421.38229370117199</v>
      </c>
      <c r="F57" s="260">
        <f>S_GG1_PT2 C_TE_0404650_L</f>
        <v>418.44967651367199</v>
      </c>
      <c r="G57" s="260">
        <f>S_GG1_PT3 C_TE_0404650_L</f>
        <v>416.20681762695301</v>
      </c>
      <c r="H57" s="261">
        <f>S_GG1_PT4 C_TE_0404650_L</f>
        <v>417.33166503906199</v>
      </c>
      <c r="I57" s="263"/>
      <c r="J57" s="226"/>
      <c r="K57" s="226"/>
      <c r="L57" s="256" t="s">
        <v>633</v>
      </c>
      <c r="M57" s="257"/>
      <c r="N57" s="258" t="s">
        <v>598</v>
      </c>
      <c r="O57" s="259">
        <f>S_GG2_PT1 C_TE_0404650_L</f>
        <v>433.78085327148398</v>
      </c>
      <c r="P57" s="260">
        <f>S_GG2_PT2 C_TE_0404650_L</f>
        <v>433.81463623046898</v>
      </c>
      <c r="Q57" s="261">
        <f>S_GG2_PT3 C_TE_0404650_L</f>
        <v>432.88217163085898</v>
      </c>
      <c r="R57" s="263"/>
      <c r="S57" s="263"/>
      <c r="T57" s="226"/>
      <c r="U57" s="226"/>
      <c r="V57" s="256" t="s">
        <v>633</v>
      </c>
      <c r="W57" s="257"/>
      <c r="X57" s="258" t="s">
        <v>598</v>
      </c>
      <c r="Y57" s="259">
        <f>S_GG3_PT1 C_TE_0404650_L</f>
        <v>473.98147583007801</v>
      </c>
      <c r="Z57" s="260">
        <f>S_GG3_PT2 C_TE_0404650_L</f>
        <v>458.00793457031301</v>
      </c>
      <c r="AA57" s="260">
        <f>S_GG3_PT3 C_TE_0404650_L</f>
        <v>454.43746948242199</v>
      </c>
      <c r="AB57" s="261">
        <f>S_GG3_PT4 C_TE_0404650_L</f>
        <v>453.742919921875</v>
      </c>
      <c r="AC57" s="263"/>
      <c r="AD57" s="226"/>
      <c r="AE57" s="226"/>
      <c r="AF57" s="256" t="s">
        <v>633</v>
      </c>
      <c r="AG57" s="257"/>
      <c r="AH57" s="258" t="s">
        <v>598</v>
      </c>
      <c r="AI57" s="259">
        <f>S_GG4_PT1 C_TE_0404650_L</f>
        <v>478.54431152343699</v>
      </c>
      <c r="AJ57" s="260">
        <f>S_GG4_PT2 C_TE_0404650_L</f>
        <v>468.18771362304699</v>
      </c>
      <c r="AK57" s="260">
        <f>S_GG4_PT3 C_TE_0404650_L</f>
        <v>464.7724609375</v>
      </c>
      <c r="AL57" s="261">
        <f>S_GG4_PT4 C_TE_0404650_L</f>
        <v>464.50396728515602</v>
      </c>
      <c r="AM57" s="263"/>
      <c r="AN57" s="226"/>
      <c r="AO57" s="226"/>
      <c r="AP57" s="256" t="s">
        <v>633</v>
      </c>
      <c r="AQ57" s="257"/>
      <c r="AR57" s="258" t="s">
        <v>598</v>
      </c>
      <c r="AS57" s="259">
        <f>S_GG5_PT1 C_TE_0404650_L</f>
        <v>506.35076904296898</v>
      </c>
      <c r="AT57" s="260">
        <f>S_GG5_PT2 C_TE_0404650_L</f>
        <v>499.37515258789102</v>
      </c>
      <c r="AU57" s="260">
        <f>S_GG5_PT3 C_TE_0404650_L</f>
        <v>489.53210449218801</v>
      </c>
      <c r="AV57" s="260">
        <f>S_GG5_PT4 C_TE_0404650_L</f>
        <v>486.009765625</v>
      </c>
      <c r="AW57" s="262">
        <f>S_GG5_PT5 C_TE_0404650_L</f>
        <v>485.50103759765602</v>
      </c>
      <c r="AX57" s="226"/>
    </row>
    <row r="58" spans="1:50" s="228" customFormat="1" ht="18.75" customHeight="1" x14ac:dyDescent="0.4">
      <c r="A58" s="226"/>
      <c r="B58" s="256" t="s">
        <v>634</v>
      </c>
      <c r="C58" s="257"/>
      <c r="D58" s="258" t="s">
        <v>288</v>
      </c>
      <c r="E58" s="259">
        <f>S_GG1_PT1 C_PT_0404650_A</f>
        <v>-2.6499999221414302E-3</v>
      </c>
      <c r="F58" s="260">
        <f>S_GG1_PT2 C_PT_0404650_A</f>
        <v>-3.1500000040978202E-3</v>
      </c>
      <c r="G58" s="260">
        <f>S_GG1_PT3 C_PT_0404650_A</f>
        <v>-2.95000011101365E-3</v>
      </c>
      <c r="H58" s="261">
        <f>S_GG1_PT4 C_PT_0404650_A</f>
        <v>-2.8999999631196299E-3</v>
      </c>
      <c r="I58" s="263"/>
      <c r="J58" s="226"/>
      <c r="K58" s="226"/>
      <c r="L58" s="256" t="s">
        <v>634</v>
      </c>
      <c r="M58" s="257"/>
      <c r="N58" s="258" t="s">
        <v>288</v>
      </c>
      <c r="O58" s="259">
        <f>S_GG2_PT1 C_PT_0404650_A</f>
        <v>-3.1000000890344399E-3</v>
      </c>
      <c r="P58" s="260">
        <f>S_GG2_PT2 C_PT_0404650_A</f>
        <v>-3.5999999381601802E-3</v>
      </c>
      <c r="Q58" s="261">
        <f>S_GG2_PT3 C_PT_0404650_A</f>
        <v>-3.50000010803342E-3</v>
      </c>
      <c r="R58" s="263"/>
      <c r="S58" s="263"/>
      <c r="T58" s="226"/>
      <c r="U58" s="226"/>
      <c r="V58" s="256" t="s">
        <v>634</v>
      </c>
      <c r="W58" s="257"/>
      <c r="X58" s="258" t="s">
        <v>288</v>
      </c>
      <c r="Y58" s="259">
        <f>S_GG3_PT1 C_PT_0404650_A</f>
        <v>-3.2500000670552301E-3</v>
      </c>
      <c r="Z58" s="260">
        <f>S_GG3_PT2 C_PT_0404650_A</f>
        <v>-3.29999998211861E-3</v>
      </c>
      <c r="AA58" s="260">
        <f>S_GG3_PT3 C_PT_0404650_A</f>
        <v>-3.8999998942017599E-3</v>
      </c>
      <c r="AB58" s="261">
        <f>S_GG3_PT4 C_PT_0404650_A</f>
        <v>-4.35000006109476E-3</v>
      </c>
      <c r="AC58" s="263"/>
      <c r="AD58" s="226"/>
      <c r="AE58" s="226"/>
      <c r="AF58" s="256" t="s">
        <v>634</v>
      </c>
      <c r="AG58" s="257"/>
      <c r="AH58" s="258" t="s">
        <v>288</v>
      </c>
      <c r="AI58" s="259">
        <f>S_GG4_PT1 C_PT_0404650_A</f>
        <v>-3.4499999601393899E-3</v>
      </c>
      <c r="AJ58" s="260">
        <f>S_GG4_PT2 C_PT_0404650_A</f>
        <v>-3.74999991618097E-3</v>
      </c>
      <c r="AK58" s="260">
        <f>S_GG4_PT3 C_PT_0404650_A</f>
        <v>-4.35000006109476E-3</v>
      </c>
      <c r="AL58" s="261">
        <f>S_GG4_PT4 C_PT_0404650_A</f>
        <v>-4.4499998912215198E-3</v>
      </c>
      <c r="AM58" s="263"/>
      <c r="AN58" s="226"/>
      <c r="AO58" s="226"/>
      <c r="AP58" s="256" t="s">
        <v>634</v>
      </c>
      <c r="AQ58" s="257"/>
      <c r="AR58" s="258" t="s">
        <v>288</v>
      </c>
      <c r="AS58" s="259">
        <f>S_GG5_PT1 C_PT_0404650_A</f>
        <v>-3.7000000011175901E-3</v>
      </c>
      <c r="AT58" s="260">
        <f>S_GG5_PT2 C_PT_0404650_A</f>
        <v>-3.9499998092651402E-3</v>
      </c>
      <c r="AU58" s="260">
        <f>S_GG5_PT3 C_PT_0404650_A</f>
        <v>-4.5500001870095704E-3</v>
      </c>
      <c r="AV58" s="260">
        <f>S_GG5_PT4 C_PT_0404650_A</f>
        <v>-4.35000006109476E-3</v>
      </c>
      <c r="AW58" s="262">
        <f>S_GG5_PT5 C_PT_0404650_A</f>
        <v>-4.4499998912215198E-3</v>
      </c>
      <c r="AX58" s="226"/>
    </row>
    <row r="59" spans="1:50" s="228" customFormat="1" ht="18.75" customHeight="1" x14ac:dyDescent="0.4">
      <c r="A59" s="226"/>
      <c r="B59" s="256" t="s">
        <v>635</v>
      </c>
      <c r="C59" s="257"/>
      <c r="D59" s="258" t="s">
        <v>288</v>
      </c>
      <c r="E59" s="259">
        <f>S_GG1_PT1 C_PT_0404650_B</f>
        <v>-2.6499999221414302E-3</v>
      </c>
      <c r="F59" s="260">
        <f>S_GG1_PT2 C_PT_0404650_B</f>
        <v>-3.1500000040978202E-3</v>
      </c>
      <c r="G59" s="260">
        <f>S_GG1_PT3 C_PT_0404650_B</f>
        <v>-2.95000011101365E-3</v>
      </c>
      <c r="H59" s="261">
        <f>S_GG1_PT4 C_PT_0404650_B</f>
        <v>-2.8999999631196299E-3</v>
      </c>
      <c r="I59" s="263"/>
      <c r="J59" s="226"/>
      <c r="K59" s="226"/>
      <c r="L59" s="256" t="s">
        <v>635</v>
      </c>
      <c r="M59" s="257"/>
      <c r="N59" s="258" t="s">
        <v>288</v>
      </c>
      <c r="O59" s="259">
        <f>S_GG2_PT1 C_PT_0404650_B</f>
        <v>-3.1000000890344399E-3</v>
      </c>
      <c r="P59" s="260">
        <f>S_GG2_PT2 C_PT_0404650_B</f>
        <v>-3.5999999381601802E-3</v>
      </c>
      <c r="Q59" s="261">
        <f>S_GG2_PT3 C_PT_0404650_B</f>
        <v>-3.50000010803342E-3</v>
      </c>
      <c r="R59" s="263"/>
      <c r="S59" s="263"/>
      <c r="T59" s="226"/>
      <c r="U59" s="226"/>
      <c r="V59" s="256" t="s">
        <v>635</v>
      </c>
      <c r="W59" s="257"/>
      <c r="X59" s="258" t="s">
        <v>288</v>
      </c>
      <c r="Y59" s="259">
        <f>S_GG3_PT1 C_PT_0404650_B</f>
        <v>-3.2500000670552301E-3</v>
      </c>
      <c r="Z59" s="260">
        <f>S_GG3_PT2 C_PT_0404650_B</f>
        <v>-3.29999998211861E-3</v>
      </c>
      <c r="AA59" s="260">
        <f>S_GG3_PT3 C_PT_0404650_B</f>
        <v>-3.8999998942017599E-3</v>
      </c>
      <c r="AB59" s="261">
        <f>S_GG3_PT4 C_PT_0404650_B</f>
        <v>-4.35000006109476E-3</v>
      </c>
      <c r="AC59" s="263"/>
      <c r="AD59" s="226"/>
      <c r="AE59" s="226"/>
      <c r="AF59" s="256" t="s">
        <v>635</v>
      </c>
      <c r="AG59" s="257"/>
      <c r="AH59" s="258" t="s">
        <v>288</v>
      </c>
      <c r="AI59" s="259">
        <f>S_GG4_PT1 C_PT_0404650_B</f>
        <v>-3.4499999601393899E-3</v>
      </c>
      <c r="AJ59" s="260">
        <f>S_GG4_PT2 C_PT_0404650_B</f>
        <v>-3.74999991618097E-3</v>
      </c>
      <c r="AK59" s="260">
        <f>S_GG4_PT3 C_PT_0404650_B</f>
        <v>-4.35000006109476E-3</v>
      </c>
      <c r="AL59" s="261">
        <f>S_GG4_PT4 C_PT_0404650_B</f>
        <v>-4.4499998912215198E-3</v>
      </c>
      <c r="AM59" s="263"/>
      <c r="AN59" s="226"/>
      <c r="AO59" s="226"/>
      <c r="AP59" s="256" t="s">
        <v>635</v>
      </c>
      <c r="AQ59" s="257"/>
      <c r="AR59" s="258" t="s">
        <v>288</v>
      </c>
      <c r="AS59" s="259">
        <f>S_GG5_PT1 C_PT_0404650_B</f>
        <v>-3.7000000011175901E-3</v>
      </c>
      <c r="AT59" s="260">
        <f>S_GG5_PT2 C_PT_0404650_B</f>
        <v>-3.9499998092651402E-3</v>
      </c>
      <c r="AU59" s="260">
        <f>S_GG5_PT3 C_PT_0404650_B</f>
        <v>-4.5500001870095704E-3</v>
      </c>
      <c r="AV59" s="260">
        <f>S_GG5_PT4 C_PT_0404650_B</f>
        <v>-4.35000006109476E-3</v>
      </c>
      <c r="AW59" s="262">
        <f>S_GG5_PT5 C_PT_0404650_B</f>
        <v>-4.4499998912215198E-3</v>
      </c>
      <c r="AX59" s="226"/>
    </row>
    <row r="60" spans="1:50" s="228" customFormat="1" ht="18.75" customHeight="1" x14ac:dyDescent="0.4">
      <c r="A60" s="226"/>
      <c r="B60" s="256" t="s">
        <v>636</v>
      </c>
      <c r="C60" s="257"/>
      <c r="D60" s="258" t="s">
        <v>288</v>
      </c>
      <c r="E60" s="259">
        <f>S_GG1_PT1 C_PT_0404650_C</f>
        <v>-2.6499999221414302E-3</v>
      </c>
      <c r="F60" s="260">
        <f>S_GG1_PT2 C_PT_0404650_C</f>
        <v>-3.1500000040978202E-3</v>
      </c>
      <c r="G60" s="260">
        <f>S_GG1_PT3 C_PT_0404650_C</f>
        <v>-2.95000011101365E-3</v>
      </c>
      <c r="H60" s="261">
        <f>S_GG1_PT4 C_PT_0404650_C</f>
        <v>-2.8999999631196299E-3</v>
      </c>
      <c r="I60" s="263"/>
      <c r="J60" s="226"/>
      <c r="K60" s="226"/>
      <c r="L60" s="256" t="s">
        <v>636</v>
      </c>
      <c r="M60" s="257"/>
      <c r="N60" s="258" t="s">
        <v>288</v>
      </c>
      <c r="O60" s="259">
        <f>S_GG2_PT1 C_PT_0404650_C</f>
        <v>-3.1000000890344399E-3</v>
      </c>
      <c r="P60" s="260">
        <f>S_GG2_PT2 C_PT_0404650_C</f>
        <v>-3.5999999381601802E-3</v>
      </c>
      <c r="Q60" s="261">
        <f>S_GG2_PT3 C_PT_0404650_C</f>
        <v>-3.50000010803342E-3</v>
      </c>
      <c r="R60" s="263"/>
      <c r="S60" s="263"/>
      <c r="T60" s="226"/>
      <c r="U60" s="226"/>
      <c r="V60" s="256" t="s">
        <v>636</v>
      </c>
      <c r="W60" s="257"/>
      <c r="X60" s="258" t="s">
        <v>288</v>
      </c>
      <c r="Y60" s="259">
        <f>S_GG3_PT1 C_PT_0404650_C</f>
        <v>-3.2500000670552301E-3</v>
      </c>
      <c r="Z60" s="260">
        <f>S_GG3_PT2 C_PT_0404650_C</f>
        <v>-3.29999998211861E-3</v>
      </c>
      <c r="AA60" s="260">
        <f>S_GG3_PT3 C_PT_0404650_C</f>
        <v>-3.8999998942017599E-3</v>
      </c>
      <c r="AB60" s="261">
        <f>S_GG3_PT4 C_PT_0404650_C</f>
        <v>-4.35000006109476E-3</v>
      </c>
      <c r="AC60" s="263"/>
      <c r="AD60" s="226"/>
      <c r="AE60" s="226"/>
      <c r="AF60" s="256" t="s">
        <v>636</v>
      </c>
      <c r="AG60" s="257"/>
      <c r="AH60" s="258" t="s">
        <v>288</v>
      </c>
      <c r="AI60" s="259">
        <f>S_GG4_PT1 C_PT_0404650_C</f>
        <v>-3.4499999601393899E-3</v>
      </c>
      <c r="AJ60" s="260">
        <f>S_GG4_PT2 C_PT_0404650_C</f>
        <v>-3.74999991618097E-3</v>
      </c>
      <c r="AK60" s="260">
        <f>S_GG4_PT3 C_PT_0404650_C</f>
        <v>-4.35000006109476E-3</v>
      </c>
      <c r="AL60" s="261">
        <f>S_GG4_PT4 C_PT_0404650_C</f>
        <v>-4.4499998912215198E-3</v>
      </c>
      <c r="AM60" s="263"/>
      <c r="AN60" s="226"/>
      <c r="AO60" s="226"/>
      <c r="AP60" s="256" t="s">
        <v>636</v>
      </c>
      <c r="AQ60" s="257"/>
      <c r="AR60" s="258" t="s">
        <v>288</v>
      </c>
      <c r="AS60" s="259">
        <f>S_GG5_PT1 C_PT_0404650_C</f>
        <v>-3.7000000011175901E-3</v>
      </c>
      <c r="AT60" s="260">
        <f>S_GG5_PT2 C_PT_0404650_C</f>
        <v>-3.9499998092651402E-3</v>
      </c>
      <c r="AU60" s="260">
        <f>S_GG5_PT3 C_PT_0404650_C</f>
        <v>-4.5500001870095704E-3</v>
      </c>
      <c r="AV60" s="260">
        <f>S_GG5_PT4 C_PT_0404650_C</f>
        <v>-4.35000006109476E-3</v>
      </c>
      <c r="AW60" s="262">
        <f>S_GG5_PT5 C_PT_0404650_C</f>
        <v>-4.4499998912215198E-3</v>
      </c>
      <c r="AX60" s="226"/>
    </row>
    <row r="61" spans="1:50" s="228" customFormat="1" ht="18.75" customHeight="1" x14ac:dyDescent="0.4">
      <c r="A61" s="226"/>
      <c r="B61" s="256" t="s">
        <v>637</v>
      </c>
      <c r="C61" s="257"/>
      <c r="D61" s="258" t="s">
        <v>288</v>
      </c>
      <c r="E61" s="259">
        <f>S_GG1_PT1 C_PT_0404650_D</f>
        <v>-2.6499999221414302E-3</v>
      </c>
      <c r="F61" s="260">
        <f>S_GG1_PT2 C_PT_0404650_D</f>
        <v>-3.1500000040978202E-3</v>
      </c>
      <c r="G61" s="260">
        <f>S_GG1_PT3 C_PT_0404650_D</f>
        <v>-2.95000011101365E-3</v>
      </c>
      <c r="H61" s="261">
        <f>S_GG1_PT4 C_PT_0404650_D</f>
        <v>-2.8999999631196299E-3</v>
      </c>
      <c r="I61" s="263"/>
      <c r="J61" s="226"/>
      <c r="K61" s="226"/>
      <c r="L61" s="256" t="s">
        <v>637</v>
      </c>
      <c r="M61" s="257"/>
      <c r="N61" s="258" t="s">
        <v>288</v>
      </c>
      <c r="O61" s="259">
        <f>S_GG2_PT1 C_PT_0404650_D</f>
        <v>-3.1000000890344399E-3</v>
      </c>
      <c r="P61" s="260">
        <f>S_GG2_PT2 C_PT_0404650_D</f>
        <v>-3.5999999381601802E-3</v>
      </c>
      <c r="Q61" s="261">
        <f>S_GG2_PT3 C_PT_0404650_D</f>
        <v>-3.50000010803342E-3</v>
      </c>
      <c r="R61" s="263"/>
      <c r="S61" s="263"/>
      <c r="T61" s="226"/>
      <c r="U61" s="226"/>
      <c r="V61" s="256" t="s">
        <v>637</v>
      </c>
      <c r="W61" s="257"/>
      <c r="X61" s="258" t="s">
        <v>288</v>
      </c>
      <c r="Y61" s="259">
        <f>S_GG3_PT1 C_PT_0404650_D</f>
        <v>-3.2500000670552301E-3</v>
      </c>
      <c r="Z61" s="260">
        <f>S_GG3_PT2 C_PT_0404650_D</f>
        <v>-3.29999998211861E-3</v>
      </c>
      <c r="AA61" s="260">
        <f>S_GG3_PT3 C_PT_0404650_D</f>
        <v>-3.8999998942017599E-3</v>
      </c>
      <c r="AB61" s="261">
        <f>S_GG3_PT4 C_PT_0404650_D</f>
        <v>-4.35000006109476E-3</v>
      </c>
      <c r="AC61" s="263"/>
      <c r="AD61" s="226"/>
      <c r="AE61" s="226"/>
      <c r="AF61" s="256" t="s">
        <v>637</v>
      </c>
      <c r="AG61" s="257"/>
      <c r="AH61" s="258" t="s">
        <v>288</v>
      </c>
      <c r="AI61" s="259">
        <f>S_GG4_PT1 C_PT_0404650_D</f>
        <v>-3.4499999601393899E-3</v>
      </c>
      <c r="AJ61" s="260">
        <f>S_GG4_PT2 C_PT_0404650_D</f>
        <v>-3.74999991618097E-3</v>
      </c>
      <c r="AK61" s="260">
        <f>S_GG4_PT3 C_PT_0404650_D</f>
        <v>-4.35000006109476E-3</v>
      </c>
      <c r="AL61" s="261">
        <f>S_GG4_PT4 C_PT_0404650_D</f>
        <v>-4.4499998912215198E-3</v>
      </c>
      <c r="AM61" s="263"/>
      <c r="AN61" s="226"/>
      <c r="AO61" s="226"/>
      <c r="AP61" s="256" t="s">
        <v>637</v>
      </c>
      <c r="AQ61" s="257"/>
      <c r="AR61" s="258" t="s">
        <v>288</v>
      </c>
      <c r="AS61" s="259">
        <f>S_GG5_PT1 C_PT_0404650_D</f>
        <v>-3.7000000011175901E-3</v>
      </c>
      <c r="AT61" s="260">
        <f>S_GG5_PT2 C_PT_0404650_D</f>
        <v>-3.9499998092651402E-3</v>
      </c>
      <c r="AU61" s="260">
        <f>S_GG5_PT3 C_PT_0404650_D</f>
        <v>-4.5500001870095704E-3</v>
      </c>
      <c r="AV61" s="260">
        <f>S_GG5_PT4 C_PT_0404650_D</f>
        <v>-4.35000006109476E-3</v>
      </c>
      <c r="AW61" s="262">
        <f>S_GG5_PT5 C_PT_0404650_D</f>
        <v>-4.4499998912215198E-3</v>
      </c>
      <c r="AX61" s="226"/>
    </row>
    <row r="62" spans="1:50" s="228" customFormat="1" ht="18.75" customHeight="1" x14ac:dyDescent="0.4">
      <c r="A62" s="226"/>
      <c r="B62" s="256" t="s">
        <v>638</v>
      </c>
      <c r="C62" s="257"/>
      <c r="D62" s="258" t="s">
        <v>288</v>
      </c>
      <c r="E62" s="259">
        <f>S_GG1_PT1 C_PT_0404650_E</f>
        <v>-2.6499999221414302E-3</v>
      </c>
      <c r="F62" s="260">
        <f>S_GG1_PT2 C_PT_0404650_E</f>
        <v>-3.1500000040978202E-3</v>
      </c>
      <c r="G62" s="260">
        <f>S_GG1_PT3 C_PT_0404650_E</f>
        <v>-2.95000011101365E-3</v>
      </c>
      <c r="H62" s="261">
        <f>S_GG1_PT4 C_PT_0404650_E</f>
        <v>-2.8999999631196299E-3</v>
      </c>
      <c r="I62" s="263"/>
      <c r="J62" s="226"/>
      <c r="K62" s="226"/>
      <c r="L62" s="256" t="s">
        <v>638</v>
      </c>
      <c r="M62" s="257"/>
      <c r="N62" s="258" t="s">
        <v>288</v>
      </c>
      <c r="O62" s="259">
        <f>S_GG2_PT1 C_PT_0404650_E</f>
        <v>-3.1000000890344399E-3</v>
      </c>
      <c r="P62" s="260">
        <f>S_GG2_PT2 C_PT_0404650_E</f>
        <v>-3.5999999381601802E-3</v>
      </c>
      <c r="Q62" s="261">
        <f>S_GG2_PT3 C_PT_0404650_E</f>
        <v>-3.50000010803342E-3</v>
      </c>
      <c r="R62" s="263"/>
      <c r="S62" s="263"/>
      <c r="T62" s="226"/>
      <c r="U62" s="226"/>
      <c r="V62" s="256" t="s">
        <v>638</v>
      </c>
      <c r="W62" s="257"/>
      <c r="X62" s="258" t="s">
        <v>288</v>
      </c>
      <c r="Y62" s="259">
        <f>S_GG3_PT1 C_PT_0404650_E</f>
        <v>-3.2500000670552301E-3</v>
      </c>
      <c r="Z62" s="260">
        <f>S_GG3_PT2 C_PT_0404650_E</f>
        <v>-3.29999998211861E-3</v>
      </c>
      <c r="AA62" s="260">
        <f>S_GG3_PT3 C_PT_0404650_E</f>
        <v>-3.8999998942017599E-3</v>
      </c>
      <c r="AB62" s="261">
        <f>S_GG3_PT4 C_PT_0404650_E</f>
        <v>-4.35000006109476E-3</v>
      </c>
      <c r="AC62" s="263"/>
      <c r="AD62" s="226"/>
      <c r="AE62" s="226"/>
      <c r="AF62" s="256" t="s">
        <v>638</v>
      </c>
      <c r="AG62" s="257"/>
      <c r="AH62" s="258" t="s">
        <v>288</v>
      </c>
      <c r="AI62" s="259">
        <f>S_GG4_PT1 C_PT_0404650_E</f>
        <v>-3.4499999601393899E-3</v>
      </c>
      <c r="AJ62" s="260">
        <f>S_GG4_PT2 C_PT_0404650_E</f>
        <v>-3.74999991618097E-3</v>
      </c>
      <c r="AK62" s="260">
        <f>S_GG4_PT3 C_PT_0404650_E</f>
        <v>-4.35000006109476E-3</v>
      </c>
      <c r="AL62" s="261">
        <f>S_GG4_PT4 C_PT_0404650_E</f>
        <v>-4.4499998912215198E-3</v>
      </c>
      <c r="AM62" s="263"/>
      <c r="AN62" s="226"/>
      <c r="AO62" s="226"/>
      <c r="AP62" s="256" t="s">
        <v>638</v>
      </c>
      <c r="AQ62" s="257"/>
      <c r="AR62" s="258" t="s">
        <v>288</v>
      </c>
      <c r="AS62" s="259">
        <f>S_GG5_PT1 C_PT_0404650_E</f>
        <v>-3.7000000011175901E-3</v>
      </c>
      <c r="AT62" s="260">
        <f>S_GG5_PT2 C_PT_0404650_E</f>
        <v>-3.9499998092651402E-3</v>
      </c>
      <c r="AU62" s="260">
        <f>S_GG5_PT3 C_PT_0404650_E</f>
        <v>-4.5500001870095704E-3</v>
      </c>
      <c r="AV62" s="260">
        <f>S_GG5_PT4 C_PT_0404650_E</f>
        <v>-4.35000006109476E-3</v>
      </c>
      <c r="AW62" s="262">
        <f>S_GG5_PT5 C_PT_0404650_E</f>
        <v>-4.4499998912215198E-3</v>
      </c>
      <c r="AX62" s="226"/>
    </row>
    <row r="63" spans="1:50" s="228" customFormat="1" ht="18.75" customHeight="1" x14ac:dyDescent="0.4">
      <c r="A63" s="226"/>
      <c r="B63" s="256" t="s">
        <v>639</v>
      </c>
      <c r="C63" s="257"/>
      <c r="D63" s="258" t="s">
        <v>288</v>
      </c>
      <c r="E63" s="259">
        <f>S_GG1_PT1 C_PT_0404650_F</f>
        <v>-2.6499999221414302E-3</v>
      </c>
      <c r="F63" s="260">
        <f>S_GG1_PT2 C_PT_0404650_F</f>
        <v>-3.1500000040978202E-3</v>
      </c>
      <c r="G63" s="260">
        <f>S_GG1_PT3 C_PT_0404650_F</f>
        <v>-2.95000011101365E-3</v>
      </c>
      <c r="H63" s="261">
        <f>S_GG1_PT4 C_PT_0404650_F</f>
        <v>-2.8999999631196299E-3</v>
      </c>
      <c r="I63" s="263"/>
      <c r="J63" s="226"/>
      <c r="K63" s="226"/>
      <c r="L63" s="256" t="s">
        <v>639</v>
      </c>
      <c r="M63" s="257"/>
      <c r="N63" s="258" t="s">
        <v>288</v>
      </c>
      <c r="O63" s="259">
        <f>S_GG2_PT1 C_PT_0404650_F</f>
        <v>-3.1000000890344399E-3</v>
      </c>
      <c r="P63" s="260">
        <f>S_GG2_PT2 C_PT_0404650_F</f>
        <v>-3.5999999381601802E-3</v>
      </c>
      <c r="Q63" s="261">
        <f>S_GG2_PT3 C_PT_0404650_F</f>
        <v>-3.50000010803342E-3</v>
      </c>
      <c r="R63" s="263"/>
      <c r="S63" s="263"/>
      <c r="T63" s="226"/>
      <c r="U63" s="226"/>
      <c r="V63" s="256" t="s">
        <v>639</v>
      </c>
      <c r="W63" s="257"/>
      <c r="X63" s="258" t="s">
        <v>288</v>
      </c>
      <c r="Y63" s="259">
        <f>S_GG3_PT1 C_PT_0404650_F</f>
        <v>-3.2500000670552301E-3</v>
      </c>
      <c r="Z63" s="260">
        <f>S_GG3_PT2 C_PT_0404650_F</f>
        <v>-3.29999998211861E-3</v>
      </c>
      <c r="AA63" s="260">
        <f>S_GG3_PT3 C_PT_0404650_F</f>
        <v>-3.8999998942017599E-3</v>
      </c>
      <c r="AB63" s="261">
        <f>S_GG3_PT4 C_PT_0404650_F</f>
        <v>-4.35000006109476E-3</v>
      </c>
      <c r="AC63" s="263"/>
      <c r="AD63" s="226"/>
      <c r="AE63" s="226"/>
      <c r="AF63" s="256" t="s">
        <v>639</v>
      </c>
      <c r="AG63" s="257"/>
      <c r="AH63" s="258" t="s">
        <v>288</v>
      </c>
      <c r="AI63" s="259">
        <f>S_GG4_PT1 C_PT_0404650_F</f>
        <v>-3.4499999601393899E-3</v>
      </c>
      <c r="AJ63" s="260">
        <f>S_GG4_PT2 C_PT_0404650_F</f>
        <v>-3.74999991618097E-3</v>
      </c>
      <c r="AK63" s="260">
        <f>S_GG4_PT3 C_PT_0404650_F</f>
        <v>-4.35000006109476E-3</v>
      </c>
      <c r="AL63" s="261">
        <f>S_GG4_PT4 C_PT_0404650_F</f>
        <v>-4.4499998912215198E-3</v>
      </c>
      <c r="AM63" s="263"/>
      <c r="AN63" s="226"/>
      <c r="AO63" s="226"/>
      <c r="AP63" s="256" t="s">
        <v>639</v>
      </c>
      <c r="AQ63" s="257"/>
      <c r="AR63" s="258" t="s">
        <v>288</v>
      </c>
      <c r="AS63" s="259">
        <f>S_GG5_PT1 C_PT_0404650_F</f>
        <v>-3.7000000011175901E-3</v>
      </c>
      <c r="AT63" s="260">
        <f>S_GG5_PT2 C_PT_0404650_F</f>
        <v>-3.9499998092651402E-3</v>
      </c>
      <c r="AU63" s="260">
        <f>S_GG5_PT3 C_PT_0404650_F</f>
        <v>-4.5500001870095704E-3</v>
      </c>
      <c r="AV63" s="260">
        <f>S_GG5_PT4 C_PT_0404650_F</f>
        <v>-4.35000006109476E-3</v>
      </c>
      <c r="AW63" s="262">
        <f>S_GG5_PT5 C_PT_0404650_F</f>
        <v>-4.4499998912215198E-3</v>
      </c>
      <c r="AX63" s="226"/>
    </row>
    <row r="64" spans="1:50" s="228" customFormat="1" ht="18.75" customHeight="1" x14ac:dyDescent="0.4">
      <c r="A64" s="226"/>
      <c r="B64" s="256" t="s">
        <v>640</v>
      </c>
      <c r="C64" s="257"/>
      <c r="D64" s="258" t="s">
        <v>288</v>
      </c>
      <c r="E64" s="259">
        <f>S_GG1_PT1 C_PT_0404650_G</f>
        <v>-2.6499999221414302E-3</v>
      </c>
      <c r="F64" s="260">
        <f>S_GG1_PT2 C_PT_0404650_G</f>
        <v>-3.1500000040978202E-3</v>
      </c>
      <c r="G64" s="260">
        <f>S_GG1_PT3 C_PT_0404650_G</f>
        <v>-2.95000011101365E-3</v>
      </c>
      <c r="H64" s="261">
        <f>S_GG1_PT4 C_PT_0404650_G</f>
        <v>-2.8999999631196299E-3</v>
      </c>
      <c r="I64" s="263"/>
      <c r="J64" s="226"/>
      <c r="K64" s="226"/>
      <c r="L64" s="256" t="s">
        <v>640</v>
      </c>
      <c r="M64" s="257"/>
      <c r="N64" s="258" t="s">
        <v>288</v>
      </c>
      <c r="O64" s="259">
        <f>S_GG2_PT1 C_PT_0404650_G</f>
        <v>-3.1000000890344399E-3</v>
      </c>
      <c r="P64" s="260">
        <f>S_GG2_PT2 C_PT_0404650_G</f>
        <v>-3.5999999381601802E-3</v>
      </c>
      <c r="Q64" s="261">
        <f>S_GG2_PT3 C_PT_0404650_G</f>
        <v>-3.50000010803342E-3</v>
      </c>
      <c r="R64" s="263"/>
      <c r="S64" s="263"/>
      <c r="T64" s="226"/>
      <c r="U64" s="226"/>
      <c r="V64" s="256" t="s">
        <v>640</v>
      </c>
      <c r="W64" s="257"/>
      <c r="X64" s="258" t="s">
        <v>288</v>
      </c>
      <c r="Y64" s="259">
        <f>S_GG3_PT1 C_PT_0404650_G</f>
        <v>-3.2500000670552301E-3</v>
      </c>
      <c r="Z64" s="260">
        <f>S_GG3_PT2 C_PT_0404650_G</f>
        <v>-3.29999998211861E-3</v>
      </c>
      <c r="AA64" s="260">
        <f>S_GG3_PT3 C_PT_0404650_G</f>
        <v>-3.8999998942017599E-3</v>
      </c>
      <c r="AB64" s="261">
        <f>S_GG3_PT4 C_PT_0404650_G</f>
        <v>-4.35000006109476E-3</v>
      </c>
      <c r="AC64" s="263"/>
      <c r="AD64" s="226"/>
      <c r="AE64" s="226"/>
      <c r="AF64" s="256" t="s">
        <v>640</v>
      </c>
      <c r="AG64" s="257"/>
      <c r="AH64" s="258" t="s">
        <v>288</v>
      </c>
      <c r="AI64" s="259">
        <f>S_GG4_PT1 C_PT_0404650_G</f>
        <v>-3.4499999601393899E-3</v>
      </c>
      <c r="AJ64" s="260">
        <f>S_GG4_PT2 C_PT_0404650_G</f>
        <v>-3.74999991618097E-3</v>
      </c>
      <c r="AK64" s="260">
        <f>S_GG4_PT3 C_PT_0404650_G</f>
        <v>-4.35000006109476E-3</v>
      </c>
      <c r="AL64" s="261">
        <f>S_GG4_PT4 C_PT_0404650_G</f>
        <v>-4.4499998912215198E-3</v>
      </c>
      <c r="AM64" s="263"/>
      <c r="AN64" s="226"/>
      <c r="AO64" s="226"/>
      <c r="AP64" s="256" t="s">
        <v>640</v>
      </c>
      <c r="AQ64" s="257"/>
      <c r="AR64" s="258" t="s">
        <v>288</v>
      </c>
      <c r="AS64" s="259">
        <f>S_GG5_PT1 C_PT_0404650_G</f>
        <v>-3.7000000011175901E-3</v>
      </c>
      <c r="AT64" s="260">
        <f>S_GG5_PT2 C_PT_0404650_G</f>
        <v>-3.9499998092651402E-3</v>
      </c>
      <c r="AU64" s="260">
        <f>S_GG5_PT3 C_PT_0404650_G</f>
        <v>-4.5500001870095704E-3</v>
      </c>
      <c r="AV64" s="260">
        <f>S_GG5_PT4 C_PT_0404650_G</f>
        <v>-4.35000006109476E-3</v>
      </c>
      <c r="AW64" s="262">
        <f>S_GG5_PT5 C_PT_0404650_G</f>
        <v>-4.4499998912215198E-3</v>
      </c>
      <c r="AX64" s="226"/>
    </row>
    <row r="65" spans="1:50" s="228" customFormat="1" ht="18.75" customHeight="1" x14ac:dyDescent="0.4">
      <c r="A65" s="226"/>
      <c r="B65" s="256" t="s">
        <v>641</v>
      </c>
      <c r="C65" s="257"/>
      <c r="D65" s="258" t="s">
        <v>288</v>
      </c>
      <c r="E65" s="259">
        <f>S_GG1_PT1 C_PT_0404650_H</f>
        <v>-2.6499999221414302E-3</v>
      </c>
      <c r="F65" s="260">
        <f>S_GG1_PT2 C_PT_0404650_H</f>
        <v>-3.1500000040978202E-3</v>
      </c>
      <c r="G65" s="260">
        <f>S_GG1_PT3 C_PT_0404650_H</f>
        <v>-2.95000011101365E-3</v>
      </c>
      <c r="H65" s="261">
        <f>S_GG1_PT4 C_PT_0404650_H</f>
        <v>-2.8999999631196299E-3</v>
      </c>
      <c r="I65" s="263"/>
      <c r="J65" s="226"/>
      <c r="K65" s="226"/>
      <c r="L65" s="256" t="s">
        <v>641</v>
      </c>
      <c r="M65" s="257"/>
      <c r="N65" s="258" t="s">
        <v>288</v>
      </c>
      <c r="O65" s="259">
        <f>S_GG2_PT1 C_PT_0404650_H</f>
        <v>-3.1000000890344399E-3</v>
      </c>
      <c r="P65" s="260">
        <f>S_GG2_PT2 C_PT_0404650_H</f>
        <v>-3.5999999381601802E-3</v>
      </c>
      <c r="Q65" s="261">
        <f>S_GG2_PT3 C_PT_0404650_H</f>
        <v>-3.50000010803342E-3</v>
      </c>
      <c r="R65" s="263"/>
      <c r="S65" s="263"/>
      <c r="T65" s="226"/>
      <c r="U65" s="226"/>
      <c r="V65" s="256" t="s">
        <v>641</v>
      </c>
      <c r="W65" s="257"/>
      <c r="X65" s="258" t="s">
        <v>288</v>
      </c>
      <c r="Y65" s="259">
        <f>S_GG3_PT1 C_PT_0404650_H</f>
        <v>-3.2500000670552301E-3</v>
      </c>
      <c r="Z65" s="260">
        <f>S_GG3_PT2 C_PT_0404650_H</f>
        <v>-3.29999998211861E-3</v>
      </c>
      <c r="AA65" s="260">
        <f>S_GG3_PT3 C_PT_0404650_H</f>
        <v>-3.8999998942017599E-3</v>
      </c>
      <c r="AB65" s="261">
        <f>S_GG3_PT4 C_PT_0404650_H</f>
        <v>-4.35000006109476E-3</v>
      </c>
      <c r="AC65" s="263"/>
      <c r="AD65" s="226"/>
      <c r="AE65" s="226"/>
      <c r="AF65" s="256" t="s">
        <v>641</v>
      </c>
      <c r="AG65" s="257"/>
      <c r="AH65" s="258" t="s">
        <v>288</v>
      </c>
      <c r="AI65" s="259">
        <f>S_GG4_PT1 C_PT_0404650_H</f>
        <v>-3.4499999601393899E-3</v>
      </c>
      <c r="AJ65" s="260">
        <f>S_GG4_PT2 C_PT_0404650_H</f>
        <v>-3.74999991618097E-3</v>
      </c>
      <c r="AK65" s="260">
        <f>S_GG4_PT3 C_PT_0404650_H</f>
        <v>-4.35000006109476E-3</v>
      </c>
      <c r="AL65" s="261">
        <f>S_GG4_PT4 C_PT_0404650_H</f>
        <v>-4.4499998912215198E-3</v>
      </c>
      <c r="AM65" s="263"/>
      <c r="AN65" s="226"/>
      <c r="AO65" s="226"/>
      <c r="AP65" s="256" t="s">
        <v>641</v>
      </c>
      <c r="AQ65" s="257"/>
      <c r="AR65" s="258" t="s">
        <v>288</v>
      </c>
      <c r="AS65" s="259">
        <f>S_GG5_PT1 C_PT_0404650_H</f>
        <v>-3.7000000011175901E-3</v>
      </c>
      <c r="AT65" s="260">
        <f>S_GG5_PT2 C_PT_0404650_H</f>
        <v>-3.9499998092651402E-3</v>
      </c>
      <c r="AU65" s="260">
        <f>S_GG5_PT3 C_PT_0404650_H</f>
        <v>-4.5500001870095704E-3</v>
      </c>
      <c r="AV65" s="260">
        <f>S_GG5_PT4 C_PT_0404650_H</f>
        <v>-4.35000006109476E-3</v>
      </c>
      <c r="AW65" s="262">
        <f>S_GG5_PT5 C_PT_0404650_H</f>
        <v>-4.4499998912215198E-3</v>
      </c>
      <c r="AX65" s="226"/>
    </row>
    <row r="66" spans="1:50" s="228" customFormat="1" ht="18.75" customHeight="1" x14ac:dyDescent="0.4">
      <c r="A66" s="226"/>
      <c r="B66" s="256" t="s">
        <v>642</v>
      </c>
      <c r="C66" s="257"/>
      <c r="D66" s="258" t="s">
        <v>598</v>
      </c>
      <c r="E66" s="259">
        <f>S_GG1_PT1 C_T_Gas</f>
        <v>20.700010299682599</v>
      </c>
      <c r="F66" s="260">
        <f>S_GG1_PT2 C_T_Gas</f>
        <v>20.799848556518601</v>
      </c>
      <c r="G66" s="260">
        <f>S_GG1_PT3 C_T_Gas</f>
        <v>21.099596023559599</v>
      </c>
      <c r="H66" s="261">
        <f>S_GG1_PT4 C_T_Gas</f>
        <v>21.196365356445298</v>
      </c>
      <c r="I66" s="263"/>
      <c r="J66" s="226"/>
      <c r="K66" s="226"/>
      <c r="L66" s="256" t="s">
        <v>642</v>
      </c>
      <c r="M66" s="257"/>
      <c r="N66" s="258" t="s">
        <v>598</v>
      </c>
      <c r="O66" s="259">
        <f>S_GG2_PT1 C_T_Gas</f>
        <v>23.789411544799801</v>
      </c>
      <c r="P66" s="260">
        <f>S_GG2_PT2 C_T_Gas</f>
        <v>24.298046112060501</v>
      </c>
      <c r="Q66" s="261">
        <f>S_GG2_PT3 C_T_Gas</f>
        <v>25.0944004058838</v>
      </c>
      <c r="R66" s="263"/>
      <c r="S66" s="263"/>
      <c r="T66" s="226"/>
      <c r="U66" s="226"/>
      <c r="V66" s="256" t="s">
        <v>642</v>
      </c>
      <c r="W66" s="257"/>
      <c r="X66" s="258" t="s">
        <v>598</v>
      </c>
      <c r="Y66" s="259">
        <f>S_GG3_PT1 C_T_Gas</f>
        <v>28.970127105712901</v>
      </c>
      <c r="Z66" s="260">
        <f>S_GG3_PT2 C_T_Gas</f>
        <v>29.498296737670898</v>
      </c>
      <c r="AA66" s="260">
        <f>S_GG3_PT3 C_T_Gas</f>
        <v>29.8959846496582</v>
      </c>
      <c r="AB66" s="261">
        <f>S_GG3_PT4 C_T_Gas</f>
        <v>30.2978610992432</v>
      </c>
      <c r="AC66" s="263"/>
      <c r="AD66" s="226"/>
      <c r="AE66" s="226"/>
      <c r="AF66" s="256" t="s">
        <v>642</v>
      </c>
      <c r="AG66" s="257"/>
      <c r="AH66" s="258" t="s">
        <v>598</v>
      </c>
      <c r="AI66" s="259">
        <f>S_GG4_PT1 C_T_Gas</f>
        <v>32.0894775390625</v>
      </c>
      <c r="AJ66" s="260">
        <f>S_GG4_PT2 C_T_Gas</f>
        <v>32.398399353027301</v>
      </c>
      <c r="AK66" s="260">
        <f>S_GG4_PT3 C_T_Gas</f>
        <v>32.597995758056598</v>
      </c>
      <c r="AL66" s="261">
        <f>S_GG4_PT4 C_T_Gas</f>
        <v>32.6993598937988</v>
      </c>
      <c r="AM66" s="263"/>
      <c r="AN66" s="226"/>
      <c r="AO66" s="226"/>
      <c r="AP66" s="256" t="s">
        <v>642</v>
      </c>
      <c r="AQ66" s="257"/>
      <c r="AR66" s="258" t="s">
        <v>598</v>
      </c>
      <c r="AS66" s="259">
        <f>S_GG5_PT1 C_T_Gas</f>
        <v>33.494400024414098</v>
      </c>
      <c r="AT66" s="260">
        <f>S_GG5_PT2 C_T_Gas</f>
        <v>33.4999809265137</v>
      </c>
      <c r="AU66" s="260">
        <f>S_GG5_PT3 C_T_Gas</f>
        <v>33.599296569824197</v>
      </c>
      <c r="AV66" s="260">
        <f>S_GG5_PT4 C_T_Gas</f>
        <v>33.699298858642599</v>
      </c>
      <c r="AW66" s="262">
        <f>S_GG5_PT5 C_T_Gas</f>
        <v>33.7992973327637</v>
      </c>
      <c r="AX66" s="226"/>
    </row>
    <row r="67" spans="1:50" s="228" customFormat="1" ht="18.75" customHeight="1" x14ac:dyDescent="0.4">
      <c r="A67" s="226"/>
      <c r="B67" s="256" t="s">
        <v>643</v>
      </c>
      <c r="C67" s="257"/>
      <c r="D67" s="258" t="s">
        <v>288</v>
      </c>
      <c r="E67" s="259">
        <f>S_GG1_PT1 C_P_Gas</f>
        <v>24.5577907562256</v>
      </c>
      <c r="F67" s="260">
        <f>S_GG1_PT2 C_P_Gas</f>
        <v>24.544023513793899</v>
      </c>
      <c r="G67" s="260">
        <f>S_GG1_PT3 C_P_Gas</f>
        <v>24.555383682251001</v>
      </c>
      <c r="H67" s="261">
        <f>S_GG1_PT4 C_P_Gas</f>
        <v>24.575397491455099</v>
      </c>
      <c r="I67" s="264"/>
      <c r="J67" s="226"/>
      <c r="K67" s="226"/>
      <c r="L67" s="256" t="s">
        <v>643</v>
      </c>
      <c r="M67" s="257"/>
      <c r="N67" s="258" t="s">
        <v>288</v>
      </c>
      <c r="O67" s="259">
        <f>S_GG2_PT1 C_P_Gas</f>
        <v>24.4794025421143</v>
      </c>
      <c r="P67" s="260">
        <f>S_GG2_PT2 C_P_Gas</f>
        <v>24.465053558349599</v>
      </c>
      <c r="Q67" s="261">
        <f>S_GG2_PT3 C_P_Gas</f>
        <v>24.4784965515137</v>
      </c>
      <c r="R67" s="264"/>
      <c r="S67" s="264"/>
      <c r="T67" s="226"/>
      <c r="U67" s="226"/>
      <c r="V67" s="256" t="s">
        <v>643</v>
      </c>
      <c r="W67" s="257"/>
      <c r="X67" s="258" t="s">
        <v>288</v>
      </c>
      <c r="Y67" s="259">
        <f>S_GG3_PT1 C_P_Gas</f>
        <v>24.337093353271499</v>
      </c>
      <c r="Z67" s="260">
        <f>S_GG3_PT2 C_P_Gas</f>
        <v>24.3417778015137</v>
      </c>
      <c r="AA67" s="260">
        <f>S_GG3_PT3 C_P_Gas</f>
        <v>24.342689514160199</v>
      </c>
      <c r="AB67" s="261">
        <f>S_GG3_PT4 C_P_Gas</f>
        <v>24.362384796142599</v>
      </c>
      <c r="AC67" s="264"/>
      <c r="AD67" s="226"/>
      <c r="AE67" s="226"/>
      <c r="AF67" s="256" t="s">
        <v>643</v>
      </c>
      <c r="AG67" s="257"/>
      <c r="AH67" s="258" t="s">
        <v>288</v>
      </c>
      <c r="AI67" s="259">
        <f>S_GG4_PT1 C_P_Gas</f>
        <v>24.202032089233398</v>
      </c>
      <c r="AJ67" s="260">
        <f>S_GG4_PT2 C_P_Gas</f>
        <v>24.197025299072301</v>
      </c>
      <c r="AK67" s="260">
        <f>S_GG4_PT3 C_P_Gas</f>
        <v>24.2108478546143</v>
      </c>
      <c r="AL67" s="261">
        <f>S_GG4_PT4 C_P_Gas</f>
        <v>24.2198371887207</v>
      </c>
      <c r="AM67" s="264"/>
      <c r="AN67" s="226"/>
      <c r="AO67" s="226"/>
      <c r="AP67" s="256" t="s">
        <v>643</v>
      </c>
      <c r="AQ67" s="257"/>
      <c r="AR67" s="258" t="s">
        <v>288</v>
      </c>
      <c r="AS67" s="259">
        <f>S_GG5_PT1 C_P_Gas</f>
        <v>24.055570602416999</v>
      </c>
      <c r="AT67" s="260">
        <f>S_GG5_PT2 C_P_Gas</f>
        <v>24.0472621917725</v>
      </c>
      <c r="AU67" s="260">
        <f>S_GG5_PT3 C_P_Gas</f>
        <v>24.045116424560501</v>
      </c>
      <c r="AV67" s="260">
        <f>S_GG5_PT4 C_P_Gas</f>
        <v>24.06276512146</v>
      </c>
      <c r="AW67" s="262">
        <f>S_GG5_PT5 C_P_Gas</f>
        <v>24.0800685882568</v>
      </c>
      <c r="AX67" s="226"/>
    </row>
    <row r="68" spans="1:50" s="228" customFormat="1" ht="18.75" customHeight="1" x14ac:dyDescent="0.4">
      <c r="A68" s="226"/>
      <c r="B68" s="256" t="s">
        <v>644</v>
      </c>
      <c r="C68" s="257"/>
      <c r="D68" s="258" t="s">
        <v>645</v>
      </c>
      <c r="E68" s="259">
        <f>S_GG1_PT1 C_FnG_Gas</f>
        <v>1192.1005859375</v>
      </c>
      <c r="F68" s="260">
        <f>S_GG1_PT2 C_FnG_Gas</f>
        <v>1202.78076171875</v>
      </c>
      <c r="G68" s="260">
        <f>S_GG1_PT3 C_FnG_Gas</f>
        <v>1178.73962402344</v>
      </c>
      <c r="H68" s="261">
        <f>S_GG1_PT4 C_FnG_Gas</f>
        <v>1153.57299804687</v>
      </c>
      <c r="I68" s="263"/>
      <c r="J68" s="226"/>
      <c r="K68" s="226"/>
      <c r="L68" s="256" t="s">
        <v>644</v>
      </c>
      <c r="M68" s="257"/>
      <c r="N68" s="258" t="s">
        <v>645</v>
      </c>
      <c r="O68" s="259">
        <f>S_GG2_PT1 C_FnG_Gas</f>
        <v>1427.58142089844</v>
      </c>
      <c r="P68" s="260">
        <f>S_GG2_PT2 C_FnG_Gas</f>
        <v>1452.53149414063</v>
      </c>
      <c r="Q68" s="261">
        <f>S_GG2_PT3 C_FnG_Gas</f>
        <v>1416.70349121094</v>
      </c>
      <c r="R68" s="263"/>
      <c r="S68" s="263"/>
      <c r="T68" s="226"/>
      <c r="U68" s="226"/>
      <c r="V68" s="256" t="s">
        <v>644</v>
      </c>
      <c r="W68" s="257"/>
      <c r="X68" s="258" t="s">
        <v>645</v>
      </c>
      <c r="Y68" s="259">
        <f>S_GG3_PT1 C_FnG_Gas</f>
        <v>1782.51159667969</v>
      </c>
      <c r="Z68" s="260">
        <f>S_GG3_PT2 C_FnG_Gas</f>
        <v>1768.67065429688</v>
      </c>
      <c r="AA68" s="260">
        <f>S_GG3_PT3 C_FnG_Gas</f>
        <v>1765.14196777344</v>
      </c>
      <c r="AB68" s="261">
        <f>S_GG3_PT4 C_FnG_Gas</f>
        <v>1744.33361816406</v>
      </c>
      <c r="AC68" s="263"/>
      <c r="AD68" s="226"/>
      <c r="AE68" s="226"/>
      <c r="AF68" s="256" t="s">
        <v>644</v>
      </c>
      <c r="AG68" s="257"/>
      <c r="AH68" s="258" t="s">
        <v>645</v>
      </c>
      <c r="AI68" s="259">
        <f>S_GG4_PT1 C_FnG_Gas</f>
        <v>1973.48364257812</v>
      </c>
      <c r="AJ68" s="260">
        <f>S_GG4_PT2 C_FnG_Gas</f>
        <v>1989.30847167969</v>
      </c>
      <c r="AK68" s="260">
        <f>S_GG4_PT3 C_FnG_Gas</f>
        <v>1959.06860351562</v>
      </c>
      <c r="AL68" s="261">
        <f>S_GG4_PT4 C_FnG_Gas</f>
        <v>1944.90649414062</v>
      </c>
      <c r="AM68" s="263"/>
      <c r="AN68" s="226"/>
      <c r="AO68" s="226"/>
      <c r="AP68" s="256" t="s">
        <v>644</v>
      </c>
      <c r="AQ68" s="257"/>
      <c r="AR68" s="258" t="s">
        <v>645</v>
      </c>
      <c r="AS68" s="259">
        <f>S_GG5_PT1 C_FnG_Gas</f>
        <v>2310.01318359375</v>
      </c>
      <c r="AT68" s="260">
        <f>S_GG5_PT2 C_FnG_Gas</f>
        <v>2311.51611328125</v>
      </c>
      <c r="AU68" s="260">
        <f>S_GG5_PT3 C_FnG_Gas</f>
        <v>2318.93701171875</v>
      </c>
      <c r="AV68" s="260">
        <f>S_GG5_PT4 C_FnG_Gas</f>
        <v>2298.671875</v>
      </c>
      <c r="AW68" s="262">
        <f>S_GG5_PT5 C_FnG_Gas</f>
        <v>2274.40356445313</v>
      </c>
      <c r="AX68" s="226"/>
    </row>
    <row r="69" spans="1:50" s="228" customFormat="1" ht="18.75" customHeight="1" x14ac:dyDescent="0.4">
      <c r="A69" s="226"/>
      <c r="B69" s="256" t="s">
        <v>646</v>
      </c>
      <c r="C69" s="257"/>
      <c r="D69" s="258" t="s">
        <v>598</v>
      </c>
      <c r="E69" s="259">
        <f>S_GG1_PT1 C_T_O_in</f>
        <v>41.599998474121101</v>
      </c>
      <c r="F69" s="260">
        <f>S_GG1_PT2 C_T_O_in</f>
        <v>42.099998474121101</v>
      </c>
      <c r="G69" s="260">
        <f>S_GG1_PT3 C_T_O_in</f>
        <v>43.400001525878899</v>
      </c>
      <c r="H69" s="261">
        <f>S_GG1_PT4 C_T_O_in</f>
        <v>44.5</v>
      </c>
      <c r="I69" s="263"/>
      <c r="J69" s="226"/>
      <c r="K69" s="226"/>
      <c r="L69" s="256" t="s">
        <v>646</v>
      </c>
      <c r="M69" s="257"/>
      <c r="N69" s="258" t="s">
        <v>598</v>
      </c>
      <c r="O69" s="259">
        <f>S_GG2_PT1 C_T_O_in</f>
        <v>45.5</v>
      </c>
      <c r="P69" s="260">
        <f>S_GG2_PT2 C_T_O_in</f>
        <v>45.599998474121101</v>
      </c>
      <c r="Q69" s="261">
        <f>S_GG2_PT3 C_T_O_in</f>
        <v>46</v>
      </c>
      <c r="R69" s="263"/>
      <c r="S69" s="263"/>
      <c r="T69" s="226"/>
      <c r="U69" s="226"/>
      <c r="V69" s="256" t="s">
        <v>646</v>
      </c>
      <c r="W69" s="257"/>
      <c r="X69" s="258" t="s">
        <v>598</v>
      </c>
      <c r="Y69" s="259">
        <f>S_GG3_PT1 C_T_O_in</f>
        <v>45.5</v>
      </c>
      <c r="Z69" s="260">
        <f>S_GG3_PT2 C_T_O_in</f>
        <v>45.5</v>
      </c>
      <c r="AA69" s="260">
        <f>S_GG3_PT3 C_T_O_in</f>
        <v>45.400001525878899</v>
      </c>
      <c r="AB69" s="261">
        <f>S_GG3_PT4 C_T_O_in</f>
        <v>46</v>
      </c>
      <c r="AC69" s="263"/>
      <c r="AD69" s="226"/>
      <c r="AE69" s="226"/>
      <c r="AF69" s="256" t="s">
        <v>646</v>
      </c>
      <c r="AG69" s="257"/>
      <c r="AH69" s="258" t="s">
        <v>598</v>
      </c>
      <c r="AI69" s="259">
        <f>S_GG4_PT1 C_T_O_in</f>
        <v>47.700000762939503</v>
      </c>
      <c r="AJ69" s="260">
        <f>S_GG4_PT2 C_T_O_in</f>
        <v>48</v>
      </c>
      <c r="AK69" s="260">
        <f>S_GG4_PT3 C_T_O_in</f>
        <v>48.700000762939503</v>
      </c>
      <c r="AL69" s="261">
        <f>S_GG4_PT4 C_T_O_in</f>
        <v>49.599998474121101</v>
      </c>
      <c r="AM69" s="263"/>
      <c r="AN69" s="226"/>
      <c r="AO69" s="226"/>
      <c r="AP69" s="256" t="s">
        <v>646</v>
      </c>
      <c r="AQ69" s="257"/>
      <c r="AR69" s="258" t="s">
        <v>598</v>
      </c>
      <c r="AS69" s="259">
        <f>S_GG5_PT1 C_T_O_in</f>
        <v>49.5</v>
      </c>
      <c r="AT69" s="260">
        <f>S_GG5_PT2 C_T_O_in</f>
        <v>49.200000762939503</v>
      </c>
      <c r="AU69" s="260">
        <f>S_GG5_PT3 C_T_O_in</f>
        <v>48.5</v>
      </c>
      <c r="AV69" s="260">
        <f>S_GG5_PT4 C_T_O_in</f>
        <v>48.5</v>
      </c>
      <c r="AW69" s="262">
        <f>S_GG5_PT5 C_T_O_in</f>
        <v>49.5</v>
      </c>
      <c r="AX69" s="226"/>
    </row>
    <row r="70" spans="1:50" s="228" customFormat="1" ht="18.75" customHeight="1" x14ac:dyDescent="0.4">
      <c r="A70" s="226"/>
      <c r="B70" s="256" t="s">
        <v>647</v>
      </c>
      <c r="C70" s="257"/>
      <c r="D70" s="258" t="s">
        <v>598</v>
      </c>
      <c r="E70" s="259">
        <f>S_GG1_PT1 C_T_O_GG_fr_out</f>
        <v>50.700000762939503</v>
      </c>
      <c r="F70" s="260">
        <f>S_GG1_PT2 C_T_O_GG_fr_out</f>
        <v>51.200000762939503</v>
      </c>
      <c r="G70" s="260">
        <f>S_GG1_PT3 C_T_O_GG_fr_out</f>
        <v>52.099998474121101</v>
      </c>
      <c r="H70" s="261">
        <f>S_GG1_PT4 C_T_O_GG_fr_out</f>
        <v>53.099998474121101</v>
      </c>
      <c r="I70" s="263"/>
      <c r="J70" s="226"/>
      <c r="K70" s="226"/>
      <c r="L70" s="256" t="s">
        <v>647</v>
      </c>
      <c r="M70" s="257"/>
      <c r="N70" s="258" t="s">
        <v>598</v>
      </c>
      <c r="O70" s="259">
        <f>S_GG2_PT1 C_T_O_GG_fr_out</f>
        <v>55.200000762939503</v>
      </c>
      <c r="P70" s="260">
        <f>S_GG2_PT2 C_T_O_GG_fr_out</f>
        <v>55.299999237060497</v>
      </c>
      <c r="Q70" s="261">
        <f>S_GG2_PT3 C_T_O_GG_fr_out</f>
        <v>56.5</v>
      </c>
      <c r="R70" s="263"/>
      <c r="S70" s="263"/>
      <c r="T70" s="226"/>
      <c r="U70" s="226"/>
      <c r="V70" s="256" t="s">
        <v>647</v>
      </c>
      <c r="W70" s="257"/>
      <c r="X70" s="258" t="s">
        <v>598</v>
      </c>
      <c r="Y70" s="259">
        <f>S_GG3_PT1 C_T_O_GG_fr_out</f>
        <v>57.200000762939503</v>
      </c>
      <c r="Z70" s="260">
        <f>S_GG3_PT2 C_T_O_GG_fr_out</f>
        <v>57.200000762939503</v>
      </c>
      <c r="AA70" s="260">
        <f>S_GG3_PT3 C_T_O_GG_fr_out</f>
        <v>57.099998474121101</v>
      </c>
      <c r="AB70" s="261">
        <f>S_GG3_PT4 C_T_O_GG_fr_out</f>
        <v>57.5</v>
      </c>
      <c r="AC70" s="263"/>
      <c r="AD70" s="226"/>
      <c r="AE70" s="226"/>
      <c r="AF70" s="256" t="s">
        <v>647</v>
      </c>
      <c r="AG70" s="257"/>
      <c r="AH70" s="258" t="s">
        <v>598</v>
      </c>
      <c r="AI70" s="259">
        <f>S_GG4_PT1 C_T_O_GG_fr_out</f>
        <v>59.299999237060497</v>
      </c>
      <c r="AJ70" s="260">
        <f>S_GG4_PT2 C_T_O_GG_fr_out</f>
        <v>59.599998474121101</v>
      </c>
      <c r="AK70" s="260">
        <f>S_GG4_PT3 C_T_O_GG_fr_out</f>
        <v>60.200000762939503</v>
      </c>
      <c r="AL70" s="261">
        <f>S_GG4_PT4 C_T_O_GG_fr_out</f>
        <v>60.900001525878899</v>
      </c>
      <c r="AM70" s="263"/>
      <c r="AN70" s="226"/>
      <c r="AO70" s="226"/>
      <c r="AP70" s="256" t="s">
        <v>647</v>
      </c>
      <c r="AQ70" s="257"/>
      <c r="AR70" s="258" t="s">
        <v>598</v>
      </c>
      <c r="AS70" s="259">
        <f>S_GG5_PT1 C_T_O_GG_fr_out</f>
        <v>61.599998474121101</v>
      </c>
      <c r="AT70" s="260">
        <f>S_GG5_PT2 C_T_O_GG_fr_out</f>
        <v>61.5</v>
      </c>
      <c r="AU70" s="260">
        <f>S_GG5_PT3 C_T_O_GG_fr_out</f>
        <v>61</v>
      </c>
      <c r="AV70" s="260">
        <f>S_GG5_PT4 C_T_O_GG_fr_out</f>
        <v>61</v>
      </c>
      <c r="AW70" s="262">
        <f>S_GG5_PT5 C_T_O_GG_fr_out</f>
        <v>61.599998474121101</v>
      </c>
      <c r="AX70" s="226"/>
    </row>
    <row r="71" spans="1:50" s="228" customFormat="1" ht="18.75" customHeight="1" x14ac:dyDescent="0.4">
      <c r="A71" s="226"/>
      <c r="B71" s="256" t="s">
        <v>648</v>
      </c>
      <c r="C71" s="257"/>
      <c r="D71" s="258" t="s">
        <v>598</v>
      </c>
      <c r="E71" s="259">
        <f>S_GG1_PT1 C_T_O_GG_re_out</f>
        <v>63</v>
      </c>
      <c r="F71" s="260">
        <f>S_GG1_PT2 C_T_O_GG_re_out</f>
        <v>63.799999237060497</v>
      </c>
      <c r="G71" s="260">
        <f>S_GG1_PT3 C_T_O_GG_re_out</f>
        <v>64.800003051757798</v>
      </c>
      <c r="H71" s="261">
        <f>S_GG1_PT4 C_T_O_GG_re_out</f>
        <v>65.800003051757798</v>
      </c>
      <c r="I71" s="263"/>
      <c r="J71" s="226"/>
      <c r="K71" s="226"/>
      <c r="L71" s="256" t="s">
        <v>648</v>
      </c>
      <c r="M71" s="257"/>
      <c r="N71" s="258" t="s">
        <v>598</v>
      </c>
      <c r="O71" s="259">
        <f>S_GG2_PT1 C_T_O_GG_re_out</f>
        <v>69.599998474121094</v>
      </c>
      <c r="P71" s="260">
        <f>S_GG2_PT2 C_T_O_GG_re_out</f>
        <v>69.800003051757798</v>
      </c>
      <c r="Q71" s="261">
        <f>S_GG2_PT3 C_T_O_GG_re_out</f>
        <v>70</v>
      </c>
      <c r="R71" s="263"/>
      <c r="S71" s="263"/>
      <c r="T71" s="226"/>
      <c r="U71" s="226"/>
      <c r="V71" s="256" t="s">
        <v>648</v>
      </c>
      <c r="W71" s="257"/>
      <c r="X71" s="258" t="s">
        <v>598</v>
      </c>
      <c r="Y71" s="259">
        <f>S_GG3_PT1 C_T_O_GG_re_out</f>
        <v>72.800003051757798</v>
      </c>
      <c r="Z71" s="260">
        <f>S_GG3_PT2 C_T_O_GG_re_out</f>
        <v>72.800003051757798</v>
      </c>
      <c r="AA71" s="260">
        <f>S_GG3_PT3 C_T_O_GG_re_out</f>
        <v>72.900001525878906</v>
      </c>
      <c r="AB71" s="261">
        <f>S_GG3_PT4 C_T_O_GG_re_out</f>
        <v>73.300003051757798</v>
      </c>
      <c r="AC71" s="263"/>
      <c r="AD71" s="226"/>
      <c r="AE71" s="226"/>
      <c r="AF71" s="256" t="s">
        <v>648</v>
      </c>
      <c r="AG71" s="257"/>
      <c r="AH71" s="258" t="s">
        <v>598</v>
      </c>
      <c r="AI71" s="259">
        <f>S_GG4_PT1 C_T_O_GG_re_out</f>
        <v>76.699996948242202</v>
      </c>
      <c r="AJ71" s="260">
        <f>S_GG4_PT2 C_T_O_GG_re_out</f>
        <v>77.099998474121094</v>
      </c>
      <c r="AK71" s="260">
        <f>S_GG4_PT3 C_T_O_GG_re_out</f>
        <v>77.5</v>
      </c>
      <c r="AL71" s="261">
        <f>S_GG4_PT4 C_T_O_GG_re_out</f>
        <v>78.199996948242202</v>
      </c>
      <c r="AM71" s="263"/>
      <c r="AN71" s="226"/>
      <c r="AO71" s="226"/>
      <c r="AP71" s="256" t="s">
        <v>648</v>
      </c>
      <c r="AQ71" s="257"/>
      <c r="AR71" s="258" t="s">
        <v>598</v>
      </c>
      <c r="AS71" s="259">
        <f>S_GG5_PT1 C_T_O_GG_re_out</f>
        <v>81.800003051757798</v>
      </c>
      <c r="AT71" s="260">
        <f>S_GG5_PT2 C_T_O_GG_re_out</f>
        <v>81.599998474121094</v>
      </c>
      <c r="AU71" s="260">
        <f>S_GG5_PT3 C_T_O_GG_re_out</f>
        <v>81.300003051757798</v>
      </c>
      <c r="AV71" s="260">
        <f>S_GG5_PT4 C_T_O_GG_re_out</f>
        <v>81.199996948242202</v>
      </c>
      <c r="AW71" s="262">
        <f>S_GG5_PT5 C_T_O_GG_re_out</f>
        <v>81.800003051757798</v>
      </c>
      <c r="AX71" s="226"/>
    </row>
    <row r="72" spans="1:50" s="228" customFormat="1" ht="18.75" customHeight="1" x14ac:dyDescent="0.4">
      <c r="A72" s="226"/>
      <c r="B72" s="256" t="s">
        <v>649</v>
      </c>
      <c r="C72" s="257"/>
      <c r="D72" s="258" t="s">
        <v>598</v>
      </c>
      <c r="E72" s="259">
        <f>S_GG1_PT1 C_T_O_PT_out</f>
        <v>0</v>
      </c>
      <c r="F72" s="260">
        <f>S_GG1_PT2 C_T_O_PT_out</f>
        <v>0</v>
      </c>
      <c r="G72" s="260">
        <f>S_GG1_PT3 C_T_O_PT_out</f>
        <v>0</v>
      </c>
      <c r="H72" s="261">
        <f>S_GG1_PT4 C_T_O_PT_out</f>
        <v>0</v>
      </c>
      <c r="I72" s="263"/>
      <c r="J72" s="226"/>
      <c r="K72" s="226"/>
      <c r="L72" s="256" t="s">
        <v>649</v>
      </c>
      <c r="M72" s="257"/>
      <c r="N72" s="258" t="s">
        <v>598</v>
      </c>
      <c r="O72" s="259">
        <f>S_GG2_PT1 C_T_O_PT_out</f>
        <v>0</v>
      </c>
      <c r="P72" s="260">
        <f>S_GG2_PT2 C_T_O_PT_out</f>
        <v>0</v>
      </c>
      <c r="Q72" s="261">
        <f>S_GG2_PT3 C_T_O_PT_out</f>
        <v>0</v>
      </c>
      <c r="R72" s="263"/>
      <c r="S72" s="263"/>
      <c r="T72" s="226"/>
      <c r="U72" s="226"/>
      <c r="V72" s="256" t="s">
        <v>649</v>
      </c>
      <c r="W72" s="257"/>
      <c r="X72" s="258" t="s">
        <v>598</v>
      </c>
      <c r="Y72" s="259">
        <f>S_GG3_PT1 C_T_O_PT_out</f>
        <v>0</v>
      </c>
      <c r="Z72" s="260">
        <f>S_GG3_PT2 C_T_O_PT_out</f>
        <v>0</v>
      </c>
      <c r="AA72" s="260">
        <f>S_GG3_PT3 C_T_O_PT_out</f>
        <v>0</v>
      </c>
      <c r="AB72" s="261">
        <f>S_GG3_PT4 C_T_O_PT_out</f>
        <v>0</v>
      </c>
      <c r="AC72" s="263"/>
      <c r="AD72" s="226"/>
      <c r="AE72" s="226"/>
      <c r="AF72" s="256" t="s">
        <v>649</v>
      </c>
      <c r="AG72" s="257"/>
      <c r="AH72" s="258" t="s">
        <v>598</v>
      </c>
      <c r="AI72" s="259">
        <f>S_GG4_PT1 C_T_O_PT_out</f>
        <v>0</v>
      </c>
      <c r="AJ72" s="260">
        <f>S_GG4_PT2 C_T_O_PT_out</f>
        <v>0</v>
      </c>
      <c r="AK72" s="260">
        <f>S_GG4_PT3 C_T_O_PT_out</f>
        <v>0</v>
      </c>
      <c r="AL72" s="261">
        <f>S_GG4_PT4 C_T_O_PT_out</f>
        <v>0</v>
      </c>
      <c r="AM72" s="263"/>
      <c r="AN72" s="226"/>
      <c r="AO72" s="226"/>
      <c r="AP72" s="256" t="s">
        <v>649</v>
      </c>
      <c r="AQ72" s="257"/>
      <c r="AR72" s="258" t="s">
        <v>598</v>
      </c>
      <c r="AS72" s="259">
        <f>S_GG5_PT1 C_T_O_PT_out</f>
        <v>0</v>
      </c>
      <c r="AT72" s="260">
        <f>S_GG5_PT2 C_T_O_PT_out</f>
        <v>0</v>
      </c>
      <c r="AU72" s="260">
        <f>S_GG5_PT3 C_T_O_PT_out</f>
        <v>0</v>
      </c>
      <c r="AV72" s="260">
        <f>S_GG5_PT4 C_T_O_PT_out</f>
        <v>0</v>
      </c>
      <c r="AW72" s="262">
        <f>S_GG5_PT5 C_T_O_PT_out</f>
        <v>0</v>
      </c>
      <c r="AX72" s="226"/>
    </row>
    <row r="73" spans="1:50" s="228" customFormat="1" ht="18.75" customHeight="1" x14ac:dyDescent="0.4">
      <c r="A73" s="226"/>
      <c r="B73" s="256" t="s">
        <v>650</v>
      </c>
      <c r="C73" s="257"/>
      <c r="D73" s="258" t="s">
        <v>288</v>
      </c>
      <c r="E73" s="259">
        <f>S_GG1_PT1 C_P_O_GG_fr</f>
        <v>2.3329000473022501</v>
      </c>
      <c r="F73" s="260">
        <f>S_GG1_PT2 C_P_O_GG_fr</f>
        <v>2.30830001831055</v>
      </c>
      <c r="G73" s="260">
        <f>S_GG1_PT3 C_P_O_GG_fr</f>
        <v>2.2695000171661399</v>
      </c>
      <c r="H73" s="261">
        <f>S_GG1_PT4 C_P_O_GG_fr</f>
        <v>2.25349998474121</v>
      </c>
      <c r="I73" s="264"/>
      <c r="J73" s="226"/>
      <c r="K73" s="226"/>
      <c r="L73" s="256" t="s">
        <v>650</v>
      </c>
      <c r="M73" s="257"/>
      <c r="N73" s="258" t="s">
        <v>288</v>
      </c>
      <c r="O73" s="259">
        <f>S_GG2_PT1 C_P_O_GG_fr</f>
        <v>2.27589988708496</v>
      </c>
      <c r="P73" s="260">
        <f>S_GG2_PT2 C_P_O_GG_fr</f>
        <v>2.2532000541686998</v>
      </c>
      <c r="Q73" s="261">
        <f>S_GG2_PT3 C_P_O_GG_fr</f>
        <v>2.2239000797271702</v>
      </c>
      <c r="R73" s="264"/>
      <c r="S73" s="264"/>
      <c r="T73" s="226"/>
      <c r="U73" s="226"/>
      <c r="V73" s="256" t="s">
        <v>650</v>
      </c>
      <c r="W73" s="257"/>
      <c r="X73" s="258" t="s">
        <v>288</v>
      </c>
      <c r="Y73" s="259">
        <f>S_GG3_PT1 C_P_O_GG_fr</f>
        <v>2.2843000888824498</v>
      </c>
      <c r="Z73" s="260">
        <f>S_GG3_PT2 C_P_O_GG_fr</f>
        <v>2.2625000476837198</v>
      </c>
      <c r="AA73" s="260">
        <f>S_GG3_PT3 C_P_O_GG_fr</f>
        <v>2.2395000457763699</v>
      </c>
      <c r="AB73" s="261">
        <f>S_GG3_PT4 C_P_O_GG_fr</f>
        <v>2.2174999713897701</v>
      </c>
      <c r="AC73" s="264"/>
      <c r="AD73" s="226"/>
      <c r="AE73" s="226"/>
      <c r="AF73" s="256" t="s">
        <v>650</v>
      </c>
      <c r="AG73" s="257"/>
      <c r="AH73" s="258" t="s">
        <v>288</v>
      </c>
      <c r="AI73" s="259">
        <f>S_GG4_PT1 C_P_O_GG_fr</f>
        <v>2.2430000305175799</v>
      </c>
      <c r="AJ73" s="260">
        <f>S_GG4_PT2 C_P_O_GG_fr</f>
        <v>2.2211000919342001</v>
      </c>
      <c r="AK73" s="260">
        <f>S_GG4_PT3 C_P_O_GG_fr</f>
        <v>2.1905000209808301</v>
      </c>
      <c r="AL73" s="261">
        <f>S_GG4_PT4 C_P_O_GG_fr</f>
        <v>2.1768000125885001</v>
      </c>
      <c r="AM73" s="264"/>
      <c r="AN73" s="226"/>
      <c r="AO73" s="226"/>
      <c r="AP73" s="256" t="s">
        <v>650</v>
      </c>
      <c r="AQ73" s="257"/>
      <c r="AR73" s="258" t="s">
        <v>288</v>
      </c>
      <c r="AS73" s="259">
        <f>S_GG5_PT1 C_P_O_GG_fr</f>
        <v>2.2167000770568799</v>
      </c>
      <c r="AT73" s="260">
        <f>S_GG5_PT2 C_P_O_GG_fr</f>
        <v>2.2132000923156698</v>
      </c>
      <c r="AU73" s="260">
        <f>S_GG5_PT3 C_P_O_GG_fr</f>
        <v>2.1907999515533398</v>
      </c>
      <c r="AV73" s="260">
        <f>S_GG5_PT4 C_P_O_GG_fr</f>
        <v>2.1824998855590798</v>
      </c>
      <c r="AW73" s="262">
        <f>S_GG5_PT5 C_P_O_GG_fr</f>
        <v>2.1686999797821001</v>
      </c>
      <c r="AX73" s="226"/>
    </row>
    <row r="74" spans="1:50" s="228" customFormat="1" ht="18.75" customHeight="1" x14ac:dyDescent="0.4">
      <c r="A74" s="226"/>
      <c r="B74" s="256" t="s">
        <v>651</v>
      </c>
      <c r="C74" s="257"/>
      <c r="D74" s="258" t="s">
        <v>288</v>
      </c>
      <c r="E74" s="259">
        <f>S_GG1_PT1 C_P_O_GG_re</f>
        <v>2.1271998882293701</v>
      </c>
      <c r="F74" s="260">
        <f>S_GG1_PT2 C_P_O_GG_re</f>
        <v>2.10660004615784</v>
      </c>
      <c r="G74" s="260">
        <f>S_GG1_PT3 C_P_O_GG_re</f>
        <v>2.0803999900817902</v>
      </c>
      <c r="H74" s="261">
        <f>S_GG1_PT4 C_P_O_GG_re</f>
        <v>2.0717999935150102</v>
      </c>
      <c r="I74" s="264"/>
      <c r="J74" s="226"/>
      <c r="K74" s="226"/>
      <c r="L74" s="256" t="s">
        <v>651</v>
      </c>
      <c r="M74" s="257"/>
      <c r="N74" s="258" t="s">
        <v>288</v>
      </c>
      <c r="O74" s="259">
        <f>S_GG2_PT1 C_P_O_GG_re</f>
        <v>2.1091001033782999</v>
      </c>
      <c r="P74" s="260">
        <f>S_GG2_PT2 C_P_O_GG_re</f>
        <v>2.08829998970032</v>
      </c>
      <c r="Q74" s="261">
        <f>S_GG2_PT3 C_P_O_GG_re</f>
        <v>2.0643000602722199</v>
      </c>
      <c r="R74" s="264"/>
      <c r="S74" s="264"/>
      <c r="T74" s="226"/>
      <c r="U74" s="226"/>
      <c r="V74" s="256" t="s">
        <v>651</v>
      </c>
      <c r="W74" s="257"/>
      <c r="X74" s="258" t="s">
        <v>288</v>
      </c>
      <c r="Y74" s="259">
        <f>S_GG3_PT1 C_P_O_GG_re</f>
        <v>2.1180000305175799</v>
      </c>
      <c r="Z74" s="260">
        <f>S_GG3_PT2 C_P_O_GG_re</f>
        <v>2.1013000011444101</v>
      </c>
      <c r="AA74" s="260">
        <f>S_GG3_PT3 C_P_O_GG_re</f>
        <v>2.08430004119873</v>
      </c>
      <c r="AB74" s="261">
        <f>S_GG3_PT4 C_P_O_GG_re</f>
        <v>2.0669999122619598</v>
      </c>
      <c r="AC74" s="264"/>
      <c r="AD74" s="226"/>
      <c r="AE74" s="226"/>
      <c r="AF74" s="256" t="s">
        <v>651</v>
      </c>
      <c r="AG74" s="257"/>
      <c r="AH74" s="258" t="s">
        <v>288</v>
      </c>
      <c r="AI74" s="259">
        <f>S_GG4_PT1 C_P_O_GG_re</f>
        <v>2.1050000190734899</v>
      </c>
      <c r="AJ74" s="260">
        <f>S_GG4_PT2 C_P_O_GG_re</f>
        <v>2.0878000259399401</v>
      </c>
      <c r="AK74" s="260">
        <f>S_GG4_PT3 C_P_O_GG_re</f>
        <v>2.0643000602722199</v>
      </c>
      <c r="AL74" s="261">
        <f>S_GG4_PT4 C_P_O_GG_re</f>
        <v>2.0539000034332302</v>
      </c>
      <c r="AM74" s="264"/>
      <c r="AN74" s="226"/>
      <c r="AO74" s="226"/>
      <c r="AP74" s="256" t="s">
        <v>651</v>
      </c>
      <c r="AQ74" s="257"/>
      <c r="AR74" s="258" t="s">
        <v>288</v>
      </c>
      <c r="AS74" s="259">
        <f>S_GG5_PT1 C_P_O_GG_re</f>
        <v>2.0871000289917001</v>
      </c>
      <c r="AT74" s="260">
        <f>S_GG5_PT2 C_P_O_GG_re</f>
        <v>2.0811998844146702</v>
      </c>
      <c r="AU74" s="260">
        <f>S_GG5_PT3 C_P_O_GG_re</f>
        <v>2.0599000453949001</v>
      </c>
      <c r="AV74" s="260">
        <f>S_GG5_PT4 C_P_O_GG_re</f>
        <v>2.0553998947143599</v>
      </c>
      <c r="AW74" s="262">
        <f>S_GG5_PT5 C_P_O_GG_re</f>
        <v>2.0501000881195099</v>
      </c>
      <c r="AX74" s="226"/>
    </row>
    <row r="75" spans="1:50" s="228" customFormat="1" ht="18.75" customHeight="1" x14ac:dyDescent="0.4">
      <c r="A75" s="226"/>
      <c r="B75" s="256" t="s">
        <v>652</v>
      </c>
      <c r="C75" s="257"/>
      <c r="D75" s="258" t="s">
        <v>288</v>
      </c>
      <c r="E75" s="259">
        <f>S_GG1_PT1 C_P_O_PT</f>
        <v>2.0497999191284202</v>
      </c>
      <c r="F75" s="260">
        <f>S_GG1_PT2 C_P_O_PT</f>
        <v>2.0301001071929901</v>
      </c>
      <c r="G75" s="260">
        <f>S_GG1_PT3 C_P_O_PT</f>
        <v>2.00069999694824</v>
      </c>
      <c r="H75" s="261">
        <f>S_GG1_PT4 C_P_O_PT</f>
        <v>1.99039995670319</v>
      </c>
      <c r="I75" s="264"/>
      <c r="J75" s="226"/>
      <c r="K75" s="226"/>
      <c r="L75" s="256" t="s">
        <v>652</v>
      </c>
      <c r="M75" s="257"/>
      <c r="N75" s="258" t="s">
        <v>288</v>
      </c>
      <c r="O75" s="259">
        <f>S_GG2_PT1 C_P_O_PT</f>
        <v>2.0144000053405802</v>
      </c>
      <c r="P75" s="260">
        <f>S_GG2_PT2 C_P_O_PT</f>
        <v>1.99460005760193</v>
      </c>
      <c r="Q75" s="261">
        <f>S_GG2_PT3 C_P_O_PT</f>
        <v>1.96899998188019</v>
      </c>
      <c r="R75" s="264"/>
      <c r="S75" s="264"/>
      <c r="T75" s="226"/>
      <c r="U75" s="226"/>
      <c r="V75" s="256" t="s">
        <v>652</v>
      </c>
      <c r="W75" s="257"/>
      <c r="X75" s="258" t="s">
        <v>288</v>
      </c>
      <c r="Y75" s="259">
        <f>S_GG3_PT1 C_P_O_PT</f>
        <v>2.0202000141143799</v>
      </c>
      <c r="Z75" s="260">
        <f>S_GG3_PT2 C_P_O_PT</f>
        <v>2.0032000541686998</v>
      </c>
      <c r="AA75" s="260">
        <f>S_GG3_PT3 C_P_O_PT</f>
        <v>1.98249995708466</v>
      </c>
      <c r="AB75" s="261">
        <f>S_GG3_PT4 C_P_O_PT</f>
        <v>1.9622999429702801</v>
      </c>
      <c r="AC75" s="264"/>
      <c r="AD75" s="226"/>
      <c r="AE75" s="226"/>
      <c r="AF75" s="256" t="s">
        <v>652</v>
      </c>
      <c r="AG75" s="257"/>
      <c r="AH75" s="258" t="s">
        <v>288</v>
      </c>
      <c r="AI75" s="259">
        <f>S_GG4_PT1 C_P_O_PT</f>
        <v>1.99010002613068</v>
      </c>
      <c r="AJ75" s="260">
        <f>S_GG4_PT2 C_P_O_PT</f>
        <v>1.9716000556945801</v>
      </c>
      <c r="AK75" s="260">
        <f>S_GG4_PT3 C_P_O_PT</f>
        <v>1.9449000358581501</v>
      </c>
      <c r="AL75" s="261">
        <f>S_GG4_PT4 C_P_O_PT</f>
        <v>1.9326000213623</v>
      </c>
      <c r="AM75" s="264"/>
      <c r="AN75" s="226"/>
      <c r="AO75" s="226"/>
      <c r="AP75" s="256" t="s">
        <v>652</v>
      </c>
      <c r="AQ75" s="257"/>
      <c r="AR75" s="258" t="s">
        <v>288</v>
      </c>
      <c r="AS75" s="259">
        <f>S_GG5_PT1 C_P_O_PT</f>
        <v>1.9701000452041599</v>
      </c>
      <c r="AT75" s="260">
        <f>S_GG5_PT2 C_P_O_PT</f>
        <v>1.9665999412536599</v>
      </c>
      <c r="AU75" s="260">
        <f>S_GG5_PT3 C_P_O_PT</f>
        <v>1.9456000328064</v>
      </c>
      <c r="AV75" s="260">
        <f>S_GG5_PT4 C_P_O_PT</f>
        <v>1.93700003623962</v>
      </c>
      <c r="AW75" s="262">
        <f>S_GG5_PT5 C_P_O_PT</f>
        <v>1.9256000518798799</v>
      </c>
      <c r="AX75" s="226"/>
    </row>
    <row r="76" spans="1:50" s="228" customFormat="1" ht="18.75" customHeight="1" x14ac:dyDescent="0.4">
      <c r="A76" s="226"/>
      <c r="B76" s="256" t="s">
        <v>653</v>
      </c>
      <c r="C76" s="257"/>
      <c r="D76" s="258" t="s">
        <v>654</v>
      </c>
      <c r="E76" s="259">
        <f>S_GG1_PT1 C_F_O_GG_fr</f>
        <v>233.5</v>
      </c>
      <c r="F76" s="260">
        <f>S_GG1_PT2 C_F_O_GG_fr</f>
        <v>232.60000610351599</v>
      </c>
      <c r="G76" s="260">
        <f>S_GG1_PT3 C_F_O_GG_fr</f>
        <v>231.60000610351599</v>
      </c>
      <c r="H76" s="261">
        <f>S_GG1_PT4 C_F_O_GG_fr</f>
        <v>231.60000610351599</v>
      </c>
      <c r="I76" s="263"/>
      <c r="J76" s="226"/>
      <c r="K76" s="226"/>
      <c r="L76" s="256" t="s">
        <v>653</v>
      </c>
      <c r="M76" s="257"/>
      <c r="N76" s="258" t="s">
        <v>654</v>
      </c>
      <c r="O76" s="259">
        <f>S_GG2_PT1 C_F_O_GG_fr</f>
        <v>233.30000305175801</v>
      </c>
      <c r="P76" s="260">
        <f>S_GG2_PT2 C_F_O_GG_fr</f>
        <v>232</v>
      </c>
      <c r="Q76" s="261">
        <f>S_GG2_PT3 C_F_O_GG_fr</f>
        <v>230.5</v>
      </c>
      <c r="R76" s="263"/>
      <c r="S76" s="263"/>
      <c r="T76" s="226"/>
      <c r="U76" s="226"/>
      <c r="V76" s="256" t="s">
        <v>653</v>
      </c>
      <c r="W76" s="257"/>
      <c r="X76" s="258" t="s">
        <v>654</v>
      </c>
      <c r="Y76" s="259">
        <f>S_GG3_PT1 C_F_O_GG_fr</f>
        <v>232.80000305175801</v>
      </c>
      <c r="Z76" s="260">
        <f>S_GG3_PT2 C_F_O_GG_fr</f>
        <v>231.69999694824199</v>
      </c>
      <c r="AA76" s="260">
        <f>S_GG3_PT3 C_F_O_GG_fr</f>
        <v>230.39999389648401</v>
      </c>
      <c r="AB76" s="261">
        <f>S_GG3_PT4 C_F_O_GG_fr</f>
        <v>229.5</v>
      </c>
      <c r="AC76" s="263"/>
      <c r="AD76" s="226"/>
      <c r="AE76" s="226"/>
      <c r="AF76" s="256" t="s">
        <v>653</v>
      </c>
      <c r="AG76" s="257"/>
      <c r="AH76" s="258" t="s">
        <v>654</v>
      </c>
      <c r="AI76" s="259">
        <f>S_GG4_PT1 C_F_O_GG_fr</f>
        <v>231.60000610351599</v>
      </c>
      <c r="AJ76" s="260">
        <f>S_GG4_PT2 C_F_O_GG_fr</f>
        <v>230.5</v>
      </c>
      <c r="AK76" s="260">
        <f>S_GG4_PT3 C_F_O_GG_fr</f>
        <v>229.10000610351599</v>
      </c>
      <c r="AL76" s="261">
        <f>S_GG4_PT4 C_F_O_GG_fr</f>
        <v>228.80000305175801</v>
      </c>
      <c r="AM76" s="263"/>
      <c r="AN76" s="226"/>
      <c r="AO76" s="226"/>
      <c r="AP76" s="256" t="s">
        <v>653</v>
      </c>
      <c r="AQ76" s="257"/>
      <c r="AR76" s="258" t="s">
        <v>654</v>
      </c>
      <c r="AS76" s="259">
        <f>S_GG5_PT1 C_F_O_GG_fr</f>
        <v>230.5</v>
      </c>
      <c r="AT76" s="260">
        <f>S_GG5_PT2 C_F_O_GG_fr</f>
        <v>230.19999694824199</v>
      </c>
      <c r="AU76" s="260">
        <f>S_GG5_PT3 C_F_O_GG_fr</f>
        <v>228.5</v>
      </c>
      <c r="AV76" s="260">
        <f>S_GG5_PT4 C_F_O_GG_fr</f>
        <v>228.10000610351599</v>
      </c>
      <c r="AW76" s="262">
        <f>S_GG5_PT5 C_F_O_GG_fr</f>
        <v>227.80000305175801</v>
      </c>
      <c r="AX76" s="226"/>
    </row>
    <row r="77" spans="1:50" s="228" customFormat="1" ht="18.75" customHeight="1" x14ac:dyDescent="0.4">
      <c r="A77" s="226"/>
      <c r="B77" s="256" t="s">
        <v>655</v>
      </c>
      <c r="C77" s="257"/>
      <c r="D77" s="258" t="s">
        <v>654</v>
      </c>
      <c r="E77" s="259">
        <f>S_GG1_PT1 C_F_O_GG_re</f>
        <v>49.900001525878899</v>
      </c>
      <c r="F77" s="260">
        <f>S_GG1_PT2 C_F_O_GG_re</f>
        <v>49.700000762939503</v>
      </c>
      <c r="G77" s="260">
        <f>S_GG1_PT3 C_F_O_GG_re</f>
        <v>49.400001525878899</v>
      </c>
      <c r="H77" s="261">
        <f>S_GG1_PT4 C_F_O_GG_re</f>
        <v>49.400001525878899</v>
      </c>
      <c r="I77" s="263"/>
      <c r="J77" s="226"/>
      <c r="K77" s="226"/>
      <c r="L77" s="256" t="s">
        <v>655</v>
      </c>
      <c r="M77" s="257"/>
      <c r="N77" s="258" t="s">
        <v>654</v>
      </c>
      <c r="O77" s="259">
        <f>S_GG2_PT1 C_F_O_GG_re</f>
        <v>49.5</v>
      </c>
      <c r="P77" s="260">
        <f>S_GG2_PT2 C_F_O_GG_re</f>
        <v>49.200000762939503</v>
      </c>
      <c r="Q77" s="261">
        <f>S_GG2_PT3 C_F_O_GG_re</f>
        <v>49</v>
      </c>
      <c r="R77" s="263"/>
      <c r="S77" s="263"/>
      <c r="T77" s="226"/>
      <c r="U77" s="226"/>
      <c r="V77" s="256" t="s">
        <v>655</v>
      </c>
      <c r="W77" s="257"/>
      <c r="X77" s="258" t="s">
        <v>654</v>
      </c>
      <c r="Y77" s="259">
        <f>S_GG3_PT1 C_F_O_GG_re</f>
        <v>49.400001525878899</v>
      </c>
      <c r="Z77" s="260">
        <f>S_GG3_PT2 C_F_O_GG_re</f>
        <v>49.200000762939503</v>
      </c>
      <c r="AA77" s="260">
        <f>S_GG3_PT3 C_F_O_GG_re</f>
        <v>48.900001525878899</v>
      </c>
      <c r="AB77" s="261">
        <f>S_GG3_PT4 C_F_O_GG_re</f>
        <v>48.799999237060497</v>
      </c>
      <c r="AC77" s="263"/>
      <c r="AD77" s="226"/>
      <c r="AE77" s="226"/>
      <c r="AF77" s="256" t="s">
        <v>655</v>
      </c>
      <c r="AG77" s="257"/>
      <c r="AH77" s="258" t="s">
        <v>654</v>
      </c>
      <c r="AI77" s="259">
        <f>S_GG4_PT1 C_F_O_GG_re</f>
        <v>49.099998474121101</v>
      </c>
      <c r="AJ77" s="260">
        <f>S_GG4_PT2 C_F_O_GG_re</f>
        <v>48.900001525878899</v>
      </c>
      <c r="AK77" s="260">
        <f>S_GG4_PT3 C_F_O_GG_re</f>
        <v>48.599998474121101</v>
      </c>
      <c r="AL77" s="261">
        <f>S_GG4_PT4 C_F_O_GG_re</f>
        <v>48.5</v>
      </c>
      <c r="AM77" s="263"/>
      <c r="AN77" s="226"/>
      <c r="AO77" s="226"/>
      <c r="AP77" s="256" t="s">
        <v>655</v>
      </c>
      <c r="AQ77" s="257"/>
      <c r="AR77" s="258" t="s">
        <v>654</v>
      </c>
      <c r="AS77" s="259">
        <f>S_GG5_PT1 C_F_O_GG_re</f>
        <v>48.799999237060497</v>
      </c>
      <c r="AT77" s="260">
        <f>S_GG5_PT2 C_F_O_GG_re</f>
        <v>48.700000762939503</v>
      </c>
      <c r="AU77" s="260">
        <f>S_GG5_PT3 C_F_O_GG_re</f>
        <v>48.400001525878899</v>
      </c>
      <c r="AV77" s="260">
        <f>S_GG5_PT4 C_F_O_GG_re</f>
        <v>48.299999237060497</v>
      </c>
      <c r="AW77" s="262">
        <f>S_GG5_PT5 C_F_O_GG_re</f>
        <v>48.200000762939503</v>
      </c>
      <c r="AX77" s="226"/>
    </row>
    <row r="78" spans="1:50" s="228" customFormat="1" ht="18.75" customHeight="1" x14ac:dyDescent="0.4">
      <c r="A78" s="226"/>
      <c r="B78" s="256" t="s">
        <v>656</v>
      </c>
      <c r="C78" s="257"/>
      <c r="D78" s="258" t="s">
        <v>654</v>
      </c>
      <c r="E78" s="259">
        <f>S_GG1_PT1 C_F_O_PT</f>
        <v>181.69999694824199</v>
      </c>
      <c r="F78" s="260">
        <f>S_GG1_PT2 C_F_O_PT</f>
        <v>180.69999694824199</v>
      </c>
      <c r="G78" s="260">
        <f>S_GG1_PT3 C_F_O_PT</f>
        <v>179.89999389648401</v>
      </c>
      <c r="H78" s="261">
        <f>S_GG1_PT4 C_F_O_PT</f>
        <v>180.10000610351599</v>
      </c>
      <c r="I78" s="263"/>
      <c r="J78" s="226"/>
      <c r="K78" s="226"/>
      <c r="L78" s="256" t="s">
        <v>656</v>
      </c>
      <c r="M78" s="257"/>
      <c r="N78" s="258" t="s">
        <v>654</v>
      </c>
      <c r="O78" s="259">
        <f>S_GG2_PT1 C_F_O_PT</f>
        <v>181.30000305175801</v>
      </c>
      <c r="P78" s="260">
        <f>S_GG2_PT2 C_F_O_PT</f>
        <v>180.19999694824199</v>
      </c>
      <c r="Q78" s="261">
        <f>S_GG2_PT3 C_F_O_PT</f>
        <v>179.39999389648401</v>
      </c>
      <c r="R78" s="263"/>
      <c r="S78" s="263"/>
      <c r="T78" s="226"/>
      <c r="U78" s="226"/>
      <c r="V78" s="256" t="s">
        <v>656</v>
      </c>
      <c r="W78" s="257"/>
      <c r="X78" s="258" t="s">
        <v>654</v>
      </c>
      <c r="Y78" s="259">
        <f>S_GG3_PT1 C_F_O_PT</f>
        <v>181.60000610351599</v>
      </c>
      <c r="Z78" s="260">
        <f>S_GG3_PT2 C_F_O_PT</f>
        <v>180.19999694824199</v>
      </c>
      <c r="AA78" s="260">
        <f>S_GG3_PT3 C_F_O_PT</f>
        <v>179.19999694824199</v>
      </c>
      <c r="AB78" s="261">
        <f>S_GG3_PT4 C_F_O_PT</f>
        <v>178.89999389648401</v>
      </c>
      <c r="AC78" s="263"/>
      <c r="AD78" s="226"/>
      <c r="AE78" s="226"/>
      <c r="AF78" s="256" t="s">
        <v>656</v>
      </c>
      <c r="AG78" s="257"/>
      <c r="AH78" s="258" t="s">
        <v>654</v>
      </c>
      <c r="AI78" s="259">
        <f>S_GG4_PT1 C_F_O_PT</f>
        <v>180.69999694824199</v>
      </c>
      <c r="AJ78" s="260">
        <f>S_GG4_PT2 C_F_O_PT</f>
        <v>179.89999389648401</v>
      </c>
      <c r="AK78" s="260">
        <f>S_GG4_PT3 C_F_O_PT</f>
        <v>179.30000305175801</v>
      </c>
      <c r="AL78" s="261">
        <f>S_GG4_PT4 C_F_O_PT</f>
        <v>179.5</v>
      </c>
      <c r="AM78" s="263"/>
      <c r="AN78" s="226"/>
      <c r="AO78" s="226"/>
      <c r="AP78" s="256" t="s">
        <v>656</v>
      </c>
      <c r="AQ78" s="257"/>
      <c r="AR78" s="258" t="s">
        <v>654</v>
      </c>
      <c r="AS78" s="259">
        <f>S_GG5_PT1 C_F_O_PT</f>
        <v>180.69999694824199</v>
      </c>
      <c r="AT78" s="260">
        <f>S_GG5_PT2 C_F_O_PT</f>
        <v>180.19999694824199</v>
      </c>
      <c r="AU78" s="260">
        <f>S_GG5_PT3 C_F_O_PT</f>
        <v>178.69999694824199</v>
      </c>
      <c r="AV78" s="260">
        <f>S_GG5_PT4 C_F_O_PT</f>
        <v>178.60000610351599</v>
      </c>
      <c r="AW78" s="262">
        <f>S_GG5_PT5 C_F_O_PT</f>
        <v>178.80000305175801</v>
      </c>
      <c r="AX78" s="226"/>
    </row>
    <row r="79" spans="1:50" s="228" customFormat="1" ht="18.75" customHeight="1" x14ac:dyDescent="0.4">
      <c r="A79" s="226"/>
      <c r="B79" s="256" t="s">
        <v>657</v>
      </c>
      <c r="C79" s="257"/>
      <c r="D79" s="258" t="s">
        <v>658</v>
      </c>
      <c r="E79" s="259">
        <f>S_GG1_PT1 C_VE_0401060_X</f>
        <v>21</v>
      </c>
      <c r="F79" s="260">
        <f>S_GG1_PT2 C_VE_0401060_X</f>
        <v>27</v>
      </c>
      <c r="G79" s="260">
        <f>S_GG1_PT3 C_VE_0401060_X</f>
        <v>26</v>
      </c>
      <c r="H79" s="261">
        <f>S_GG1_PT4 C_VE_0401060_X</f>
        <v>21</v>
      </c>
      <c r="I79" s="254"/>
      <c r="J79" s="226"/>
      <c r="K79" s="226"/>
      <c r="L79" s="256" t="s">
        <v>657</v>
      </c>
      <c r="M79" s="257"/>
      <c r="N79" s="258" t="s">
        <v>658</v>
      </c>
      <c r="O79" s="259">
        <f>S_GG2_PT1 C_VE_0401060_X</f>
        <v>13</v>
      </c>
      <c r="P79" s="260">
        <f>S_GG2_PT2 C_VE_0401060_X</f>
        <v>13</v>
      </c>
      <c r="Q79" s="261">
        <f>S_GG2_PT3 C_VE_0401060_X</f>
        <v>12</v>
      </c>
      <c r="R79" s="254"/>
      <c r="S79" s="254"/>
      <c r="T79" s="226"/>
      <c r="U79" s="226"/>
      <c r="V79" s="256" t="s">
        <v>657</v>
      </c>
      <c r="W79" s="257"/>
      <c r="X79" s="258" t="s">
        <v>658</v>
      </c>
      <c r="Y79" s="259">
        <f>S_GG3_PT1 C_VE_0401060_X</f>
        <v>10</v>
      </c>
      <c r="Z79" s="260">
        <f>S_GG3_PT2 C_VE_0401060_X</f>
        <v>9</v>
      </c>
      <c r="AA79" s="260">
        <f>S_GG3_PT3 C_VE_0401060_X</f>
        <v>10</v>
      </c>
      <c r="AB79" s="261">
        <f>S_GG3_PT4 C_VE_0401060_X</f>
        <v>10</v>
      </c>
      <c r="AC79" s="254"/>
      <c r="AD79" s="226"/>
      <c r="AE79" s="226"/>
      <c r="AF79" s="256" t="s">
        <v>657</v>
      </c>
      <c r="AG79" s="257"/>
      <c r="AH79" s="258" t="s">
        <v>658</v>
      </c>
      <c r="AI79" s="259">
        <f>S_GG4_PT1 C_VE_0401060_X</f>
        <v>9</v>
      </c>
      <c r="AJ79" s="260">
        <f>S_GG4_PT2 C_VE_0401060_X</f>
        <v>9</v>
      </c>
      <c r="AK79" s="260">
        <f>S_GG4_PT3 C_VE_0401060_X</f>
        <v>9</v>
      </c>
      <c r="AL79" s="261">
        <f>S_GG4_PT4 C_VE_0401060_X</f>
        <v>9</v>
      </c>
      <c r="AM79" s="254"/>
      <c r="AN79" s="226"/>
      <c r="AO79" s="226"/>
      <c r="AP79" s="256" t="s">
        <v>657</v>
      </c>
      <c r="AQ79" s="257"/>
      <c r="AR79" s="258" t="s">
        <v>658</v>
      </c>
      <c r="AS79" s="259">
        <f>S_GG5_PT1 C_VE_0401060_X</f>
        <v>10</v>
      </c>
      <c r="AT79" s="260">
        <f>S_GG5_PT2 C_VE_0401060_X</f>
        <v>10</v>
      </c>
      <c r="AU79" s="260">
        <f>S_GG5_PT3 C_VE_0401060_X</f>
        <v>10</v>
      </c>
      <c r="AV79" s="260">
        <f>S_GG5_PT4 C_VE_0401060_X</f>
        <v>9</v>
      </c>
      <c r="AW79" s="262">
        <f>S_GG5_PT5 C_VE_0401060_X</f>
        <v>10</v>
      </c>
      <c r="AX79" s="226"/>
    </row>
    <row r="80" spans="1:50" s="228" customFormat="1" ht="18.75" customHeight="1" x14ac:dyDescent="0.4">
      <c r="A80" s="226"/>
      <c r="B80" s="256" t="s">
        <v>659</v>
      </c>
      <c r="C80" s="257"/>
      <c r="D80" s="258" t="s">
        <v>658</v>
      </c>
      <c r="E80" s="259">
        <f>S_GG1_PT1 C_VE_0401060_Y</f>
        <v>19</v>
      </c>
      <c r="F80" s="260">
        <f>S_GG1_PT2 C_VE_0401060_Y</f>
        <v>24</v>
      </c>
      <c r="G80" s="260">
        <f>S_GG1_PT3 C_VE_0401060_Y</f>
        <v>23</v>
      </c>
      <c r="H80" s="261">
        <f>S_GG1_PT4 C_VE_0401060_Y</f>
        <v>19</v>
      </c>
      <c r="I80" s="254"/>
      <c r="J80" s="226"/>
      <c r="K80" s="226"/>
      <c r="L80" s="256" t="s">
        <v>659</v>
      </c>
      <c r="M80" s="257"/>
      <c r="N80" s="258" t="s">
        <v>658</v>
      </c>
      <c r="O80" s="259">
        <f>S_GG2_PT1 C_VE_0401060_Y</f>
        <v>12</v>
      </c>
      <c r="P80" s="260">
        <f>S_GG2_PT2 C_VE_0401060_Y</f>
        <v>12</v>
      </c>
      <c r="Q80" s="261">
        <f>S_GG2_PT3 C_VE_0401060_Y</f>
        <v>11</v>
      </c>
      <c r="R80" s="254"/>
      <c r="S80" s="254"/>
      <c r="T80" s="226"/>
      <c r="U80" s="226"/>
      <c r="V80" s="256" t="s">
        <v>659</v>
      </c>
      <c r="W80" s="257"/>
      <c r="X80" s="258" t="s">
        <v>658</v>
      </c>
      <c r="Y80" s="259">
        <f>S_GG3_PT1 C_VE_0401060_Y</f>
        <v>8</v>
      </c>
      <c r="Z80" s="260">
        <f>S_GG3_PT2 C_VE_0401060_Y</f>
        <v>8</v>
      </c>
      <c r="AA80" s="260">
        <f>S_GG3_PT3 C_VE_0401060_Y</f>
        <v>8</v>
      </c>
      <c r="AB80" s="261">
        <f>S_GG3_PT4 C_VE_0401060_Y</f>
        <v>9</v>
      </c>
      <c r="AC80" s="254"/>
      <c r="AD80" s="226"/>
      <c r="AE80" s="226"/>
      <c r="AF80" s="256" t="s">
        <v>659</v>
      </c>
      <c r="AG80" s="257"/>
      <c r="AH80" s="258" t="s">
        <v>658</v>
      </c>
      <c r="AI80" s="259">
        <f>S_GG4_PT1 C_VE_0401060_Y</f>
        <v>9</v>
      </c>
      <c r="AJ80" s="260">
        <f>S_GG4_PT2 C_VE_0401060_Y</f>
        <v>10</v>
      </c>
      <c r="AK80" s="260">
        <f>S_GG4_PT3 C_VE_0401060_Y</f>
        <v>8</v>
      </c>
      <c r="AL80" s="261">
        <f>S_GG4_PT4 C_VE_0401060_Y</f>
        <v>9</v>
      </c>
      <c r="AM80" s="254"/>
      <c r="AN80" s="226"/>
      <c r="AO80" s="226"/>
      <c r="AP80" s="256" t="s">
        <v>659</v>
      </c>
      <c r="AQ80" s="257"/>
      <c r="AR80" s="258" t="s">
        <v>658</v>
      </c>
      <c r="AS80" s="259">
        <f>S_GG5_PT1 C_VE_0401060_Y</f>
        <v>10</v>
      </c>
      <c r="AT80" s="260">
        <f>S_GG5_PT2 C_VE_0401060_Y</f>
        <v>10</v>
      </c>
      <c r="AU80" s="260">
        <f>S_GG5_PT3 C_VE_0401060_Y</f>
        <v>9</v>
      </c>
      <c r="AV80" s="260">
        <f>S_GG5_PT4 C_VE_0401060_Y</f>
        <v>9</v>
      </c>
      <c r="AW80" s="262">
        <f>S_GG5_PT5 C_VE_0401060_Y</f>
        <v>10</v>
      </c>
      <c r="AX80" s="226"/>
    </row>
    <row r="81" spans="1:50" s="228" customFormat="1" ht="18.75" customHeight="1" x14ac:dyDescent="0.4">
      <c r="A81" s="226"/>
      <c r="B81" s="256" t="s">
        <v>660</v>
      </c>
      <c r="C81" s="257"/>
      <c r="D81" s="258" t="s">
        <v>658</v>
      </c>
      <c r="E81" s="259">
        <f>S_GG1_PT1 C_VE_0401061_X</f>
        <v>15</v>
      </c>
      <c r="F81" s="260">
        <f>S_GG1_PT2 C_VE_0401061_X</f>
        <v>17</v>
      </c>
      <c r="G81" s="260">
        <f>S_GG1_PT3 C_VE_0401061_X</f>
        <v>14</v>
      </c>
      <c r="H81" s="261">
        <f>S_GG1_PT4 C_VE_0401061_X</f>
        <v>12</v>
      </c>
      <c r="I81" s="254"/>
      <c r="J81" s="226"/>
      <c r="K81" s="226"/>
      <c r="L81" s="256" t="s">
        <v>660</v>
      </c>
      <c r="M81" s="257"/>
      <c r="N81" s="258" t="s">
        <v>658</v>
      </c>
      <c r="O81" s="259">
        <f>S_GG2_PT1 C_VE_0401061_X</f>
        <v>13</v>
      </c>
      <c r="P81" s="260">
        <f>S_GG2_PT2 C_VE_0401061_X</f>
        <v>13</v>
      </c>
      <c r="Q81" s="261">
        <f>S_GG2_PT3 C_VE_0401061_X</f>
        <v>13</v>
      </c>
      <c r="R81" s="254"/>
      <c r="S81" s="254"/>
      <c r="T81" s="226"/>
      <c r="U81" s="226"/>
      <c r="V81" s="256" t="s">
        <v>660</v>
      </c>
      <c r="W81" s="257"/>
      <c r="X81" s="258" t="s">
        <v>658</v>
      </c>
      <c r="Y81" s="259">
        <f>S_GG3_PT1 C_VE_0401061_X</f>
        <v>15</v>
      </c>
      <c r="Z81" s="260">
        <f>S_GG3_PT2 C_VE_0401061_X</f>
        <v>14</v>
      </c>
      <c r="AA81" s="260">
        <f>S_GG3_PT3 C_VE_0401061_X</f>
        <v>14</v>
      </c>
      <c r="AB81" s="261">
        <f>S_GG3_PT4 C_VE_0401061_X</f>
        <v>14</v>
      </c>
      <c r="AC81" s="254"/>
      <c r="AD81" s="226"/>
      <c r="AE81" s="226"/>
      <c r="AF81" s="256" t="s">
        <v>660</v>
      </c>
      <c r="AG81" s="257"/>
      <c r="AH81" s="258" t="s">
        <v>658</v>
      </c>
      <c r="AI81" s="259">
        <f>S_GG4_PT1 C_VE_0401061_X</f>
        <v>21</v>
      </c>
      <c r="AJ81" s="260">
        <f>S_GG4_PT2 C_VE_0401061_X</f>
        <v>16</v>
      </c>
      <c r="AK81" s="260">
        <f>S_GG4_PT3 C_VE_0401061_X</f>
        <v>15</v>
      </c>
      <c r="AL81" s="261">
        <f>S_GG4_PT4 C_VE_0401061_X</f>
        <v>15</v>
      </c>
      <c r="AM81" s="254"/>
      <c r="AN81" s="226"/>
      <c r="AO81" s="226"/>
      <c r="AP81" s="256" t="s">
        <v>660</v>
      </c>
      <c r="AQ81" s="257"/>
      <c r="AR81" s="258" t="s">
        <v>658</v>
      </c>
      <c r="AS81" s="259">
        <f>S_GG5_PT1 C_VE_0401061_X</f>
        <v>21</v>
      </c>
      <c r="AT81" s="260">
        <f>S_GG5_PT2 C_VE_0401061_X</f>
        <v>17</v>
      </c>
      <c r="AU81" s="260">
        <f>S_GG5_PT3 C_VE_0401061_X</f>
        <v>15</v>
      </c>
      <c r="AV81" s="260">
        <f>S_GG5_PT4 C_VE_0401061_X</f>
        <v>15</v>
      </c>
      <c r="AW81" s="262">
        <f>S_GG5_PT5 C_VE_0401061_X</f>
        <v>15</v>
      </c>
      <c r="AX81" s="226"/>
    </row>
    <row r="82" spans="1:50" s="228" customFormat="1" ht="18.75" customHeight="1" x14ac:dyDescent="0.4">
      <c r="A82" s="226"/>
      <c r="B82" s="256" t="s">
        <v>661</v>
      </c>
      <c r="C82" s="257"/>
      <c r="D82" s="258" t="s">
        <v>658</v>
      </c>
      <c r="E82" s="259">
        <f>S_GG1_PT1 C_VE_0401061_Y</f>
        <v>13</v>
      </c>
      <c r="F82" s="260">
        <f>S_GG1_PT2 C_VE_0401061_Y</f>
        <v>16</v>
      </c>
      <c r="G82" s="260">
        <f>S_GG1_PT3 C_VE_0401061_Y</f>
        <v>15</v>
      </c>
      <c r="H82" s="261">
        <f>S_GG1_PT4 C_VE_0401061_Y</f>
        <v>12</v>
      </c>
      <c r="I82" s="254"/>
      <c r="J82" s="226"/>
      <c r="K82" s="226"/>
      <c r="L82" s="256" t="s">
        <v>661</v>
      </c>
      <c r="M82" s="257"/>
      <c r="N82" s="258" t="s">
        <v>658</v>
      </c>
      <c r="O82" s="259">
        <f>S_GG2_PT1 C_VE_0401061_Y</f>
        <v>13</v>
      </c>
      <c r="P82" s="260">
        <f>S_GG2_PT2 C_VE_0401061_Y</f>
        <v>13</v>
      </c>
      <c r="Q82" s="261">
        <f>S_GG2_PT3 C_VE_0401061_Y</f>
        <v>13</v>
      </c>
      <c r="R82" s="254"/>
      <c r="S82" s="254"/>
      <c r="T82" s="226"/>
      <c r="U82" s="226"/>
      <c r="V82" s="256" t="s">
        <v>661</v>
      </c>
      <c r="W82" s="257"/>
      <c r="X82" s="258" t="s">
        <v>658</v>
      </c>
      <c r="Y82" s="259">
        <f>S_GG3_PT1 C_VE_0401061_Y</f>
        <v>15</v>
      </c>
      <c r="Z82" s="260">
        <f>S_GG3_PT2 C_VE_0401061_Y</f>
        <v>15</v>
      </c>
      <c r="AA82" s="260">
        <f>S_GG3_PT3 C_VE_0401061_Y</f>
        <v>15</v>
      </c>
      <c r="AB82" s="261">
        <f>S_GG3_PT4 C_VE_0401061_Y</f>
        <v>15</v>
      </c>
      <c r="AC82" s="254"/>
      <c r="AD82" s="226"/>
      <c r="AE82" s="226"/>
      <c r="AF82" s="256" t="s">
        <v>661</v>
      </c>
      <c r="AG82" s="257"/>
      <c r="AH82" s="258" t="s">
        <v>658</v>
      </c>
      <c r="AI82" s="259">
        <f>S_GG4_PT1 C_VE_0401061_Y</f>
        <v>21</v>
      </c>
      <c r="AJ82" s="260">
        <f>S_GG4_PT2 C_VE_0401061_Y</f>
        <v>18</v>
      </c>
      <c r="AK82" s="260">
        <f>S_GG4_PT3 C_VE_0401061_Y</f>
        <v>16</v>
      </c>
      <c r="AL82" s="261">
        <f>S_GG4_PT4 C_VE_0401061_Y</f>
        <v>16</v>
      </c>
      <c r="AM82" s="254"/>
      <c r="AN82" s="226"/>
      <c r="AO82" s="226"/>
      <c r="AP82" s="256" t="s">
        <v>661</v>
      </c>
      <c r="AQ82" s="257"/>
      <c r="AR82" s="258" t="s">
        <v>658</v>
      </c>
      <c r="AS82" s="259">
        <f>S_GG5_PT1 C_VE_0401061_Y</f>
        <v>21</v>
      </c>
      <c r="AT82" s="260">
        <f>S_GG5_PT2 C_VE_0401061_Y</f>
        <v>17</v>
      </c>
      <c r="AU82" s="260">
        <f>S_GG5_PT3 C_VE_0401061_Y</f>
        <v>16</v>
      </c>
      <c r="AV82" s="260">
        <f>S_GG5_PT4 C_VE_0401061_Y</f>
        <v>15</v>
      </c>
      <c r="AW82" s="262">
        <f>S_GG5_PT5 C_VE_0401061_Y</f>
        <v>15</v>
      </c>
      <c r="AX82" s="226"/>
    </row>
    <row r="83" spans="1:50" s="228" customFormat="1" ht="18.75" customHeight="1" x14ac:dyDescent="0.4">
      <c r="A83" s="226"/>
      <c r="B83" s="256" t="s">
        <v>662</v>
      </c>
      <c r="C83" s="257"/>
      <c r="D83" s="258" t="s">
        <v>658</v>
      </c>
      <c r="E83" s="259">
        <f>S_GG1_PT1 C_VE_0401260_X</f>
        <v>11</v>
      </c>
      <c r="F83" s="260">
        <f>S_GG1_PT2 C_VE_0401260_X</f>
        <v>9</v>
      </c>
      <c r="G83" s="260">
        <f>S_GG1_PT3 C_VE_0401260_X</f>
        <v>14</v>
      </c>
      <c r="H83" s="261">
        <f>S_GG1_PT4 C_VE_0401260_X</f>
        <v>18</v>
      </c>
      <c r="I83" s="254"/>
      <c r="J83" s="226"/>
      <c r="K83" s="226"/>
      <c r="L83" s="256" t="s">
        <v>662</v>
      </c>
      <c r="M83" s="257"/>
      <c r="N83" s="258" t="s">
        <v>658</v>
      </c>
      <c r="O83" s="259">
        <f>S_GG2_PT1 C_VE_0401260_X</f>
        <v>8</v>
      </c>
      <c r="P83" s="260">
        <f>S_GG2_PT2 C_VE_0401260_X</f>
        <v>10</v>
      </c>
      <c r="Q83" s="261">
        <f>S_GG2_PT3 C_VE_0401260_X</f>
        <v>15</v>
      </c>
      <c r="R83" s="254"/>
      <c r="S83" s="254"/>
      <c r="T83" s="226"/>
      <c r="U83" s="226"/>
      <c r="V83" s="256" t="s">
        <v>662</v>
      </c>
      <c r="W83" s="257"/>
      <c r="X83" s="258" t="s">
        <v>658</v>
      </c>
      <c r="Y83" s="259">
        <f>S_GG3_PT1 C_VE_0401260_X</f>
        <v>12</v>
      </c>
      <c r="Z83" s="260">
        <f>S_GG3_PT2 C_VE_0401260_X</f>
        <v>9</v>
      </c>
      <c r="AA83" s="260">
        <f>S_GG3_PT3 C_VE_0401260_X</f>
        <v>13</v>
      </c>
      <c r="AB83" s="261">
        <f>S_GG3_PT4 C_VE_0401260_X</f>
        <v>14</v>
      </c>
      <c r="AC83" s="254"/>
      <c r="AD83" s="226"/>
      <c r="AE83" s="226"/>
      <c r="AF83" s="256" t="s">
        <v>662</v>
      </c>
      <c r="AG83" s="257"/>
      <c r="AH83" s="258" t="s">
        <v>658</v>
      </c>
      <c r="AI83" s="259">
        <f>S_GG4_PT1 C_VE_0401260_X</f>
        <v>10</v>
      </c>
      <c r="AJ83" s="260">
        <f>S_GG4_PT2 C_VE_0401260_X</f>
        <v>12</v>
      </c>
      <c r="AK83" s="260">
        <f>S_GG4_PT3 C_VE_0401260_X</f>
        <v>14</v>
      </c>
      <c r="AL83" s="261">
        <f>S_GG4_PT4 C_VE_0401260_X</f>
        <v>14</v>
      </c>
      <c r="AM83" s="254"/>
      <c r="AN83" s="226"/>
      <c r="AO83" s="226"/>
      <c r="AP83" s="256" t="s">
        <v>662</v>
      </c>
      <c r="AQ83" s="257"/>
      <c r="AR83" s="258" t="s">
        <v>658</v>
      </c>
      <c r="AS83" s="259">
        <f>S_GG5_PT1 C_VE_0401260_X</f>
        <v>12</v>
      </c>
      <c r="AT83" s="260">
        <f>S_GG5_PT2 C_VE_0401260_X</f>
        <v>13</v>
      </c>
      <c r="AU83" s="260">
        <f>S_GG5_PT3 C_VE_0401260_X</f>
        <v>12</v>
      </c>
      <c r="AV83" s="260">
        <f>S_GG5_PT4 C_VE_0401260_X</f>
        <v>13</v>
      </c>
      <c r="AW83" s="262">
        <f>S_GG5_PT5 C_VE_0401260_X</f>
        <v>13</v>
      </c>
      <c r="AX83" s="226"/>
    </row>
    <row r="84" spans="1:50" s="228" customFormat="1" ht="18.75" customHeight="1" x14ac:dyDescent="0.4">
      <c r="A84" s="226"/>
      <c r="B84" s="256" t="s">
        <v>663</v>
      </c>
      <c r="C84" s="257"/>
      <c r="D84" s="258" t="s">
        <v>658</v>
      </c>
      <c r="E84" s="259">
        <f>S_GG1_PT1 C_VE_0401260_Y</f>
        <v>11</v>
      </c>
      <c r="F84" s="260">
        <f>S_GG1_PT2 C_VE_0401260_Y</f>
        <v>9</v>
      </c>
      <c r="G84" s="260">
        <f>S_GG1_PT3 C_VE_0401260_Y</f>
        <v>14</v>
      </c>
      <c r="H84" s="261">
        <f>S_GG1_PT4 C_VE_0401260_Y</f>
        <v>18</v>
      </c>
      <c r="I84" s="254"/>
      <c r="J84" s="226"/>
      <c r="K84" s="226"/>
      <c r="L84" s="256" t="s">
        <v>663</v>
      </c>
      <c r="M84" s="257"/>
      <c r="N84" s="258" t="s">
        <v>658</v>
      </c>
      <c r="O84" s="259">
        <f>S_GG2_PT1 C_VE_0401260_Y</f>
        <v>9</v>
      </c>
      <c r="P84" s="260">
        <f>S_GG2_PT2 C_VE_0401260_Y</f>
        <v>10</v>
      </c>
      <c r="Q84" s="261">
        <f>S_GG2_PT3 C_VE_0401260_Y</f>
        <v>15</v>
      </c>
      <c r="R84" s="254"/>
      <c r="S84" s="254"/>
      <c r="T84" s="226"/>
      <c r="U84" s="226"/>
      <c r="V84" s="256" t="s">
        <v>663</v>
      </c>
      <c r="W84" s="257"/>
      <c r="X84" s="258" t="s">
        <v>658</v>
      </c>
      <c r="Y84" s="259">
        <f>S_GG3_PT1 C_VE_0401260_Y</f>
        <v>10</v>
      </c>
      <c r="Z84" s="260">
        <f>S_GG3_PT2 C_VE_0401260_Y</f>
        <v>9</v>
      </c>
      <c r="AA84" s="260">
        <f>S_GG3_PT3 C_VE_0401260_Y</f>
        <v>13</v>
      </c>
      <c r="AB84" s="261">
        <f>S_GG3_PT4 C_VE_0401260_Y</f>
        <v>15</v>
      </c>
      <c r="AC84" s="254"/>
      <c r="AD84" s="226"/>
      <c r="AE84" s="226"/>
      <c r="AF84" s="256" t="s">
        <v>663</v>
      </c>
      <c r="AG84" s="257"/>
      <c r="AH84" s="258" t="s">
        <v>658</v>
      </c>
      <c r="AI84" s="259">
        <f>S_GG4_PT1 C_VE_0401260_Y</f>
        <v>11</v>
      </c>
      <c r="AJ84" s="260">
        <f>S_GG4_PT2 C_VE_0401260_Y</f>
        <v>12</v>
      </c>
      <c r="AK84" s="260">
        <f>S_GG4_PT3 C_VE_0401260_Y</f>
        <v>15</v>
      </c>
      <c r="AL84" s="261">
        <f>S_GG4_PT4 C_VE_0401260_Y</f>
        <v>15</v>
      </c>
      <c r="AM84" s="254"/>
      <c r="AN84" s="226"/>
      <c r="AO84" s="226"/>
      <c r="AP84" s="256" t="s">
        <v>663</v>
      </c>
      <c r="AQ84" s="257"/>
      <c r="AR84" s="258" t="s">
        <v>658</v>
      </c>
      <c r="AS84" s="259">
        <f>S_GG5_PT1 C_VE_0401260_Y</f>
        <v>12</v>
      </c>
      <c r="AT84" s="260">
        <f>S_GG5_PT2 C_VE_0401260_Y</f>
        <v>12</v>
      </c>
      <c r="AU84" s="260">
        <f>S_GG5_PT3 C_VE_0401260_Y</f>
        <v>12</v>
      </c>
      <c r="AV84" s="260">
        <f>S_GG5_PT4 C_VE_0401260_Y</f>
        <v>13</v>
      </c>
      <c r="AW84" s="262">
        <f>S_GG5_PT5 C_VE_0401260_Y</f>
        <v>13</v>
      </c>
      <c r="AX84" s="226"/>
    </row>
    <row r="85" spans="1:50" s="228" customFormat="1" ht="18.75" customHeight="1" x14ac:dyDescent="0.4">
      <c r="A85" s="226"/>
      <c r="B85" s="256" t="s">
        <v>664</v>
      </c>
      <c r="C85" s="257"/>
      <c r="D85" s="258" t="s">
        <v>658</v>
      </c>
      <c r="E85" s="259">
        <f>S_GG1_PT1 C_VE_0401261_X</f>
        <v>13</v>
      </c>
      <c r="F85" s="260">
        <f>S_GG1_PT2 C_VE_0401261_X</f>
        <v>14</v>
      </c>
      <c r="G85" s="260">
        <f>S_GG1_PT3 C_VE_0401261_X</f>
        <v>18</v>
      </c>
      <c r="H85" s="261">
        <f>S_GG1_PT4 C_VE_0401261_X</f>
        <v>18</v>
      </c>
      <c r="I85" s="254"/>
      <c r="J85" s="226"/>
      <c r="K85" s="226"/>
      <c r="L85" s="256" t="s">
        <v>664</v>
      </c>
      <c r="M85" s="257"/>
      <c r="N85" s="258" t="s">
        <v>658</v>
      </c>
      <c r="O85" s="259">
        <f>S_GG2_PT1 C_VE_0401261_X</f>
        <v>15</v>
      </c>
      <c r="P85" s="260">
        <f>S_GG2_PT2 C_VE_0401261_X</f>
        <v>14</v>
      </c>
      <c r="Q85" s="261">
        <f>S_GG2_PT3 C_VE_0401261_X</f>
        <v>20</v>
      </c>
      <c r="R85" s="254"/>
      <c r="S85" s="254"/>
      <c r="T85" s="226"/>
      <c r="U85" s="226"/>
      <c r="V85" s="256" t="s">
        <v>664</v>
      </c>
      <c r="W85" s="257"/>
      <c r="X85" s="258" t="s">
        <v>658</v>
      </c>
      <c r="Y85" s="259">
        <f>S_GG3_PT1 C_VE_0401261_X</f>
        <v>15</v>
      </c>
      <c r="Z85" s="260">
        <f>S_GG3_PT2 C_VE_0401261_X</f>
        <v>15</v>
      </c>
      <c r="AA85" s="260">
        <f>S_GG3_PT3 C_VE_0401261_X</f>
        <v>16</v>
      </c>
      <c r="AB85" s="261">
        <f>S_GG3_PT4 C_VE_0401261_X</f>
        <v>19</v>
      </c>
      <c r="AC85" s="254"/>
      <c r="AD85" s="226"/>
      <c r="AE85" s="226"/>
      <c r="AF85" s="256" t="s">
        <v>664</v>
      </c>
      <c r="AG85" s="257"/>
      <c r="AH85" s="258" t="s">
        <v>658</v>
      </c>
      <c r="AI85" s="259">
        <f>S_GG4_PT1 C_VE_0401261_X</f>
        <v>15</v>
      </c>
      <c r="AJ85" s="260">
        <f>S_GG4_PT2 C_VE_0401261_X</f>
        <v>13</v>
      </c>
      <c r="AK85" s="260">
        <f>S_GG4_PT3 C_VE_0401261_X</f>
        <v>18</v>
      </c>
      <c r="AL85" s="261">
        <f>S_GG4_PT4 C_VE_0401261_X</f>
        <v>20</v>
      </c>
      <c r="AM85" s="254"/>
      <c r="AN85" s="226"/>
      <c r="AO85" s="226"/>
      <c r="AP85" s="256" t="s">
        <v>664</v>
      </c>
      <c r="AQ85" s="257"/>
      <c r="AR85" s="258" t="s">
        <v>658</v>
      </c>
      <c r="AS85" s="259">
        <f>S_GG5_PT1 C_VE_0401261_X</f>
        <v>17</v>
      </c>
      <c r="AT85" s="260">
        <f>S_GG5_PT2 C_VE_0401261_X</f>
        <v>16</v>
      </c>
      <c r="AU85" s="260">
        <f>S_GG5_PT3 C_VE_0401261_X</f>
        <v>14</v>
      </c>
      <c r="AV85" s="260">
        <f>S_GG5_PT4 C_VE_0401261_X</f>
        <v>16</v>
      </c>
      <c r="AW85" s="262">
        <f>S_GG5_PT5 C_VE_0401261_X</f>
        <v>18</v>
      </c>
      <c r="AX85" s="226"/>
    </row>
    <row r="86" spans="1:50" s="228" customFormat="1" ht="18.75" customHeight="1" x14ac:dyDescent="0.4">
      <c r="A86" s="226"/>
      <c r="B86" s="256" t="s">
        <v>665</v>
      </c>
      <c r="C86" s="257"/>
      <c r="D86" s="258" t="s">
        <v>658</v>
      </c>
      <c r="E86" s="259">
        <f>S_GG1_PT1 C_VE_0401261_Y</f>
        <v>12</v>
      </c>
      <c r="F86" s="260">
        <f>S_GG1_PT2 C_VE_0401261_Y</f>
        <v>14</v>
      </c>
      <c r="G86" s="260">
        <f>S_GG1_PT3 C_VE_0401261_Y</f>
        <v>14</v>
      </c>
      <c r="H86" s="261">
        <f>S_GG1_PT4 C_VE_0401261_Y</f>
        <v>17</v>
      </c>
      <c r="I86" s="254"/>
      <c r="J86" s="226"/>
      <c r="K86" s="226"/>
      <c r="L86" s="256" t="s">
        <v>665</v>
      </c>
      <c r="M86" s="257"/>
      <c r="N86" s="258" t="s">
        <v>658</v>
      </c>
      <c r="O86" s="259">
        <f>S_GG2_PT1 C_VE_0401261_Y</f>
        <v>14</v>
      </c>
      <c r="P86" s="260">
        <f>S_GG2_PT2 C_VE_0401261_Y</f>
        <v>13</v>
      </c>
      <c r="Q86" s="261">
        <f>S_GG2_PT3 C_VE_0401261_Y</f>
        <v>18</v>
      </c>
      <c r="R86" s="254"/>
      <c r="S86" s="254"/>
      <c r="T86" s="226"/>
      <c r="U86" s="226"/>
      <c r="V86" s="256" t="s">
        <v>665</v>
      </c>
      <c r="W86" s="257"/>
      <c r="X86" s="258" t="s">
        <v>658</v>
      </c>
      <c r="Y86" s="259">
        <f>S_GG3_PT1 C_VE_0401261_Y</f>
        <v>13</v>
      </c>
      <c r="Z86" s="260">
        <f>S_GG3_PT2 C_VE_0401261_Y</f>
        <v>13</v>
      </c>
      <c r="AA86" s="260">
        <f>S_GG3_PT3 C_VE_0401261_Y</f>
        <v>15</v>
      </c>
      <c r="AB86" s="261">
        <f>S_GG3_PT4 C_VE_0401261_Y</f>
        <v>18</v>
      </c>
      <c r="AC86" s="254"/>
      <c r="AD86" s="226"/>
      <c r="AE86" s="226"/>
      <c r="AF86" s="256" t="s">
        <v>665</v>
      </c>
      <c r="AG86" s="257"/>
      <c r="AH86" s="258" t="s">
        <v>658</v>
      </c>
      <c r="AI86" s="259">
        <f>S_GG4_PT1 C_VE_0401261_Y</f>
        <v>15</v>
      </c>
      <c r="AJ86" s="260">
        <f>S_GG4_PT2 C_VE_0401261_Y</f>
        <v>14</v>
      </c>
      <c r="AK86" s="260">
        <f>S_GG4_PT3 C_VE_0401261_Y</f>
        <v>18</v>
      </c>
      <c r="AL86" s="261">
        <f>S_GG4_PT4 C_VE_0401261_Y</f>
        <v>19</v>
      </c>
      <c r="AM86" s="254"/>
      <c r="AN86" s="226"/>
      <c r="AO86" s="226"/>
      <c r="AP86" s="256" t="s">
        <v>665</v>
      </c>
      <c r="AQ86" s="257"/>
      <c r="AR86" s="258" t="s">
        <v>658</v>
      </c>
      <c r="AS86" s="259">
        <f>S_GG5_PT1 C_VE_0401261_Y</f>
        <v>16</v>
      </c>
      <c r="AT86" s="260">
        <f>S_GG5_PT2 C_VE_0401261_Y</f>
        <v>14</v>
      </c>
      <c r="AU86" s="260">
        <f>S_GG5_PT3 C_VE_0401261_Y</f>
        <v>15</v>
      </c>
      <c r="AV86" s="260">
        <f>S_GG5_PT4 C_VE_0401261_Y</f>
        <v>17</v>
      </c>
      <c r="AW86" s="262">
        <f>S_GG5_PT5 C_VE_0401261_Y</f>
        <v>18</v>
      </c>
      <c r="AX86" s="226"/>
    </row>
    <row r="87" spans="1:50" s="228" customFormat="1" ht="18.75" customHeight="1" x14ac:dyDescent="0.4">
      <c r="A87" s="226"/>
      <c r="B87" s="256" t="s">
        <v>666</v>
      </c>
      <c r="C87" s="257"/>
      <c r="D87" s="258" t="s">
        <v>150</v>
      </c>
      <c r="E87" s="259" t="e">
        <f>S_GG1_PT1 C_G_GG</f>
        <v>#NAME?</v>
      </c>
      <c r="F87" s="260" t="e">
        <f>S_GG1_PT2 C_G_GG</f>
        <v>#NAME?</v>
      </c>
      <c r="G87" s="260" t="e">
        <f>S_GG1_PT3 C_G_GG</f>
        <v>#NAME?</v>
      </c>
      <c r="H87" s="261" t="e">
        <f>S_GG1_PT4 C_G_GG</f>
        <v>#NAME?</v>
      </c>
      <c r="I87" s="265"/>
      <c r="J87" s="226"/>
      <c r="K87" s="226"/>
      <c r="L87" s="256" t="s">
        <v>666</v>
      </c>
      <c r="M87" s="257"/>
      <c r="N87" s="258" t="s">
        <v>150</v>
      </c>
      <c r="O87" s="259" t="e">
        <f>S_GG2_PT1 C_G_GG</f>
        <v>#NAME?</v>
      </c>
      <c r="P87" s="260" t="e">
        <f>S_GG2_PT2 C_G_GG</f>
        <v>#NAME?</v>
      </c>
      <c r="Q87" s="261" t="e">
        <f>S_GG2_PT3 C_G_GG</f>
        <v>#NAME?</v>
      </c>
      <c r="R87" s="265"/>
      <c r="S87" s="265"/>
      <c r="T87" s="226"/>
      <c r="U87" s="226"/>
      <c r="V87" s="256" t="s">
        <v>666</v>
      </c>
      <c r="W87" s="257"/>
      <c r="X87" s="258" t="s">
        <v>150</v>
      </c>
      <c r="Y87" s="259" t="e">
        <f>S_GG3_PT1 C_G_GG</f>
        <v>#NAME?</v>
      </c>
      <c r="Z87" s="260" t="e">
        <f>S_GG3_PT2 C_G_GG</f>
        <v>#NAME?</v>
      </c>
      <c r="AA87" s="260" t="e">
        <f>S_GG3_PT3 C_G_GG</f>
        <v>#NAME?</v>
      </c>
      <c r="AB87" s="261" t="e">
        <f>S_GG3_PT4 C_G_GG</f>
        <v>#NAME?</v>
      </c>
      <c r="AC87" s="265"/>
      <c r="AD87" s="226"/>
      <c r="AE87" s="226"/>
      <c r="AF87" s="256" t="s">
        <v>666</v>
      </c>
      <c r="AG87" s="257"/>
      <c r="AH87" s="258" t="s">
        <v>150</v>
      </c>
      <c r="AI87" s="259" t="e">
        <f>S_GG4_PT1 C_G_GG</f>
        <v>#NAME?</v>
      </c>
      <c r="AJ87" s="260" t="e">
        <f>S_GG4_PT2 C_G_GG</f>
        <v>#NAME?</v>
      </c>
      <c r="AK87" s="260" t="e">
        <f>S_GG4_PT3 C_G_GG</f>
        <v>#NAME?</v>
      </c>
      <c r="AL87" s="261" t="e">
        <f>S_GG4_PT4 C_G_GG</f>
        <v>#NAME?</v>
      </c>
      <c r="AM87" s="265"/>
      <c r="AN87" s="226"/>
      <c r="AO87" s="226"/>
      <c r="AP87" s="256" t="s">
        <v>666</v>
      </c>
      <c r="AQ87" s="257"/>
      <c r="AR87" s="258" t="s">
        <v>150</v>
      </c>
      <c r="AS87" s="259" t="e">
        <f>S_GG5_PT1 C_G_GG</f>
        <v>#NAME?</v>
      </c>
      <c r="AT87" s="260" t="e">
        <f>S_GG5_PT2 C_G_GG</f>
        <v>#NAME?</v>
      </c>
      <c r="AU87" s="260" t="e">
        <f>S_GG5_PT3 C_G_GG</f>
        <v>#NAME?</v>
      </c>
      <c r="AV87" s="260" t="e">
        <f>S_GG5_PT4 C_G_GG</f>
        <v>#NAME?</v>
      </c>
      <c r="AW87" s="262" t="e">
        <f>S_GG5_PT5 C_G_GG</f>
        <v>#NAME?</v>
      </c>
      <c r="AX87" s="226"/>
    </row>
    <row r="88" spans="1:50" s="228" customFormat="1" ht="18.75" customHeight="1" x14ac:dyDescent="0.4">
      <c r="A88" s="226"/>
      <c r="B88" s="256" t="s">
        <v>667</v>
      </c>
      <c r="C88" s="257"/>
      <c r="D88" s="258" t="s">
        <v>150</v>
      </c>
      <c r="E88" s="259" t="e">
        <f>S_GG1_PT1 C_G_PT</f>
        <v>#NAME?</v>
      </c>
      <c r="F88" s="260" t="e">
        <f>S_GG1_PT2 C_G_PT</f>
        <v>#NAME?</v>
      </c>
      <c r="G88" s="260" t="e">
        <f>S_GG1_PT3 C_G_PT</f>
        <v>#NAME?</v>
      </c>
      <c r="H88" s="261" t="e">
        <f>S_GG1_PT4 C_G_PT</f>
        <v>#NAME?</v>
      </c>
      <c r="I88" s="265"/>
      <c r="J88" s="226"/>
      <c r="K88" s="226"/>
      <c r="L88" s="256" t="s">
        <v>667</v>
      </c>
      <c r="M88" s="257"/>
      <c r="N88" s="258" t="s">
        <v>150</v>
      </c>
      <c r="O88" s="259" t="e">
        <f>S_GG2_PT1 C_G_PT</f>
        <v>#NAME?</v>
      </c>
      <c r="P88" s="260" t="e">
        <f>S_GG2_PT2 C_G_PT</f>
        <v>#NAME?</v>
      </c>
      <c r="Q88" s="261" t="e">
        <f>S_GG2_PT3 C_G_PT</f>
        <v>#NAME?</v>
      </c>
      <c r="R88" s="265"/>
      <c r="S88" s="265"/>
      <c r="T88" s="226"/>
      <c r="U88" s="226"/>
      <c r="V88" s="256" t="s">
        <v>667</v>
      </c>
      <c r="W88" s="257"/>
      <c r="X88" s="258" t="s">
        <v>150</v>
      </c>
      <c r="Y88" s="259" t="e">
        <f>S_GG3_PT1 C_G_PT</f>
        <v>#NAME?</v>
      </c>
      <c r="Z88" s="260" t="e">
        <f>S_GG3_PT2 C_G_PT</f>
        <v>#NAME?</v>
      </c>
      <c r="AA88" s="260" t="e">
        <f>S_GG3_PT3 C_G_PT</f>
        <v>#NAME?</v>
      </c>
      <c r="AB88" s="261" t="e">
        <f>S_GG3_PT4 C_G_PT</f>
        <v>#NAME?</v>
      </c>
      <c r="AC88" s="265"/>
      <c r="AD88" s="226"/>
      <c r="AE88" s="226"/>
      <c r="AF88" s="256" t="s">
        <v>667</v>
      </c>
      <c r="AG88" s="257"/>
      <c r="AH88" s="258" t="s">
        <v>150</v>
      </c>
      <c r="AI88" s="259" t="e">
        <f>S_GG4_PT1 C_G_PT</f>
        <v>#NAME?</v>
      </c>
      <c r="AJ88" s="260" t="e">
        <f>S_GG4_PT2 C_G_PT</f>
        <v>#NAME?</v>
      </c>
      <c r="AK88" s="260" t="e">
        <f>S_GG4_PT3 C_G_PT</f>
        <v>#NAME?</v>
      </c>
      <c r="AL88" s="261" t="e">
        <f>S_GG4_PT4 C_G_PT</f>
        <v>#NAME?</v>
      </c>
      <c r="AM88" s="265"/>
      <c r="AN88" s="226"/>
      <c r="AO88" s="226"/>
      <c r="AP88" s="256" t="s">
        <v>667</v>
      </c>
      <c r="AQ88" s="257"/>
      <c r="AR88" s="258" t="s">
        <v>150</v>
      </c>
      <c r="AS88" s="259" t="e">
        <f>S_GG5_PT1 C_G_PT</f>
        <v>#NAME?</v>
      </c>
      <c r="AT88" s="260" t="e">
        <f>S_GG5_PT2 C_G_PT</f>
        <v>#NAME?</v>
      </c>
      <c r="AU88" s="260" t="e">
        <f>S_GG5_PT3 C_G_PT</f>
        <v>#NAME?</v>
      </c>
      <c r="AV88" s="260" t="e">
        <f>S_GG5_PT4 C_G_PT</f>
        <v>#NAME?</v>
      </c>
      <c r="AW88" s="262" t="e">
        <f>S_GG5_PT5 C_G_PT</f>
        <v>#NAME?</v>
      </c>
      <c r="AX88" s="226"/>
    </row>
    <row r="89" spans="1:50" s="228" customFormat="1" ht="18.75" customHeight="1" x14ac:dyDescent="0.4">
      <c r="A89" s="226"/>
      <c r="B89" s="256" t="s">
        <v>668</v>
      </c>
      <c r="C89" s="257"/>
      <c r="D89" s="258" t="s">
        <v>598</v>
      </c>
      <c r="E89" s="259">
        <f>S_GG1_PT1 C_TE_0401110_A</f>
        <v>79.199996948242202</v>
      </c>
      <c r="F89" s="260">
        <f>S_GG1_PT2 C_TE_0401110_A</f>
        <v>79.599998474121094</v>
      </c>
      <c r="G89" s="260">
        <f>S_GG1_PT3 C_TE_0401110_A</f>
        <v>80.199996948242202</v>
      </c>
      <c r="H89" s="261">
        <f>S_GG1_PT4 C_TE_0401110_A</f>
        <v>80.599998474121094</v>
      </c>
      <c r="I89" s="263"/>
      <c r="J89" s="226"/>
      <c r="K89" s="226"/>
      <c r="L89" s="256" t="s">
        <v>668</v>
      </c>
      <c r="M89" s="257"/>
      <c r="N89" s="258" t="s">
        <v>598</v>
      </c>
      <c r="O89" s="259">
        <f>S_GG2_PT1 C_TE_0401110_A</f>
        <v>82</v>
      </c>
      <c r="P89" s="260">
        <f>S_GG2_PT2 C_TE_0401110_A</f>
        <v>82</v>
      </c>
      <c r="Q89" s="261">
        <f>S_GG2_PT3 C_TE_0401110_A</f>
        <v>82</v>
      </c>
      <c r="R89" s="263"/>
      <c r="S89" s="263"/>
      <c r="T89" s="226"/>
      <c r="U89" s="226"/>
      <c r="V89" s="256" t="s">
        <v>668</v>
      </c>
      <c r="W89" s="257"/>
      <c r="X89" s="258" t="s">
        <v>598</v>
      </c>
      <c r="Y89" s="259">
        <f>S_GG3_PT1 C_TE_0401110_A</f>
        <v>82.5</v>
      </c>
      <c r="Z89" s="260">
        <f>S_GG3_PT2 C_TE_0401110_A</f>
        <v>82.699996948242202</v>
      </c>
      <c r="AA89" s="260">
        <f>S_GG3_PT3 C_TE_0401110_A</f>
        <v>82.699996948242202</v>
      </c>
      <c r="AB89" s="261">
        <f>S_GG3_PT4 C_TE_0401110_A</f>
        <v>83</v>
      </c>
      <c r="AC89" s="263"/>
      <c r="AD89" s="226"/>
      <c r="AE89" s="226"/>
      <c r="AF89" s="256" t="s">
        <v>668</v>
      </c>
      <c r="AG89" s="257"/>
      <c r="AH89" s="258" t="s">
        <v>598</v>
      </c>
      <c r="AI89" s="259">
        <f>S_GG4_PT1 C_TE_0401110_A</f>
        <v>84.199996948242202</v>
      </c>
      <c r="AJ89" s="260">
        <f>S_GG4_PT2 C_TE_0401110_A</f>
        <v>84.400001525878906</v>
      </c>
      <c r="AK89" s="260">
        <f>S_GG4_PT3 C_TE_0401110_A</f>
        <v>84.599998474121094</v>
      </c>
      <c r="AL89" s="261">
        <f>S_GG4_PT4 C_TE_0401110_A</f>
        <v>85.099998474121094</v>
      </c>
      <c r="AM89" s="263"/>
      <c r="AN89" s="226"/>
      <c r="AO89" s="226"/>
      <c r="AP89" s="256" t="s">
        <v>668</v>
      </c>
      <c r="AQ89" s="257"/>
      <c r="AR89" s="258" t="s">
        <v>598</v>
      </c>
      <c r="AS89" s="259">
        <f>S_GG5_PT1 C_TE_0401110_A</f>
        <v>85.5</v>
      </c>
      <c r="AT89" s="260">
        <f>S_GG5_PT2 C_TE_0401110_A</f>
        <v>85.5</v>
      </c>
      <c r="AU89" s="260">
        <f>S_GG5_PT3 C_TE_0401110_A</f>
        <v>85.199996948242202</v>
      </c>
      <c r="AV89" s="260">
        <f>S_GG5_PT4 C_TE_0401110_A</f>
        <v>85.199996948242202</v>
      </c>
      <c r="AW89" s="262">
        <f>S_GG5_PT5 C_TE_0401110_A</f>
        <v>85.599998474121094</v>
      </c>
      <c r="AX89" s="226"/>
    </row>
    <row r="90" spans="1:50" s="228" customFormat="1" ht="18.75" customHeight="1" x14ac:dyDescent="0.4">
      <c r="A90" s="226"/>
      <c r="B90" s="256" t="s">
        <v>669</v>
      </c>
      <c r="C90" s="257"/>
      <c r="D90" s="258" t="s">
        <v>598</v>
      </c>
      <c r="E90" s="259">
        <f>S_GG1_PT1 C_TE_0401110_B</f>
        <v>81.900001525878906</v>
      </c>
      <c r="F90" s="260">
        <f>S_GG1_PT2 C_TE_0401110_B</f>
        <v>82.300003051757798</v>
      </c>
      <c r="G90" s="260">
        <f>S_GG1_PT3 C_TE_0401110_B</f>
        <v>82.900001525878906</v>
      </c>
      <c r="H90" s="261">
        <f>S_GG1_PT4 C_TE_0401110_B</f>
        <v>83.300003051757798</v>
      </c>
      <c r="I90" s="263"/>
      <c r="J90" s="226"/>
      <c r="K90" s="226"/>
      <c r="L90" s="256" t="s">
        <v>669</v>
      </c>
      <c r="M90" s="257"/>
      <c r="N90" s="258" t="s">
        <v>598</v>
      </c>
      <c r="O90" s="259">
        <f>S_GG2_PT1 C_TE_0401110_B</f>
        <v>84.800003051757798</v>
      </c>
      <c r="P90" s="260">
        <f>S_GG2_PT2 C_TE_0401110_B</f>
        <v>84.800003051757798</v>
      </c>
      <c r="Q90" s="261">
        <f>S_GG2_PT3 C_TE_0401110_B</f>
        <v>84.900001525878906</v>
      </c>
      <c r="R90" s="263"/>
      <c r="S90" s="263"/>
      <c r="T90" s="226"/>
      <c r="U90" s="226"/>
      <c r="V90" s="256" t="s">
        <v>669</v>
      </c>
      <c r="W90" s="257"/>
      <c r="X90" s="258" t="s">
        <v>598</v>
      </c>
      <c r="Y90" s="259">
        <f>S_GG3_PT1 C_TE_0401110_B</f>
        <v>85.5</v>
      </c>
      <c r="Z90" s="260">
        <f>S_GG3_PT2 C_TE_0401110_B</f>
        <v>85.5</v>
      </c>
      <c r="AA90" s="260">
        <f>S_GG3_PT3 C_TE_0401110_B</f>
        <v>85.5</v>
      </c>
      <c r="AB90" s="261">
        <f>S_GG3_PT4 C_TE_0401110_B</f>
        <v>85.699996948242202</v>
      </c>
      <c r="AC90" s="263"/>
      <c r="AD90" s="226"/>
      <c r="AE90" s="226"/>
      <c r="AF90" s="256" t="s">
        <v>669</v>
      </c>
      <c r="AG90" s="257"/>
      <c r="AH90" s="258" t="s">
        <v>598</v>
      </c>
      <c r="AI90" s="259">
        <f>S_GG4_PT1 C_TE_0401110_B</f>
        <v>87.099998474121094</v>
      </c>
      <c r="AJ90" s="260">
        <f>S_GG4_PT2 C_TE_0401110_B</f>
        <v>87.199996948242202</v>
      </c>
      <c r="AK90" s="260">
        <f>S_GG4_PT3 C_TE_0401110_B</f>
        <v>87.5</v>
      </c>
      <c r="AL90" s="261">
        <f>S_GG4_PT4 C_TE_0401110_B</f>
        <v>88</v>
      </c>
      <c r="AM90" s="263"/>
      <c r="AN90" s="226"/>
      <c r="AO90" s="226"/>
      <c r="AP90" s="256" t="s">
        <v>669</v>
      </c>
      <c r="AQ90" s="257"/>
      <c r="AR90" s="258" t="s">
        <v>598</v>
      </c>
      <c r="AS90" s="259">
        <f>S_GG5_PT1 C_TE_0401110_B</f>
        <v>88.699996948242202</v>
      </c>
      <c r="AT90" s="260">
        <f>S_GG5_PT2 C_TE_0401110_B</f>
        <v>88.599998474121094</v>
      </c>
      <c r="AU90" s="260">
        <f>S_GG5_PT3 C_TE_0401110_B</f>
        <v>88.199996948242202</v>
      </c>
      <c r="AV90" s="260">
        <f>S_GG5_PT4 C_TE_0401110_B</f>
        <v>88.199996948242202</v>
      </c>
      <c r="AW90" s="262">
        <f>S_GG5_PT5 C_TE_0401110_B</f>
        <v>88.5</v>
      </c>
      <c r="AX90" s="226"/>
    </row>
    <row r="91" spans="1:50" s="228" customFormat="1" ht="18.75" customHeight="1" x14ac:dyDescent="0.4">
      <c r="A91" s="226"/>
      <c r="B91" s="256" t="s">
        <v>670</v>
      </c>
      <c r="C91" s="257"/>
      <c r="D91" s="258" t="s">
        <v>598</v>
      </c>
      <c r="E91" s="259">
        <f>S_GG1_PT1 C_TE_0401120_A</f>
        <v>63.599998474121101</v>
      </c>
      <c r="F91" s="260">
        <f>S_GG1_PT2 C_TE_0401120_A</f>
        <v>64.099998474121094</v>
      </c>
      <c r="G91" s="260">
        <f>S_GG1_PT3 C_TE_0401120_A</f>
        <v>65</v>
      </c>
      <c r="H91" s="261">
        <f>S_GG1_PT4 C_TE_0401120_A</f>
        <v>65.800003051757798</v>
      </c>
      <c r="I91" s="263"/>
      <c r="J91" s="226"/>
      <c r="K91" s="226"/>
      <c r="L91" s="256" t="s">
        <v>670</v>
      </c>
      <c r="M91" s="257"/>
      <c r="N91" s="258" t="s">
        <v>598</v>
      </c>
      <c r="O91" s="259">
        <f>S_GG2_PT1 C_TE_0401120_A</f>
        <v>67.5</v>
      </c>
      <c r="P91" s="260">
        <f>S_GG2_PT2 C_TE_0401120_A</f>
        <v>67.599998474121094</v>
      </c>
      <c r="Q91" s="261">
        <f>S_GG2_PT3 C_TE_0401120_A</f>
        <v>67.800003051757798</v>
      </c>
      <c r="R91" s="263"/>
      <c r="S91" s="263"/>
      <c r="T91" s="226"/>
      <c r="U91" s="226"/>
      <c r="V91" s="256" t="s">
        <v>670</v>
      </c>
      <c r="W91" s="257"/>
      <c r="X91" s="258" t="s">
        <v>598</v>
      </c>
      <c r="Y91" s="259">
        <f>S_GG3_PT1 C_TE_0401120_A</f>
        <v>68.300003051757798</v>
      </c>
      <c r="Z91" s="260">
        <f>S_GG3_PT2 C_TE_0401120_A</f>
        <v>68.400001525878906</v>
      </c>
      <c r="AA91" s="260">
        <f>S_GG3_PT3 C_TE_0401120_A</f>
        <v>68.400001525878906</v>
      </c>
      <c r="AB91" s="261">
        <f>S_GG3_PT4 C_TE_0401120_A</f>
        <v>68.800003051757798</v>
      </c>
      <c r="AC91" s="263"/>
      <c r="AD91" s="226"/>
      <c r="AE91" s="226"/>
      <c r="AF91" s="256" t="s">
        <v>670</v>
      </c>
      <c r="AG91" s="257"/>
      <c r="AH91" s="258" t="s">
        <v>598</v>
      </c>
      <c r="AI91" s="259">
        <f>S_GG4_PT1 C_TE_0401120_A</f>
        <v>70.199996948242202</v>
      </c>
      <c r="AJ91" s="260">
        <f>S_GG4_PT2 C_TE_0401120_A</f>
        <v>70.400001525878906</v>
      </c>
      <c r="AK91" s="260">
        <f>S_GG4_PT3 C_TE_0401120_A</f>
        <v>70.900001525878906</v>
      </c>
      <c r="AL91" s="261">
        <f>S_GG4_PT4 C_TE_0401120_A</f>
        <v>71.5</v>
      </c>
      <c r="AM91" s="263"/>
      <c r="AN91" s="226"/>
      <c r="AO91" s="226"/>
      <c r="AP91" s="256" t="s">
        <v>670</v>
      </c>
      <c r="AQ91" s="257"/>
      <c r="AR91" s="258" t="s">
        <v>598</v>
      </c>
      <c r="AS91" s="259">
        <f>S_GG5_PT1 C_TE_0401120_A</f>
        <v>72.099998474121094</v>
      </c>
      <c r="AT91" s="260">
        <f>S_GG5_PT2 C_TE_0401120_A</f>
        <v>72</v>
      </c>
      <c r="AU91" s="260">
        <f>S_GG5_PT3 C_TE_0401120_A</f>
        <v>71.599998474121094</v>
      </c>
      <c r="AV91" s="260">
        <f>S_GG5_PT4 C_TE_0401120_A</f>
        <v>71.5</v>
      </c>
      <c r="AW91" s="262">
        <f>S_GG5_PT5 C_TE_0401120_A</f>
        <v>72.099998474121094</v>
      </c>
      <c r="AX91" s="226"/>
    </row>
    <row r="92" spans="1:50" s="228" customFormat="1" ht="18.75" customHeight="1" x14ac:dyDescent="0.4">
      <c r="A92" s="226"/>
      <c r="B92" s="256" t="s">
        <v>671</v>
      </c>
      <c r="C92" s="257"/>
      <c r="D92" s="258" t="s">
        <v>598</v>
      </c>
      <c r="E92" s="259">
        <f>S_GG1_PT1 C_TE_0401120_B</f>
        <v>63.200000762939503</v>
      </c>
      <c r="F92" s="260">
        <f>S_GG1_PT2 C_TE_0401120_B</f>
        <v>63.700000762939503</v>
      </c>
      <c r="G92" s="260">
        <f>S_GG1_PT3 C_TE_0401120_B</f>
        <v>64.599998474121094</v>
      </c>
      <c r="H92" s="261">
        <f>S_GG1_PT4 C_TE_0401120_B</f>
        <v>65.400001525878906</v>
      </c>
      <c r="I92" s="263"/>
      <c r="J92" s="226"/>
      <c r="K92" s="226"/>
      <c r="L92" s="256" t="s">
        <v>671</v>
      </c>
      <c r="M92" s="257"/>
      <c r="N92" s="258" t="s">
        <v>598</v>
      </c>
      <c r="O92" s="259">
        <f>S_GG2_PT1 C_TE_0401120_B</f>
        <v>67.199996948242202</v>
      </c>
      <c r="P92" s="260">
        <f>S_GG2_PT2 C_TE_0401120_B</f>
        <v>67.400001525878906</v>
      </c>
      <c r="Q92" s="261">
        <f>S_GG2_PT3 C_TE_0401120_B</f>
        <v>67.599998474121094</v>
      </c>
      <c r="R92" s="263"/>
      <c r="S92" s="263"/>
      <c r="T92" s="226"/>
      <c r="U92" s="226"/>
      <c r="V92" s="256" t="s">
        <v>671</v>
      </c>
      <c r="W92" s="257"/>
      <c r="X92" s="258" t="s">
        <v>598</v>
      </c>
      <c r="Y92" s="259">
        <f>S_GG3_PT1 C_TE_0401120_B</f>
        <v>68.300003051757798</v>
      </c>
      <c r="Z92" s="260">
        <f>S_GG3_PT2 C_TE_0401120_B</f>
        <v>68.300003051757798</v>
      </c>
      <c r="AA92" s="260">
        <f>S_GG3_PT3 C_TE_0401120_B</f>
        <v>68.400001525878906</v>
      </c>
      <c r="AB92" s="261">
        <f>S_GG3_PT4 C_TE_0401120_B</f>
        <v>68.699996948242202</v>
      </c>
      <c r="AC92" s="263"/>
      <c r="AD92" s="226"/>
      <c r="AE92" s="226"/>
      <c r="AF92" s="256" t="s">
        <v>671</v>
      </c>
      <c r="AG92" s="257"/>
      <c r="AH92" s="258" t="s">
        <v>598</v>
      </c>
      <c r="AI92" s="259">
        <f>S_GG4_PT1 C_TE_0401120_B</f>
        <v>70.099998474121094</v>
      </c>
      <c r="AJ92" s="260">
        <f>S_GG4_PT2 C_TE_0401120_B</f>
        <v>70.400001525878906</v>
      </c>
      <c r="AK92" s="260">
        <f>S_GG4_PT3 C_TE_0401120_B</f>
        <v>70.800003051757798</v>
      </c>
      <c r="AL92" s="261">
        <f>S_GG4_PT4 C_TE_0401120_B</f>
        <v>71.300003051757798</v>
      </c>
      <c r="AM92" s="263"/>
      <c r="AN92" s="226"/>
      <c r="AO92" s="226"/>
      <c r="AP92" s="256" t="s">
        <v>671</v>
      </c>
      <c r="AQ92" s="257"/>
      <c r="AR92" s="258" t="s">
        <v>598</v>
      </c>
      <c r="AS92" s="259">
        <f>S_GG5_PT1 C_TE_0401120_B</f>
        <v>72.099998474121094</v>
      </c>
      <c r="AT92" s="260">
        <f>S_GG5_PT2 C_TE_0401120_B</f>
        <v>71.900001525878906</v>
      </c>
      <c r="AU92" s="260">
        <f>S_GG5_PT3 C_TE_0401120_B</f>
        <v>71.5</v>
      </c>
      <c r="AV92" s="260">
        <f>S_GG5_PT4 C_TE_0401120_B</f>
        <v>71.5</v>
      </c>
      <c r="AW92" s="262">
        <f>S_GG5_PT5 C_TE_0401120_B</f>
        <v>72.099998474121094</v>
      </c>
      <c r="AX92" s="226"/>
    </row>
    <row r="93" spans="1:50" s="228" customFormat="1" ht="18.75" customHeight="1" x14ac:dyDescent="0.4">
      <c r="A93" s="226"/>
      <c r="B93" s="256" t="s">
        <v>672</v>
      </c>
      <c r="C93" s="257"/>
      <c r="D93" s="258" t="s">
        <v>598</v>
      </c>
      <c r="E93" s="259">
        <f>S_GG1_PT1 C_TE_0401130_A</f>
        <v>61.799999237060497</v>
      </c>
      <c r="F93" s="260">
        <f>S_GG1_PT2 C_TE_0401130_A</f>
        <v>62.400001525878899</v>
      </c>
      <c r="G93" s="260">
        <f>S_GG1_PT3 C_TE_0401130_A</f>
        <v>63.400001525878899</v>
      </c>
      <c r="H93" s="261">
        <f>S_GG1_PT4 C_TE_0401130_A</f>
        <v>64.400001525878906</v>
      </c>
      <c r="I93" s="263"/>
      <c r="J93" s="226"/>
      <c r="K93" s="226"/>
      <c r="L93" s="256" t="s">
        <v>672</v>
      </c>
      <c r="M93" s="257"/>
      <c r="N93" s="258" t="s">
        <v>598</v>
      </c>
      <c r="O93" s="259">
        <f>S_GG2_PT1 C_TE_0401130_A</f>
        <v>66.599998474121094</v>
      </c>
      <c r="P93" s="260">
        <f>S_GG2_PT2 C_TE_0401130_A</f>
        <v>66.699996948242202</v>
      </c>
      <c r="Q93" s="261">
        <f>S_GG2_PT3 C_TE_0401130_A</f>
        <v>67.199996948242202</v>
      </c>
      <c r="R93" s="263"/>
      <c r="S93" s="263"/>
      <c r="T93" s="226"/>
      <c r="U93" s="226"/>
      <c r="V93" s="256" t="s">
        <v>672</v>
      </c>
      <c r="W93" s="257"/>
      <c r="X93" s="258" t="s">
        <v>598</v>
      </c>
      <c r="Y93" s="259">
        <f>S_GG3_PT1 C_TE_0401130_A</f>
        <v>68</v>
      </c>
      <c r="Z93" s="260">
        <f>S_GG3_PT2 C_TE_0401130_A</f>
        <v>68</v>
      </c>
      <c r="AA93" s="260">
        <f>S_GG3_PT3 C_TE_0401130_A</f>
        <v>68</v>
      </c>
      <c r="AB93" s="261">
        <f>S_GG3_PT4 C_TE_0401130_A</f>
        <v>68.400001525878906</v>
      </c>
      <c r="AC93" s="263"/>
      <c r="AD93" s="226"/>
      <c r="AE93" s="226"/>
      <c r="AF93" s="256" t="s">
        <v>672</v>
      </c>
      <c r="AG93" s="257"/>
      <c r="AH93" s="258" t="s">
        <v>598</v>
      </c>
      <c r="AI93" s="259">
        <f>S_GG4_PT1 C_TE_0401130_A</f>
        <v>70.599998474121094</v>
      </c>
      <c r="AJ93" s="260">
        <f>S_GG4_PT2 C_TE_0401130_A</f>
        <v>70.900001525878906</v>
      </c>
      <c r="AK93" s="260">
        <f>S_GG4_PT3 C_TE_0401130_A</f>
        <v>71.300003051757798</v>
      </c>
      <c r="AL93" s="261">
        <f>S_GG4_PT4 C_TE_0401130_A</f>
        <v>72.099998474121094</v>
      </c>
      <c r="AM93" s="263"/>
      <c r="AN93" s="226"/>
      <c r="AO93" s="226"/>
      <c r="AP93" s="256" t="s">
        <v>672</v>
      </c>
      <c r="AQ93" s="257"/>
      <c r="AR93" s="258" t="s">
        <v>598</v>
      </c>
      <c r="AS93" s="259">
        <f>S_GG5_PT1 C_TE_0401130_A</f>
        <v>73</v>
      </c>
      <c r="AT93" s="260">
        <f>S_GG5_PT2 C_TE_0401130_A</f>
        <v>72.800003051757798</v>
      </c>
      <c r="AU93" s="260">
        <f>S_GG5_PT3 C_TE_0401130_A</f>
        <v>72.400001525878906</v>
      </c>
      <c r="AV93" s="260">
        <f>S_GG5_PT4 C_TE_0401130_A</f>
        <v>72.199996948242202</v>
      </c>
      <c r="AW93" s="262">
        <f>S_GG5_PT5 C_TE_0401130_A</f>
        <v>73</v>
      </c>
      <c r="AX93" s="226"/>
    </row>
    <row r="94" spans="1:50" s="228" customFormat="1" ht="18.75" customHeight="1" x14ac:dyDescent="0.4">
      <c r="A94" s="226"/>
      <c r="B94" s="256" t="s">
        <v>673</v>
      </c>
      <c r="C94" s="257"/>
      <c r="D94" s="258" t="s">
        <v>598</v>
      </c>
      <c r="E94" s="259">
        <f>S_GG1_PT1 C_TE_0401130_B</f>
        <v>61.299999237060497</v>
      </c>
      <c r="F94" s="260">
        <f>S_GG1_PT2 C_TE_0401130_B</f>
        <v>61.799999237060497</v>
      </c>
      <c r="G94" s="260">
        <f>S_GG1_PT3 C_TE_0401130_B</f>
        <v>62.799999237060497</v>
      </c>
      <c r="H94" s="261">
        <f>S_GG1_PT4 C_TE_0401130_B</f>
        <v>63.700000762939503</v>
      </c>
      <c r="I94" s="263"/>
      <c r="J94" s="226"/>
      <c r="K94" s="226"/>
      <c r="L94" s="256" t="s">
        <v>673</v>
      </c>
      <c r="M94" s="257"/>
      <c r="N94" s="258" t="s">
        <v>598</v>
      </c>
      <c r="O94" s="259">
        <f>S_GG2_PT1 C_TE_0401130_B</f>
        <v>65.900001525878906</v>
      </c>
      <c r="P94" s="260">
        <f>S_GG2_PT2 C_TE_0401130_B</f>
        <v>66</v>
      </c>
      <c r="Q94" s="261">
        <f>S_GG2_PT3 C_TE_0401130_B</f>
        <v>66.400001525878906</v>
      </c>
      <c r="R94" s="263"/>
      <c r="S94" s="263"/>
      <c r="T94" s="226"/>
      <c r="U94" s="226"/>
      <c r="V94" s="256" t="s">
        <v>673</v>
      </c>
      <c r="W94" s="257"/>
      <c r="X94" s="258" t="s">
        <v>598</v>
      </c>
      <c r="Y94" s="259">
        <f>S_GG3_PT1 C_TE_0401130_B</f>
        <v>67.199996948242202</v>
      </c>
      <c r="Z94" s="260">
        <f>S_GG3_PT2 C_TE_0401130_B</f>
        <v>67.099998474121094</v>
      </c>
      <c r="AA94" s="260">
        <f>S_GG3_PT3 C_TE_0401130_B</f>
        <v>67.099998474121094</v>
      </c>
      <c r="AB94" s="261">
        <f>S_GG3_PT4 C_TE_0401130_B</f>
        <v>67.5</v>
      </c>
      <c r="AC94" s="263"/>
      <c r="AD94" s="226"/>
      <c r="AE94" s="226"/>
      <c r="AF94" s="256" t="s">
        <v>673</v>
      </c>
      <c r="AG94" s="257"/>
      <c r="AH94" s="258" t="s">
        <v>598</v>
      </c>
      <c r="AI94" s="259">
        <f>S_GG4_PT1 C_TE_0401130_B</f>
        <v>69.599998474121094</v>
      </c>
      <c r="AJ94" s="260">
        <f>S_GG4_PT2 C_TE_0401130_B</f>
        <v>69.800003051757798</v>
      </c>
      <c r="AK94" s="260">
        <f>S_GG4_PT3 C_TE_0401130_B</f>
        <v>70.199996948242202</v>
      </c>
      <c r="AL94" s="261">
        <f>S_GG4_PT4 C_TE_0401130_B</f>
        <v>70.900001525878906</v>
      </c>
      <c r="AM94" s="263"/>
      <c r="AN94" s="226"/>
      <c r="AO94" s="226"/>
      <c r="AP94" s="256" t="s">
        <v>673</v>
      </c>
      <c r="AQ94" s="257"/>
      <c r="AR94" s="258" t="s">
        <v>598</v>
      </c>
      <c r="AS94" s="259">
        <f>S_GG5_PT1 C_TE_0401130_B</f>
        <v>71.900001525878906</v>
      </c>
      <c r="AT94" s="260">
        <f>S_GG5_PT2 C_TE_0401130_B</f>
        <v>71.699996948242202</v>
      </c>
      <c r="AU94" s="260">
        <f>S_GG5_PT3 C_TE_0401130_B</f>
        <v>71.099998474121094</v>
      </c>
      <c r="AV94" s="260">
        <f>S_GG5_PT4 C_TE_0401130_B</f>
        <v>71.099998474121094</v>
      </c>
      <c r="AW94" s="262">
        <f>S_GG5_PT5 C_TE_0401130_B</f>
        <v>71.800003051757798</v>
      </c>
      <c r="AX94" s="226"/>
    </row>
    <row r="95" spans="1:50" s="228" customFormat="1" ht="18.75" customHeight="1" x14ac:dyDescent="0.4">
      <c r="A95" s="226"/>
      <c r="B95" s="256" t="s">
        <v>674</v>
      </c>
      <c r="C95" s="257"/>
      <c r="D95" s="258" t="s">
        <v>598</v>
      </c>
      <c r="E95" s="259">
        <f>S_GG1_PT1 C_TE_0401140_A</f>
        <v>56.299999237060497</v>
      </c>
      <c r="F95" s="260">
        <f>S_GG1_PT2 C_TE_0401140_A</f>
        <v>56.900001525878899</v>
      </c>
      <c r="G95" s="260">
        <f>S_GG1_PT3 C_TE_0401140_A</f>
        <v>57.900001525878899</v>
      </c>
      <c r="H95" s="261">
        <f>S_GG1_PT4 C_TE_0401140_A</f>
        <v>58.799999237060497</v>
      </c>
      <c r="I95" s="263"/>
      <c r="J95" s="226"/>
      <c r="K95" s="226"/>
      <c r="L95" s="256" t="s">
        <v>674</v>
      </c>
      <c r="M95" s="257"/>
      <c r="N95" s="258" t="s">
        <v>598</v>
      </c>
      <c r="O95" s="259">
        <f>S_GG2_PT1 C_TE_0401140_A</f>
        <v>60.599998474121101</v>
      </c>
      <c r="P95" s="260">
        <f>S_GG2_PT2 C_TE_0401140_A</f>
        <v>60.700000762939503</v>
      </c>
      <c r="Q95" s="261">
        <f>S_GG2_PT3 C_TE_0401140_A</f>
        <v>66.900001525878906</v>
      </c>
      <c r="R95" s="263"/>
      <c r="S95" s="263"/>
      <c r="T95" s="226"/>
      <c r="U95" s="226"/>
      <c r="V95" s="256" t="s">
        <v>674</v>
      </c>
      <c r="W95" s="257"/>
      <c r="X95" s="258" t="s">
        <v>598</v>
      </c>
      <c r="Y95" s="259">
        <f>S_GG3_PT1 C_TE_0401140_A</f>
        <v>67.199996948242202</v>
      </c>
      <c r="Z95" s="260">
        <f>S_GG3_PT2 C_TE_0401140_A</f>
        <v>67.099998474121094</v>
      </c>
      <c r="AA95" s="260">
        <f>S_GG3_PT3 C_TE_0401140_A</f>
        <v>66.900001525878906</v>
      </c>
      <c r="AB95" s="261">
        <f>S_GG3_PT4 C_TE_0401140_A</f>
        <v>67.099998474121094</v>
      </c>
      <c r="AC95" s="263"/>
      <c r="AD95" s="226"/>
      <c r="AE95" s="226"/>
      <c r="AF95" s="256" t="s">
        <v>674</v>
      </c>
      <c r="AG95" s="257"/>
      <c r="AH95" s="258" t="s">
        <v>598</v>
      </c>
      <c r="AI95" s="259">
        <f>S_GG4_PT1 C_TE_0401140_A</f>
        <v>68.199996948242202</v>
      </c>
      <c r="AJ95" s="260">
        <f>S_GG4_PT2 C_TE_0401140_A</f>
        <v>68.699996948242202</v>
      </c>
      <c r="AK95" s="260">
        <f>S_GG4_PT3 C_TE_0401140_A</f>
        <v>69.599998474121094</v>
      </c>
      <c r="AL95" s="261">
        <f>S_GG4_PT4 C_TE_0401140_A</f>
        <v>70.300003051757798</v>
      </c>
      <c r="AM95" s="263"/>
      <c r="AN95" s="226"/>
      <c r="AO95" s="226"/>
      <c r="AP95" s="256" t="s">
        <v>674</v>
      </c>
      <c r="AQ95" s="257"/>
      <c r="AR95" s="258" t="s">
        <v>598</v>
      </c>
      <c r="AS95" s="259">
        <f>S_GG5_PT1 C_TE_0401140_A</f>
        <v>70.400001525878906</v>
      </c>
      <c r="AT95" s="260">
        <f>S_GG5_PT2 C_TE_0401140_A</f>
        <v>70.300003051757798</v>
      </c>
      <c r="AU95" s="260">
        <f>S_GG5_PT3 C_TE_0401140_A</f>
        <v>70</v>
      </c>
      <c r="AV95" s="260">
        <f>S_GG5_PT4 C_TE_0401140_A</f>
        <v>69.800003051757798</v>
      </c>
      <c r="AW95" s="262">
        <f>S_GG5_PT5 C_TE_0401140_A</f>
        <v>70.400001525878906</v>
      </c>
      <c r="AX95" s="226"/>
    </row>
    <row r="96" spans="1:50" s="228" customFormat="1" ht="18.75" customHeight="1" x14ac:dyDescent="0.4">
      <c r="A96" s="226"/>
      <c r="B96" s="256" t="s">
        <v>675</v>
      </c>
      <c r="C96" s="257"/>
      <c r="D96" s="258" t="s">
        <v>598</v>
      </c>
      <c r="E96" s="259">
        <f>S_GG1_PT1 C_TE_0401140_B</f>
        <v>57.299999237060497</v>
      </c>
      <c r="F96" s="260">
        <f>S_GG1_PT2 C_TE_0401140_B</f>
        <v>57.900001525878899</v>
      </c>
      <c r="G96" s="260">
        <f>S_GG1_PT3 C_TE_0401140_B</f>
        <v>58.900001525878899</v>
      </c>
      <c r="H96" s="261">
        <f>S_GG1_PT4 C_TE_0401140_B</f>
        <v>60</v>
      </c>
      <c r="I96" s="263"/>
      <c r="J96" s="226"/>
      <c r="K96" s="226"/>
      <c r="L96" s="256" t="s">
        <v>675</v>
      </c>
      <c r="M96" s="257"/>
      <c r="N96" s="258" t="s">
        <v>598</v>
      </c>
      <c r="O96" s="259">
        <f>S_GG2_PT1 C_TE_0401140_B</f>
        <v>62.099998474121101</v>
      </c>
      <c r="P96" s="260">
        <f>S_GG2_PT2 C_TE_0401140_B</f>
        <v>62.200000762939503</v>
      </c>
      <c r="Q96" s="261">
        <f>S_GG2_PT3 C_TE_0401140_B</f>
        <v>66.800003051757798</v>
      </c>
      <c r="R96" s="263"/>
      <c r="S96" s="263"/>
      <c r="T96" s="226"/>
      <c r="U96" s="226"/>
      <c r="V96" s="256" t="s">
        <v>675</v>
      </c>
      <c r="W96" s="257"/>
      <c r="X96" s="258" t="s">
        <v>598</v>
      </c>
      <c r="Y96" s="259">
        <f>S_GG3_PT1 C_TE_0401140_B</f>
        <v>67.199996948242202</v>
      </c>
      <c r="Z96" s="260">
        <f>S_GG3_PT2 C_TE_0401140_B</f>
        <v>67</v>
      </c>
      <c r="AA96" s="260">
        <f>S_GG3_PT3 C_TE_0401140_B</f>
        <v>67</v>
      </c>
      <c r="AB96" s="261">
        <f>S_GG3_PT4 C_TE_0401140_B</f>
        <v>67.199996948242202</v>
      </c>
      <c r="AC96" s="263"/>
      <c r="AD96" s="226"/>
      <c r="AE96" s="226"/>
      <c r="AF96" s="256" t="s">
        <v>675</v>
      </c>
      <c r="AG96" s="257"/>
      <c r="AH96" s="258" t="s">
        <v>598</v>
      </c>
      <c r="AI96" s="259">
        <f>S_GG4_PT1 C_TE_0401140_B</f>
        <v>68.199996948242202</v>
      </c>
      <c r="AJ96" s="260">
        <f>S_GG4_PT2 C_TE_0401140_B</f>
        <v>68.699996948242202</v>
      </c>
      <c r="AK96" s="260">
        <f>S_GG4_PT3 C_TE_0401140_B</f>
        <v>69.599998474121094</v>
      </c>
      <c r="AL96" s="261">
        <f>S_GG4_PT4 C_TE_0401140_B</f>
        <v>70.300003051757798</v>
      </c>
      <c r="AM96" s="263"/>
      <c r="AN96" s="226"/>
      <c r="AO96" s="226"/>
      <c r="AP96" s="256" t="s">
        <v>675</v>
      </c>
      <c r="AQ96" s="257"/>
      <c r="AR96" s="258" t="s">
        <v>598</v>
      </c>
      <c r="AS96" s="259">
        <f>S_GG5_PT1 C_TE_0401140_B</f>
        <v>70.099998474121094</v>
      </c>
      <c r="AT96" s="260">
        <f>S_GG5_PT2 C_TE_0401140_B</f>
        <v>69.900001525878906</v>
      </c>
      <c r="AU96" s="260">
        <f>S_GG5_PT3 C_TE_0401140_B</f>
        <v>69.599998474121094</v>
      </c>
      <c r="AV96" s="260">
        <f>S_GG5_PT4 C_TE_0401140_B</f>
        <v>69.5</v>
      </c>
      <c r="AW96" s="262">
        <f>S_GG5_PT5 C_TE_0401140_B</f>
        <v>70.199996948242202</v>
      </c>
      <c r="AX96" s="226"/>
    </row>
    <row r="97" spans="1:50" s="228" customFormat="1" ht="18.75" customHeight="1" x14ac:dyDescent="0.4">
      <c r="A97" s="226"/>
      <c r="B97" s="256" t="s">
        <v>676</v>
      </c>
      <c r="C97" s="257"/>
      <c r="D97" s="258" t="s">
        <v>598</v>
      </c>
      <c r="E97" s="259">
        <f>S_GG1_PT1 C_TE_0401310_A</f>
        <v>50.700000762939503</v>
      </c>
      <c r="F97" s="260">
        <f>S_GG1_PT2 C_TE_0401310_A</f>
        <v>54.299999237060497</v>
      </c>
      <c r="G97" s="260">
        <f>S_GG1_PT3 C_TE_0401310_A</f>
        <v>59.599998474121101</v>
      </c>
      <c r="H97" s="261">
        <f>S_GG1_PT4 C_TE_0401310_A</f>
        <v>62.900001525878899</v>
      </c>
      <c r="I97" s="263"/>
      <c r="J97" s="226"/>
      <c r="K97" s="226"/>
      <c r="L97" s="256" t="s">
        <v>676</v>
      </c>
      <c r="M97" s="257"/>
      <c r="N97" s="258" t="s">
        <v>598</v>
      </c>
      <c r="O97" s="259">
        <f>S_GG2_PT1 C_TE_0401310_A</f>
        <v>55.799999237060497</v>
      </c>
      <c r="P97" s="260">
        <f>S_GG2_PT2 C_TE_0401310_A</f>
        <v>59.299999237060497</v>
      </c>
      <c r="Q97" s="261">
        <f>S_GG2_PT3 C_TE_0401310_A</f>
        <v>64.400001525878906</v>
      </c>
      <c r="R97" s="263"/>
      <c r="S97" s="263"/>
      <c r="T97" s="226"/>
      <c r="U97" s="226"/>
      <c r="V97" s="256" t="s">
        <v>676</v>
      </c>
      <c r="W97" s="257"/>
      <c r="X97" s="258" t="s">
        <v>598</v>
      </c>
      <c r="Y97" s="259">
        <f>S_GG3_PT1 C_TE_0401310_A</f>
        <v>54.099998474121101</v>
      </c>
      <c r="Z97" s="260">
        <f>S_GG3_PT2 C_TE_0401310_A</f>
        <v>57.299999237060497</v>
      </c>
      <c r="AA97" s="260">
        <f>S_GG3_PT3 C_TE_0401310_A</f>
        <v>61.400001525878899</v>
      </c>
      <c r="AB97" s="261">
        <f>S_GG3_PT4 C_TE_0401310_A</f>
        <v>64.5</v>
      </c>
      <c r="AC97" s="263"/>
      <c r="AD97" s="226"/>
      <c r="AE97" s="226"/>
      <c r="AF97" s="256" t="s">
        <v>676</v>
      </c>
      <c r="AG97" s="257"/>
      <c r="AH97" s="258" t="s">
        <v>598</v>
      </c>
      <c r="AI97" s="259">
        <f>S_GG4_PT1 C_TE_0401310_A</f>
        <v>57.599998474121101</v>
      </c>
      <c r="AJ97" s="260">
        <f>S_GG4_PT2 C_TE_0401310_A</f>
        <v>61.400001525878899</v>
      </c>
      <c r="AK97" s="260">
        <f>S_GG4_PT3 C_TE_0401310_A</f>
        <v>66.5</v>
      </c>
      <c r="AL97" s="261">
        <f>S_GG4_PT4 C_TE_0401310_A</f>
        <v>68.400001525878906</v>
      </c>
      <c r="AM97" s="263"/>
      <c r="AN97" s="226"/>
      <c r="AO97" s="226"/>
      <c r="AP97" s="256" t="s">
        <v>676</v>
      </c>
      <c r="AQ97" s="257"/>
      <c r="AR97" s="258" t="s">
        <v>598</v>
      </c>
      <c r="AS97" s="259">
        <f>S_GG5_PT1 C_TE_0401310_A</f>
        <v>59.099998474121101</v>
      </c>
      <c r="AT97" s="260">
        <f>S_GG5_PT2 C_TE_0401310_A</f>
        <v>60.599998474121101</v>
      </c>
      <c r="AU97" s="260">
        <f>S_GG5_PT3 C_TE_0401310_A</f>
        <v>64.300003051757798</v>
      </c>
      <c r="AV97" s="260">
        <f>S_GG5_PT4 C_TE_0401310_A</f>
        <v>66.599998474121094</v>
      </c>
      <c r="AW97" s="262">
        <f>S_GG5_PT5 C_TE_0401310_A</f>
        <v>68.300003051757798</v>
      </c>
      <c r="AX97" s="226"/>
    </row>
    <row r="98" spans="1:50" s="228" customFormat="1" ht="18.75" customHeight="1" x14ac:dyDescent="0.4">
      <c r="A98" s="226"/>
      <c r="B98" s="256" t="s">
        <v>677</v>
      </c>
      <c r="C98" s="257"/>
      <c r="D98" s="258" t="s">
        <v>598</v>
      </c>
      <c r="E98" s="259">
        <f>S_GG1_PT1 C_TE_0401310_B</f>
        <v>52.099998474121101</v>
      </c>
      <c r="F98" s="260">
        <f>S_GG1_PT2 C_TE_0401310_B</f>
        <v>56</v>
      </c>
      <c r="G98" s="260">
        <f>S_GG1_PT3 C_TE_0401310_B</f>
        <v>61.599998474121101</v>
      </c>
      <c r="H98" s="261">
        <f>S_GG1_PT4 C_TE_0401310_B</f>
        <v>65</v>
      </c>
      <c r="I98" s="263"/>
      <c r="J98" s="226"/>
      <c r="K98" s="226"/>
      <c r="L98" s="256" t="s">
        <v>677</v>
      </c>
      <c r="M98" s="257"/>
      <c r="N98" s="258" t="s">
        <v>598</v>
      </c>
      <c r="O98" s="259">
        <f>S_GG2_PT1 C_TE_0401310_B</f>
        <v>57.099998474121101</v>
      </c>
      <c r="P98" s="260">
        <f>S_GG2_PT2 C_TE_0401310_B</f>
        <v>60.900001525878899</v>
      </c>
      <c r="Q98" s="261">
        <f>S_GG2_PT3 C_TE_0401310_B</f>
        <v>66.199996948242202</v>
      </c>
      <c r="R98" s="263"/>
      <c r="S98" s="263"/>
      <c r="T98" s="226"/>
      <c r="U98" s="226"/>
      <c r="V98" s="256" t="s">
        <v>677</v>
      </c>
      <c r="W98" s="257"/>
      <c r="X98" s="258" t="s">
        <v>598</v>
      </c>
      <c r="Y98" s="259">
        <f>S_GG3_PT1 C_TE_0401310_B</f>
        <v>55.599998474121101</v>
      </c>
      <c r="Z98" s="260">
        <f>S_GG3_PT2 C_TE_0401310_B</f>
        <v>58.900001525878899</v>
      </c>
      <c r="AA98" s="260">
        <f>S_GG3_PT3 C_TE_0401310_B</f>
        <v>63.299999237060497</v>
      </c>
      <c r="AB98" s="261">
        <f>S_GG3_PT4 C_TE_0401310_B</f>
        <v>66.300003051757798</v>
      </c>
      <c r="AC98" s="263"/>
      <c r="AD98" s="226"/>
      <c r="AE98" s="226"/>
      <c r="AF98" s="256" t="s">
        <v>677</v>
      </c>
      <c r="AG98" s="257"/>
      <c r="AH98" s="258" t="s">
        <v>598</v>
      </c>
      <c r="AI98" s="259">
        <f>S_GG4_PT1 C_TE_0401310_B</f>
        <v>59</v>
      </c>
      <c r="AJ98" s="260">
        <f>S_GG4_PT2 C_TE_0401310_B</f>
        <v>63</v>
      </c>
      <c r="AK98" s="260">
        <f>S_GG4_PT3 C_TE_0401310_B</f>
        <v>68</v>
      </c>
      <c r="AL98" s="261">
        <f>S_GG4_PT4 C_TE_0401310_B</f>
        <v>69.699996948242202</v>
      </c>
      <c r="AM98" s="263"/>
      <c r="AN98" s="226"/>
      <c r="AO98" s="226"/>
      <c r="AP98" s="256" t="s">
        <v>677</v>
      </c>
      <c r="AQ98" s="257"/>
      <c r="AR98" s="258" t="s">
        <v>598</v>
      </c>
      <c r="AS98" s="259">
        <f>S_GG5_PT1 C_TE_0401310_B</f>
        <v>60.599998474121101</v>
      </c>
      <c r="AT98" s="260">
        <f>S_GG5_PT2 C_TE_0401310_B</f>
        <v>62</v>
      </c>
      <c r="AU98" s="260">
        <f>S_GG5_PT3 C_TE_0401310_B</f>
        <v>65.900001525878906</v>
      </c>
      <c r="AV98" s="260">
        <f>S_GG5_PT4 C_TE_0401310_B</f>
        <v>68.099998474121094</v>
      </c>
      <c r="AW98" s="262">
        <f>S_GG5_PT5 C_TE_0401310_B</f>
        <v>69.800003051757798</v>
      </c>
      <c r="AX98" s="226"/>
    </row>
    <row r="99" spans="1:50" s="228" customFormat="1" ht="18.75" customHeight="1" x14ac:dyDescent="0.4">
      <c r="A99" s="226"/>
      <c r="B99" s="256" t="s">
        <v>678</v>
      </c>
      <c r="C99" s="257"/>
      <c r="D99" s="258" t="s">
        <v>598</v>
      </c>
      <c r="E99" s="259">
        <f>S_GG1_PT1 C_TE_0401320_A</f>
        <v>58.700000762939503</v>
      </c>
      <c r="F99" s="260">
        <f>S_GG1_PT2 C_TE_0401320_A</f>
        <v>64.900001525878906</v>
      </c>
      <c r="G99" s="260">
        <f>S_GG1_PT3 C_TE_0401320_A</f>
        <v>73</v>
      </c>
      <c r="H99" s="261">
        <f>S_GG1_PT4 C_TE_0401320_A</f>
        <v>77</v>
      </c>
      <c r="I99" s="263"/>
      <c r="J99" s="226"/>
      <c r="K99" s="226"/>
      <c r="L99" s="256" t="s">
        <v>678</v>
      </c>
      <c r="M99" s="257"/>
      <c r="N99" s="258" t="s">
        <v>598</v>
      </c>
      <c r="O99" s="259">
        <f>S_GG2_PT1 C_TE_0401320_A</f>
        <v>64.599998474121094</v>
      </c>
      <c r="P99" s="260">
        <f>S_GG2_PT2 C_TE_0401320_A</f>
        <v>70.300003051757798</v>
      </c>
      <c r="Q99" s="261">
        <f>S_GG2_PT3 C_TE_0401320_A</f>
        <v>77.400001525878906</v>
      </c>
      <c r="R99" s="263"/>
      <c r="S99" s="263"/>
      <c r="T99" s="226"/>
      <c r="U99" s="226"/>
      <c r="V99" s="256" t="s">
        <v>678</v>
      </c>
      <c r="W99" s="257"/>
      <c r="X99" s="258" t="s">
        <v>598</v>
      </c>
      <c r="Y99" s="259">
        <f>S_GG3_PT1 C_TE_0401320_A</f>
        <v>62</v>
      </c>
      <c r="Z99" s="260">
        <f>S_GG3_PT2 C_TE_0401320_A</f>
        <v>67.599998474121094</v>
      </c>
      <c r="AA99" s="260">
        <f>S_GG3_PT3 C_TE_0401320_A</f>
        <v>73.599998474121094</v>
      </c>
      <c r="AB99" s="261">
        <f>S_GG3_PT4 C_TE_0401320_A</f>
        <v>77.099998474121094</v>
      </c>
      <c r="AC99" s="263"/>
      <c r="AD99" s="226"/>
      <c r="AE99" s="226"/>
      <c r="AF99" s="256" t="s">
        <v>678</v>
      </c>
      <c r="AG99" s="257"/>
      <c r="AH99" s="258" t="s">
        <v>598</v>
      </c>
      <c r="AI99" s="259">
        <f>S_GG4_PT1 C_TE_0401320_A</f>
        <v>66.300003051757798</v>
      </c>
      <c r="AJ99" s="260">
        <f>S_GG4_PT2 C_TE_0401320_A</f>
        <v>72</v>
      </c>
      <c r="AK99" s="260">
        <f>S_GG4_PT3 C_TE_0401320_A</f>
        <v>78</v>
      </c>
      <c r="AL99" s="261">
        <f>S_GG4_PT4 C_TE_0401320_A</f>
        <v>79.699996948242202</v>
      </c>
      <c r="AM99" s="263"/>
      <c r="AN99" s="226"/>
      <c r="AO99" s="226"/>
      <c r="AP99" s="256" t="s">
        <v>678</v>
      </c>
      <c r="AQ99" s="257"/>
      <c r="AR99" s="258" t="s">
        <v>598</v>
      </c>
      <c r="AS99" s="259">
        <f>S_GG5_PT1 C_TE_0401320_A</f>
        <v>68.099998474121094</v>
      </c>
      <c r="AT99" s="260">
        <f>S_GG5_PT2 C_TE_0401320_A</f>
        <v>70.300003051757798</v>
      </c>
      <c r="AU99" s="260">
        <f>S_GG5_PT3 C_TE_0401320_A</f>
        <v>75.599998474121094</v>
      </c>
      <c r="AV99" s="260">
        <f>S_GG5_PT4 C_TE_0401320_A</f>
        <v>77.900001525878906</v>
      </c>
      <c r="AW99" s="262">
        <f>S_GG5_PT5 C_TE_0401320_A</f>
        <v>79.5</v>
      </c>
      <c r="AX99" s="226"/>
    </row>
    <row r="100" spans="1:50" s="228" customFormat="1" ht="18.75" customHeight="1" x14ac:dyDescent="0.4">
      <c r="A100" s="226"/>
      <c r="B100" s="256" t="s">
        <v>679</v>
      </c>
      <c r="C100" s="257"/>
      <c r="D100" s="258" t="s">
        <v>598</v>
      </c>
      <c r="E100" s="259">
        <f>S_GG1_PT1 C_TE_0401320_B</f>
        <v>56.900001525878899</v>
      </c>
      <c r="F100" s="260">
        <f>S_GG1_PT2 C_TE_0401320_B</f>
        <v>62.700000762939503</v>
      </c>
      <c r="G100" s="260">
        <f>S_GG1_PT3 C_TE_0401320_B</f>
        <v>70.599998474121094</v>
      </c>
      <c r="H100" s="261">
        <f>S_GG1_PT4 C_TE_0401320_B</f>
        <v>74</v>
      </c>
      <c r="I100" s="263"/>
      <c r="J100" s="226"/>
      <c r="K100" s="226"/>
      <c r="L100" s="256" t="s">
        <v>679</v>
      </c>
      <c r="M100" s="257"/>
      <c r="N100" s="258" t="s">
        <v>598</v>
      </c>
      <c r="O100" s="259">
        <f>S_GG2_PT1 C_TE_0401320_B</f>
        <v>62.700000762939503</v>
      </c>
      <c r="P100" s="260">
        <f>S_GG2_PT2 C_TE_0401320_B</f>
        <v>67.800003051757798</v>
      </c>
      <c r="Q100" s="261">
        <f>S_GG2_PT3 C_TE_0401320_B</f>
        <v>74.599998474121094</v>
      </c>
      <c r="R100" s="263"/>
      <c r="S100" s="263"/>
      <c r="T100" s="226"/>
      <c r="U100" s="226"/>
      <c r="V100" s="256" t="s">
        <v>679</v>
      </c>
      <c r="W100" s="257"/>
      <c r="X100" s="258" t="s">
        <v>598</v>
      </c>
      <c r="Y100" s="259">
        <f>S_GG3_PT1 C_TE_0401320_B</f>
        <v>60.099998474121101</v>
      </c>
      <c r="Z100" s="260">
        <f>S_GG3_PT2 C_TE_0401320_B</f>
        <v>65.199996948242202</v>
      </c>
      <c r="AA100" s="260">
        <f>S_GG3_PT3 C_TE_0401320_B</f>
        <v>70.900001525878906</v>
      </c>
      <c r="AB100" s="261">
        <f>S_GG3_PT4 C_TE_0401320_B</f>
        <v>74.300003051757798</v>
      </c>
      <c r="AC100" s="263"/>
      <c r="AD100" s="226"/>
      <c r="AE100" s="226"/>
      <c r="AF100" s="256" t="s">
        <v>679</v>
      </c>
      <c r="AG100" s="257"/>
      <c r="AH100" s="258" t="s">
        <v>598</v>
      </c>
      <c r="AI100" s="259">
        <f>S_GG4_PT1 C_TE_0401320_B</f>
        <v>64.300003051757798</v>
      </c>
      <c r="AJ100" s="260">
        <f>S_GG4_PT2 C_TE_0401320_B</f>
        <v>69.5</v>
      </c>
      <c r="AK100" s="260">
        <f>S_GG4_PT3 C_TE_0401320_B</f>
        <v>75.5</v>
      </c>
      <c r="AL100" s="261">
        <f>S_GG4_PT4 C_TE_0401320_B</f>
        <v>77.300003051757798</v>
      </c>
      <c r="AM100" s="263"/>
      <c r="AN100" s="226"/>
      <c r="AO100" s="226"/>
      <c r="AP100" s="256" t="s">
        <v>679</v>
      </c>
      <c r="AQ100" s="257"/>
      <c r="AR100" s="258" t="s">
        <v>598</v>
      </c>
      <c r="AS100" s="259">
        <f>S_GG5_PT1 C_TE_0401320_B</f>
        <v>66</v>
      </c>
      <c r="AT100" s="260">
        <f>S_GG5_PT2 C_TE_0401320_B</f>
        <v>68</v>
      </c>
      <c r="AU100" s="260">
        <f>S_GG5_PT3 C_TE_0401320_B</f>
        <v>72.800003051757798</v>
      </c>
      <c r="AV100" s="260">
        <f>S_GG5_PT4 C_TE_0401320_B</f>
        <v>75.300003051757798</v>
      </c>
      <c r="AW100" s="262">
        <f>S_GG5_PT5 C_TE_0401320_B</f>
        <v>77.099998474121094</v>
      </c>
      <c r="AX100" s="226"/>
    </row>
    <row r="101" spans="1:50" s="228" customFormat="1" ht="18.75" customHeight="1" x14ac:dyDescent="0.4">
      <c r="A101" s="226"/>
      <c r="B101" s="256" t="s">
        <v>680</v>
      </c>
      <c r="C101" s="257"/>
      <c r="D101" s="258" t="s">
        <v>598</v>
      </c>
      <c r="E101" s="259">
        <f>S_GG1_PT1 C_TE_0401330_A</f>
        <v>49.299999237060497</v>
      </c>
      <c r="F101" s="260">
        <f>S_GG1_PT2 C_TE_0401330_A</f>
        <v>54.200000762939503</v>
      </c>
      <c r="G101" s="260">
        <f>S_GG1_PT3 C_TE_0401330_A</f>
        <v>62.099998474121101</v>
      </c>
      <c r="H101" s="261">
        <f>S_GG1_PT4 C_TE_0401330_A</f>
        <v>66.5</v>
      </c>
      <c r="I101" s="263"/>
      <c r="J101" s="226"/>
      <c r="K101" s="226"/>
      <c r="L101" s="256" t="s">
        <v>680</v>
      </c>
      <c r="M101" s="257"/>
      <c r="N101" s="258" t="s">
        <v>598</v>
      </c>
      <c r="O101" s="259">
        <f>S_GG2_PT1 C_TE_0401330_A</f>
        <v>55.299999237060497</v>
      </c>
      <c r="P101" s="260">
        <f>S_GG2_PT2 C_TE_0401330_A</f>
        <v>60.900001525878899</v>
      </c>
      <c r="Q101" s="261">
        <f>S_GG2_PT3 C_TE_0401330_A</f>
        <v>68.199996948242202</v>
      </c>
      <c r="R101" s="263"/>
      <c r="S101" s="263"/>
      <c r="T101" s="226"/>
      <c r="U101" s="226"/>
      <c r="V101" s="256" t="s">
        <v>680</v>
      </c>
      <c r="W101" s="257"/>
      <c r="X101" s="258" t="s">
        <v>598</v>
      </c>
      <c r="Y101" s="259">
        <f>S_GG3_PT1 C_TE_0401330_A</f>
        <v>53.200000762939503</v>
      </c>
      <c r="Z101" s="260">
        <f>S_GG3_PT2 C_TE_0401330_A</f>
        <v>57.799999237060497</v>
      </c>
      <c r="AA101" s="260">
        <f>S_GG3_PT3 C_TE_0401330_A</f>
        <v>64.300003051757798</v>
      </c>
      <c r="AB101" s="261">
        <f>S_GG3_PT4 C_TE_0401330_A</f>
        <v>68.5</v>
      </c>
      <c r="AC101" s="263"/>
      <c r="AD101" s="226"/>
      <c r="AE101" s="226"/>
      <c r="AF101" s="256" t="s">
        <v>680</v>
      </c>
      <c r="AG101" s="257"/>
      <c r="AH101" s="258" t="s">
        <v>598</v>
      </c>
      <c r="AI101" s="259">
        <f>S_GG4_PT1 C_TE_0401330_A</f>
        <v>57.5</v>
      </c>
      <c r="AJ101" s="260">
        <f>S_GG4_PT2 C_TE_0401330_A</f>
        <v>63.099998474121101</v>
      </c>
      <c r="AK101" s="260">
        <f>S_GG4_PT3 C_TE_0401330_A</f>
        <v>70.400001525878906</v>
      </c>
      <c r="AL101" s="261">
        <f>S_GG4_PT4 C_TE_0401330_A</f>
        <v>73.099998474121094</v>
      </c>
      <c r="AM101" s="263"/>
      <c r="AN101" s="226"/>
      <c r="AO101" s="226"/>
      <c r="AP101" s="256" t="s">
        <v>680</v>
      </c>
      <c r="AQ101" s="257"/>
      <c r="AR101" s="258" t="s">
        <v>598</v>
      </c>
      <c r="AS101" s="259">
        <f>S_GG5_PT1 C_TE_0401330_A</f>
        <v>59.099998474121101</v>
      </c>
      <c r="AT101" s="260">
        <f>S_GG5_PT2 C_TE_0401330_A</f>
        <v>61.400001525878899</v>
      </c>
      <c r="AU101" s="260">
        <f>S_GG5_PT3 C_TE_0401330_A</f>
        <v>67.199996948242202</v>
      </c>
      <c r="AV101" s="260">
        <f>S_GG5_PT4 C_TE_0401330_A</f>
        <v>70.699996948242202</v>
      </c>
      <c r="AW101" s="262">
        <f>S_GG5_PT5 C_TE_0401330_A</f>
        <v>73.300003051757798</v>
      </c>
      <c r="AX101" s="226"/>
    </row>
    <row r="102" spans="1:50" s="228" customFormat="1" ht="18.75" customHeight="1" x14ac:dyDescent="0.4">
      <c r="A102" s="226"/>
      <c r="B102" s="256" t="s">
        <v>681</v>
      </c>
      <c r="C102" s="257"/>
      <c r="D102" s="258" t="s">
        <v>598</v>
      </c>
      <c r="E102" s="259">
        <f>S_GG1_PT1 C_TE_0401330_B</f>
        <v>48.799999237060497</v>
      </c>
      <c r="F102" s="260">
        <f>S_GG1_PT2 C_TE_0401330_B</f>
        <v>53.5</v>
      </c>
      <c r="G102" s="260">
        <f>S_GG1_PT3 C_TE_0401330_B</f>
        <v>60.400001525878899</v>
      </c>
      <c r="H102" s="261">
        <f>S_GG1_PT4 C_TE_0401330_B</f>
        <v>64.300003051757798</v>
      </c>
      <c r="I102" s="263"/>
      <c r="J102" s="226"/>
      <c r="K102" s="226"/>
      <c r="L102" s="256" t="s">
        <v>681</v>
      </c>
      <c r="M102" s="257"/>
      <c r="N102" s="258" t="s">
        <v>598</v>
      </c>
      <c r="O102" s="259">
        <f>S_GG2_PT1 C_TE_0401330_B</f>
        <v>54.5</v>
      </c>
      <c r="P102" s="260">
        <f>S_GG2_PT2 C_TE_0401330_B</f>
        <v>59.400001525878899</v>
      </c>
      <c r="Q102" s="261">
        <f>S_GG2_PT3 C_TE_0401330_B</f>
        <v>66</v>
      </c>
      <c r="R102" s="263"/>
      <c r="S102" s="263"/>
      <c r="T102" s="226"/>
      <c r="U102" s="226"/>
      <c r="V102" s="256" t="s">
        <v>681</v>
      </c>
      <c r="W102" s="257"/>
      <c r="X102" s="258" t="s">
        <v>598</v>
      </c>
      <c r="Y102" s="259">
        <f>S_GG3_PT1 C_TE_0401330_B</f>
        <v>52.400001525878899</v>
      </c>
      <c r="Z102" s="260">
        <f>S_GG3_PT2 C_TE_0401330_B</f>
        <v>56.700000762939503</v>
      </c>
      <c r="AA102" s="260">
        <f>S_GG3_PT3 C_TE_0401330_B</f>
        <v>62.5</v>
      </c>
      <c r="AB102" s="261">
        <f>S_GG3_PT4 C_TE_0401330_B</f>
        <v>66.300003051757798</v>
      </c>
      <c r="AC102" s="263"/>
      <c r="AD102" s="226"/>
      <c r="AE102" s="226"/>
      <c r="AF102" s="256" t="s">
        <v>681</v>
      </c>
      <c r="AG102" s="257"/>
      <c r="AH102" s="258" t="s">
        <v>598</v>
      </c>
      <c r="AI102" s="259">
        <f>S_GG4_PT1 C_TE_0401330_B</f>
        <v>56.400001525878899</v>
      </c>
      <c r="AJ102" s="260">
        <f>S_GG4_PT2 C_TE_0401330_B</f>
        <v>61.700000762939503</v>
      </c>
      <c r="AK102" s="260">
        <f>S_GG4_PT3 C_TE_0401330_B</f>
        <v>68.400001525878906</v>
      </c>
      <c r="AL102" s="261">
        <f>S_GG4_PT4 C_TE_0401330_B</f>
        <v>70.900001525878906</v>
      </c>
      <c r="AM102" s="263"/>
      <c r="AN102" s="226"/>
      <c r="AO102" s="226"/>
      <c r="AP102" s="256" t="s">
        <v>681</v>
      </c>
      <c r="AQ102" s="257"/>
      <c r="AR102" s="258" t="s">
        <v>598</v>
      </c>
      <c r="AS102" s="259">
        <f>S_GG5_PT1 C_TE_0401330_B</f>
        <v>57.900001525878899</v>
      </c>
      <c r="AT102" s="260">
        <f>S_GG5_PT2 C_TE_0401330_B</f>
        <v>60</v>
      </c>
      <c r="AU102" s="260">
        <f>S_GG5_PT3 C_TE_0401330_B</f>
        <v>65.300003051757798</v>
      </c>
      <c r="AV102" s="260">
        <f>S_GG5_PT4 C_TE_0401330_B</f>
        <v>68.699996948242202</v>
      </c>
      <c r="AW102" s="262">
        <f>S_GG5_PT5 C_TE_0401330_B</f>
        <v>71.300003051757798</v>
      </c>
      <c r="AX102" s="226"/>
    </row>
    <row r="103" spans="1:50" s="228" customFormat="1" ht="18.75" customHeight="1" x14ac:dyDescent="0.4">
      <c r="A103" s="226"/>
      <c r="B103" s="256" t="s">
        <v>682</v>
      </c>
      <c r="C103" s="257"/>
      <c r="D103" s="258" t="s">
        <v>598</v>
      </c>
      <c r="E103" s="259">
        <f>S_GG1_PT1 C_TE_0401340_A</f>
        <v>51.700000762939503</v>
      </c>
      <c r="F103" s="260">
        <f>S_GG1_PT2 C_TE_0401340_A</f>
        <v>54.700000762939503</v>
      </c>
      <c r="G103" s="260">
        <f>S_GG1_PT3 C_TE_0401340_A</f>
        <v>58.400001525878899</v>
      </c>
      <c r="H103" s="261">
        <f>S_GG1_PT4 C_TE_0401340_A</f>
        <v>61.200000762939503</v>
      </c>
      <c r="I103" s="263"/>
      <c r="J103" s="226"/>
      <c r="K103" s="226"/>
      <c r="L103" s="256" t="s">
        <v>682</v>
      </c>
      <c r="M103" s="257"/>
      <c r="N103" s="258" t="s">
        <v>598</v>
      </c>
      <c r="O103" s="259">
        <f>S_GG2_PT1 C_TE_0401340_A</f>
        <v>57.099998474121101</v>
      </c>
      <c r="P103" s="260">
        <f>S_GG2_PT2 C_TE_0401340_A</f>
        <v>59.599998474121101</v>
      </c>
      <c r="Q103" s="261">
        <f>S_GG2_PT3 C_TE_0401340_A</f>
        <v>63</v>
      </c>
      <c r="R103" s="263"/>
      <c r="S103" s="263"/>
      <c r="T103" s="226"/>
      <c r="U103" s="226"/>
      <c r="V103" s="256" t="s">
        <v>682</v>
      </c>
      <c r="W103" s="257"/>
      <c r="X103" s="258" t="s">
        <v>598</v>
      </c>
      <c r="Y103" s="259">
        <f>S_GG3_PT1 C_TE_0401340_A</f>
        <v>57.599998474121101</v>
      </c>
      <c r="Z103" s="260">
        <f>S_GG3_PT2 C_TE_0401340_A</f>
        <v>59.599998474121101</v>
      </c>
      <c r="AA103" s="260">
        <f>S_GG3_PT3 C_TE_0401340_A</f>
        <v>61.799999237060497</v>
      </c>
      <c r="AB103" s="261">
        <f>S_GG3_PT4 C_TE_0401340_A</f>
        <v>63.799999237060497</v>
      </c>
      <c r="AC103" s="263"/>
      <c r="AD103" s="226"/>
      <c r="AE103" s="226"/>
      <c r="AF103" s="256" t="s">
        <v>682</v>
      </c>
      <c r="AG103" s="257"/>
      <c r="AH103" s="258" t="s">
        <v>598</v>
      </c>
      <c r="AI103" s="259">
        <f>S_GG4_PT1 C_TE_0401340_A</f>
        <v>61.799999237060497</v>
      </c>
      <c r="AJ103" s="260">
        <f>S_GG4_PT2 C_TE_0401340_A</f>
        <v>64.400001525878906</v>
      </c>
      <c r="AK103" s="260">
        <f>S_GG4_PT3 C_TE_0401340_A</f>
        <v>67</v>
      </c>
      <c r="AL103" s="261">
        <f>S_GG4_PT4 C_TE_0401340_A</f>
        <v>69.099998474121094</v>
      </c>
      <c r="AM103" s="263"/>
      <c r="AN103" s="226"/>
      <c r="AO103" s="226"/>
      <c r="AP103" s="256" t="s">
        <v>682</v>
      </c>
      <c r="AQ103" s="257"/>
      <c r="AR103" s="258" t="s">
        <v>598</v>
      </c>
      <c r="AS103" s="259">
        <f>S_GG5_PT1 C_TE_0401340_A</f>
        <v>64.800003051757798</v>
      </c>
      <c r="AT103" s="260">
        <f>S_GG5_PT2 C_TE_0401340_A</f>
        <v>65</v>
      </c>
      <c r="AU103" s="260">
        <f>S_GG5_PT3 C_TE_0401340_A</f>
        <v>67.800003051757798</v>
      </c>
      <c r="AV103" s="260">
        <f>S_GG5_PT4 C_TE_0401340_A</f>
        <v>68.5</v>
      </c>
      <c r="AW103" s="262">
        <f>S_GG5_PT5 C_TE_0401340_A</f>
        <v>70.5</v>
      </c>
      <c r="AX103" s="226"/>
    </row>
    <row r="104" spans="1:50" s="228" customFormat="1" ht="18.75" customHeight="1" x14ac:dyDescent="0.4">
      <c r="A104" s="226"/>
      <c r="B104" s="256" t="s">
        <v>683</v>
      </c>
      <c r="C104" s="257"/>
      <c r="D104" s="258" t="s">
        <v>598</v>
      </c>
      <c r="E104" s="259">
        <f>S_GG1_PT1 C_TE_0401340_A</f>
        <v>51.700000762939503</v>
      </c>
      <c r="F104" s="260">
        <f>S_GG1_PT2 C_TE_0401340_A</f>
        <v>54.700000762939503</v>
      </c>
      <c r="G104" s="260">
        <f>S_GG1_PT3 C_TE_0401340_A</f>
        <v>58.400001525878899</v>
      </c>
      <c r="H104" s="261">
        <f>S_GG1_PT4 C_TE_0401340_A</f>
        <v>61.200000762939503</v>
      </c>
      <c r="I104" s="263"/>
      <c r="J104" s="226"/>
      <c r="K104" s="226"/>
      <c r="L104" s="256" t="s">
        <v>683</v>
      </c>
      <c r="M104" s="257"/>
      <c r="N104" s="258" t="s">
        <v>598</v>
      </c>
      <c r="O104" s="259">
        <f>S_GG2_PT1 C_TE_0401340_A</f>
        <v>57.099998474121101</v>
      </c>
      <c r="P104" s="260">
        <f>S_GG2_PT2 C_TE_0401340_A</f>
        <v>59.599998474121101</v>
      </c>
      <c r="Q104" s="261">
        <f>S_GG2_PT3 C_TE_0401340_A</f>
        <v>63</v>
      </c>
      <c r="R104" s="263"/>
      <c r="S104" s="263"/>
      <c r="T104" s="226"/>
      <c r="U104" s="226"/>
      <c r="V104" s="256" t="s">
        <v>683</v>
      </c>
      <c r="W104" s="257"/>
      <c r="X104" s="258" t="s">
        <v>598</v>
      </c>
      <c r="Y104" s="259">
        <f>S_GG3_PT1 C_TE_0401340_A</f>
        <v>57.599998474121101</v>
      </c>
      <c r="Z104" s="260">
        <f>S_GG3_PT2 C_TE_0401340_A</f>
        <v>59.599998474121101</v>
      </c>
      <c r="AA104" s="260">
        <f>S_GG3_PT3 C_TE_0401340_A</f>
        <v>61.799999237060497</v>
      </c>
      <c r="AB104" s="261">
        <f>S_GG3_PT4 C_TE_0401340_A</f>
        <v>63.799999237060497</v>
      </c>
      <c r="AC104" s="263"/>
      <c r="AD104" s="226"/>
      <c r="AE104" s="226"/>
      <c r="AF104" s="256" t="s">
        <v>683</v>
      </c>
      <c r="AG104" s="257"/>
      <c r="AH104" s="258" t="s">
        <v>598</v>
      </c>
      <c r="AI104" s="259">
        <f>S_GG4_PT1 C_TE_0401340_A</f>
        <v>61.799999237060497</v>
      </c>
      <c r="AJ104" s="260">
        <f>S_GG4_PT2 C_TE_0401340_A</f>
        <v>64.400001525878906</v>
      </c>
      <c r="AK104" s="260">
        <f>S_GG4_PT3 C_TE_0401340_A</f>
        <v>67</v>
      </c>
      <c r="AL104" s="261">
        <f>S_GG4_PT4 C_TE_0401340_A</f>
        <v>69.099998474121094</v>
      </c>
      <c r="AM104" s="263"/>
      <c r="AN104" s="226"/>
      <c r="AO104" s="226"/>
      <c r="AP104" s="256" t="s">
        <v>683</v>
      </c>
      <c r="AQ104" s="257"/>
      <c r="AR104" s="258" t="s">
        <v>598</v>
      </c>
      <c r="AS104" s="259">
        <f>S_GG5_PT1 C_TE_0401340_A</f>
        <v>64.800003051757798</v>
      </c>
      <c r="AT104" s="260">
        <f>S_GG5_PT2 C_TE_0401340_A</f>
        <v>65</v>
      </c>
      <c r="AU104" s="260">
        <f>S_GG5_PT3 C_TE_0401340_A</f>
        <v>67.800003051757798</v>
      </c>
      <c r="AV104" s="260">
        <f>S_GG5_PT4 C_TE_0401340_A</f>
        <v>68.5</v>
      </c>
      <c r="AW104" s="262">
        <f>S_GG5_PT5 C_TE_0401340_A</f>
        <v>70.5</v>
      </c>
      <c r="AX104" s="226"/>
    </row>
    <row r="105" spans="1:50" s="228" customFormat="1" ht="18.75" customHeight="1" x14ac:dyDescent="0.4">
      <c r="A105" s="226"/>
      <c r="B105" s="256" t="s">
        <v>684</v>
      </c>
      <c r="C105" s="257"/>
      <c r="D105" s="258" t="s">
        <v>658</v>
      </c>
      <c r="E105" s="259">
        <f>S_GG1_PT1 C_VE_9001000_X</f>
        <v>26</v>
      </c>
      <c r="F105" s="260">
        <f>S_GG1_PT2 C_VE_9001000_X</f>
        <v>26</v>
      </c>
      <c r="G105" s="260">
        <f>S_GG1_PT3 C_VE_9001000_X</f>
        <v>28</v>
      </c>
      <c r="H105" s="261">
        <f>S_GG1_PT4 C_VE_9001000_X</f>
        <v>28</v>
      </c>
      <c r="I105" s="226"/>
      <c r="J105" s="226"/>
      <c r="K105" s="226"/>
      <c r="L105" s="256" t="s">
        <v>684</v>
      </c>
      <c r="M105" s="257"/>
      <c r="N105" s="258" t="s">
        <v>658</v>
      </c>
      <c r="O105" s="259">
        <f>S_GG2_PT1 C_VE_9001000_X</f>
        <v>30</v>
      </c>
      <c r="P105" s="260">
        <f>S_GG2_PT2 C_VE_9001000_X</f>
        <v>30</v>
      </c>
      <c r="Q105" s="261">
        <f>S_GG2_PT3 C_VE_9001000_X</f>
        <v>30</v>
      </c>
      <c r="R105" s="226"/>
      <c r="S105" s="226"/>
      <c r="T105" s="226"/>
      <c r="U105" s="226"/>
      <c r="V105" s="256" t="s">
        <v>684</v>
      </c>
      <c r="W105" s="257"/>
      <c r="X105" s="258" t="s">
        <v>658</v>
      </c>
      <c r="Y105" s="259">
        <f>S_GG3_PT1 C_VE_9001000_X</f>
        <v>31</v>
      </c>
      <c r="Z105" s="260">
        <f>S_GG3_PT2 C_VE_9001000_X</f>
        <v>31</v>
      </c>
      <c r="AA105" s="260">
        <f>S_GG3_PT3 C_VE_9001000_X</f>
        <v>31</v>
      </c>
      <c r="AB105" s="261">
        <f>S_GG3_PT4 C_VE_9001000_X</f>
        <v>31</v>
      </c>
      <c r="AC105" s="226"/>
      <c r="AD105" s="226"/>
      <c r="AE105" s="226"/>
      <c r="AF105" s="256" t="s">
        <v>684</v>
      </c>
      <c r="AG105" s="257"/>
      <c r="AH105" s="258" t="s">
        <v>658</v>
      </c>
      <c r="AI105" s="259">
        <f>S_GG4_PT1 C_VE_9001000_X</f>
        <v>33</v>
      </c>
      <c r="AJ105" s="260">
        <f>S_GG4_PT2 C_VE_9001000_X</f>
        <v>33</v>
      </c>
      <c r="AK105" s="260">
        <f>S_GG4_PT3 C_VE_9001000_X</f>
        <v>34</v>
      </c>
      <c r="AL105" s="261">
        <f>S_GG4_PT4 C_VE_9001000_X</f>
        <v>34</v>
      </c>
      <c r="AM105" s="226"/>
      <c r="AN105" s="226"/>
      <c r="AO105" s="226"/>
      <c r="AP105" s="256" t="s">
        <v>684</v>
      </c>
      <c r="AQ105" s="257"/>
      <c r="AR105" s="258" t="s">
        <v>658</v>
      </c>
      <c r="AS105" s="259">
        <f>S_GG5_PT1 C_VE_9001000_X</f>
        <v>35</v>
      </c>
      <c r="AT105" s="260">
        <f>S_GG5_PT2 C_VE_9001000_X</f>
        <v>35</v>
      </c>
      <c r="AU105" s="260">
        <f>S_GG5_PT3 C_VE_9001000_X</f>
        <v>35</v>
      </c>
      <c r="AV105" s="260">
        <f>S_GG5_PT4 C_VE_9001000_X</f>
        <v>35</v>
      </c>
      <c r="AW105" s="262">
        <f>S_GG5_PT5 C_VE_9001000_X</f>
        <v>35</v>
      </c>
      <c r="AX105" s="226"/>
    </row>
    <row r="106" spans="1:50" s="228" customFormat="1" ht="18.75" customHeight="1" x14ac:dyDescent="0.4">
      <c r="A106" s="226"/>
      <c r="B106" s="256" t="s">
        <v>685</v>
      </c>
      <c r="C106" s="257"/>
      <c r="D106" s="258" t="s">
        <v>658</v>
      </c>
      <c r="E106" s="259">
        <f>S_GG1_PT1 C_VE_9001000_Y</f>
        <v>22</v>
      </c>
      <c r="F106" s="260">
        <f>S_GG1_PT2 C_VE_9001000_Y</f>
        <v>22</v>
      </c>
      <c r="G106" s="260">
        <f>S_GG1_PT3 C_VE_9001000_Y</f>
        <v>23</v>
      </c>
      <c r="H106" s="261">
        <f>S_GG1_PT4 C_VE_9001000_Y</f>
        <v>23</v>
      </c>
      <c r="I106" s="226"/>
      <c r="J106" s="226"/>
      <c r="K106" s="226"/>
      <c r="L106" s="256" t="s">
        <v>685</v>
      </c>
      <c r="M106" s="257"/>
      <c r="N106" s="258" t="s">
        <v>658</v>
      </c>
      <c r="O106" s="259">
        <f>S_GG2_PT1 C_VE_9001000_Y</f>
        <v>25</v>
      </c>
      <c r="P106" s="260">
        <f>S_GG2_PT2 C_VE_9001000_Y</f>
        <v>25</v>
      </c>
      <c r="Q106" s="261">
        <f>S_GG2_PT3 C_VE_9001000_Y</f>
        <v>25</v>
      </c>
      <c r="R106" s="226"/>
      <c r="S106" s="226"/>
      <c r="T106" s="226"/>
      <c r="U106" s="226"/>
      <c r="V106" s="256" t="s">
        <v>685</v>
      </c>
      <c r="W106" s="257"/>
      <c r="X106" s="258" t="s">
        <v>658</v>
      </c>
      <c r="Y106" s="259">
        <f>S_GG3_PT1 C_VE_9001000_Y</f>
        <v>26</v>
      </c>
      <c r="Z106" s="260">
        <f>S_GG3_PT2 C_VE_9001000_Y</f>
        <v>26</v>
      </c>
      <c r="AA106" s="260">
        <f>S_GG3_PT3 C_VE_9001000_Y</f>
        <v>26</v>
      </c>
      <c r="AB106" s="261">
        <f>S_GG3_PT4 C_VE_9001000_Y</f>
        <v>26</v>
      </c>
      <c r="AC106" s="226"/>
      <c r="AD106" s="226"/>
      <c r="AE106" s="226"/>
      <c r="AF106" s="256" t="s">
        <v>685</v>
      </c>
      <c r="AG106" s="257"/>
      <c r="AH106" s="258" t="s">
        <v>658</v>
      </c>
      <c r="AI106" s="259">
        <f>S_GG4_PT1 C_VE_9001000_Y</f>
        <v>28</v>
      </c>
      <c r="AJ106" s="260">
        <f>S_GG4_PT2 C_VE_9001000_Y</f>
        <v>28</v>
      </c>
      <c r="AK106" s="260">
        <f>S_GG4_PT3 C_VE_9001000_Y</f>
        <v>28</v>
      </c>
      <c r="AL106" s="261">
        <f>S_GG4_PT4 C_VE_9001000_Y</f>
        <v>29</v>
      </c>
      <c r="AM106" s="226"/>
      <c r="AN106" s="226"/>
      <c r="AO106" s="226"/>
      <c r="AP106" s="256" t="s">
        <v>685</v>
      </c>
      <c r="AQ106" s="257"/>
      <c r="AR106" s="258" t="s">
        <v>658</v>
      </c>
      <c r="AS106" s="259">
        <f>S_GG5_PT1 C_VE_9001000_Y</f>
        <v>30</v>
      </c>
      <c r="AT106" s="260">
        <f>S_GG5_PT2 C_VE_9001000_Y</f>
        <v>30</v>
      </c>
      <c r="AU106" s="260">
        <f>S_GG5_PT3 C_VE_9001000_Y</f>
        <v>30</v>
      </c>
      <c r="AV106" s="260">
        <f>S_GG5_PT4 C_VE_9001000_Y</f>
        <v>30</v>
      </c>
      <c r="AW106" s="262">
        <f>S_GG5_PT5 C_VE_9001000_Y</f>
        <v>30</v>
      </c>
      <c r="AX106" s="226"/>
    </row>
    <row r="107" spans="1:50" s="228" customFormat="1" ht="18.75" customHeight="1" x14ac:dyDescent="0.4">
      <c r="A107" s="226"/>
      <c r="B107" s="256" t="s">
        <v>686</v>
      </c>
      <c r="C107" s="257"/>
      <c r="D107" s="258" t="s">
        <v>598</v>
      </c>
      <c r="E107" s="259">
        <f>S_GG1_PT1 C_TE_9001000</f>
        <v>2</v>
      </c>
      <c r="F107" s="260">
        <f>S_GG1_PT2 C_TE_9001000</f>
        <v>2</v>
      </c>
      <c r="G107" s="260">
        <f>S_GG1_PT3 C_TE_9001000</f>
        <v>2</v>
      </c>
      <c r="H107" s="261">
        <f>S_GG1_PT4 C_TE_9001000</f>
        <v>2</v>
      </c>
      <c r="I107" s="263"/>
      <c r="J107" s="226"/>
      <c r="K107" s="226"/>
      <c r="L107" s="256" t="s">
        <v>686</v>
      </c>
      <c r="M107" s="257"/>
      <c r="N107" s="258" t="s">
        <v>598</v>
      </c>
      <c r="O107" s="259">
        <f>S_GG2_PT1 C_TE_9001000</f>
        <v>2</v>
      </c>
      <c r="P107" s="260">
        <f>S_GG2_PT2 C_TE_9001000</f>
        <v>2</v>
      </c>
      <c r="Q107" s="261">
        <f>S_GG2_PT3 C_TE_9001000</f>
        <v>2</v>
      </c>
      <c r="R107" s="263"/>
      <c r="S107" s="263"/>
      <c r="T107" s="226"/>
      <c r="U107" s="226"/>
      <c r="V107" s="256" t="s">
        <v>686</v>
      </c>
      <c r="W107" s="257"/>
      <c r="X107" s="258" t="s">
        <v>598</v>
      </c>
      <c r="Y107" s="259">
        <f>S_GG3_PT1 C_TE_9001000</f>
        <v>2</v>
      </c>
      <c r="Z107" s="260">
        <f>S_GG3_PT2 C_TE_9001000</f>
        <v>2</v>
      </c>
      <c r="AA107" s="260">
        <f>S_GG3_PT3 C_TE_9001000</f>
        <v>2</v>
      </c>
      <c r="AB107" s="261">
        <f>S_GG3_PT4 C_TE_9001000</f>
        <v>2</v>
      </c>
      <c r="AC107" s="263"/>
      <c r="AD107" s="226"/>
      <c r="AE107" s="226"/>
      <c r="AF107" s="256" t="s">
        <v>686</v>
      </c>
      <c r="AG107" s="257"/>
      <c r="AH107" s="258" t="s">
        <v>598</v>
      </c>
      <c r="AI107" s="259">
        <f>S_GG4_PT1 C_TE_9001000</f>
        <v>2</v>
      </c>
      <c r="AJ107" s="260">
        <f>S_GG4_PT2 C_TE_9001000</f>
        <v>2</v>
      </c>
      <c r="AK107" s="260">
        <f>S_GG4_PT3 C_TE_9001000</f>
        <v>2</v>
      </c>
      <c r="AL107" s="261">
        <f>S_GG4_PT4 C_TE_9001000</f>
        <v>2</v>
      </c>
      <c r="AM107" s="263"/>
      <c r="AN107" s="226"/>
      <c r="AO107" s="226"/>
      <c r="AP107" s="256" t="s">
        <v>686</v>
      </c>
      <c r="AQ107" s="257"/>
      <c r="AR107" s="258" t="s">
        <v>598</v>
      </c>
      <c r="AS107" s="259">
        <f>S_GG5_PT1 C_TE_9001000</f>
        <v>2</v>
      </c>
      <c r="AT107" s="260">
        <f>S_GG5_PT2 C_TE_9001000</f>
        <v>2</v>
      </c>
      <c r="AU107" s="260">
        <f>S_GG5_PT3 C_TE_9001000</f>
        <v>2</v>
      </c>
      <c r="AV107" s="260">
        <f>S_GG5_PT4 C_TE_9001000</f>
        <v>2</v>
      </c>
      <c r="AW107" s="262">
        <f>S_GG5_PT5 C_TE_9001000</f>
        <v>2</v>
      </c>
      <c r="AX107" s="226"/>
    </row>
    <row r="108" spans="1:50" s="228" customFormat="1" ht="18.75" customHeight="1" x14ac:dyDescent="0.4">
      <c r="A108" s="226"/>
      <c r="B108" s="256" t="s">
        <v>687</v>
      </c>
      <c r="C108" s="257"/>
      <c r="D108" s="258" t="s">
        <v>598</v>
      </c>
      <c r="E108" s="259">
        <f>S_GG1_PT1 C_TE_9001100</f>
        <v>2</v>
      </c>
      <c r="F108" s="260">
        <f>S_GG1_PT2 C_TE_9001100</f>
        <v>2</v>
      </c>
      <c r="G108" s="260">
        <f>S_GG1_PT3 C_TE_9001100</f>
        <v>2</v>
      </c>
      <c r="H108" s="261">
        <f>S_GG1_PT4 C_TE_9001100</f>
        <v>2</v>
      </c>
      <c r="I108" s="263"/>
      <c r="J108" s="226"/>
      <c r="K108" s="226"/>
      <c r="L108" s="256" t="s">
        <v>687</v>
      </c>
      <c r="M108" s="257"/>
      <c r="N108" s="258" t="s">
        <v>598</v>
      </c>
      <c r="O108" s="259">
        <f>S_GG2_PT1 C_TE_9001100</f>
        <v>2</v>
      </c>
      <c r="P108" s="260">
        <f>S_GG2_PT2 C_TE_9001100</f>
        <v>2</v>
      </c>
      <c r="Q108" s="261">
        <f>S_GG2_PT3 C_TE_9001100</f>
        <v>2</v>
      </c>
      <c r="R108" s="263"/>
      <c r="S108" s="263"/>
      <c r="T108" s="226"/>
      <c r="U108" s="226"/>
      <c r="V108" s="256" t="s">
        <v>687</v>
      </c>
      <c r="W108" s="257"/>
      <c r="X108" s="258" t="s">
        <v>598</v>
      </c>
      <c r="Y108" s="259">
        <f>S_GG3_PT1 C_TE_9001100</f>
        <v>2</v>
      </c>
      <c r="Z108" s="260">
        <f>S_GG3_PT2 C_TE_9001100</f>
        <v>2</v>
      </c>
      <c r="AA108" s="260">
        <f>S_GG3_PT3 C_TE_9001100</f>
        <v>2</v>
      </c>
      <c r="AB108" s="261">
        <f>S_GG3_PT4 C_TE_9001100</f>
        <v>2</v>
      </c>
      <c r="AC108" s="263"/>
      <c r="AD108" s="226"/>
      <c r="AE108" s="226"/>
      <c r="AF108" s="256" t="s">
        <v>687</v>
      </c>
      <c r="AG108" s="257"/>
      <c r="AH108" s="258" t="s">
        <v>598</v>
      </c>
      <c r="AI108" s="259">
        <f>S_GG4_PT1 C_TE_9001100</f>
        <v>2</v>
      </c>
      <c r="AJ108" s="260">
        <f>S_GG4_PT2 C_TE_9001100</f>
        <v>2</v>
      </c>
      <c r="AK108" s="260">
        <f>S_GG4_PT3 C_TE_9001100</f>
        <v>2</v>
      </c>
      <c r="AL108" s="261">
        <f>S_GG4_PT4 C_TE_9001100</f>
        <v>2</v>
      </c>
      <c r="AM108" s="263"/>
      <c r="AN108" s="226"/>
      <c r="AO108" s="226"/>
      <c r="AP108" s="256" t="s">
        <v>687</v>
      </c>
      <c r="AQ108" s="257"/>
      <c r="AR108" s="258" t="s">
        <v>598</v>
      </c>
      <c r="AS108" s="259">
        <f>S_GG5_PT1 C_TE_9001100</f>
        <v>2</v>
      </c>
      <c r="AT108" s="260">
        <f>S_GG5_PT2 C_TE_9001100</f>
        <v>2</v>
      </c>
      <c r="AU108" s="260">
        <f>S_GG5_PT3 C_TE_9001100</f>
        <v>2</v>
      </c>
      <c r="AV108" s="260">
        <f>S_GG5_PT4 C_TE_9001100</f>
        <v>2</v>
      </c>
      <c r="AW108" s="262">
        <f>S_GG5_PT5 C_TE_9001100</f>
        <v>2</v>
      </c>
      <c r="AX108" s="226"/>
    </row>
    <row r="109" spans="1:50" s="228" customFormat="1" ht="18.75" customHeight="1" x14ac:dyDescent="0.4">
      <c r="A109" s="226"/>
      <c r="B109" s="256" t="s">
        <v>688</v>
      </c>
      <c r="C109" s="257"/>
      <c r="D109" s="258" t="s">
        <v>598</v>
      </c>
      <c r="E109" s="259">
        <f>S_GG1_PT1 C_T_O_LG_in</f>
        <v>41.900001525878899</v>
      </c>
      <c r="F109" s="260">
        <f>S_GG1_PT2 C_T_O_LG_in</f>
        <v>42.400001525878899</v>
      </c>
      <c r="G109" s="260">
        <f>S_GG1_PT3 C_T_O_LG_in</f>
        <v>43.799999237060497</v>
      </c>
      <c r="H109" s="261">
        <f>S_GG1_PT4 C_T_O_LG_in</f>
        <v>44.900001525878899</v>
      </c>
      <c r="I109" s="263"/>
      <c r="J109" s="226"/>
      <c r="K109" s="226"/>
      <c r="L109" s="256" t="s">
        <v>688</v>
      </c>
      <c r="M109" s="257"/>
      <c r="N109" s="258" t="s">
        <v>598</v>
      </c>
      <c r="O109" s="259">
        <f>S_GG2_PT1 C_T_O_LG_in</f>
        <v>45.700000762939503</v>
      </c>
      <c r="P109" s="260">
        <f>S_GG2_PT2 C_T_O_LG_in</f>
        <v>45.799999237060497</v>
      </c>
      <c r="Q109" s="261">
        <f>S_GG2_PT3 C_T_O_LG_in</f>
        <v>46.200000762939503</v>
      </c>
      <c r="R109" s="263"/>
      <c r="S109" s="263"/>
      <c r="T109" s="226"/>
      <c r="U109" s="226"/>
      <c r="V109" s="256" t="s">
        <v>688</v>
      </c>
      <c r="W109" s="257"/>
      <c r="X109" s="258" t="s">
        <v>598</v>
      </c>
      <c r="Y109" s="259">
        <f>S_GG3_PT1 C_T_O_LG_in</f>
        <v>45.599998474121101</v>
      </c>
      <c r="Z109" s="260">
        <f>S_GG3_PT2 C_T_O_LG_in</f>
        <v>45.599998474121101</v>
      </c>
      <c r="AA109" s="260">
        <f>S_GG3_PT3 C_T_O_LG_in</f>
        <v>45.599998474121101</v>
      </c>
      <c r="AB109" s="261">
        <f>S_GG3_PT4 C_T_O_LG_in</f>
        <v>46.299999237060497</v>
      </c>
      <c r="AC109" s="263"/>
      <c r="AD109" s="226"/>
      <c r="AE109" s="226"/>
      <c r="AF109" s="256" t="s">
        <v>688</v>
      </c>
      <c r="AG109" s="257"/>
      <c r="AH109" s="258" t="s">
        <v>598</v>
      </c>
      <c r="AI109" s="259">
        <f>S_GG4_PT1 C_T_O_LG_in</f>
        <v>47.799999237060497</v>
      </c>
      <c r="AJ109" s="260">
        <f>S_GG4_PT2 C_T_O_LG_in</f>
        <v>48.200000762939503</v>
      </c>
      <c r="AK109" s="260">
        <f>S_GG4_PT3 C_T_O_LG_in</f>
        <v>48.900001525878899</v>
      </c>
      <c r="AL109" s="261">
        <f>S_GG4_PT4 C_T_O_LG_in</f>
        <v>49.700000762939503</v>
      </c>
      <c r="AM109" s="263"/>
      <c r="AN109" s="226"/>
      <c r="AO109" s="226"/>
      <c r="AP109" s="256" t="s">
        <v>688</v>
      </c>
      <c r="AQ109" s="257"/>
      <c r="AR109" s="258" t="s">
        <v>598</v>
      </c>
      <c r="AS109" s="259">
        <f>S_GG5_PT1 C_T_O_LG_in</f>
        <v>49.599998474121101</v>
      </c>
      <c r="AT109" s="260">
        <f>S_GG5_PT2 C_T_O_LG_in</f>
        <v>49.299999237060497</v>
      </c>
      <c r="AU109" s="260">
        <f>S_GG5_PT3 C_T_O_LG_in</f>
        <v>48.599998474121101</v>
      </c>
      <c r="AV109" s="260">
        <f>S_GG5_PT4 C_T_O_LG_in</f>
        <v>48.700000762939503</v>
      </c>
      <c r="AW109" s="262">
        <f>S_GG5_PT5 C_T_O_LG_in</f>
        <v>49.700000762939503</v>
      </c>
      <c r="AX109" s="226"/>
    </row>
    <row r="110" spans="1:50" s="228" customFormat="1" ht="18.75" customHeight="1" x14ac:dyDescent="0.4">
      <c r="A110" s="226"/>
      <c r="B110" s="256" t="s">
        <v>689</v>
      </c>
      <c r="C110" s="257"/>
      <c r="D110" s="258" t="s">
        <v>598</v>
      </c>
      <c r="E110" s="259">
        <f>S_GG1_PT1 C_T_O_LG_out</f>
        <v>46.900001525878899</v>
      </c>
      <c r="F110" s="260">
        <f>S_GG1_PT2 C_T_O_LG_out</f>
        <v>50.099998474121101</v>
      </c>
      <c r="G110" s="260">
        <f>S_GG1_PT3 C_T_O_LG_out</f>
        <v>55.5</v>
      </c>
      <c r="H110" s="261">
        <f>S_GG1_PT4 C_T_O_LG_out</f>
        <v>58.5</v>
      </c>
      <c r="I110" s="263"/>
      <c r="J110" s="226"/>
      <c r="K110" s="226"/>
      <c r="L110" s="256" t="s">
        <v>689</v>
      </c>
      <c r="M110" s="257"/>
      <c r="N110" s="258" t="s">
        <v>598</v>
      </c>
      <c r="O110" s="259">
        <f>S_GG2_PT1 C_T_O_LG_out</f>
        <v>52.700000762939503</v>
      </c>
      <c r="P110" s="260">
        <f>S_GG2_PT2 C_T_O_LG_out</f>
        <v>56</v>
      </c>
      <c r="Q110" s="261">
        <f>S_GG2_PT3 C_T_O_LG_out</f>
        <v>60.799999237060497</v>
      </c>
      <c r="R110" s="263"/>
      <c r="S110" s="263"/>
      <c r="T110" s="226"/>
      <c r="U110" s="226"/>
      <c r="V110" s="256" t="s">
        <v>689</v>
      </c>
      <c r="W110" s="257"/>
      <c r="X110" s="258" t="s">
        <v>598</v>
      </c>
      <c r="Y110" s="259">
        <f>S_GG3_PT1 C_T_O_LG_out</f>
        <v>51.5</v>
      </c>
      <c r="Z110" s="260">
        <f>S_GG3_PT2 C_T_O_LG_out</f>
        <v>54.5</v>
      </c>
      <c r="AA110" s="260">
        <f>S_GG3_PT3 C_T_O_LG_out</f>
        <v>58.599998474121101</v>
      </c>
      <c r="AB110" s="261">
        <f>S_GG3_PT4 C_T_O_LG_out</f>
        <v>61.5</v>
      </c>
      <c r="AC110" s="263"/>
      <c r="AD110" s="226"/>
      <c r="AE110" s="226"/>
      <c r="AF110" s="256" t="s">
        <v>689</v>
      </c>
      <c r="AG110" s="257"/>
      <c r="AH110" s="258" t="s">
        <v>598</v>
      </c>
      <c r="AI110" s="259">
        <f>S_GG4_PT1 C_T_O_LG_out</f>
        <v>55.400001525878899</v>
      </c>
      <c r="AJ110" s="260">
        <f>S_GG4_PT2 C_T_O_LG_out</f>
        <v>59.099998474121101</v>
      </c>
      <c r="AK110" s="260">
        <f>S_GG4_PT3 C_T_O_LG_out</f>
        <v>64.099998474121094</v>
      </c>
      <c r="AL110" s="261">
        <f>S_GG4_PT4 C_T_O_LG_out</f>
        <v>66.300003051757798</v>
      </c>
      <c r="AM110" s="263"/>
      <c r="AN110" s="226"/>
      <c r="AO110" s="226"/>
      <c r="AP110" s="256" t="s">
        <v>689</v>
      </c>
      <c r="AQ110" s="257"/>
      <c r="AR110" s="258" t="s">
        <v>598</v>
      </c>
      <c r="AS110" s="259">
        <f>S_GG5_PT1 C_T_O_LG_out</f>
        <v>57.400001525878899</v>
      </c>
      <c r="AT110" s="260">
        <f>S_GG5_PT2 C_T_O_LG_out</f>
        <v>58.700000762939503</v>
      </c>
      <c r="AU110" s="260">
        <f>S_GG5_PT3 C_T_O_LG_out</f>
        <v>62.200000762939503</v>
      </c>
      <c r="AV110" s="260">
        <f>S_GG5_PT4 C_T_O_LG_out</f>
        <v>64.699996948242202</v>
      </c>
      <c r="AW110" s="262">
        <f>S_GG5_PT5 C_T_O_LG_out</f>
        <v>67</v>
      </c>
      <c r="AX110" s="226"/>
    </row>
    <row r="111" spans="1:50" s="228" customFormat="1" ht="18.75" customHeight="1" x14ac:dyDescent="0.4">
      <c r="A111" s="226"/>
      <c r="B111" s="256" t="s">
        <v>690</v>
      </c>
      <c r="C111" s="257"/>
      <c r="D111" s="258" t="s">
        <v>288</v>
      </c>
      <c r="E111" s="259">
        <f>S_GG1_PT1 C_F_O_LG</f>
        <v>287.39999389648398</v>
      </c>
      <c r="F111" s="260">
        <f>S_GG1_PT2 C_F_O_LG</f>
        <v>294.39999389648398</v>
      </c>
      <c r="G111" s="260">
        <f>S_GG1_PT3 C_F_O_LG</f>
        <v>300.29998779296898</v>
      </c>
      <c r="H111" s="261">
        <f>S_GG1_PT4 C_F_O_LG</f>
        <v>303.70001220703102</v>
      </c>
      <c r="I111" s="264"/>
      <c r="J111" s="226"/>
      <c r="K111" s="226"/>
      <c r="L111" s="256" t="s">
        <v>690</v>
      </c>
      <c r="M111" s="257"/>
      <c r="N111" s="258" t="s">
        <v>288</v>
      </c>
      <c r="O111" s="259">
        <f>S_GG2_PT1 C_F_O_LG</f>
        <v>293.20001220703102</v>
      </c>
      <c r="P111" s="260">
        <f>S_GG2_PT2 C_F_O_LG</f>
        <v>298.60000610351602</v>
      </c>
      <c r="Q111" s="261">
        <f>S_GG2_PT3 C_F_O_LG</f>
        <v>303.39999389648398</v>
      </c>
      <c r="R111" s="264"/>
      <c r="S111" s="264"/>
      <c r="T111" s="226"/>
      <c r="U111" s="226"/>
      <c r="V111" s="256" t="s">
        <v>690</v>
      </c>
      <c r="W111" s="257"/>
      <c r="X111" s="258" t="s">
        <v>288</v>
      </c>
      <c r="Y111" s="259">
        <f>S_GG3_PT1 C_F_O_LG</f>
        <v>290.60000610351602</v>
      </c>
      <c r="Z111" s="260">
        <f>S_GG3_PT2 C_F_O_LG</f>
        <v>295.79998779296898</v>
      </c>
      <c r="AA111" s="260">
        <f>S_GG3_PT3 C_F_O_LG</f>
        <v>300.70001220703102</v>
      </c>
      <c r="AB111" s="261">
        <f>S_GG3_PT4 C_F_O_LG</f>
        <v>303.20001220703102</v>
      </c>
      <c r="AC111" s="264"/>
      <c r="AD111" s="226"/>
      <c r="AE111" s="226"/>
      <c r="AF111" s="256" t="s">
        <v>690</v>
      </c>
      <c r="AG111" s="257"/>
      <c r="AH111" s="258" t="s">
        <v>288</v>
      </c>
      <c r="AI111" s="259">
        <f>S_GG4_PT1 C_F_O_LG</f>
        <v>294.20001220703102</v>
      </c>
      <c r="AJ111" s="260">
        <f>S_GG4_PT2 C_F_O_LG</f>
        <v>299.39999389648398</v>
      </c>
      <c r="AK111" s="260">
        <f>S_GG4_PT3 C_F_O_LG</f>
        <v>303.70001220703102</v>
      </c>
      <c r="AL111" s="261">
        <f>S_GG4_PT4 C_F_O_LG</f>
        <v>304.29998779296898</v>
      </c>
      <c r="AM111" s="264"/>
      <c r="AN111" s="226"/>
      <c r="AO111" s="226"/>
      <c r="AP111" s="256" t="s">
        <v>690</v>
      </c>
      <c r="AQ111" s="257"/>
      <c r="AR111" s="258" t="s">
        <v>288</v>
      </c>
      <c r="AS111" s="259">
        <f>S_GG5_PT1 C_F_O_LG</f>
        <v>294.79998779296898</v>
      </c>
      <c r="AT111" s="260">
        <f>S_GG5_PT2 C_F_O_LG</f>
        <v>297.20001220703102</v>
      </c>
      <c r="AU111" s="260">
        <f>S_GG5_PT3 C_F_O_LG</f>
        <v>300.60000610351602</v>
      </c>
      <c r="AV111" s="260">
        <f>S_GG5_PT4 C_F_O_LG</f>
        <v>302.5</v>
      </c>
      <c r="AW111" s="262">
        <f>S_GG5_PT5 C_F_O_LG</f>
        <v>303.29998779296898</v>
      </c>
      <c r="AX111" s="226"/>
    </row>
    <row r="112" spans="1:50" s="228" customFormat="1" ht="18.75" customHeight="1" x14ac:dyDescent="0.4">
      <c r="A112" s="226"/>
      <c r="B112" s="256" t="s">
        <v>691</v>
      </c>
      <c r="C112" s="257"/>
      <c r="D112" s="258" t="s">
        <v>654</v>
      </c>
      <c r="E112" s="259">
        <f>S_GG1_PT1 C_P_O_LG</f>
        <v>0</v>
      </c>
      <c r="F112" s="260">
        <f>S_GG1_PT2 C_P_O_LG</f>
        <v>0</v>
      </c>
      <c r="G112" s="260">
        <f>S_GG1_PT3 C_P_O_LG</f>
        <v>0</v>
      </c>
      <c r="H112" s="261">
        <f>S_GG1_PT4 C_P_O_LG</f>
        <v>0</v>
      </c>
      <c r="I112" s="264"/>
      <c r="J112" s="226"/>
      <c r="K112" s="226"/>
      <c r="L112" s="256" t="s">
        <v>691</v>
      </c>
      <c r="M112" s="257"/>
      <c r="N112" s="258" t="s">
        <v>654</v>
      </c>
      <c r="O112" s="259">
        <f>S_GG2_PT1 C_P_O_LG</f>
        <v>0</v>
      </c>
      <c r="P112" s="260">
        <f>S_GG2_PT2 C_P_O_LG</f>
        <v>0</v>
      </c>
      <c r="Q112" s="261">
        <f>S_GG2_PT3 C_P_O_LG</f>
        <v>0</v>
      </c>
      <c r="R112" s="264"/>
      <c r="S112" s="264"/>
      <c r="T112" s="226"/>
      <c r="U112" s="226"/>
      <c r="V112" s="256" t="s">
        <v>691</v>
      </c>
      <c r="W112" s="257"/>
      <c r="X112" s="258" t="s">
        <v>654</v>
      </c>
      <c r="Y112" s="259">
        <f>S_GG3_PT1 C_P_O_LG</f>
        <v>0</v>
      </c>
      <c r="Z112" s="260">
        <f>S_GG3_PT2 C_P_O_LG</f>
        <v>0</v>
      </c>
      <c r="AA112" s="260">
        <f>S_GG3_PT3 C_P_O_LG</f>
        <v>0</v>
      </c>
      <c r="AB112" s="261">
        <f>S_GG3_PT4 C_P_O_LG</f>
        <v>0</v>
      </c>
      <c r="AC112" s="264"/>
      <c r="AD112" s="226"/>
      <c r="AE112" s="226"/>
      <c r="AF112" s="256" t="s">
        <v>691</v>
      </c>
      <c r="AG112" s="257"/>
      <c r="AH112" s="258" t="s">
        <v>654</v>
      </c>
      <c r="AI112" s="259">
        <f>S_GG4_PT1 C_P_O_LG</f>
        <v>0</v>
      </c>
      <c r="AJ112" s="260">
        <f>S_GG4_PT2 C_P_O_LG</f>
        <v>0</v>
      </c>
      <c r="AK112" s="260">
        <f>S_GG4_PT3 C_P_O_LG</f>
        <v>0</v>
      </c>
      <c r="AL112" s="261">
        <f>S_GG4_PT4 C_P_O_LG</f>
        <v>0</v>
      </c>
      <c r="AM112" s="264"/>
      <c r="AN112" s="226"/>
      <c r="AO112" s="226"/>
      <c r="AP112" s="256" t="s">
        <v>691</v>
      </c>
      <c r="AQ112" s="257"/>
      <c r="AR112" s="258" t="s">
        <v>654</v>
      </c>
      <c r="AS112" s="259">
        <f>S_GG5_PT1 C_P_O_LG</f>
        <v>0</v>
      </c>
      <c r="AT112" s="260">
        <f>S_GG5_PT2 C_P_O_LG</f>
        <v>0</v>
      </c>
      <c r="AU112" s="260">
        <f>S_GG5_PT3 C_P_O_LG</f>
        <v>0</v>
      </c>
      <c r="AV112" s="260">
        <f>S_GG5_PT4 C_P_O_LG</f>
        <v>0</v>
      </c>
      <c r="AW112" s="262">
        <f>S_GG5_PT5 C_P_O_LG</f>
        <v>0</v>
      </c>
      <c r="AX112" s="226"/>
    </row>
    <row r="113" spans="1:50" s="228" customFormat="1" ht="18.75" customHeight="1" x14ac:dyDescent="0.4">
      <c r="A113" s="226"/>
      <c r="B113" s="256" t="s">
        <v>692</v>
      </c>
      <c r="C113" s="257"/>
      <c r="D113" s="258" t="s">
        <v>795</v>
      </c>
      <c r="E113" s="259">
        <f>S_GG1_PT1 C_E_CO</f>
        <v>0</v>
      </c>
      <c r="F113" s="260">
        <f>S_GG1_PT2 C_E_CO</f>
        <v>0</v>
      </c>
      <c r="G113" s="260">
        <f>S_GG1_PT3 C_E_CO</f>
        <v>0</v>
      </c>
      <c r="H113" s="261">
        <f>S_GG1_PT4 C_E_CO</f>
        <v>0</v>
      </c>
      <c r="I113" s="264"/>
      <c r="J113" s="226"/>
      <c r="K113" s="226"/>
      <c r="L113" s="256" t="s">
        <v>692</v>
      </c>
      <c r="M113" s="257"/>
      <c r="N113" s="258" t="s">
        <v>795</v>
      </c>
      <c r="O113" s="259">
        <f>S_GG2_PT1 C_E_CO</f>
        <v>0</v>
      </c>
      <c r="P113" s="260">
        <f>S_GG2_PT2 C_E_CO</f>
        <v>0</v>
      </c>
      <c r="Q113" s="261">
        <f>S_GG2_PT3 C_E_CO</f>
        <v>0</v>
      </c>
      <c r="R113" s="264"/>
      <c r="S113" s="264"/>
      <c r="T113" s="226"/>
      <c r="U113" s="226"/>
      <c r="V113" s="256" t="s">
        <v>692</v>
      </c>
      <c r="W113" s="257"/>
      <c r="X113" s="258" t="s">
        <v>795</v>
      </c>
      <c r="Y113" s="259">
        <f>S_GG3_PT1 C_E_CO</f>
        <v>0</v>
      </c>
      <c r="Z113" s="260">
        <f>S_GG3_PT2 C_E_CO</f>
        <v>0</v>
      </c>
      <c r="AA113" s="260">
        <f>S_GG3_PT3 C_E_CO</f>
        <v>0</v>
      </c>
      <c r="AB113" s="261">
        <f>S_GG3_PT4 C_E_CO</f>
        <v>0</v>
      </c>
      <c r="AC113" s="264"/>
      <c r="AD113" s="226"/>
      <c r="AE113" s="226"/>
      <c r="AF113" s="256" t="s">
        <v>692</v>
      </c>
      <c r="AG113" s="257"/>
      <c r="AH113" s="258" t="s">
        <v>795</v>
      </c>
      <c r="AI113" s="259">
        <f>S_GG4_PT1 C_E_CO</f>
        <v>0</v>
      </c>
      <c r="AJ113" s="260">
        <f>S_GG4_PT2 C_E_CO</f>
        <v>0</v>
      </c>
      <c r="AK113" s="260">
        <f>S_GG4_PT3 C_E_CO</f>
        <v>0</v>
      </c>
      <c r="AL113" s="261">
        <f>S_GG4_PT4 C_E_CO</f>
        <v>0</v>
      </c>
      <c r="AM113" s="264"/>
      <c r="AN113" s="226"/>
      <c r="AO113" s="226"/>
      <c r="AP113" s="256" t="s">
        <v>692</v>
      </c>
      <c r="AQ113" s="257"/>
      <c r="AR113" s="258" t="s">
        <v>795</v>
      </c>
      <c r="AS113" s="259">
        <f>S_GG5_PT1 C_E_CO</f>
        <v>0</v>
      </c>
      <c r="AT113" s="260">
        <f>S_GG5_PT2 C_E_CO</f>
        <v>0</v>
      </c>
      <c r="AU113" s="260">
        <f>S_GG5_PT3 C_E_CO</f>
        <v>0</v>
      </c>
      <c r="AV113" s="260">
        <f>S_GG5_PT4 C_E_CO</f>
        <v>0</v>
      </c>
      <c r="AW113" s="262">
        <f>S_GG5_PT5 C_E_CO</f>
        <v>0</v>
      </c>
      <c r="AX113" s="226"/>
    </row>
    <row r="114" spans="1:50" s="228" customFormat="1" ht="18.75" customHeight="1" x14ac:dyDescent="0.4">
      <c r="A114" s="226"/>
      <c r="B114" s="256" t="s">
        <v>693</v>
      </c>
      <c r="C114" s="257"/>
      <c r="D114" s="258" t="s">
        <v>104</v>
      </c>
      <c r="E114" s="259">
        <f>S_GG1_PT1 C_EGA_O2</f>
        <v>16</v>
      </c>
      <c r="F114" s="260">
        <f>S_GG1_PT2 C_EGA_O2</f>
        <v>16</v>
      </c>
      <c r="G114" s="260">
        <f>S_GG1_PT3 C_EGA_O2</f>
        <v>16</v>
      </c>
      <c r="H114" s="261">
        <f>S_GG1_PT4 C_EGA_O2</f>
        <v>16</v>
      </c>
      <c r="I114" s="264"/>
      <c r="J114" s="226"/>
      <c r="K114" s="226"/>
      <c r="L114" s="256" t="s">
        <v>693</v>
      </c>
      <c r="M114" s="257"/>
      <c r="N114" s="258" t="s">
        <v>104</v>
      </c>
      <c r="O114" s="259">
        <f>S_GG2_PT1 C_EGA_O2</f>
        <v>16</v>
      </c>
      <c r="P114" s="260">
        <f>S_GG2_PT2 C_EGA_O2</f>
        <v>16</v>
      </c>
      <c r="Q114" s="261">
        <f>S_GG2_PT3 C_EGA_O2</f>
        <v>16</v>
      </c>
      <c r="R114" s="264"/>
      <c r="S114" s="264"/>
      <c r="T114" s="226"/>
      <c r="U114" s="226"/>
      <c r="V114" s="256" t="s">
        <v>693</v>
      </c>
      <c r="W114" s="257"/>
      <c r="X114" s="258" t="s">
        <v>104</v>
      </c>
      <c r="Y114" s="259">
        <f>S_GG3_PT1 C_EGA_O2</f>
        <v>16</v>
      </c>
      <c r="Z114" s="260">
        <f>S_GG3_PT2 C_EGA_O2</f>
        <v>16</v>
      </c>
      <c r="AA114" s="260">
        <f>S_GG3_PT3 C_EGA_O2</f>
        <v>16</v>
      </c>
      <c r="AB114" s="261">
        <f>S_GG3_PT4 C_EGA_O2</f>
        <v>16</v>
      </c>
      <c r="AC114" s="264"/>
      <c r="AD114" s="226"/>
      <c r="AE114" s="226"/>
      <c r="AF114" s="256" t="s">
        <v>693</v>
      </c>
      <c r="AG114" s="257"/>
      <c r="AH114" s="258" t="s">
        <v>104</v>
      </c>
      <c r="AI114" s="259">
        <f>S_GG4_PT1 C_EGA_O2</f>
        <v>16</v>
      </c>
      <c r="AJ114" s="260">
        <f>S_GG4_PT2 C_EGA_O2</f>
        <v>16</v>
      </c>
      <c r="AK114" s="260">
        <f>S_GG4_PT3 C_EGA_O2</f>
        <v>16</v>
      </c>
      <c r="AL114" s="261">
        <f>S_GG4_PT4 C_EGA_O2</f>
        <v>16</v>
      </c>
      <c r="AM114" s="264"/>
      <c r="AN114" s="226"/>
      <c r="AO114" s="226"/>
      <c r="AP114" s="256" t="s">
        <v>693</v>
      </c>
      <c r="AQ114" s="257"/>
      <c r="AR114" s="258" t="s">
        <v>104</v>
      </c>
      <c r="AS114" s="259">
        <f>S_GG5_PT1 C_EGA_O2</f>
        <v>16</v>
      </c>
      <c r="AT114" s="260">
        <f>S_GG5_PT2 C_EGA_O2</f>
        <v>16</v>
      </c>
      <c r="AU114" s="260">
        <f>S_GG5_PT3 C_EGA_O2</f>
        <v>16</v>
      </c>
      <c r="AV114" s="260">
        <f>S_GG5_PT4 C_EGA_O2</f>
        <v>16</v>
      </c>
      <c r="AW114" s="262">
        <f>S_GG5_PT5 C_EGA_O2</f>
        <v>16</v>
      </c>
      <c r="AX114" s="226"/>
    </row>
    <row r="115" spans="1:50" s="228" customFormat="1" ht="18.75" customHeight="1" thickBot="1" x14ac:dyDescent="0.45">
      <c r="A115" s="226"/>
      <c r="B115" s="266" t="s">
        <v>694</v>
      </c>
      <c r="C115" s="267"/>
      <c r="D115" s="268" t="s">
        <v>795</v>
      </c>
      <c r="E115" s="269">
        <f>S_GG1_PT1 C_E_NOx</f>
        <v>0</v>
      </c>
      <c r="F115" s="270">
        <f>S_GG1_PT2 C_E_NOx</f>
        <v>0</v>
      </c>
      <c r="G115" s="270">
        <f>S_GG1_PT3 C_E_NOx</f>
        <v>0</v>
      </c>
      <c r="H115" s="271">
        <f>S_GG1_PT4 C_E_NOx</f>
        <v>0</v>
      </c>
      <c r="I115" s="263"/>
      <c r="J115" s="226"/>
      <c r="K115" s="226"/>
      <c r="L115" s="266" t="s">
        <v>694</v>
      </c>
      <c r="M115" s="267"/>
      <c r="N115" s="268" t="s">
        <v>795</v>
      </c>
      <c r="O115" s="269">
        <f>S_GG2_PT1 C_E_NOx</f>
        <v>0</v>
      </c>
      <c r="P115" s="270">
        <f>S_GG2_PT2 C_E_NOx</f>
        <v>0</v>
      </c>
      <c r="Q115" s="271">
        <f>S_GG2_PT3 C_E_NOx</f>
        <v>0</v>
      </c>
      <c r="R115" s="263"/>
      <c r="S115" s="263"/>
      <c r="T115" s="226"/>
      <c r="U115" s="226"/>
      <c r="V115" s="266" t="s">
        <v>694</v>
      </c>
      <c r="W115" s="267"/>
      <c r="X115" s="268" t="s">
        <v>795</v>
      </c>
      <c r="Y115" s="269">
        <f>S_GG3_PT1 C_E_NOx</f>
        <v>0</v>
      </c>
      <c r="Z115" s="270">
        <f>S_GG3_PT2 C_E_NOx</f>
        <v>0</v>
      </c>
      <c r="AA115" s="270">
        <f>S_GG3_PT3 C_E_NOx</f>
        <v>0</v>
      </c>
      <c r="AB115" s="271">
        <f>S_GG3_PT4 C_E_NOx</f>
        <v>0</v>
      </c>
      <c r="AC115" s="263"/>
      <c r="AD115" s="226"/>
      <c r="AE115" s="226"/>
      <c r="AF115" s="266" t="s">
        <v>694</v>
      </c>
      <c r="AG115" s="267"/>
      <c r="AH115" s="268" t="s">
        <v>795</v>
      </c>
      <c r="AI115" s="269">
        <f>S_GG4_PT1 C_E_NOx</f>
        <v>0</v>
      </c>
      <c r="AJ115" s="270">
        <f>S_GG4_PT2 C_E_NOx</f>
        <v>0</v>
      </c>
      <c r="AK115" s="270">
        <f>S_GG4_PT3 C_E_NOx</f>
        <v>0</v>
      </c>
      <c r="AL115" s="271">
        <f>S_GG4_PT4 C_E_NOx</f>
        <v>0</v>
      </c>
      <c r="AM115" s="263"/>
      <c r="AN115" s="226"/>
      <c r="AO115" s="226"/>
      <c r="AP115" s="266" t="s">
        <v>694</v>
      </c>
      <c r="AQ115" s="267"/>
      <c r="AR115" s="268" t="s">
        <v>795</v>
      </c>
      <c r="AS115" s="269">
        <f>S_GG5_PT1 C_E_NOx</f>
        <v>0</v>
      </c>
      <c r="AT115" s="270">
        <f>S_GG5_PT2 C_E_NOx</f>
        <v>0</v>
      </c>
      <c r="AU115" s="270">
        <f>S_GG5_PT3 C_E_NOx</f>
        <v>0</v>
      </c>
      <c r="AV115" s="270">
        <f>S_GG5_PT4 C_E_NOx</f>
        <v>0</v>
      </c>
      <c r="AW115" s="272">
        <f>S_GG5_PT5 C_E_NOx</f>
        <v>0</v>
      </c>
      <c r="AX115" s="226"/>
    </row>
    <row r="116" spans="1:50" s="228" customFormat="1" ht="17.399999999999999" thickTop="1" x14ac:dyDescent="0.4">
      <c r="A116" s="226"/>
      <c r="B116" s="226"/>
      <c r="C116" s="226"/>
      <c r="D116" s="226"/>
      <c r="E116" s="226"/>
      <c r="F116" s="226"/>
      <c r="G116" s="226"/>
      <c r="H116" s="226"/>
      <c r="I116" s="226"/>
      <c r="J116" s="226"/>
      <c r="K116" s="226"/>
      <c r="L116" s="226"/>
      <c r="M116" s="226"/>
      <c r="N116" s="226"/>
      <c r="O116" s="226"/>
      <c r="P116" s="226"/>
      <c r="Q116" s="226"/>
      <c r="R116" s="226"/>
      <c r="S116" s="226"/>
      <c r="T116" s="226"/>
      <c r="U116" s="226"/>
      <c r="V116" s="226"/>
      <c r="W116" s="226"/>
      <c r="X116" s="226"/>
      <c r="Y116" s="226"/>
      <c r="Z116" s="226"/>
      <c r="AA116" s="226"/>
      <c r="AB116" s="226"/>
      <c r="AC116" s="226"/>
      <c r="AD116" s="226"/>
      <c r="AE116" s="226"/>
      <c r="AF116" s="226"/>
      <c r="AG116" s="226"/>
      <c r="AH116" s="226"/>
      <c r="AI116" s="226"/>
      <c r="AJ116" s="226"/>
      <c r="AK116" s="226"/>
      <c r="AL116" s="226"/>
      <c r="AM116" s="226"/>
      <c r="AN116" s="226"/>
      <c r="AO116" s="226"/>
      <c r="AP116" s="226"/>
      <c r="AQ116" s="226"/>
      <c r="AR116" s="226"/>
      <c r="AS116" s="226"/>
      <c r="AT116" s="226"/>
      <c r="AU116" s="226"/>
      <c r="AV116" s="226"/>
      <c r="AW116" s="226"/>
      <c r="AX116" s="226"/>
    </row>
    <row r="117" spans="1:50" s="228" customFormat="1" x14ac:dyDescent="0.3"/>
    <row r="118" spans="1:50" s="228" customFormat="1" x14ac:dyDescent="0.3"/>
    <row r="119" spans="1:50" s="228" customFormat="1" x14ac:dyDescent="0.3"/>
    <row r="120" spans="1:50" s="228" customFormat="1" x14ac:dyDescent="0.3"/>
  </sheetData>
  <sheetProtection sheet="1" selectLockedCells="1" selectUnlockedCells="1"/>
  <mergeCells count="5">
    <mergeCell ref="E11:H11"/>
    <mergeCell ref="O11:Q11"/>
    <mergeCell ref="Y11:AB11"/>
    <mergeCell ref="AI11:AL11"/>
    <mergeCell ref="AS11:AW11"/>
  </mergeCells>
  <printOptions horizontalCentered="1"/>
  <pageMargins left="0.11811023622047245" right="0.11811023622047245" top="0.15748031496062992" bottom="0.31496062992125984" header="0.15748031496062992" footer="0.15748031496062992"/>
  <pageSetup paperSize="9" scale="68" fitToWidth="0" fitToHeight="0" orientation="portrait" horizontalDpi="1200" r:id="rId1"/>
  <headerFooter>
    <oddFooter xml:space="preserve">&amp;L&amp;"Segoe UI Light,Regular"&amp;K01+049&amp;F/&amp;A&amp;C&amp;"Segoe UI Light,Regular"&amp;K01+049&amp;D&amp;R&amp;"Segoe UI Light,Regular"&amp;K01+049Page &amp;P of &amp;N </oddFooter>
  </headerFooter>
  <colBreaks count="4" manualBreakCount="4">
    <brk id="10" max="1048575" man="1"/>
    <brk id="20" max="1048575" man="1"/>
    <brk id="30" max="1048575" man="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FF99"/>
    <pageSetUpPr fitToPage="1"/>
  </sheetPr>
  <dimension ref="B2:AO45"/>
  <sheetViews>
    <sheetView showGridLines="0" view="pageBreakPreview" zoomScale="80" zoomScaleNormal="70" zoomScaleSheetLayoutView="80" workbookViewId="0"/>
  </sheetViews>
  <sheetFormatPr defaultColWidth="9.109375" defaultRowHeight="16.8" x14ac:dyDescent="0.4"/>
  <cols>
    <col min="1" max="1" width="1.6640625" style="88" customWidth="1"/>
    <col min="2" max="2" width="11.33203125" style="88" customWidth="1"/>
    <col min="3" max="3" width="13.33203125" style="88" customWidth="1"/>
    <col min="4" max="4" width="11.33203125" style="88" customWidth="1"/>
    <col min="5" max="5" width="11.109375" style="88" customWidth="1"/>
    <col min="6" max="12" width="13.88671875" style="88" customWidth="1"/>
    <col min="13" max="13" width="14.33203125" style="88" customWidth="1"/>
    <col min="14" max="15" width="14.88671875" style="88" customWidth="1"/>
    <col min="16" max="17" width="13.88671875" style="88" customWidth="1"/>
    <col min="18" max="19" width="14.5546875" style="88" customWidth="1"/>
    <col min="20" max="20" width="13.88671875" style="88" customWidth="1"/>
    <col min="21" max="22" width="1.6640625" style="88" customWidth="1"/>
    <col min="23" max="23" width="11.33203125" style="88" customWidth="1"/>
    <col min="24" max="24" width="13.33203125" style="88" customWidth="1"/>
    <col min="25" max="25" width="11.33203125" style="88" customWidth="1"/>
    <col min="26" max="26" width="11.109375" style="88" customWidth="1"/>
    <col min="27" max="33" width="13.88671875" style="88" customWidth="1"/>
    <col min="34" max="34" width="14.109375" style="88" customWidth="1"/>
    <col min="35" max="40" width="13.88671875" style="88" customWidth="1"/>
    <col min="41" max="41" width="14.109375" style="88" customWidth="1"/>
    <col min="42" max="42" width="1.6640625" style="88" customWidth="1"/>
    <col min="43" max="16384" width="9.109375" style="88"/>
  </cols>
  <sheetData>
    <row r="2" spans="2:41" ht="27" x14ac:dyDescent="0.6">
      <c r="C2" s="89" t="s">
        <v>745</v>
      </c>
      <c r="X2" s="89" t="s">
        <v>745</v>
      </c>
    </row>
    <row r="3" spans="2:41" x14ac:dyDescent="0.4">
      <c r="C3" s="90"/>
      <c r="X3" s="90"/>
    </row>
    <row r="4" spans="2:41" ht="19.2" x14ac:dyDescent="0.45">
      <c r="W4" s="91"/>
      <c r="X4" s="91"/>
      <c r="Y4" s="91"/>
      <c r="Z4" s="91"/>
      <c r="AA4" s="91"/>
      <c r="AB4" s="91"/>
      <c r="AC4" s="91"/>
      <c r="AD4" s="91"/>
    </row>
    <row r="5" spans="2:41" ht="19.2" x14ac:dyDescent="0.45">
      <c r="C5" s="92" t="str">
        <f>Configuration!$A$4</f>
        <v>Code Word:</v>
      </c>
      <c r="D5" s="93" t="str">
        <f>"  "&amp;TEXT(Configuration!$H$4,"#")</f>
        <v xml:space="preserve">  POOL</v>
      </c>
      <c r="E5" s="91"/>
      <c r="F5" s="92" t="str">
        <f>Configuration!$A$12</f>
        <v>Test Date:</v>
      </c>
      <c r="G5" s="94" t="str">
        <f>"  "&amp;TEXT(Configuration!$H$12,"d mmmm yyyy")</f>
        <v xml:space="preserve">  3 September 2018</v>
      </c>
      <c r="H5" s="91"/>
      <c r="I5" s="92"/>
      <c r="J5" s="92" t="str">
        <f>Configuration!$A$20</f>
        <v>Report Prepared by:</v>
      </c>
      <c r="K5" s="93" t="str">
        <f>"  "&amp;TEXT(Configuration!$H$20,"#")</f>
        <v xml:space="preserve">  Rong</v>
      </c>
      <c r="L5" s="95" t="str">
        <f ca="1">"  "&amp;TEXT(Configuration!$H$21,"d mmmm yyyy")</f>
        <v xml:space="preserve">  29 November 2018</v>
      </c>
      <c r="M5" s="91"/>
      <c r="W5" s="91"/>
      <c r="X5" s="92"/>
      <c r="Y5" s="92" t="str">
        <f>Configuration!$A$4</f>
        <v>Code Word:</v>
      </c>
      <c r="Z5" s="93" t="str">
        <f>"  "&amp;TEXT(Configuration!$H$4,"#")</f>
        <v xml:space="preserve">  POOL</v>
      </c>
      <c r="AA5" s="91"/>
      <c r="AB5" s="92" t="str">
        <f>Configuration!$A$12</f>
        <v>Test Date:</v>
      </c>
      <c r="AC5" s="94" t="str">
        <f>"  "&amp;TEXT(Configuration!$H$12,"d mmmm yyyy")</f>
        <v xml:space="preserve">  3 September 2018</v>
      </c>
      <c r="AD5" s="91"/>
      <c r="AE5" s="96"/>
      <c r="AF5" s="96" t="str">
        <f>Configuration!$A$20</f>
        <v>Report Prepared by:</v>
      </c>
      <c r="AG5" s="97" t="str">
        <f>"  "&amp;TEXT(Configuration!$H$20,"#")</f>
        <v xml:space="preserve">  Rong</v>
      </c>
      <c r="AH5" s="98" t="str">
        <f ca="1">"  "&amp;TEXT(Configuration!$H$21,"d mmmm yyyy")</f>
        <v xml:space="preserve">  29 November 2018</v>
      </c>
    </row>
    <row r="6" spans="2:41" ht="19.2" x14ac:dyDescent="0.45">
      <c r="C6" s="92" t="str">
        <f>Configuration!$A$5</f>
        <v>Order Number:</v>
      </c>
      <c r="D6" s="93" t="str">
        <f>"  "&amp;TEXT(Configuration!$H$5,"#")</f>
        <v xml:space="preserve">  1234567</v>
      </c>
      <c r="E6" s="99"/>
      <c r="F6" s="99"/>
      <c r="G6" s="100"/>
      <c r="H6" s="91"/>
      <c r="I6" s="92"/>
      <c r="J6" s="92" t="str">
        <f>Configuration!$A$22</f>
        <v>Report Checked by:</v>
      </c>
      <c r="K6" s="95" t="str">
        <f>"  "&amp;TEXT(Configuration!$H$22,"#")</f>
        <v xml:space="preserve">  Rob</v>
      </c>
      <c r="L6" s="95" t="str">
        <f ca="1">"  "&amp;TEXT(Configuration!$H$23,"d mmmm yyyy")</f>
        <v xml:space="preserve">  6 December 2018</v>
      </c>
      <c r="M6" s="91"/>
      <c r="W6" s="91"/>
      <c r="X6" s="92"/>
      <c r="Y6" s="92" t="str">
        <f>Configuration!$A$5</f>
        <v>Order Number:</v>
      </c>
      <c r="Z6" s="93" t="str">
        <f>"  "&amp;TEXT(Configuration!$H$5,"#")</f>
        <v xml:space="preserve">  1234567</v>
      </c>
      <c r="AA6" s="99"/>
      <c r="AB6" s="99"/>
      <c r="AC6" s="100"/>
      <c r="AD6" s="91"/>
      <c r="AE6" s="96"/>
      <c r="AF6" s="96" t="str">
        <f>Configuration!$A$22</f>
        <v>Report Checked by:</v>
      </c>
      <c r="AG6" s="98" t="str">
        <f>"  "&amp;TEXT(Configuration!$H$22,"#")</f>
        <v xml:space="preserve">  Rob</v>
      </c>
      <c r="AH6" s="98" t="str">
        <f ca="1">"  "&amp;TEXT(Configuration!$H$23,"d mmmm yyyy")</f>
        <v xml:space="preserve">  6 December 2018</v>
      </c>
    </row>
    <row r="7" spans="2:41" ht="19.2" x14ac:dyDescent="0.45">
      <c r="C7" s="92" t="str">
        <f>Configuration!$A$9</f>
        <v>Machine Number:</v>
      </c>
      <c r="D7" s="93" t="str">
        <f>"  "&amp;TEXT(Configuration!$H$9,"#")</f>
        <v xml:space="preserve">  1234567890</v>
      </c>
      <c r="E7" s="99"/>
      <c r="F7" s="99"/>
      <c r="G7" s="101"/>
      <c r="H7" s="91"/>
      <c r="I7" s="99"/>
      <c r="J7" s="91"/>
      <c r="K7" s="91"/>
      <c r="L7" s="91"/>
      <c r="M7" s="91"/>
      <c r="W7" s="91"/>
      <c r="X7" s="92"/>
      <c r="Y7" s="92" t="str">
        <f>Configuration!$A$9</f>
        <v>Machine Number:</v>
      </c>
      <c r="Z7" s="93" t="str">
        <f>"  "&amp;TEXT(Configuration!$H$9,"#")</f>
        <v xml:space="preserve">  1234567890</v>
      </c>
      <c r="AA7" s="99"/>
      <c r="AB7" s="99"/>
      <c r="AC7" s="101"/>
      <c r="AD7" s="91"/>
      <c r="AE7" s="102"/>
    </row>
    <row r="8" spans="2:41" ht="19.2" x14ac:dyDescent="0.45">
      <c r="C8" s="99"/>
      <c r="D8" s="91"/>
      <c r="E8" s="99"/>
      <c r="F8" s="91"/>
      <c r="G8" s="91"/>
      <c r="H8" s="91"/>
      <c r="I8" s="99"/>
      <c r="J8" s="91"/>
      <c r="K8" s="91"/>
      <c r="L8" s="91"/>
      <c r="M8" s="91"/>
      <c r="W8" s="91"/>
      <c r="X8" s="99"/>
      <c r="Y8" s="91"/>
      <c r="Z8" s="99"/>
      <c r="AA8" s="91"/>
      <c r="AB8" s="91"/>
      <c r="AC8" s="91"/>
      <c r="AD8" s="99"/>
    </row>
    <row r="9" spans="2:41" ht="19.8" x14ac:dyDescent="0.45">
      <c r="C9" s="92"/>
      <c r="D9" s="92" t="str">
        <f>Configuration!$A$32</f>
        <v>Fuel Lower Heating Value (LHV):</v>
      </c>
      <c r="E9" s="103" t="str">
        <f>TEXT(Configuration!$H$32,"#.000")</f>
        <v>33.443</v>
      </c>
      <c r="F9" s="91" t="s">
        <v>819</v>
      </c>
      <c r="G9" s="91"/>
      <c r="H9" s="91"/>
      <c r="I9" s="104"/>
      <c r="J9" s="105"/>
      <c r="K9" s="91"/>
      <c r="L9" s="91"/>
      <c r="M9" s="91"/>
      <c r="W9" s="91"/>
      <c r="X9" s="92"/>
      <c r="Y9" s="92" t="str">
        <f>Configuration!$A$32</f>
        <v>Fuel Lower Heating Value (LHV):</v>
      </c>
      <c r="Z9" s="103" t="str">
        <f>"  "&amp;TEXT(Configuration!$H$32,"#.000")</f>
        <v xml:space="preserve">  33.443</v>
      </c>
      <c r="AA9" s="91" t="s">
        <v>819</v>
      </c>
      <c r="AB9" s="91"/>
      <c r="AC9" s="91"/>
      <c r="AD9" s="104"/>
      <c r="AE9" s="106"/>
    </row>
    <row r="10" spans="2:41" ht="19.2" x14ac:dyDescent="0.45">
      <c r="C10" s="102"/>
      <c r="E10" s="102"/>
      <c r="I10" s="102"/>
      <c r="W10" s="91"/>
      <c r="X10" s="99"/>
      <c r="Y10" s="92"/>
      <c r="Z10" s="101"/>
      <c r="AA10" s="101"/>
      <c r="AB10" s="91"/>
      <c r="AC10" s="91"/>
      <c r="AD10" s="99"/>
    </row>
    <row r="12" spans="2:41" ht="34.799999999999997" x14ac:dyDescent="0.75">
      <c r="C12" s="107" t="s">
        <v>702</v>
      </c>
      <c r="E12" s="102"/>
      <c r="J12" s="108"/>
      <c r="X12" s="107" t="s">
        <v>758</v>
      </c>
      <c r="Z12" s="102"/>
      <c r="AE12" s="108"/>
      <c r="AK12" s="551" t="str">
        <f>Configuration!$A$29&amp;"  "&amp;Configuration!$H$29</f>
        <v>Data Corrected to:  Sea level, No losses, 15.0˚C Inlet Temperature</v>
      </c>
      <c r="AL12" s="552"/>
      <c r="AM12" s="552"/>
      <c r="AN12" s="552"/>
      <c r="AO12" s="553"/>
    </row>
    <row r="13" spans="2:41" ht="17.399999999999999" thickBot="1" x14ac:dyDescent="0.45"/>
    <row r="14" spans="2:41" ht="119.4" customHeight="1" thickTop="1" thickBot="1" x14ac:dyDescent="0.5">
      <c r="B14" s="109"/>
      <c r="C14" s="110" t="s">
        <v>704</v>
      </c>
      <c r="D14" s="110" t="s">
        <v>701</v>
      </c>
      <c r="E14" s="111" t="s">
        <v>528</v>
      </c>
      <c r="F14" s="112" t="s">
        <v>1795</v>
      </c>
      <c r="G14" s="110" t="s">
        <v>1796</v>
      </c>
      <c r="H14" s="111" t="s">
        <v>1797</v>
      </c>
      <c r="I14" s="113" t="s">
        <v>1798</v>
      </c>
      <c r="J14" s="113" t="s">
        <v>1805</v>
      </c>
      <c r="K14" s="114" t="s">
        <v>1799</v>
      </c>
      <c r="L14" s="110" t="s">
        <v>1800</v>
      </c>
      <c r="M14" s="111" t="s">
        <v>1801</v>
      </c>
      <c r="N14" s="112" t="s">
        <v>1802</v>
      </c>
      <c r="O14" s="115" t="s">
        <v>1803</v>
      </c>
      <c r="P14" s="113" t="s">
        <v>1804</v>
      </c>
      <c r="Q14" s="113" t="s">
        <v>756</v>
      </c>
      <c r="R14" s="114" t="s">
        <v>1806</v>
      </c>
      <c r="S14" s="110" t="s">
        <v>1807</v>
      </c>
      <c r="T14" s="115" t="s">
        <v>1808</v>
      </c>
      <c r="U14" s="91"/>
      <c r="V14" s="91"/>
      <c r="W14" s="116"/>
      <c r="X14" s="117" t="s">
        <v>704</v>
      </c>
      <c r="Y14" s="117" t="s">
        <v>701</v>
      </c>
      <c r="Z14" s="118" t="s">
        <v>528</v>
      </c>
      <c r="AA14" s="335" t="s">
        <v>1809</v>
      </c>
      <c r="AB14" s="336" t="s">
        <v>1810</v>
      </c>
      <c r="AC14" s="337" t="s">
        <v>1811</v>
      </c>
      <c r="AD14" s="338" t="s">
        <v>1812</v>
      </c>
      <c r="AE14" s="338" t="s">
        <v>1813</v>
      </c>
      <c r="AF14" s="338" t="s">
        <v>1814</v>
      </c>
      <c r="AG14" s="339" t="s">
        <v>1838</v>
      </c>
      <c r="AH14" s="340" t="s">
        <v>1839</v>
      </c>
      <c r="AI14" s="119" t="s">
        <v>1820</v>
      </c>
      <c r="AJ14" s="120" t="s">
        <v>1821</v>
      </c>
      <c r="AK14" s="121" t="s">
        <v>1822</v>
      </c>
      <c r="AL14" s="122" t="s">
        <v>1823</v>
      </c>
      <c r="AM14" s="123" t="s">
        <v>1824</v>
      </c>
      <c r="AN14" s="124" t="s">
        <v>1825</v>
      </c>
      <c r="AO14" s="125" t="s">
        <v>1826</v>
      </c>
    </row>
    <row r="15" spans="2:41" ht="19.95" customHeight="1" x14ac:dyDescent="0.45">
      <c r="B15" s="542" t="s">
        <v>696</v>
      </c>
      <c r="C15" s="126">
        <v>1</v>
      </c>
      <c r="D15" s="139">
        <f>DataSheet!$2:$2 S_GG1_PT1</f>
        <v>43432.621203703704</v>
      </c>
      <c r="E15" s="127">
        <f>DataSheet!$2:$2 S_GG1_PT1</f>
        <v>43432.621203703704</v>
      </c>
      <c r="F15" s="128">
        <f>S_GG1_PT1 C_N_GG</f>
        <v>11625.0048828125</v>
      </c>
      <c r="G15" s="129">
        <f>S_GG1_PT1 C_N_PT</f>
        <v>6065.00244140625</v>
      </c>
      <c r="H15" s="130">
        <f>S_GG1_PT1 C_N_Generator</f>
        <v>3816</v>
      </c>
      <c r="I15" s="131">
        <f>S_GG1_PT1 C_T_M</f>
        <v>6165.10009765625</v>
      </c>
      <c r="J15" s="131">
        <f>S_GG1_PT1 C_FnG_Gas</f>
        <v>1192.1005859375</v>
      </c>
      <c r="K15" s="283">
        <f>S_GG1_PT1 C_P0*100</f>
        <v>101.549530029297</v>
      </c>
      <c r="L15" s="132">
        <f>S_GG1_PT1 C_PD_Inlet*100</f>
        <v>0.49499999731779099</v>
      </c>
      <c r="M15" s="133">
        <f>S_GG1_PT1 C_T1</f>
        <v>21.5</v>
      </c>
      <c r="N15" s="287">
        <f>S_GG1_PT1 C_P4*100</f>
        <v>113.039994239807</v>
      </c>
      <c r="O15" s="134">
        <f>S_GG1_PT1 C_T4</f>
        <v>539.67004394531295</v>
      </c>
      <c r="P15" s="135">
        <f>S_GG1_PT1 C_PD_Outlet*100</f>
        <v>-0.264999992214143</v>
      </c>
      <c r="Q15" s="135">
        <f>S_GG1_PT1 C_Degradation</f>
        <v>1</v>
      </c>
      <c r="R15" s="136">
        <f>S_GG1_PT1 C_T_O_LG_in</f>
        <v>41.900001525878899</v>
      </c>
      <c r="S15" s="137">
        <f>S_GG1_PT1 C_T_O_LG_out</f>
        <v>46.900001525878899</v>
      </c>
      <c r="T15" s="138">
        <f>S_GG1_PT1 C_F_O_LG</f>
        <v>287.39999389648398</v>
      </c>
      <c r="U15" s="91"/>
      <c r="V15" s="91"/>
      <c r="W15" s="541" t="s">
        <v>696</v>
      </c>
      <c r="X15" s="126">
        <v>1</v>
      </c>
      <c r="Y15" s="139">
        <f>DataSheet!$2:$2 S_GG1_PT1</f>
        <v>43432.621203703704</v>
      </c>
      <c r="Z15" s="127">
        <f>DataSheet!$2:$2 S_GG1_PT1</f>
        <v>43432.621203703704</v>
      </c>
      <c r="AA15" s="291">
        <f>S_GG1_PT1 C_Pow_Shaft</f>
        <v>2463.6396484375</v>
      </c>
      <c r="AB15" s="292">
        <f>S_GG1_PT1 C_Pow_GB</f>
        <v>39.7635688781738</v>
      </c>
      <c r="AC15" s="311">
        <f>S_GG1_PT1 C_Epsilon_P_In</f>
        <v>0.99071872234344505</v>
      </c>
      <c r="AD15" s="312">
        <f>S_GG1_PT1 C_Epsilon_P_Ex</f>
        <v>1.00231873989105</v>
      </c>
      <c r="AE15" s="312">
        <f>S_GG1_PT1 C_Epsilon_Eta_In</f>
        <v>0.99566876888275102</v>
      </c>
      <c r="AF15" s="312">
        <f>S_GG1_PT1 C_Epsilon_Eta_Ex</f>
        <v>1.00231873989105</v>
      </c>
      <c r="AG15" s="312">
        <f>S_GG1_PT1 C_Delta_ISO</f>
        <v>1.0022159814834599</v>
      </c>
      <c r="AH15" s="313">
        <f>(M15+273.15)/(Configuration!$H$28+273.15)</f>
        <v>1.0225576956446296</v>
      </c>
      <c r="AI15" s="140">
        <f>S_GG1_PT1 C_N_GG_ISO</f>
        <v>11496.0654296875</v>
      </c>
      <c r="AJ15" s="141">
        <f>S_GG1_PT1 C_N_PT_ISO</f>
        <v>5997.73193359375</v>
      </c>
      <c r="AK15" s="140">
        <f>S_GG1_PT1 C_N_GG/SQRT(AH15)</f>
        <v>11496.065596626016</v>
      </c>
      <c r="AL15" s="142">
        <f>S_GG1_PT1 C_N_PT/SQRT(AH15)</f>
        <v>5997.7321827356145</v>
      </c>
      <c r="AM15" s="143">
        <f>S_GG1_PT1 C_Pow/(SQRT(AH15)*S_GG1_PT1 C_Delta_ISO*S_GG1_PT1 C_Epsilon_P_In*S_GG1_PT1 C_Epsilon_P_Ex)</f>
        <v>2487.5359669902632</v>
      </c>
      <c r="AN15" s="137">
        <f>AM15/(S_GG1_PT1 C_FnG_Gas/3600*S_GG1_PT1 C_LHV*1000*S_GG1_PT1 C_Epsilon_Eta_In*S_GG1_PT1 C_Epsilon_Eta_Ex)*100</f>
        <v>22.507863980990283</v>
      </c>
      <c r="AO15" s="134">
        <f>(S_GG1_PT1 C_T4+273.15)/AH15-273.15</f>
        <v>521.73917584538231</v>
      </c>
    </row>
    <row r="16" spans="2:41" ht="19.95" customHeight="1" x14ac:dyDescent="0.45">
      <c r="B16" s="542"/>
      <c r="C16" s="144">
        <v>2</v>
      </c>
      <c r="D16" s="157">
        <f>DataSheet!$2:$2 S_GG1_PT2</f>
        <v>43432.621354166666</v>
      </c>
      <c r="E16" s="145">
        <f>DataSheet!$2:$2 S_GG1_PT2</f>
        <v>43432.621354166666</v>
      </c>
      <c r="F16" s="146">
        <f>S_GG1_PT2 C_N_GG</f>
        <v>11625.9951171875</v>
      </c>
      <c r="G16" s="147">
        <f>S_GG1_PT2 C_N_PT</f>
        <v>8505.4560546875</v>
      </c>
      <c r="H16" s="148">
        <f>S_GG1_PT2 C_N_Generator</f>
        <v>5353</v>
      </c>
      <c r="I16" s="149">
        <f>S_GG1_PT2 C_T_M</f>
        <v>4583.89990234375</v>
      </c>
      <c r="J16" s="149">
        <f>S_GG1_PT2 C_FnG_Gas</f>
        <v>1202.78076171875</v>
      </c>
      <c r="K16" s="284">
        <f>S_GG1_PT2 C_P0*100</f>
        <v>101.549875736237</v>
      </c>
      <c r="L16" s="150">
        <f>S_GG1_PT2 C_PD_Inlet*100</f>
        <v>0.49499999731779099</v>
      </c>
      <c r="M16" s="151">
        <f>S_GG1_PT2 C_T1</f>
        <v>21.600000381469702</v>
      </c>
      <c r="N16" s="288">
        <f>S_GG1_PT2 C_P4*100</f>
        <v>114.56999778747601</v>
      </c>
      <c r="O16" s="152">
        <f>S_GG1_PT2 C_T4</f>
        <v>544.68786621093795</v>
      </c>
      <c r="P16" s="153">
        <f>S_GG1_PT2 C_PD_Outlet*100</f>
        <v>-0.31500000040978204</v>
      </c>
      <c r="Q16" s="153">
        <f>S_GG1_PT2 C_Degradation</f>
        <v>1</v>
      </c>
      <c r="R16" s="154">
        <f>S_GG1_PT2 C_T_O_LG_in</f>
        <v>42.400001525878899</v>
      </c>
      <c r="S16" s="155">
        <f>S_GG1_PT2 C_T_O_LG_out</f>
        <v>50.099998474121101</v>
      </c>
      <c r="T16" s="156">
        <f>S_GG1_PT2 C_F_O_LG</f>
        <v>294.39999389648398</v>
      </c>
      <c r="U16" s="91"/>
      <c r="V16" s="91"/>
      <c r="W16" s="542"/>
      <c r="X16" s="144">
        <v>2</v>
      </c>
      <c r="Y16" s="157">
        <f>DataSheet!$2:$2 S_GG1_PT2</f>
        <v>43432.621354166666</v>
      </c>
      <c r="Z16" s="145">
        <f>DataSheet!$2:$2 S_GG1_PT2</f>
        <v>43432.621354166666</v>
      </c>
      <c r="AA16" s="293">
        <f>S_GG1_PT2 C_Pow_Shaft</f>
        <v>2569.57348632812</v>
      </c>
      <c r="AB16" s="294">
        <f>S_GG1_PT2 C_Pow_GB</f>
        <v>62.857582092285199</v>
      </c>
      <c r="AC16" s="314">
        <f>S_GG1_PT2 C_Epsilon_P_In</f>
        <v>0.99071872234344505</v>
      </c>
      <c r="AD16" s="315">
        <f>S_GG1_PT2 C_Epsilon_P_Ex</f>
        <v>1.0027562379837001</v>
      </c>
      <c r="AE16" s="315">
        <f>S_GG1_PT2 C_Epsilon_Eta_In</f>
        <v>0.99566876888275102</v>
      </c>
      <c r="AF16" s="315">
        <f>S_GG1_PT2 C_Epsilon_Eta_Ex</f>
        <v>1.0027562379837001</v>
      </c>
      <c r="AG16" s="315">
        <f>S_GG1_PT2 C_Delta_ISO</f>
        <v>1.00221931934357</v>
      </c>
      <c r="AH16" s="316">
        <f>(M16+273.15)/(Configuration!$H$28+273.15)</f>
        <v>1.0229047384399435</v>
      </c>
      <c r="AI16" s="158">
        <f>S_GG1_PT2 C_N_GG_ISO</f>
        <v>11495.0947265625</v>
      </c>
      <c r="AJ16" s="159">
        <f>S_GG1_PT2 C_N_PT_ISO</f>
        <v>8409.6337890625</v>
      </c>
      <c r="AK16" s="158">
        <f>S_GG1_PT2 C_N_GG/SQRT(AH16)</f>
        <v>11495.094370413701</v>
      </c>
      <c r="AL16" s="160">
        <f>S_GG1_PT2 C_N_PT/SQRT(AH16)</f>
        <v>8409.6904416808029</v>
      </c>
      <c r="AM16" s="161">
        <f>S_GG1_PT2 C_Pow/(SQRT(AH16)*S_GG1_PT2 C_Delta_ISO*S_GG1_PT2 C_Epsilon_P_In*S_GG1_PT2 C_Epsilon_P_Ex)</f>
        <v>2614.1524669912778</v>
      </c>
      <c r="AN16" s="155">
        <f>AM16/(S_GG1_PT2 C_FnG_Gas/3600*S_GG1_PT2 C_LHV*1000*S_GG1_PT2 C_Epsilon_Eta_In*S_GG1_PT2 C_Epsilon_Eta_Ex)*100</f>
        <v>23.433261179412579</v>
      </c>
      <c r="AO16" s="152">
        <f>(S_GG1_PT2 C_T4+273.15)/AH16-273.15</f>
        <v>526.37495621267931</v>
      </c>
    </row>
    <row r="17" spans="2:41" ht="19.95" customHeight="1" x14ac:dyDescent="0.45">
      <c r="B17" s="542"/>
      <c r="C17" s="144">
        <v>3</v>
      </c>
      <c r="D17" s="157">
        <f>DataSheet!$2:$2 S_GG1_PT3</f>
        <v>43432.621504629627</v>
      </c>
      <c r="E17" s="145">
        <f>DataSheet!$2:$2 S_GG1_PT3</f>
        <v>43432.621504629627</v>
      </c>
      <c r="F17" s="146">
        <f>S_GG1_PT3 C_N_GG</f>
        <v>11625.0048828125</v>
      </c>
      <c r="G17" s="147">
        <f>S_GG1_PT3 C_N_PT</f>
        <v>10932.5107421875</v>
      </c>
      <c r="H17" s="148">
        <f>S_GG1_PT3 C_N_Generator</f>
        <v>6883</v>
      </c>
      <c r="I17" s="149">
        <f>S_GG1_PT3 C_T_M</f>
        <v>3099.69995117188</v>
      </c>
      <c r="J17" s="149">
        <f>S_GG1_PT3 C_FnG_Gas</f>
        <v>1178.73962402344</v>
      </c>
      <c r="K17" s="284">
        <f>S_GG1_PT3 C_P0*100</f>
        <v>101.54993534088099</v>
      </c>
      <c r="L17" s="150">
        <f>S_GG1_PT3 C_PD_Inlet*100</f>
        <v>0.49499999731779099</v>
      </c>
      <c r="M17" s="151">
        <f>S_GG1_PT3 C_T1</f>
        <v>21.850000381469702</v>
      </c>
      <c r="N17" s="288">
        <f>S_GG1_PT3 C_P4*100</f>
        <v>110.924994945526</v>
      </c>
      <c r="O17" s="152">
        <f>S_GG1_PT3 C_T4</f>
        <v>533.70812988281295</v>
      </c>
      <c r="P17" s="153">
        <f>S_GG1_PT3 C_PD_Outlet*100</f>
        <v>-0.29500001110136498</v>
      </c>
      <c r="Q17" s="153">
        <f>S_GG1_PT3 C_Degradation</f>
        <v>1</v>
      </c>
      <c r="R17" s="154">
        <f>S_GG1_PT3 C_T_O_LG_in</f>
        <v>43.799999237060497</v>
      </c>
      <c r="S17" s="155">
        <f>S_GG1_PT3 C_T_O_LG_out</f>
        <v>55.5</v>
      </c>
      <c r="T17" s="156">
        <f>S_GG1_PT3 C_F_O_LG</f>
        <v>300.29998779296898</v>
      </c>
      <c r="U17" s="91"/>
      <c r="V17" s="91"/>
      <c r="W17" s="542"/>
      <c r="X17" s="144">
        <v>3</v>
      </c>
      <c r="Y17" s="157">
        <f>DataSheet!$2:$2 S_GG1_PT3</f>
        <v>43432.621504629627</v>
      </c>
      <c r="Z17" s="145">
        <f>DataSheet!$2:$2 S_GG1_PT3</f>
        <v>43432.621504629627</v>
      </c>
      <c r="AA17" s="293">
        <f>S_GG1_PT3 C_Pow_Shaft</f>
        <v>2234.220703125</v>
      </c>
      <c r="AB17" s="294">
        <f>S_GG1_PT3 C_Pow_GB</f>
        <v>97.793701171875</v>
      </c>
      <c r="AC17" s="314">
        <f>S_GG1_PT3 C_Epsilon_P_In</f>
        <v>0.99071872234344505</v>
      </c>
      <c r="AD17" s="315">
        <f>S_GG1_PT3 C_Epsilon_P_Ex</f>
        <v>1.00258123874664</v>
      </c>
      <c r="AE17" s="315">
        <f>S_GG1_PT3 C_Epsilon_Eta_In</f>
        <v>0.99566876888275102</v>
      </c>
      <c r="AF17" s="315">
        <f>S_GG1_PT3 C_Epsilon_Eta_Ex</f>
        <v>1.00258123874664</v>
      </c>
      <c r="AG17" s="315">
        <f>S_GG1_PT3 C_Delta_ISO</f>
        <v>1.00221991539001</v>
      </c>
      <c r="AH17" s="316">
        <f>(M17+273.15)/(Configuration!$H$28+273.15)</f>
        <v>1.0237723421185831</v>
      </c>
      <c r="AI17" s="158">
        <f>S_GG1_PT3 C_N_GG_ISO</f>
        <v>11489.244140625</v>
      </c>
      <c r="AJ17" s="159">
        <f>S_GG1_PT3 C_N_PT_ISO</f>
        <v>10804.7861328125</v>
      </c>
      <c r="AK17" s="158">
        <f>S_GG1_PT3 C_N_GG/SQRT(AH17)</f>
        <v>11489.243865274138</v>
      </c>
      <c r="AL17" s="160">
        <f>S_GG1_PT3 C_N_PT/SQRT(AH17)</f>
        <v>10804.836922041168</v>
      </c>
      <c r="AM17" s="161">
        <f>S_GG1_PT3 C_Pow/(SQRT(AH17)*S_GG1_PT3 C_Delta_ISO*S_GG1_PT3 C_Epsilon_P_In*S_GG1_PT3 C_Epsilon_P_Ex)</f>
        <v>2315.242895253014</v>
      </c>
      <c r="AN17" s="155">
        <f>AM17/(S_GG1_PT3 C_FnG_Gas/3600*S_GG1_PT3 C_LHV*1000*S_GG1_PT3 C_Epsilon_Eta_In*S_GG1_PT3 C_Epsilon_Eta_Ex)*100</f>
        <v>21.180819960148185</v>
      </c>
      <c r="AO17" s="152">
        <f>(S_GG1_PT3 C_T4+273.15)/AH17-273.15</f>
        <v>514.97260957656829</v>
      </c>
    </row>
    <row r="18" spans="2:41" ht="19.95" customHeight="1" thickBot="1" x14ac:dyDescent="0.5">
      <c r="B18" s="544"/>
      <c r="C18" s="162">
        <v>4</v>
      </c>
      <c r="D18" s="175">
        <f>DataSheet!$2:$2 S_GG1_PT4</f>
        <v>43432.621666666666</v>
      </c>
      <c r="E18" s="163">
        <f>DataSheet!$2:$2 S_GG1_PT4</f>
        <v>43432.621666666666</v>
      </c>
      <c r="F18" s="164">
        <f>S_GG1_PT4 C_N_GG</f>
        <v>11625.98828125</v>
      </c>
      <c r="G18" s="165">
        <f>S_GG1_PT4 C_N_PT</f>
        <v>12137.94921875</v>
      </c>
      <c r="H18" s="166">
        <f>S_GG1_PT4 C_N_Generator</f>
        <v>7653</v>
      </c>
      <c r="I18" s="167">
        <f>S_GG1_PT4 C_T_M</f>
        <v>2370.5</v>
      </c>
      <c r="J18" s="167">
        <f>S_GG1_PT4 C_FnG_Gas</f>
        <v>1153.57299804687</v>
      </c>
      <c r="K18" s="285">
        <f>S_GG1_PT4 C_P0*100</f>
        <v>101.54993534088099</v>
      </c>
      <c r="L18" s="168">
        <f>S_GG1_PT4 C_PD_Inlet*100</f>
        <v>0.48500001430511502</v>
      </c>
      <c r="M18" s="169">
        <f>S_GG1_PT4 C_T1</f>
        <v>21.850000381469702</v>
      </c>
      <c r="N18" s="289">
        <f>S_GG1_PT4 C_P4*100</f>
        <v>107.50999450683601</v>
      </c>
      <c r="O18" s="170">
        <f>S_GG1_PT4 C_T4</f>
        <v>523.081787109375</v>
      </c>
      <c r="P18" s="171">
        <f>S_GG1_PT4 C_PD_Outlet*100</f>
        <v>-0.28999999631196299</v>
      </c>
      <c r="Q18" s="171">
        <f>S_GG1_PT4 C_Degradation</f>
        <v>1</v>
      </c>
      <c r="R18" s="172">
        <f>S_GG1_PT4 C_T_O_LG_in</f>
        <v>44.900001525878899</v>
      </c>
      <c r="S18" s="173">
        <f>S_GG1_PT4 C_T_O_LG_out</f>
        <v>58.5</v>
      </c>
      <c r="T18" s="174">
        <f>S_GG1_PT4 C_F_O_LG</f>
        <v>303.70001220703102</v>
      </c>
      <c r="U18" s="91"/>
      <c r="V18" s="91"/>
      <c r="W18" s="544"/>
      <c r="X18" s="162">
        <v>4</v>
      </c>
      <c r="Y18" s="175">
        <f>DataSheet!$2:$2 S_GG1_PT4</f>
        <v>43432.621666666666</v>
      </c>
      <c r="Z18" s="163">
        <f>DataSheet!$2:$2 S_GG1_PT4</f>
        <v>43432.621666666666</v>
      </c>
      <c r="AA18" s="295">
        <f>S_GG1_PT4 C_Pow_Shaft</f>
        <v>1899.76696777344</v>
      </c>
      <c r="AB18" s="296">
        <f>S_GG1_PT4 C_Pow_GB</f>
        <v>115.22135925293</v>
      </c>
      <c r="AC18" s="317">
        <f>S_GG1_PT4 C_Epsilon_P_In</f>
        <v>0.99090623855590798</v>
      </c>
      <c r="AD18" s="318">
        <f>S_GG1_PT4 C_Epsilon_P_Ex</f>
        <v>1.0025374889373799</v>
      </c>
      <c r="AE18" s="318">
        <f>S_GG1_PT4 C_Epsilon_Eta_In</f>
        <v>0.99575626850128196</v>
      </c>
      <c r="AF18" s="318">
        <f>S_GG1_PT4 C_Epsilon_Eta_Ex</f>
        <v>1.0025374889373799</v>
      </c>
      <c r="AG18" s="318">
        <f>S_GG1_PT4 C_Delta_ISO</f>
        <v>1.00221991539001</v>
      </c>
      <c r="AH18" s="319">
        <f>(M18+273.15)/(Configuration!$H$28+273.15)</f>
        <v>1.0237723421185831</v>
      </c>
      <c r="AI18" s="176">
        <f>S_GG1_PT4 C_N_GG_ISO</f>
        <v>11490.21484375</v>
      </c>
      <c r="AJ18" s="177">
        <f>S_GG1_PT4 C_N_PT_ISO</f>
        <v>11995.27734375</v>
      </c>
      <c r="AK18" s="176">
        <f>S_GG1_PT4 C_N_GG/SQRT(AH18)</f>
        <v>11490.215779228503</v>
      </c>
      <c r="AL18" s="178">
        <f>S_GG1_PT4 C_N_PT/SQRT(AH18)</f>
        <v>11996.197851470764</v>
      </c>
      <c r="AM18" s="179">
        <f>S_GG1_PT4 C_Pow/(SQRT(AH18)*S_GG1_PT4 C_Delta_ISO*S_GG1_PT4 C_Epsilon_P_In*S_GG1_PT4 C_Epsilon_P_Ex)</f>
        <v>2000.2054931806965</v>
      </c>
      <c r="AN18" s="173">
        <f>AM18/(S_GG1_PT4 C_FnG_Gas/3600*S_GG1_PT4 C_LHV*1000*S_GG1_PT4 C_Epsilon_Eta_In*S_GG1_PT4 C_Epsilon_Eta_Ex)*100</f>
        <v>18.697106968850765</v>
      </c>
      <c r="AO18" s="170">
        <f>(S_GG1_PT4 C_T4+273.15)/AH18-273.15</f>
        <v>504.59301409790169</v>
      </c>
    </row>
    <row r="19" spans="2:41" ht="19.95" customHeight="1" x14ac:dyDescent="0.45">
      <c r="B19" s="541" t="s">
        <v>697</v>
      </c>
      <c r="C19" s="126">
        <v>1</v>
      </c>
      <c r="D19" s="139">
        <f>DataSheet!$2:$2 S_GG2_PT1</f>
        <v>43432.621886574074</v>
      </c>
      <c r="E19" s="127">
        <f>DataSheet!$2:$2 S_GG2_PT1</f>
        <v>43432.621886574074</v>
      </c>
      <c r="F19" s="128">
        <f>S_GG2_PT1 C_N_GG</f>
        <v>12143.5361328125</v>
      </c>
      <c r="G19" s="129">
        <f>S_GG2_PT1 C_N_PT</f>
        <v>7371.46630859375</v>
      </c>
      <c r="H19" s="130">
        <f>S_GG2_PT1 C_N_Generator</f>
        <v>4599</v>
      </c>
      <c r="I19" s="131">
        <f>S_GG2_PT1 C_T_M</f>
        <v>7102.5</v>
      </c>
      <c r="J19" s="131">
        <f>S_GG2_PT1 C_FnG_Gas</f>
        <v>1427.58142089844</v>
      </c>
      <c r="K19" s="283">
        <f>S_GG2_PT1 C_P0*100</f>
        <v>101.54334306716899</v>
      </c>
      <c r="L19" s="132">
        <f>S_GG2_PT1 C_PD_Inlet*100</f>
        <v>0.60999998822808299</v>
      </c>
      <c r="M19" s="133">
        <f>S_GG2_PT1 C_T1</f>
        <v>22.600000381469702</v>
      </c>
      <c r="N19" s="287">
        <f>S_GG2_PT1 C_P4*100</f>
        <v>139.230000972748</v>
      </c>
      <c r="O19" s="134">
        <f>S_GG2_PT1 C_T4</f>
        <v>575.90484619140602</v>
      </c>
      <c r="P19" s="135">
        <f>S_GG2_PT1 C_PD_Outlet*100</f>
        <v>-0.31000000890344398</v>
      </c>
      <c r="Q19" s="135">
        <f>S_GG2_PT1 C_Degradation</f>
        <v>1</v>
      </c>
      <c r="R19" s="136">
        <f>S_GG2_PT1 C_T_O_LG_in</f>
        <v>45.700000762939503</v>
      </c>
      <c r="S19" s="137">
        <f>S_GG2_PT1 C_T_O_LG_out</f>
        <v>52.700000762939503</v>
      </c>
      <c r="T19" s="138">
        <f>S_GG2_PT1 C_F_O_LG</f>
        <v>293.20001220703102</v>
      </c>
      <c r="U19" s="91"/>
      <c r="V19" s="91"/>
      <c r="W19" s="541" t="s">
        <v>697</v>
      </c>
      <c r="X19" s="126">
        <v>1</v>
      </c>
      <c r="Y19" s="139">
        <f>DataSheet!$2:$2 S_GG2_PT1</f>
        <v>43432.621886574074</v>
      </c>
      <c r="Z19" s="127">
        <f>DataSheet!$2:$2 S_GG2_PT1</f>
        <v>43432.621886574074</v>
      </c>
      <c r="AA19" s="291">
        <f>S_GG2_PT1 C_Pow_Shaft</f>
        <v>3420.60815429688</v>
      </c>
      <c r="AB19" s="292">
        <f>S_GG2_PT1 C_Pow_GB</f>
        <v>57.097316741943402</v>
      </c>
      <c r="AC19" s="311">
        <f>S_GG2_PT1 C_Epsilon_P_In</f>
        <v>0.98856252431869496</v>
      </c>
      <c r="AD19" s="312">
        <f>S_GG2_PT1 C_Epsilon_P_Ex</f>
        <v>1.00271248817444</v>
      </c>
      <c r="AE19" s="312">
        <f>S_GG2_PT1 C_Epsilon_Eta_In</f>
        <v>0.99466252326965299</v>
      </c>
      <c r="AF19" s="312">
        <f>S_GG2_PT1 C_Epsilon_Eta_Ex</f>
        <v>1.00271248817444</v>
      </c>
      <c r="AG19" s="312">
        <f>S_GG2_PT1 C_Delta_ISO</f>
        <v>1.0021557807922401</v>
      </c>
      <c r="AH19" s="313">
        <f>(M19+273.15)/(Configuration!$H$28+273.15)</f>
        <v>1.026375153154502</v>
      </c>
      <c r="AI19" s="140">
        <f>S_GG2_PT1 C_N_GG_ISO</f>
        <v>11986.09765625</v>
      </c>
      <c r="AJ19" s="141">
        <f>S_GG2_PT1 C_N_PT_ISO</f>
        <v>7280.009765625</v>
      </c>
      <c r="AK19" s="140">
        <f>S_GG2_PT1 C_N_GG/SQRT(AH19)</f>
        <v>11986.49212557029</v>
      </c>
      <c r="AL19" s="142">
        <f>S_GG2_PT1 C_N_PT/SQRT(AH19)</f>
        <v>7276.1362008153019</v>
      </c>
      <c r="AM19" s="143">
        <f>S_GG2_PT1 C_Pow/(SQRT(AH19)*S_GG2_PT1 C_Delta_ISO*S_GG2_PT1 C_Epsilon_P_In*S_GG2_PT1 C_Epsilon_P_Ex)</f>
        <v>3455.603800870937</v>
      </c>
      <c r="AN19" s="137">
        <f>AM19/(S_GG2_PT1 C_FnG_Gas/3600*S_GG2_PT1 C_LHV*1000*S_GG2_PT1 C_Epsilon_Eta_In*S_GG2_PT1 C_Epsilon_Eta_Ex)*100</f>
        <v>26.125789693898639</v>
      </c>
      <c r="AO19" s="134">
        <f>(S_GG2_PT1 C_T4+273.15)/AH19-273.15</f>
        <v>554.08636048854771</v>
      </c>
    </row>
    <row r="20" spans="2:41" ht="19.95" customHeight="1" x14ac:dyDescent="0.45">
      <c r="B20" s="542"/>
      <c r="C20" s="144">
        <v>2</v>
      </c>
      <c r="D20" s="157">
        <f>DataSheet!$2:$2 S_GG2_PT2</f>
        <v>43432.622037037036</v>
      </c>
      <c r="E20" s="145">
        <f>DataSheet!$2:$2 S_GG2_PT2</f>
        <v>43432.622037037036</v>
      </c>
      <c r="F20" s="146">
        <f>S_GG2_PT2 C_N_GG</f>
        <v>12149.9951171875</v>
      </c>
      <c r="G20" s="147">
        <f>S_GG2_PT2 C_N_PT</f>
        <v>9749.8408203125</v>
      </c>
      <c r="H20" s="148">
        <f>S_GG2_PT2 C_N_Generator</f>
        <v>6139</v>
      </c>
      <c r="I20" s="149">
        <f>S_GG2_PT2 C_T_M</f>
        <v>5405.39990234375</v>
      </c>
      <c r="J20" s="149">
        <f>S_GG2_PT2 C_FnG_Gas</f>
        <v>1452.53149414063</v>
      </c>
      <c r="K20" s="284">
        <f>S_GG2_PT2 C_P0*100</f>
        <v>101.534128189087</v>
      </c>
      <c r="L20" s="150">
        <f>S_GG2_PT2 C_PD_Inlet*100</f>
        <v>0.60499999672174498</v>
      </c>
      <c r="M20" s="151">
        <f>S_GG2_PT2 C_T1</f>
        <v>22.850000381469702</v>
      </c>
      <c r="N20" s="288">
        <f>S_GG2_PT2 C_P4*100</f>
        <v>140.810000896454</v>
      </c>
      <c r="O20" s="152">
        <f>S_GG2_PT2 C_T4</f>
        <v>582.49835205078102</v>
      </c>
      <c r="P20" s="153">
        <f>S_GG2_PT2 C_PD_Outlet*100</f>
        <v>-0.35999999381601799</v>
      </c>
      <c r="Q20" s="153">
        <f>S_GG2_PT2 C_Degradation</f>
        <v>1</v>
      </c>
      <c r="R20" s="154">
        <f>S_GG2_PT2 C_T_O_LG_in</f>
        <v>45.799999237060497</v>
      </c>
      <c r="S20" s="155">
        <f>S_GG2_PT2 C_T_O_LG_out</f>
        <v>56</v>
      </c>
      <c r="T20" s="156">
        <f>S_GG2_PT2 C_F_O_LG</f>
        <v>298.60000610351602</v>
      </c>
      <c r="U20" s="91"/>
      <c r="V20" s="91"/>
      <c r="W20" s="542"/>
      <c r="X20" s="144">
        <v>2</v>
      </c>
      <c r="Y20" s="157">
        <f>DataSheet!$2:$2 S_GG2_PT2</f>
        <v>43432.622037037036</v>
      </c>
      <c r="Z20" s="145">
        <f>DataSheet!$2:$2 S_GG2_PT2</f>
        <v>43432.622037037036</v>
      </c>
      <c r="AA20" s="293">
        <f>S_GG2_PT2 C_Pow_Shaft</f>
        <v>3474.99462890625</v>
      </c>
      <c r="AB20" s="294">
        <f>S_GG2_PT2 C_Pow_GB</f>
        <v>84.8902587890625</v>
      </c>
      <c r="AC20" s="314">
        <f>S_GG2_PT2 C_Epsilon_P_In</f>
        <v>0.98865622282028198</v>
      </c>
      <c r="AD20" s="315">
        <f>S_GG2_PT2 C_Epsilon_P_Ex</f>
        <v>1.0031499862670901</v>
      </c>
      <c r="AE20" s="315">
        <f>S_GG2_PT2 C_Epsilon_Eta_In</f>
        <v>0.99470627307891801</v>
      </c>
      <c r="AF20" s="315">
        <f>S_GG2_PT2 C_Epsilon_Eta_Ex</f>
        <v>1.0031499862670901</v>
      </c>
      <c r="AG20" s="315">
        <f>S_GG2_PT2 C_Delta_ISO</f>
        <v>1.00206434726715</v>
      </c>
      <c r="AH20" s="316">
        <f>(M20+273.15)/(Configuration!$H$28+273.15)</f>
        <v>1.0272427568331415</v>
      </c>
      <c r="AI20" s="158">
        <f>S_GG2_PT2 C_N_GG_ISO</f>
        <v>11987.8017578125</v>
      </c>
      <c r="AJ20" s="159">
        <f>S_GG2_PT2 C_N_PT_ISO</f>
        <v>9619.4873046875</v>
      </c>
      <c r="AK20" s="158">
        <f>S_GG2_PT2 C_N_GG/SQRT(AH20)</f>
        <v>11987.801954953875</v>
      </c>
      <c r="AL20" s="160">
        <f>S_GG2_PT2 C_N_PT/SQRT(AH20)</f>
        <v>9619.6878862027606</v>
      </c>
      <c r="AM20" s="161">
        <f>S_GG2_PT2 C_Pow/(SQRT(AH20)*S_GG2_PT2 C_Delta_ISO*S_GG2_PT2 C_Epsilon_P_In*S_GG2_PT2 C_Epsilon_P_Ex)</f>
        <v>3534.2121031259912</v>
      </c>
      <c r="AN20" s="155">
        <f>AM20/(S_GG2_PT2 C_FnG_Gas/3600*S_GG2_PT2 C_LHV*1000*S_GG2_PT2 C_Epsilon_Eta_In*S_GG2_PT2 C_Epsilon_Eta_Ex)*100</f>
        <v>26.248523161677522</v>
      </c>
      <c r="AO20" s="152">
        <f>(S_GG2_PT2 C_T4+273.15)/AH20-273.15</f>
        <v>559.80632542461126</v>
      </c>
    </row>
    <row r="21" spans="2:41" ht="19.95" customHeight="1" thickBot="1" x14ac:dyDescent="0.5">
      <c r="B21" s="544"/>
      <c r="C21" s="162">
        <v>3</v>
      </c>
      <c r="D21" s="175">
        <f>DataSheet!$2:$2 S_GG2_PT3</f>
        <v>43432.622199074074</v>
      </c>
      <c r="E21" s="163">
        <f>DataSheet!$2:$2 S_GG2_PT3</f>
        <v>43432.622199074074</v>
      </c>
      <c r="F21" s="164">
        <f>S_GG2_PT3 C_N_GG</f>
        <v>12149.9951171875</v>
      </c>
      <c r="G21" s="165">
        <f>S_GG2_PT3 C_N_PT</f>
        <v>12177.634765625</v>
      </c>
      <c r="H21" s="166">
        <f>S_GG2_PT3 C_N_Generator</f>
        <v>7670</v>
      </c>
      <c r="I21" s="167">
        <f>S_GG2_PT3 C_T_M</f>
        <v>3763.5</v>
      </c>
      <c r="J21" s="167">
        <f>S_GG2_PT3 C_FnG_Gas</f>
        <v>1416.70349121094</v>
      </c>
      <c r="K21" s="285">
        <f>S_GG2_PT3 C_P0*100</f>
        <v>101.526439189911</v>
      </c>
      <c r="L21" s="168">
        <f>S_GG2_PT3 C_PD_Inlet*100</f>
        <v>0.60999998822808299</v>
      </c>
      <c r="M21" s="169">
        <f>S_GG2_PT3 C_T1</f>
        <v>22.899999618530298</v>
      </c>
      <c r="N21" s="289">
        <f>S_GG2_PT3 C_P4*100</f>
        <v>135.94000339508102</v>
      </c>
      <c r="O21" s="170">
        <f>S_GG2_PT3 C_T4</f>
        <v>571.00091552734398</v>
      </c>
      <c r="P21" s="171">
        <f>S_GG2_PT3 C_PD_Outlet*100</f>
        <v>-0.35000001080334198</v>
      </c>
      <c r="Q21" s="171">
        <f>S_GG2_PT3 C_Degradation</f>
        <v>1</v>
      </c>
      <c r="R21" s="172">
        <f>S_GG2_PT3 C_T_O_LG_in</f>
        <v>46.200000762939503</v>
      </c>
      <c r="S21" s="173">
        <f>S_GG2_PT3 C_T_O_LG_out</f>
        <v>60.799999237060497</v>
      </c>
      <c r="T21" s="174">
        <f>S_GG2_PT3 C_F_O_LG</f>
        <v>303.39999389648398</v>
      </c>
      <c r="U21" s="91"/>
      <c r="V21" s="91"/>
      <c r="W21" s="544"/>
      <c r="X21" s="162">
        <v>3</v>
      </c>
      <c r="Y21" s="175">
        <f>DataSheet!$2:$2 S_GG2_PT3</f>
        <v>43432.622199074074</v>
      </c>
      <c r="Z21" s="163">
        <f>DataSheet!$2:$2 S_GG2_PT3</f>
        <v>43432.622199074074</v>
      </c>
      <c r="AA21" s="295">
        <f>S_GG2_PT3 C_Pow_Shaft</f>
        <v>3022.84545898438</v>
      </c>
      <c r="AB21" s="296">
        <f>S_GG2_PT3 C_Pow_GB</f>
        <v>123.81467437744099</v>
      </c>
      <c r="AC21" s="317">
        <f>S_GG2_PT3 C_Epsilon_P_In</f>
        <v>0.98856252431869496</v>
      </c>
      <c r="AD21" s="318">
        <f>S_GG2_PT3 C_Epsilon_P_Ex</f>
        <v>1.00306248664856</v>
      </c>
      <c r="AE21" s="318">
        <f>S_GG2_PT3 C_Epsilon_Eta_In</f>
        <v>0.99466252326965299</v>
      </c>
      <c r="AF21" s="318">
        <f>S_GG2_PT3 C_Epsilon_Eta_Ex</f>
        <v>1.00306248664856</v>
      </c>
      <c r="AG21" s="318">
        <f>S_GG2_PT3 C_Delta_ISO</f>
        <v>1.0019886493682899</v>
      </c>
      <c r="AH21" s="319">
        <f>(M21+273.15)/(Configuration!$H$28+273.15)</f>
        <v>1.0274162749211531</v>
      </c>
      <c r="AI21" s="176">
        <f>S_GG2_PT3 C_N_GG_ISO</f>
        <v>11986.7900390625</v>
      </c>
      <c r="AJ21" s="177">
        <f>S_GG2_PT3 C_N_PT_ISO</f>
        <v>12013.74609375</v>
      </c>
      <c r="AK21" s="176">
        <f>S_GG2_PT3 C_N_GG/SQRT(AH21)</f>
        <v>11986.789615379945</v>
      </c>
      <c r="AL21" s="178">
        <f>S_GG2_PT3 C_N_PT/SQRT(AH21)</f>
        <v>12014.057992664697</v>
      </c>
      <c r="AM21" s="179">
        <f>S_GG2_PT3 C_Pow/(SQRT(AH21)*S_GG2_PT3 C_Delta_ISO*S_GG2_PT3 C_Epsilon_P_In*S_GG2_PT3 C_Epsilon_P_Ex)</f>
        <v>3124.5083344760787</v>
      </c>
      <c r="AN21" s="173">
        <f>AM21/(S_GG2_PT3 C_FnG_Gas/3600*S_GG2_PT3 C_LHV*1000*S_GG2_PT3 C_Epsilon_Eta_In*S_GG2_PT3 C_Epsilon_Eta_Ex)*100</f>
        <v>23.795647637990335</v>
      </c>
      <c r="AO21" s="170">
        <f>(S_GG2_PT3 C_T4+273.15)/AH21-273.15</f>
        <v>548.47501814770897</v>
      </c>
    </row>
    <row r="22" spans="2:41" ht="19.95" customHeight="1" x14ac:dyDescent="0.45">
      <c r="B22" s="541" t="s">
        <v>698</v>
      </c>
      <c r="C22" s="126">
        <v>1</v>
      </c>
      <c r="D22" s="139">
        <f>DataSheet!$2:$2 S_GG3_PT1</f>
        <v>43432.622361111113</v>
      </c>
      <c r="E22" s="127">
        <f>DataSheet!$2:$2 S_GG3_PT1</f>
        <v>43432.622361111113</v>
      </c>
      <c r="F22" s="128">
        <f>S_GG3_PT1 C_N_GG</f>
        <v>12654.3603515625</v>
      </c>
      <c r="G22" s="129">
        <f>S_GG3_PT1 C_N_PT</f>
        <v>6107.42578125</v>
      </c>
      <c r="H22" s="130">
        <f>S_GG3_PT1 C_N_Generator</f>
        <v>3835</v>
      </c>
      <c r="I22" s="131">
        <f>S_GG3_PT1 C_T_M</f>
        <v>10518</v>
      </c>
      <c r="J22" s="131">
        <f>S_GG3_PT1 C_FnG_Gas</f>
        <v>1782.51159667969</v>
      </c>
      <c r="K22" s="283">
        <f>S_GG3_PT1 C_P0*100</f>
        <v>101.51716470718399</v>
      </c>
      <c r="L22" s="132">
        <f>S_GG3_PT1 C_PD_Inlet*100</f>
        <v>0.75000002980232205</v>
      </c>
      <c r="M22" s="133">
        <f>S_GG3_PT1 C_T1</f>
        <v>23.149999618530298</v>
      </c>
      <c r="N22" s="287">
        <f>S_GG3_PT1 C_P4*100</f>
        <v>174.27999973297099</v>
      </c>
      <c r="O22" s="134">
        <f>S_GG3_PT1 C_T4</f>
        <v>626.47375488281295</v>
      </c>
      <c r="P22" s="135">
        <f>S_GG3_PT1 C_PD_Outlet*100</f>
        <v>-0.32500000670552304</v>
      </c>
      <c r="Q22" s="135">
        <f>S_GG3_PT1 C_Degradation</f>
        <v>1</v>
      </c>
      <c r="R22" s="136">
        <f>S_GG3_PT1 C_T_O_LG_in</f>
        <v>45.599998474121101</v>
      </c>
      <c r="S22" s="137">
        <f>S_GG3_PT1 C_T_O_LG_out</f>
        <v>51.5</v>
      </c>
      <c r="T22" s="138">
        <f>S_GG3_PT1 C_F_O_LG</f>
        <v>290.60000610351602</v>
      </c>
      <c r="U22" s="91"/>
      <c r="V22" s="91"/>
      <c r="W22" s="541" t="s">
        <v>698</v>
      </c>
      <c r="X22" s="126">
        <v>1</v>
      </c>
      <c r="Y22" s="139">
        <f>DataSheet!$2:$2 S_GG3_PT1</f>
        <v>43432.622361111113</v>
      </c>
      <c r="Z22" s="127">
        <f>DataSheet!$2:$2 S_GG3_PT1</f>
        <v>43432.622361111113</v>
      </c>
      <c r="AA22" s="291">
        <f>S_GG3_PT1 C_Pow_Shaft</f>
        <v>4224.0322265625</v>
      </c>
      <c r="AB22" s="292">
        <f>S_GG3_PT1 C_Pow_GB</f>
        <v>47.663818359375</v>
      </c>
      <c r="AC22" s="311">
        <f>S_GG3_PT1 C_Epsilon_P_In</f>
        <v>0.98593747615814198</v>
      </c>
      <c r="AD22" s="312">
        <f>S_GG3_PT1 C_Epsilon_P_Ex</f>
        <v>1.0028437376022299</v>
      </c>
      <c r="AE22" s="312">
        <f>S_GG3_PT1 C_Epsilon_Eta_In</f>
        <v>0.99343752861022905</v>
      </c>
      <c r="AF22" s="312">
        <f>S_GG3_PT1 C_Epsilon_Eta_Ex</f>
        <v>1.0028437376022299</v>
      </c>
      <c r="AG22" s="312">
        <f>S_GG3_PT1 C_Delta_ISO</f>
        <v>1.0018972158432</v>
      </c>
      <c r="AH22" s="313">
        <f>(M22+273.15)/(Configuration!$H$28+273.15)</f>
        <v>1.0282838785997928</v>
      </c>
      <c r="AI22" s="140">
        <f>S_GG3_PT1 C_N_GG_ISO</f>
        <v>12479.052734375</v>
      </c>
      <c r="AJ22" s="141">
        <f>S_GG3_PT1 C_N_PT_ISO</f>
        <v>6023.62744140625</v>
      </c>
      <c r="AK22" s="140">
        <f>S_GG3_PT1 C_N_GG/SQRT(AH22)</f>
        <v>12479.112041627825</v>
      </c>
      <c r="AL22" s="142">
        <f>S_GG3_PT1 C_N_PT/SQRT(AH22)</f>
        <v>6022.8449714358267</v>
      </c>
      <c r="AM22" s="143">
        <f>S_GG3_PT1 C_Pow/(SQRT(AH22)*S_GG3_PT1 C_Delta_ISO*S_GG3_PT1 C_Epsilon_P_In*S_GG3_PT1 C_Epsilon_P_Ex)</f>
        <v>4252.4385114896277</v>
      </c>
      <c r="AN22" s="137">
        <f>AM22/(S_GG3_PT1 C_FnG_Gas/3600*S_GG3_PT1 C_LHV*1000*S_GG3_PT1 C_Epsilon_Eta_In*S_GG3_PT1 C_Epsilon_Eta_Ex)*100</f>
        <v>25.77688294121231</v>
      </c>
      <c r="AO22" s="134">
        <f>(S_GG3_PT1 C_T4+273.15)/AH22-273.15</f>
        <v>601.72878941350768</v>
      </c>
    </row>
    <row r="23" spans="2:41" ht="19.95" customHeight="1" x14ac:dyDescent="0.45">
      <c r="B23" s="542"/>
      <c r="C23" s="144">
        <v>2</v>
      </c>
      <c r="D23" s="157">
        <f>DataSheet!$2:$2 S_GG3_PT2</f>
        <v>43432.622534722221</v>
      </c>
      <c r="E23" s="145">
        <f>DataSheet!$2:$2 S_GG3_PT2</f>
        <v>43432.622534722221</v>
      </c>
      <c r="F23" s="146">
        <f>S_GG3_PT2 C_N_GG</f>
        <v>12654.9951171875</v>
      </c>
      <c r="G23" s="147">
        <f>S_GG3_PT2 C_N_PT</f>
        <v>8532.3564453125</v>
      </c>
      <c r="H23" s="148">
        <f>S_GG3_PT2 C_N_Generator</f>
        <v>5371</v>
      </c>
      <c r="I23" s="149">
        <f>S_GG3_PT2 C_T_M</f>
        <v>8350.099609375</v>
      </c>
      <c r="J23" s="149">
        <f>S_GG3_PT2 C_FnG_Gas</f>
        <v>1768.67065429688</v>
      </c>
      <c r="K23" s="284">
        <f>S_GG3_PT2 C_P0*100</f>
        <v>101.506590843201</v>
      </c>
      <c r="L23" s="150">
        <f>S_GG3_PT2 C_PD_Inlet*100</f>
        <v>0.75500002130866106</v>
      </c>
      <c r="M23" s="151">
        <f>S_GG3_PT2 C_T1</f>
        <v>23.399999618530298</v>
      </c>
      <c r="N23" s="288">
        <f>S_GG3_PT2 C_P4*100</f>
        <v>172.59999513626101</v>
      </c>
      <c r="O23" s="152">
        <f>S_GG3_PT2 C_T4</f>
        <v>627.74371337890602</v>
      </c>
      <c r="P23" s="153">
        <f>S_GG3_PT2 C_PD_Outlet*100</f>
        <v>-0.32999999821186099</v>
      </c>
      <c r="Q23" s="153">
        <f>S_GG3_PT2 C_Degradation</f>
        <v>1</v>
      </c>
      <c r="R23" s="154">
        <f>S_GG3_PT2 C_T_O_LG_in</f>
        <v>45.599998474121101</v>
      </c>
      <c r="S23" s="155">
        <f>S_GG3_PT2 C_T_O_LG_out</f>
        <v>54.5</v>
      </c>
      <c r="T23" s="156">
        <f>S_GG3_PT2 C_F_O_LG</f>
        <v>295.79998779296898</v>
      </c>
      <c r="U23" s="91"/>
      <c r="V23" s="91"/>
      <c r="W23" s="542"/>
      <c r="X23" s="144">
        <v>2</v>
      </c>
      <c r="Y23" s="157">
        <f>DataSheet!$2:$2 S_GG3_PT2</f>
        <v>43432.622534722221</v>
      </c>
      <c r="Z23" s="145">
        <f>DataSheet!$2:$2 S_GG3_PT2</f>
        <v>43432.622534722221</v>
      </c>
      <c r="AA23" s="293">
        <f>S_GG3_PT2 C_Pow_Shaft</f>
        <v>4696.51220703125</v>
      </c>
      <c r="AB23" s="294">
        <f>S_GG3_PT2 C_Pow_GB</f>
        <v>73.307701110839801</v>
      </c>
      <c r="AC23" s="314">
        <f>S_GG3_PT2 C_Epsilon_P_In</f>
        <v>0.98584377765655495</v>
      </c>
      <c r="AD23" s="315">
        <f>S_GG3_PT2 C_Epsilon_P_Ex</f>
        <v>1.0028874874114999</v>
      </c>
      <c r="AE23" s="315">
        <f>S_GG3_PT2 C_Epsilon_Eta_In</f>
        <v>0.99339377880096402</v>
      </c>
      <c r="AF23" s="315">
        <f>S_GG3_PT2 C_Epsilon_Eta_Ex</f>
        <v>1.0028874874114999</v>
      </c>
      <c r="AG23" s="315">
        <f>S_GG3_PT2 C_Delta_ISO</f>
        <v>1.00179278850555</v>
      </c>
      <c r="AH23" s="316">
        <f>(M23+273.15)/(Configuration!$H$28+273.15)</f>
        <v>1.0291514822784322</v>
      </c>
      <c r="AI23" s="158">
        <f>S_GG3_PT2 C_N_GG_ISO</f>
        <v>12474.4765625</v>
      </c>
      <c r="AJ23" s="159">
        <f>S_GG3_PT2 C_N_PT_ISO</f>
        <v>8410.494140625</v>
      </c>
      <c r="AK23" s="158">
        <f>S_GG3_PT2 C_N_GG/SQRT(AH23)</f>
        <v>12474.476522071953</v>
      </c>
      <c r="AL23" s="160">
        <f>S_GG3_PT2 C_N_PT/SQRT(AH23)</f>
        <v>8410.6456912371395</v>
      </c>
      <c r="AM23" s="161">
        <f>S_GG3_PT2 C_Pow/(SQRT(AH23)*S_GG3_PT2 C_Delta_ISO*S_GG3_PT2 C_Epsilon_P_In*S_GG3_PT2 C_Epsilon_P_Ex)</f>
        <v>4747.0533081447184</v>
      </c>
      <c r="AN23" s="155">
        <f>AM23/(S_GG3_PT2 C_FnG_Gas/3600*S_GG3_PT2 C_LHV*1000*S_GG3_PT2 C_Epsilon_Eta_In*S_GG3_PT2 C_Epsilon_Eta_Ex)*100</f>
        <v>29.000269883813619</v>
      </c>
      <c r="AO23" s="152">
        <f>(S_GG3_PT2 C_T4+273.15)/AH23-273.15</f>
        <v>602.22522793478652</v>
      </c>
    </row>
    <row r="24" spans="2:41" ht="19.95" customHeight="1" x14ac:dyDescent="0.45">
      <c r="B24" s="542"/>
      <c r="C24" s="144">
        <v>3</v>
      </c>
      <c r="D24" s="157">
        <f>DataSheet!$2:$2 S_GG3_PT3</f>
        <v>43432.622685185182</v>
      </c>
      <c r="E24" s="145">
        <f>DataSheet!$2:$2 S_GG3_PT3</f>
        <v>43432.622685185182</v>
      </c>
      <c r="F24" s="146">
        <f>S_GG3_PT3 C_N_GG</f>
        <v>12654.0048828125</v>
      </c>
      <c r="G24" s="147">
        <f>S_GG3_PT3 C_N_PT</f>
        <v>10983.546875</v>
      </c>
      <c r="H24" s="148">
        <f>S_GG3_PT3 C_N_Generator</f>
        <v>6917</v>
      </c>
      <c r="I24" s="149">
        <f>S_GG3_PT3 C_T_M</f>
        <v>6438.5</v>
      </c>
      <c r="J24" s="149">
        <f>S_GG3_PT3 C_FnG_Gas</f>
        <v>1765.14196777344</v>
      </c>
      <c r="K24" s="284">
        <f>S_GG3_PT3 C_P0*100</f>
        <v>101.502346992493</v>
      </c>
      <c r="L24" s="150">
        <f>S_GG3_PT3 C_PD_Inlet*100</f>
        <v>0.74000000022351697</v>
      </c>
      <c r="M24" s="151">
        <f>S_GG3_PT3 C_T1</f>
        <v>23.950000762939499</v>
      </c>
      <c r="N24" s="288">
        <f>S_GG3_PT3 C_P4*100</f>
        <v>172.329998016357</v>
      </c>
      <c r="O24" s="152">
        <f>S_GG3_PT3 C_T4</f>
        <v>627.027099609375</v>
      </c>
      <c r="P24" s="153">
        <f>S_GG3_PT3 C_PD_Outlet*100</f>
        <v>-0.389999989420176</v>
      </c>
      <c r="Q24" s="153">
        <f>S_GG3_PT3 C_Degradation</f>
        <v>1</v>
      </c>
      <c r="R24" s="154">
        <f>S_GG3_PT3 C_T_O_LG_in</f>
        <v>45.599998474121101</v>
      </c>
      <c r="S24" s="155">
        <f>S_GG3_PT3 C_T_O_LG_out</f>
        <v>58.599998474121101</v>
      </c>
      <c r="T24" s="156">
        <f>S_GG3_PT3 C_F_O_LG</f>
        <v>300.70001220703102</v>
      </c>
      <c r="U24" s="91"/>
      <c r="V24" s="91"/>
      <c r="W24" s="542"/>
      <c r="X24" s="144">
        <v>3</v>
      </c>
      <c r="Y24" s="157">
        <f>DataSheet!$2:$2 S_GG3_PT3</f>
        <v>43432.622685185182</v>
      </c>
      <c r="Z24" s="145">
        <f>DataSheet!$2:$2 S_GG3_PT3</f>
        <v>43432.622685185182</v>
      </c>
      <c r="AA24" s="293">
        <f>S_GG3_PT3 C_Pow_Shaft</f>
        <v>4663.70556640625</v>
      </c>
      <c r="AB24" s="294">
        <f>S_GG3_PT3 C_Pow_GB</f>
        <v>109.09791564941401</v>
      </c>
      <c r="AC24" s="314">
        <f>S_GG3_PT3 C_Epsilon_P_In</f>
        <v>0.98612499237060502</v>
      </c>
      <c r="AD24" s="315">
        <f>S_GG3_PT3 C_Epsilon_P_Ex</f>
        <v>1.00341248512268</v>
      </c>
      <c r="AE24" s="315">
        <f>S_GG3_PT3 C_Epsilon_Eta_In</f>
        <v>0.99352502822875999</v>
      </c>
      <c r="AF24" s="315">
        <f>S_GG3_PT3 C_Epsilon_Eta_Ex</f>
        <v>1.00341248512268</v>
      </c>
      <c r="AG24" s="315">
        <f>S_GG3_PT3 C_Delta_ISO</f>
        <v>1.0017504692077599</v>
      </c>
      <c r="AH24" s="316">
        <f>(M24+273.15)/(Configuration!$H$28+273.15)</f>
        <v>1.0310602143430141</v>
      </c>
      <c r="AI24" s="158">
        <f>S_GG3_PT3 C_N_GG_ISO</f>
        <v>12461.94921875</v>
      </c>
      <c r="AJ24" s="159">
        <f>S_GG3_PT3 C_N_PT_ISO</f>
        <v>10816.431640625</v>
      </c>
      <c r="AK24" s="158">
        <f>S_GG3_PT3 C_N_GG/SQRT(AH24)</f>
        <v>12461.949390633881</v>
      </c>
      <c r="AL24" s="160">
        <f>S_GG3_PT3 C_N_PT/SQRT(AH24)</f>
        <v>10816.844671193343</v>
      </c>
      <c r="AM24" s="161">
        <f>S_GG3_PT3 C_Pow/(SQRT(AH24)*S_GG3_PT3 C_Delta_ISO*S_GG3_PT3 C_Epsilon_P_In*S_GG3_PT3 C_Epsilon_P_Ex)</f>
        <v>4741.9889589755203</v>
      </c>
      <c r="AN24" s="155">
        <f>AM24/(S_GG3_PT3 C_FnG_Gas/3600*S_GG3_PT3 C_LHV*1000*S_GG3_PT3 C_Epsilon_Eta_In*S_GG3_PT3 C_Epsilon_Eta_Ex)*100</f>
        <v>29.008223622904705</v>
      </c>
      <c r="AO24" s="152">
        <f>(S_GG3_PT3 C_T4+273.15)/AH24-273.15</f>
        <v>599.90967885004943</v>
      </c>
    </row>
    <row r="25" spans="2:41" ht="19.95" customHeight="1" thickBot="1" x14ac:dyDescent="0.5">
      <c r="B25" s="544"/>
      <c r="C25" s="162">
        <v>4</v>
      </c>
      <c r="D25" s="175">
        <f>DataSheet!$2:$2 S_GG3_PT4</f>
        <v>43432.622835648152</v>
      </c>
      <c r="E25" s="163">
        <f>DataSheet!$2:$2 S_GG3_PT4</f>
        <v>43432.622835648152</v>
      </c>
      <c r="F25" s="164">
        <f>S_GG3_PT4 C_N_GG</f>
        <v>12654.9951171875</v>
      </c>
      <c r="G25" s="165">
        <f>S_GG3_PT4 C_N_PT</f>
        <v>12196.8310546875</v>
      </c>
      <c r="H25" s="166">
        <f>S_GG3_PT4 C_N_Generator</f>
        <v>7680</v>
      </c>
      <c r="I25" s="167">
        <f>S_GG3_PT4 C_T_M</f>
        <v>5486.39990234375</v>
      </c>
      <c r="J25" s="167">
        <f>S_GG3_PT4 C_FnG_Gas</f>
        <v>1744.33361816406</v>
      </c>
      <c r="K25" s="285">
        <f>S_GG3_PT4 C_P0*100</f>
        <v>101.500701904297</v>
      </c>
      <c r="L25" s="168">
        <f>S_GG3_PT4 C_PD_Inlet*100</f>
        <v>0.74000000022351697</v>
      </c>
      <c r="M25" s="169">
        <f>S_GG3_PT4 C_T1</f>
        <v>23.950000762939499</v>
      </c>
      <c r="N25" s="289">
        <f>S_GG3_PT4 C_P4*100</f>
        <v>169.134998321533</v>
      </c>
      <c r="O25" s="170">
        <f>S_GG3_PT4 C_T4</f>
        <v>621.04266357421898</v>
      </c>
      <c r="P25" s="171">
        <f>S_GG3_PT4 C_PD_Outlet*100</f>
        <v>-0.43500000610947598</v>
      </c>
      <c r="Q25" s="171">
        <f>S_GG3_PT4 C_Degradation</f>
        <v>1</v>
      </c>
      <c r="R25" s="172">
        <f>S_GG3_PT4 C_T_O_LG_in</f>
        <v>46.299999237060497</v>
      </c>
      <c r="S25" s="173">
        <f>S_GG3_PT4 C_T_O_LG_out</f>
        <v>61.5</v>
      </c>
      <c r="T25" s="174">
        <f>S_GG3_PT4 C_F_O_LG</f>
        <v>303.20001220703102</v>
      </c>
      <c r="U25" s="91"/>
      <c r="V25" s="91"/>
      <c r="W25" s="544"/>
      <c r="X25" s="162">
        <v>4</v>
      </c>
      <c r="Y25" s="175">
        <f>DataSheet!$2:$2 S_GG3_PT4</f>
        <v>43432.622835648152</v>
      </c>
      <c r="Z25" s="163">
        <f>DataSheet!$2:$2 S_GG3_PT4</f>
        <v>43432.622835648152</v>
      </c>
      <c r="AA25" s="295">
        <f>S_GG3_PT4 C_Pow_Shaft</f>
        <v>4412.42529296875</v>
      </c>
      <c r="AB25" s="296">
        <f>S_GG3_PT4 C_Pow_GB</f>
        <v>128.87411499023401</v>
      </c>
      <c r="AC25" s="317">
        <f>S_GG3_PT4 C_Epsilon_P_In</f>
        <v>0.98612499237060502</v>
      </c>
      <c r="AD25" s="318">
        <f>S_GG3_PT4 C_Epsilon_P_Ex</f>
        <v>1.00380623340607</v>
      </c>
      <c r="AE25" s="318">
        <f>S_GG3_PT4 C_Epsilon_Eta_In</f>
        <v>0.99352502822875999</v>
      </c>
      <c r="AF25" s="318">
        <f>S_GG3_PT4 C_Epsilon_Eta_Ex</f>
        <v>1.00380623340607</v>
      </c>
      <c r="AG25" s="318">
        <f>S_GG3_PT4 C_Delta_ISO</f>
        <v>1.0017340183258101</v>
      </c>
      <c r="AH25" s="319">
        <f>(M25+273.15)/(Configuration!$H$28+273.15)</f>
        <v>1.0310602143430141</v>
      </c>
      <c r="AI25" s="176">
        <f>S_GG3_PT4 C_N_GG_ISO</f>
        <v>12462.9248046875</v>
      </c>
      <c r="AJ25" s="177">
        <f>S_GG3_PT4 C_N_PT_ISO</f>
        <v>12011.60546875</v>
      </c>
      <c r="AK25" s="176">
        <f>S_GG3_PT4 C_N_GG/SQRT(AH25)</f>
        <v>12462.924595778846</v>
      </c>
      <c r="AL25" s="178">
        <f>S_GG3_PT4 C_N_PT/SQRT(AH25)</f>
        <v>12011.714294189867</v>
      </c>
      <c r="AM25" s="179">
        <f>S_GG3_PT4 C_Pow/(SQRT(AH25)*S_GG3_PT4 C_Delta_ISO*S_GG3_PT4 C_Epsilon_P_In*S_GG3_PT4 C_Epsilon_P_Ex)</f>
        <v>4510.2834519485214</v>
      </c>
      <c r="AN25" s="173">
        <f>AM25/(S_GG3_PT4 C_FnG_Gas/3600*S_GG3_PT4 C_LHV*1000*S_GG3_PT4 C_Epsilon_Eta_In*S_GG3_PT4 C_Epsilon_Eta_Ex)*100</f>
        <v>27.908990939541777</v>
      </c>
      <c r="AO25" s="170">
        <f>(S_GG3_PT4 C_T4+273.15)/AH25-273.15</f>
        <v>594.10552119571764</v>
      </c>
    </row>
    <row r="26" spans="2:41" ht="19.95" customHeight="1" x14ac:dyDescent="0.45">
      <c r="B26" s="541" t="s">
        <v>699</v>
      </c>
      <c r="C26" s="126">
        <v>1</v>
      </c>
      <c r="D26" s="139">
        <f>DataSheet!$2:$2 S_GG4_PT1</f>
        <v>43432.62300925926</v>
      </c>
      <c r="E26" s="127">
        <f>DataSheet!$2:$2 S_GG4_PT1</f>
        <v>43432.62300925926</v>
      </c>
      <c r="F26" s="128">
        <f>S_GG4_PT1 C_N_GG</f>
        <v>12944.693359375</v>
      </c>
      <c r="G26" s="129">
        <f>S_GG4_PT1 C_N_PT</f>
        <v>7336.63134765625</v>
      </c>
      <c r="H26" s="130">
        <f>S_GG4_PT1 C_N_Generator</f>
        <v>4613</v>
      </c>
      <c r="I26" s="131">
        <f>S_GG4_PT1 C_T_M</f>
        <v>10759.2998046875</v>
      </c>
      <c r="J26" s="131">
        <f>S_GG4_PT1 C_FnG_Gas</f>
        <v>1973.48364257812</v>
      </c>
      <c r="K26" s="283">
        <f>S_GG4_PT1 C_P0*100</f>
        <v>101.49072408676101</v>
      </c>
      <c r="L26" s="132">
        <f>S_GG4_PT1 C_PD_Inlet*100</f>
        <v>0.8349999785423281</v>
      </c>
      <c r="M26" s="133">
        <f>S_GG4_PT1 C_T1</f>
        <v>24.149999618530298</v>
      </c>
      <c r="N26" s="287">
        <f>S_GG4_PT1 C_P4*100</f>
        <v>192.785000801086</v>
      </c>
      <c r="O26" s="134">
        <f>S_GG4_PT1 C_T4</f>
        <v>653.18591308593705</v>
      </c>
      <c r="P26" s="135">
        <f>S_GG4_PT1 C_PD_Outlet*100</f>
        <v>-0.34499999601393899</v>
      </c>
      <c r="Q26" s="135">
        <f>S_GG4_PT1 C_Degradation</f>
        <v>1</v>
      </c>
      <c r="R26" s="136">
        <f>S_GG4_PT1 C_T_O_LG_in</f>
        <v>47.799999237060497</v>
      </c>
      <c r="S26" s="137">
        <f>S_GG4_PT1 C_T_O_LG_out</f>
        <v>55.400001525878899</v>
      </c>
      <c r="T26" s="138">
        <f>S_GG4_PT1 C_F_O_LG</f>
        <v>294.20001220703102</v>
      </c>
      <c r="U26" s="91"/>
      <c r="V26" s="91"/>
      <c r="W26" s="541" t="s">
        <v>699</v>
      </c>
      <c r="X26" s="126">
        <v>1</v>
      </c>
      <c r="Y26" s="139">
        <f>DataSheet!$2:$2 S_GG4_PT1</f>
        <v>43432.62300925926</v>
      </c>
      <c r="Z26" s="127">
        <f>DataSheet!$2:$2 S_GG4_PT1</f>
        <v>43432.62300925926</v>
      </c>
      <c r="AA26" s="291">
        <f>S_GG4_PT1 C_Pow_Shaft</f>
        <v>5197.51953125</v>
      </c>
      <c r="AB26" s="292">
        <f>S_GG4_PT1 C_Pow_GB</f>
        <v>62.367465972900398</v>
      </c>
      <c r="AC26" s="311">
        <f>S_GG4_PT1 C_Epsilon_P_In</f>
        <v>0.98434376716613803</v>
      </c>
      <c r="AD26" s="312">
        <f>S_GG4_PT1 C_Epsilon_P_Ex</f>
        <v>1.00301873683929</v>
      </c>
      <c r="AE26" s="312">
        <f>S_GG4_PT1 C_Epsilon_Eta_In</f>
        <v>0.99269372224807695</v>
      </c>
      <c r="AF26" s="312">
        <f>S_GG4_PT1 C_Epsilon_Eta_Ex</f>
        <v>1.00301873683929</v>
      </c>
      <c r="AG26" s="312">
        <f>S_GG4_PT1 C_Delta_ISO</f>
        <v>1.00163650512695</v>
      </c>
      <c r="AH26" s="313">
        <f>(M26+273.15)/(Configuration!$H$28+273.15)</f>
        <v>1.0317542933143511</v>
      </c>
      <c r="AI26" s="140">
        <f>S_GG4_PT1 C_N_GG_ISO</f>
        <v>12743.908203125</v>
      </c>
      <c r="AJ26" s="141">
        <f>S_GG4_PT1 C_N_PT_ISO</f>
        <v>7223.37158203125</v>
      </c>
      <c r="AK26" s="140">
        <f>S_GG4_PT1 C_N_GG/SQRT(AH26)</f>
        <v>12743.937260644492</v>
      </c>
      <c r="AL26" s="142">
        <f>S_GG4_PT1 C_N_PT/SQRT(AH26)</f>
        <v>7222.849317731786</v>
      </c>
      <c r="AM26" s="143">
        <f>S_GG4_PT1 C_Pow/(SQRT(AH26)*S_GG4_PT1 C_Delta_ISO*S_GG4_PT1 C_Epsilon_P_In*S_GG4_PT1 C_Epsilon_P_Ex)</f>
        <v>5236.2732659782478</v>
      </c>
      <c r="AN26" s="137">
        <f>AM26/(S_GG4_PT1 C_FnG_Gas/3600*S_GG4_PT1 C_LHV*1000*S_GG4_PT1 C_Epsilon_Eta_In*S_GG4_PT1 C_Epsilon_Eta_Ex)*100</f>
        <v>28.685538048445881</v>
      </c>
      <c r="AO26" s="134">
        <f>(S_GG4_PT1 C_T4+273.15)/AH26-273.15</f>
        <v>624.67608038414471</v>
      </c>
    </row>
    <row r="27" spans="2:41" ht="19.95" customHeight="1" x14ac:dyDescent="0.45">
      <c r="B27" s="542"/>
      <c r="C27" s="144">
        <v>2</v>
      </c>
      <c r="D27" s="157">
        <f>DataSheet!$2:$2 S_GG4_PT2</f>
        <v>43432.623182870368</v>
      </c>
      <c r="E27" s="145">
        <f>DataSheet!$2:$2 S_GG4_PT2</f>
        <v>43432.623182870368</v>
      </c>
      <c r="F27" s="146">
        <f>S_GG4_PT2 C_N_GG</f>
        <v>12944.9951171875</v>
      </c>
      <c r="G27" s="147">
        <f>S_GG4_PT2 C_N_PT</f>
        <v>9753.65625</v>
      </c>
      <c r="H27" s="148">
        <f>S_GG4_PT2 C_N_Generator</f>
        <v>6143</v>
      </c>
      <c r="I27" s="149">
        <f>S_GG4_PT2 C_T_M</f>
        <v>8704.900390625</v>
      </c>
      <c r="J27" s="149">
        <f>S_GG4_PT2 C_FnG_Gas</f>
        <v>1989.30847167969</v>
      </c>
      <c r="K27" s="284">
        <f>S_GG4_PT2 C_P0*100</f>
        <v>101.47798061370801</v>
      </c>
      <c r="L27" s="150">
        <f>S_GG4_PT2 C_PD_Inlet*100</f>
        <v>0.84000006318092291</v>
      </c>
      <c r="M27" s="151">
        <f>S_GG4_PT2 C_T1</f>
        <v>24.099998474121101</v>
      </c>
      <c r="N27" s="288">
        <f>S_GG4_PT2 C_P4*100</f>
        <v>194.14000511169399</v>
      </c>
      <c r="O27" s="152">
        <f>S_GG4_PT2 C_T4</f>
        <v>657.365966796875</v>
      </c>
      <c r="P27" s="153">
        <f>S_GG4_PT2 C_PD_Outlet*100</f>
        <v>-0.37499999161809699</v>
      </c>
      <c r="Q27" s="153">
        <f>S_GG4_PT2 C_Degradation</f>
        <v>1</v>
      </c>
      <c r="R27" s="154">
        <f>S_GG4_PT2 C_T_O_LG_in</f>
        <v>48.200000762939503</v>
      </c>
      <c r="S27" s="155">
        <f>S_GG4_PT2 C_T_O_LG_out</f>
        <v>59.099998474121101</v>
      </c>
      <c r="T27" s="156">
        <f>S_GG4_PT2 C_F_O_LG</f>
        <v>299.39999389648398</v>
      </c>
      <c r="U27" s="91"/>
      <c r="V27" s="91"/>
      <c r="W27" s="542"/>
      <c r="X27" s="144">
        <v>2</v>
      </c>
      <c r="Y27" s="157">
        <f>DataSheet!$2:$2 S_GG4_PT2</f>
        <v>43432.623182870368</v>
      </c>
      <c r="Z27" s="145">
        <f>DataSheet!$2:$2 S_GG4_PT2</f>
        <v>43432.623182870368</v>
      </c>
      <c r="AA27" s="293">
        <f>S_GG4_PT2 C_Pow_Shaft</f>
        <v>5599.80615234375</v>
      </c>
      <c r="AB27" s="294">
        <f>S_GG4_PT2 C_Pow_GB</f>
        <v>91.233200073242202</v>
      </c>
      <c r="AC27" s="314">
        <f>S_GG4_PT2 C_Epsilon_P_In</f>
        <v>0.98425000905990601</v>
      </c>
      <c r="AD27" s="315">
        <f>S_GG4_PT2 C_Epsilon_P_Ex</f>
        <v>1.0032812356948899</v>
      </c>
      <c r="AE27" s="315">
        <f>S_GG4_PT2 C_Epsilon_Eta_In</f>
        <v>0.99264997243881203</v>
      </c>
      <c r="AF27" s="315">
        <f>S_GG4_PT2 C_Epsilon_Eta_Ex</f>
        <v>1.0032812356948899</v>
      </c>
      <c r="AG27" s="315">
        <f>S_GG4_PT2 C_Delta_ISO</f>
        <v>1.0015105009078999</v>
      </c>
      <c r="AH27" s="316">
        <f>(M27+273.15)/(Configuration!$H$28+273.15)</f>
        <v>1.0315807686070488</v>
      </c>
      <c r="AI27" s="158">
        <f>S_GG4_PT2 C_N_GG_ISO</f>
        <v>12745.3056640625</v>
      </c>
      <c r="AJ27" s="159">
        <f>S_GG4_PT2 C_N_PT_ISO</f>
        <v>9602.9794921875</v>
      </c>
      <c r="AK27" s="158">
        <f>S_GG4_PT2 C_N_GG/SQRT(AH27)</f>
        <v>12745.306162806915</v>
      </c>
      <c r="AL27" s="160">
        <f>S_GG4_PT2 C_N_PT/SQRT(AH27)</f>
        <v>9603.1967557848093</v>
      </c>
      <c r="AM27" s="161">
        <f>S_GG4_PT2 C_Pow/(SQRT(AH27)*S_GG4_PT2 C_Delta_ISO*S_GG4_PT2 C_Epsilon_P_In*S_GG4_PT2 C_Epsilon_P_Ex)</f>
        <v>5665.7363452519303</v>
      </c>
      <c r="AN27" s="155">
        <f>AM27/(S_GG4_PT2 C_FnG_Gas/3600*S_GG4_PT2 C_LHV*1000*S_GG4_PT2 C_Epsilon_Eta_In*S_GG4_PT2 C_Epsilon_Eta_Ex)*100</f>
        <v>30.784631097705446</v>
      </c>
      <c r="AO27" s="152">
        <f>(S_GG4_PT2 C_T4+273.15)/AH27-273.15</f>
        <v>628.87919161953516</v>
      </c>
    </row>
    <row r="28" spans="2:41" s="181" customFormat="1" ht="19.95" customHeight="1" x14ac:dyDescent="0.45">
      <c r="B28" s="542"/>
      <c r="C28" s="144">
        <v>3</v>
      </c>
      <c r="D28" s="157">
        <f>DataSheet!$2:$2 S_GG4_PT3</f>
        <v>43432.62332175926</v>
      </c>
      <c r="E28" s="145">
        <f>DataSheet!$2:$2 S_GG4_PT3</f>
        <v>43432.62332175926</v>
      </c>
      <c r="F28" s="146">
        <f>S_GG4_PT3 C_N_GG</f>
        <v>12944.0048828125</v>
      </c>
      <c r="G28" s="147">
        <f>S_GG4_PT3 C_N_PT</f>
        <v>12203.5498046875</v>
      </c>
      <c r="H28" s="148">
        <f>S_GG4_PT3 C_N_Generator</f>
        <v>7689</v>
      </c>
      <c r="I28" s="149">
        <f>S_GG4_PT3 C_T_M</f>
        <v>6661.60009765625</v>
      </c>
      <c r="J28" s="149">
        <f>S_GG4_PT3 C_FnG_Gas</f>
        <v>1959.06860351562</v>
      </c>
      <c r="K28" s="284">
        <f>S_GG4_PT3 C_P0*100</f>
        <v>101.47280693054199</v>
      </c>
      <c r="L28" s="150">
        <f>S_GG4_PT3 C_PD_Inlet*100</f>
        <v>0.82999998703598998</v>
      </c>
      <c r="M28" s="151">
        <f>S_GG4_PT3 C_T1</f>
        <v>24.400001525878899</v>
      </c>
      <c r="N28" s="288">
        <f>S_GG4_PT3 C_P4*100</f>
        <v>190.834999084473</v>
      </c>
      <c r="O28" s="152">
        <f>S_GG4_PT3 C_T4</f>
        <v>651.251953125</v>
      </c>
      <c r="P28" s="153">
        <f>S_GG4_PT3 C_PD_Outlet*100</f>
        <v>-0.43500000610947598</v>
      </c>
      <c r="Q28" s="153">
        <f>S_GG4_PT3 C_Degradation</f>
        <v>1</v>
      </c>
      <c r="R28" s="154">
        <f>S_GG4_PT3 C_T_O_LG_in</f>
        <v>48.900001525878899</v>
      </c>
      <c r="S28" s="155">
        <f>S_GG4_PT3 C_T_O_LG_out</f>
        <v>64.099998474121094</v>
      </c>
      <c r="T28" s="156">
        <f>S_GG4_PT3 C_F_O_LG</f>
        <v>303.70001220703102</v>
      </c>
      <c r="U28" s="180"/>
      <c r="V28" s="180"/>
      <c r="W28" s="542"/>
      <c r="X28" s="144">
        <v>3</v>
      </c>
      <c r="Y28" s="157">
        <f>DataSheet!$2:$2 S_GG4_PT3</f>
        <v>43432.62332175926</v>
      </c>
      <c r="Z28" s="145">
        <f>DataSheet!$2:$2 S_GG4_PT3</f>
        <v>43432.62332175926</v>
      </c>
      <c r="AA28" s="293">
        <f>S_GG4_PT3 C_Pow_Shaft</f>
        <v>5363.85546875</v>
      </c>
      <c r="AB28" s="294">
        <f>S_GG4_PT3 C_Pow_GB</f>
        <v>129.45062255859401</v>
      </c>
      <c r="AC28" s="314">
        <f>S_GG4_PT3 C_Epsilon_P_In</f>
        <v>0.98443752527236905</v>
      </c>
      <c r="AD28" s="315">
        <f>S_GG4_PT3 C_Epsilon_P_Ex</f>
        <v>1.00380623340607</v>
      </c>
      <c r="AE28" s="315">
        <f>S_GG4_PT3 C_Epsilon_Eta_In</f>
        <v>0.99273747205734297</v>
      </c>
      <c r="AF28" s="315">
        <f>S_GG4_PT3 C_Epsilon_Eta_Ex</f>
        <v>1.00380623340607</v>
      </c>
      <c r="AG28" s="315">
        <f>S_GG4_PT3 C_Delta_ISO</f>
        <v>1.0014591217041</v>
      </c>
      <c r="AH28" s="316">
        <f>(M28+273.15)/(Configuration!$H$28+273.15)</f>
        <v>1.0326219036122815</v>
      </c>
      <c r="AI28" s="158">
        <f>S_GG4_PT3 C_N_GG_ISO</f>
        <v>12737.9052734375</v>
      </c>
      <c r="AJ28" s="159">
        <f>S_GG4_PT3 C_N_PT_ISO</f>
        <v>12008.828125</v>
      </c>
      <c r="AK28" s="158">
        <f>S_GG4_PT3 C_N_GG/SQRT(AH28)</f>
        <v>12737.904884749452</v>
      </c>
      <c r="AL28" s="160">
        <f>S_GG4_PT3 C_N_PT/SQRT(AH28)</f>
        <v>12009.239649995878</v>
      </c>
      <c r="AM28" s="161">
        <f>S_GG4_PT3 C_Pow/(SQRT(AH28)*S_GG4_PT3 C_Delta_ISO*S_GG4_PT3 C_Epsilon_P_In*S_GG4_PT3 C_Epsilon_P_Ex)</f>
        <v>5462.5051878212325</v>
      </c>
      <c r="AN28" s="155">
        <f>AM28/(S_GG4_PT3 C_FnG_Gas/3600*S_GG4_PT3 C_LHV*1000*S_GG4_PT3 C_Epsilon_Eta_In*S_GG4_PT3 C_Epsilon_Eta_Ex)*100</f>
        <v>30.120103792948843</v>
      </c>
      <c r="AO28" s="152">
        <f>(S_GG4_PT3 C_T4+273.15)/AH28-273.15</f>
        <v>622.04886213074678</v>
      </c>
    </row>
    <row r="29" spans="2:41" ht="19.95" customHeight="1" thickBot="1" x14ac:dyDescent="0.5">
      <c r="B29" s="544"/>
      <c r="C29" s="162">
        <v>4</v>
      </c>
      <c r="D29" s="175">
        <f>DataSheet!$2:$2 S_GG4_PT4</f>
        <v>43432.623460648145</v>
      </c>
      <c r="E29" s="163">
        <f>DataSheet!$2:$2 S_GG4_PT4</f>
        <v>43432.623460648145</v>
      </c>
      <c r="F29" s="164">
        <f>S_GG4_PT4 C_N_GG</f>
        <v>12944.9951171875</v>
      </c>
      <c r="G29" s="165">
        <f>S_GG4_PT4 C_N_PT</f>
        <v>12806.306640625</v>
      </c>
      <c r="H29" s="166">
        <f>S_GG4_PT4 C_N_Generator</f>
        <v>8066</v>
      </c>
      <c r="I29" s="167">
        <f>S_GG4_PT4 C_T_M</f>
        <v>6174.5</v>
      </c>
      <c r="J29" s="167">
        <f>S_GG4_PT4 C_FnG_Gas</f>
        <v>1944.90649414062</v>
      </c>
      <c r="K29" s="285">
        <f>S_GG4_PT4 C_P0*100</f>
        <v>101.47091150283801</v>
      </c>
      <c r="L29" s="168">
        <f>S_GG4_PT4 C_PD_Inlet*100</f>
        <v>0.8449999615550039</v>
      </c>
      <c r="M29" s="169">
        <f>S_GG4_PT4 C_T1</f>
        <v>24.350000381469702</v>
      </c>
      <c r="N29" s="289">
        <f>S_GG4_PT4 C_P4*100</f>
        <v>189.01499509811399</v>
      </c>
      <c r="O29" s="170">
        <f>S_GG4_PT4 C_T4</f>
        <v>647.307861328125</v>
      </c>
      <c r="P29" s="171">
        <f>S_GG4_PT4 C_PD_Outlet*100</f>
        <v>-0.444999989122152</v>
      </c>
      <c r="Q29" s="171">
        <f>S_GG4_PT4 C_Degradation</f>
        <v>1</v>
      </c>
      <c r="R29" s="172">
        <f>S_GG4_PT4 C_T_O_LG_in</f>
        <v>49.700000762939503</v>
      </c>
      <c r="S29" s="173">
        <f>S_GG4_PT4 C_T_O_LG_out</f>
        <v>66.300003051757798</v>
      </c>
      <c r="T29" s="174">
        <f>S_GG4_PT4 C_F_O_LG</f>
        <v>304.29998779296898</v>
      </c>
      <c r="U29" s="91"/>
      <c r="V29" s="91"/>
      <c r="W29" s="544"/>
      <c r="X29" s="162">
        <v>4</v>
      </c>
      <c r="Y29" s="175">
        <f>DataSheet!$2:$2 S_GG4_PT4</f>
        <v>43432.623460648145</v>
      </c>
      <c r="Z29" s="163">
        <f>DataSheet!$2:$2 S_GG4_PT4</f>
        <v>43432.623460648145</v>
      </c>
      <c r="AA29" s="295">
        <f>S_GG4_PT4 C_Pow_Shaft</f>
        <v>5215.41259765625</v>
      </c>
      <c r="AB29" s="296">
        <f>S_GG4_PT4 C_Pow_GB</f>
        <v>141.88171386718801</v>
      </c>
      <c r="AC29" s="317">
        <f>S_GG4_PT4 C_Epsilon_P_In</f>
        <v>0.98415625095367398</v>
      </c>
      <c r="AD29" s="318">
        <f>S_GG4_PT4 C_Epsilon_P_Ex</f>
        <v>1.0038937330246001</v>
      </c>
      <c r="AE29" s="318">
        <f>S_GG4_PT4 C_Epsilon_Eta_In</f>
        <v>0.99260622262954701</v>
      </c>
      <c r="AF29" s="318">
        <f>S_GG4_PT4 C_Epsilon_Eta_Ex</f>
        <v>1.0038937330246001</v>
      </c>
      <c r="AG29" s="318">
        <f>S_GG4_PT4 C_Delta_ISO</f>
        <v>1.0014400482177701</v>
      </c>
      <c r="AH29" s="319">
        <f>(M29+273.15)/(Configuration!$H$28+273.15)</f>
        <v>1.0324483789049792</v>
      </c>
      <c r="AI29" s="176">
        <f>S_GG4_PT4 C_N_GG_ISO</f>
        <v>12739.94921875</v>
      </c>
      <c r="AJ29" s="177">
        <f>S_GG4_PT4 C_N_PT_ISO</f>
        <v>12603.3935546875</v>
      </c>
      <c r="AK29" s="176">
        <f>S_GG4_PT4 C_N_GG/SQRT(AH29)</f>
        <v>12739.949825774451</v>
      </c>
      <c r="AL29" s="178">
        <f>S_GG4_PT4 C_N_PT/SQRT(AH29)</f>
        <v>12603.458137919475</v>
      </c>
      <c r="AM29" s="179">
        <f>S_GG4_PT4 C_Pow/(SQRT(AH29)*S_GG4_PT4 C_Delta_ISO*S_GG4_PT4 C_Epsilon_P_In*S_GG4_PT4 C_Epsilon_P_Ex)</f>
        <v>5328.8634130392038</v>
      </c>
      <c r="AN29" s="173">
        <f>AM29/(S_GG4_PT4 C_FnG_Gas/3600*S_GG4_PT4 C_LHV*1000*S_GG4_PT4 C_Epsilon_Eta_In*S_GG4_PT4 C_Epsilon_Eta_Ex)*100</f>
        <v>29.598498161891968</v>
      </c>
      <c r="AO29" s="170">
        <f>(S_GG4_PT4 C_T4+273.15)/AH29-273.15</f>
        <v>618.37918454321948</v>
      </c>
    </row>
    <row r="30" spans="2:41" ht="19.95" customHeight="1" x14ac:dyDescent="0.45">
      <c r="B30" s="541" t="s">
        <v>700</v>
      </c>
      <c r="C30" s="126">
        <v>1</v>
      </c>
      <c r="D30" s="139">
        <f>DataSheet!$2:$2 S_GG5_PT1</f>
        <v>43432.623645833337</v>
      </c>
      <c r="E30" s="127">
        <f>DataSheet!$2:$2 S_GG5_PT1</f>
        <v>43432.623645833337</v>
      </c>
      <c r="F30" s="128">
        <f>S_GG5_PT1 C_N_GG</f>
        <v>13335.5478515625</v>
      </c>
      <c r="G30" s="129">
        <f>S_GG5_PT1 C_N_PT</f>
        <v>7355.56298828125</v>
      </c>
      <c r="H30" s="130">
        <f>S_GG5_PT1 C_N_Generator</f>
        <v>4624</v>
      </c>
      <c r="I30" s="131">
        <f>S_GG5_PT1 C_T_M</f>
        <v>12895.5</v>
      </c>
      <c r="J30" s="131">
        <f>S_GG5_PT1 C_FnG_Gas</f>
        <v>2310.01318359375</v>
      </c>
      <c r="K30" s="283">
        <f>S_GG5_PT1 C_P0*100</f>
        <v>101.456046104431</v>
      </c>
      <c r="L30" s="132">
        <f>S_GG5_PT1 C_PD_Inlet*100</f>
        <v>0.98500000312924407</v>
      </c>
      <c r="M30" s="133">
        <f>S_GG5_PT1 C_T1</f>
        <v>24.850000381469702</v>
      </c>
      <c r="N30" s="287">
        <f>S_GG5_PT1 C_P4*100</f>
        <v>223.42998981475799</v>
      </c>
      <c r="O30" s="134">
        <f>S_GG5_PT1 C_T4</f>
        <v>699.56848144531295</v>
      </c>
      <c r="P30" s="135">
        <f>S_GG5_PT1 C_PD_Outlet*100</f>
        <v>-0.37000000011175899</v>
      </c>
      <c r="Q30" s="135">
        <f>S_GG5_PT1 C_Degradation</f>
        <v>1</v>
      </c>
      <c r="R30" s="136">
        <f>S_GG5_PT1 C_T_O_LG_in</f>
        <v>49.599998474121101</v>
      </c>
      <c r="S30" s="137">
        <f>S_GG5_PT1 C_T_O_LG_out</f>
        <v>57.400001525878899</v>
      </c>
      <c r="T30" s="138">
        <f>S_GG5_PT1 C_F_O_LG</f>
        <v>294.79998779296898</v>
      </c>
      <c r="U30" s="91"/>
      <c r="V30" s="91"/>
      <c r="W30" s="541" t="s">
        <v>700</v>
      </c>
      <c r="X30" s="126">
        <v>1</v>
      </c>
      <c r="Y30" s="139">
        <f>DataSheet!$2:$2 S_GG5_PT1</f>
        <v>43432.623645833337</v>
      </c>
      <c r="Z30" s="127">
        <f>DataSheet!$2:$2 S_GG5_PT1</f>
        <v>43432.623645833337</v>
      </c>
      <c r="AA30" s="291">
        <f>S_GG5_PT1 C_Pow_Shaft</f>
        <v>6244.31298828125</v>
      </c>
      <c r="AB30" s="292">
        <f>S_GG5_PT1 C_Pow_GB</f>
        <v>64.272621154785199</v>
      </c>
      <c r="AC30" s="311">
        <f>S_GG5_PT1 C_Epsilon_P_In</f>
        <v>0.981531262397766</v>
      </c>
      <c r="AD30" s="312">
        <f>S_GG5_PT1 C_Epsilon_P_Ex</f>
        <v>1.0032374858856199</v>
      </c>
      <c r="AE30" s="312">
        <f>S_GG5_PT1 C_Epsilon_Eta_In</f>
        <v>0.99138122797012296</v>
      </c>
      <c r="AF30" s="312">
        <f>S_GG5_PT1 C_Epsilon_Eta_Ex</f>
        <v>1.0032374858856199</v>
      </c>
      <c r="AG30" s="312">
        <f>S_GG5_PT1 C_Delta_ISO</f>
        <v>1.0012947320938099</v>
      </c>
      <c r="AH30" s="313">
        <f>(M30+273.15)/(Configuration!$H$28+273.15)</f>
        <v>1.0341835862622584</v>
      </c>
      <c r="AI30" s="140">
        <f>S_GG5_PT1 C_N_GG_ISO</f>
        <v>13113.2587890625</v>
      </c>
      <c r="AJ30" s="141">
        <f>S_GG5_PT1 C_N_PT_ISO</f>
        <v>7233.67724609375</v>
      </c>
      <c r="AK30" s="140">
        <f>S_GG5_PT1 C_N_GG/SQRT(AH30)</f>
        <v>13113.301353592162</v>
      </c>
      <c r="AL30" s="142">
        <f>S_GG5_PT1 C_N_PT/SQRT(AH30)</f>
        <v>7232.9772398034174</v>
      </c>
      <c r="AM30" s="143">
        <f>S_GG5_PT1 C_Pow/(SQRT(AH30)*S_GG5_PT1 C_Delta_ISO*S_GG5_PT1 C_Epsilon_P_In*S_GG5_PT1 C_Epsilon_P_Ex)</f>
        <v>6291.6325465800646</v>
      </c>
      <c r="AN30" s="137">
        <f>AM30/(S_GG5_PT1 C_FnG_Gas/3600*S_GG5_PT1 C_LHV*1000*S_GG5_PT1 C_Epsilon_Eta_In*S_GG5_PT1 C_Epsilon_Eta_Ex)*100</f>
        <v>29.478338336686143</v>
      </c>
      <c r="AO30" s="134">
        <f>(S_GG5_PT1 C_T4+273.15)/AH30-273.15</f>
        <v>667.4165438579505</v>
      </c>
    </row>
    <row r="31" spans="2:41" ht="19.95" customHeight="1" x14ac:dyDescent="0.45">
      <c r="B31" s="542"/>
      <c r="C31" s="144">
        <v>2</v>
      </c>
      <c r="D31" s="157">
        <f>DataSheet!$2:$2 S_GG5_PT2</f>
        <v>43432.623807870368</v>
      </c>
      <c r="E31" s="145">
        <f>DataSheet!$2:$2 S_GG5_PT2</f>
        <v>43432.623807870368</v>
      </c>
      <c r="F31" s="146">
        <f>S_GG5_PT2 C_N_GG</f>
        <v>13335.0048828125</v>
      </c>
      <c r="G31" s="147">
        <f>S_GG5_PT2 C_N_PT</f>
        <v>8563.1552734375</v>
      </c>
      <c r="H31" s="148">
        <f>S_GG5_PT2 C_N_Generator</f>
        <v>5392</v>
      </c>
      <c r="I31" s="149">
        <f>S_GG5_PT2 C_T_M</f>
        <v>11702.400390625</v>
      </c>
      <c r="J31" s="149">
        <f>S_GG5_PT2 C_FnG_Gas</f>
        <v>2311.51611328125</v>
      </c>
      <c r="K31" s="284">
        <f>S_GG5_PT2 C_P0*100</f>
        <v>101.44493579864499</v>
      </c>
      <c r="L31" s="150">
        <f>S_GG5_PT2 C_PD_Inlet*100</f>
        <v>0.98500000312924407</v>
      </c>
      <c r="M31" s="151">
        <f>S_GG5_PT2 C_T1</f>
        <v>25</v>
      </c>
      <c r="N31" s="288">
        <f>S_GG5_PT2 C_P4*100</f>
        <v>223.889994621277</v>
      </c>
      <c r="O31" s="152">
        <f>S_GG5_PT2 C_T4</f>
        <v>702.38995361328102</v>
      </c>
      <c r="P31" s="153">
        <f>S_GG5_PT2 C_PD_Outlet*100</f>
        <v>-0.394999980926514</v>
      </c>
      <c r="Q31" s="153">
        <f>S_GG5_PT2 C_Degradation</f>
        <v>1</v>
      </c>
      <c r="R31" s="154">
        <f>S_GG5_PT2 C_T_O_LG_in</f>
        <v>49.299999237060497</v>
      </c>
      <c r="S31" s="155">
        <f>S_GG5_PT2 C_T_O_LG_out</f>
        <v>58.700000762939503</v>
      </c>
      <c r="T31" s="156">
        <f>S_GG5_PT2 C_F_O_LG</f>
        <v>297.20001220703102</v>
      </c>
      <c r="U31" s="91"/>
      <c r="V31" s="91"/>
      <c r="W31" s="542"/>
      <c r="X31" s="144">
        <v>2</v>
      </c>
      <c r="Y31" s="157">
        <f>DataSheet!$2:$2 S_GG5_PT2</f>
        <v>43432.623807870368</v>
      </c>
      <c r="Z31" s="145">
        <f>DataSheet!$2:$2 S_GG5_PT2</f>
        <v>43432.623807870368</v>
      </c>
      <c r="AA31" s="293">
        <f>S_GG5_PT2 C_Pow_Shaft</f>
        <v>6607.74853515625</v>
      </c>
      <c r="AB31" s="294">
        <f>S_GG5_PT2 C_Pow_GB</f>
        <v>78.129829406738295</v>
      </c>
      <c r="AC31" s="314">
        <f>S_GG5_PT2 C_Epsilon_P_In</f>
        <v>0.981531262397766</v>
      </c>
      <c r="AD31" s="315">
        <f>S_GG5_PT2 C_Epsilon_P_Ex</f>
        <v>1.00345623493195</v>
      </c>
      <c r="AE31" s="315">
        <f>S_GG5_PT2 C_Epsilon_Eta_In</f>
        <v>0.99138122797012296</v>
      </c>
      <c r="AF31" s="315">
        <f>S_GG5_PT2 C_Epsilon_Eta_Ex</f>
        <v>1.00345623493195</v>
      </c>
      <c r="AG31" s="315">
        <f>S_GG5_PT2 C_Delta_ISO</f>
        <v>1.0011839866638199</v>
      </c>
      <c r="AH31" s="316">
        <f>(M31+273.15)/(Configuration!$H$28+273.15)</f>
        <v>1.034704147145584</v>
      </c>
      <c r="AI31" s="158">
        <f>S_GG5_PT2 C_N_GG_ISO</f>
        <v>13109.46875</v>
      </c>
      <c r="AJ31" s="159">
        <f>S_GG5_PT2 C_N_PT_ISO</f>
        <v>8418.1552734375</v>
      </c>
      <c r="AK31" s="158">
        <f>S_GG5_PT2 C_N_GG/SQRT(AH31)</f>
        <v>13109.468494407505</v>
      </c>
      <c r="AL31" s="160">
        <f>S_GG5_PT2 C_N_PT/SQRT(AH31)</f>
        <v>8418.3256966436038</v>
      </c>
      <c r="AM31" s="161">
        <f>S_GG5_PT2 C_Pow/(SQRT(AH31)*S_GG5_PT2 C_Delta_ISO*S_GG5_PT2 C_Epsilon_P_In*S_GG5_PT2 C_Epsilon_P_Ex)</f>
        <v>6665.5181087538685</v>
      </c>
      <c r="AN31" s="155">
        <f>AM31/(S_GG5_PT2 C_FnG_Gas/3600*S_GG5_PT2 C_LHV*1000*S_GG5_PT2 C_Epsilon_Eta_In*S_GG5_PT2 C_Epsilon_Eta_Ex)*100</f>
        <v>31.203004239426551</v>
      </c>
      <c r="AO31" s="152">
        <f>(S_GG5_PT2 C_T4+273.15)/AH31-273.15</f>
        <v>669.67018324221669</v>
      </c>
    </row>
    <row r="32" spans="2:41" ht="19.95" customHeight="1" x14ac:dyDescent="0.45">
      <c r="B32" s="542"/>
      <c r="C32" s="144">
        <v>3</v>
      </c>
      <c r="D32" s="157">
        <f>DataSheet!$2:$2 S_GG5_PT3</f>
        <v>43432.623935185184</v>
      </c>
      <c r="E32" s="145">
        <f>DataSheet!$2:$2 S_GG5_PT3</f>
        <v>43432.623935185184</v>
      </c>
      <c r="F32" s="146">
        <f>S_GG5_PT3 C_N_GG</f>
        <v>13334.0048828125</v>
      </c>
      <c r="G32" s="147">
        <f>S_GG5_PT3 C_N_PT</f>
        <v>11007.90234375</v>
      </c>
      <c r="H32" s="148">
        <f>S_GG5_PT3 C_N_Generator</f>
        <v>6934</v>
      </c>
      <c r="I32" s="149">
        <f>S_GG5_PT3 C_T_M</f>
        <v>9505.7001953125</v>
      </c>
      <c r="J32" s="149">
        <f>S_GG5_PT3 C_FnG_Gas</f>
        <v>2318.93701171875</v>
      </c>
      <c r="K32" s="284">
        <f>S_GG5_PT3 C_P0*100</f>
        <v>101.437151432037</v>
      </c>
      <c r="L32" s="150">
        <f>S_GG5_PT3 C_PD_Inlet*100</f>
        <v>0.97500002011656794</v>
      </c>
      <c r="M32" s="151">
        <f>S_GG5_PT3 C_T1</f>
        <v>25.350000381469702</v>
      </c>
      <c r="N32" s="288">
        <f>S_GG5_PT3 C_P4*100</f>
        <v>224.09501075744598</v>
      </c>
      <c r="O32" s="152">
        <f>S_GG5_PT3 C_T4</f>
        <v>704.264404296875</v>
      </c>
      <c r="P32" s="153">
        <f>S_GG5_PT3 C_PD_Outlet*100</f>
        <v>-0.45500001870095702</v>
      </c>
      <c r="Q32" s="153">
        <f>S_GG5_PT3 C_Degradation</f>
        <v>1</v>
      </c>
      <c r="R32" s="154">
        <f>S_GG5_PT3 C_T_O_LG_in</f>
        <v>48.599998474121101</v>
      </c>
      <c r="S32" s="155">
        <f>S_GG5_PT3 C_T_O_LG_out</f>
        <v>62.200000762939503</v>
      </c>
      <c r="T32" s="156">
        <f>S_GG5_PT3 C_F_O_LG</f>
        <v>300.60000610351602</v>
      </c>
      <c r="U32" s="91"/>
      <c r="V32" s="91"/>
      <c r="W32" s="542"/>
      <c r="X32" s="144">
        <v>3</v>
      </c>
      <c r="Y32" s="157">
        <f>DataSheet!$2:$2 S_GG5_PT3</f>
        <v>43432.623935185184</v>
      </c>
      <c r="Z32" s="145">
        <f>DataSheet!$2:$2 S_GG5_PT3</f>
        <v>43432.623935185184</v>
      </c>
      <c r="AA32" s="293">
        <f>S_GG5_PT3 C_Pow_Shaft</f>
        <v>6902.34423828125</v>
      </c>
      <c r="AB32" s="294">
        <f>S_GG5_PT3 C_Pow_GB</f>
        <v>114.505867004395</v>
      </c>
      <c r="AC32" s="314">
        <f>S_GG5_PT3 C_Epsilon_P_In</f>
        <v>0.98171877861022905</v>
      </c>
      <c r="AD32" s="315">
        <f>S_GG5_PT3 C_Epsilon_P_Ex</f>
        <v>1.0039812326431301</v>
      </c>
      <c r="AE32" s="315">
        <f>S_GG5_PT3 C_Epsilon_Eta_In</f>
        <v>0.99146872758865401</v>
      </c>
      <c r="AF32" s="315">
        <f>S_GG5_PT3 C_Epsilon_Eta_Ex</f>
        <v>1.0039812326431301</v>
      </c>
      <c r="AG32" s="315">
        <f>S_GG5_PT3 C_Delta_ISO</f>
        <v>1.0011074542999301</v>
      </c>
      <c r="AH32" s="316">
        <f>(M32+273.15)/(Configuration!$H$28+273.15)</f>
        <v>1.0359187936195375</v>
      </c>
      <c r="AI32" s="158">
        <f>S_GG5_PT3 C_N_GG_ISO</f>
        <v>13100.7978515625</v>
      </c>
      <c r="AJ32" s="159">
        <f>S_GG5_PT3 C_N_PT_ISO</f>
        <v>10815.091796875</v>
      </c>
      <c r="AK32" s="158">
        <f>S_GG5_PT3 C_N_GG/SQRT(AH32)</f>
        <v>13100.798103393156</v>
      </c>
      <c r="AL32" s="160">
        <f>S_GG5_PT3 C_N_PT/SQRT(AH32)</f>
        <v>10815.378231428907</v>
      </c>
      <c r="AM32" s="161">
        <f>S_GG5_PT3 C_Pow/(SQRT(AH32)*S_GG5_PT3 C_Delta_ISO*S_GG5_PT3 C_Epsilon_P_In*S_GG5_PT3 C_Epsilon_P_Ex)</f>
        <v>6986.9229574783976</v>
      </c>
      <c r="AN32" s="155">
        <f>AM32/(S_GG5_PT3 C_FnG_Gas/3600*S_GG5_PT3 C_LHV*1000*S_GG5_PT3 C_Epsilon_Eta_In*S_GG5_PT3 C_Epsilon_Eta_Ex)*100</f>
        <v>32.582990119431074</v>
      </c>
      <c r="AO32" s="152">
        <f>(S_GG5_PT3 C_T4+273.15)/AH32-273.15</f>
        <v>670.37415490190494</v>
      </c>
    </row>
    <row r="33" spans="2:41" ht="19.95" customHeight="1" x14ac:dyDescent="0.45">
      <c r="B33" s="542"/>
      <c r="C33" s="144">
        <v>4</v>
      </c>
      <c r="D33" s="157">
        <f>DataSheet!$2:$2 S_GG5_PT4</f>
        <v>43432.624085648145</v>
      </c>
      <c r="E33" s="145">
        <f>DataSheet!$2:$2 S_GG5_PT4</f>
        <v>43432.624085648145</v>
      </c>
      <c r="F33" s="146">
        <f>S_GG5_PT4 C_N_GG</f>
        <v>13334.9951171875</v>
      </c>
      <c r="G33" s="147">
        <f>S_GG5_PT4 C_N_PT</f>
        <v>12224.59375</v>
      </c>
      <c r="H33" s="148">
        <f>S_GG5_PT4 C_N_Generator</f>
        <v>7701</v>
      </c>
      <c r="I33" s="149">
        <f>S_GG5_PT4 C_T_M</f>
        <v>8415.7998046875</v>
      </c>
      <c r="J33" s="149">
        <f>S_GG5_PT4 C_FnG_Gas</f>
        <v>2298.671875</v>
      </c>
      <c r="K33" s="284">
        <f>S_GG5_PT4 C_P0*100</f>
        <v>101.42765045166</v>
      </c>
      <c r="L33" s="150">
        <f>S_GG5_PT4 C_PD_Inlet*100</f>
        <v>0.98000001162290606</v>
      </c>
      <c r="M33" s="151">
        <f>S_GG5_PT4 C_T1</f>
        <v>25.25</v>
      </c>
      <c r="N33" s="288">
        <f>S_GG5_PT4 C_P4*100</f>
        <v>221.80500030517601</v>
      </c>
      <c r="O33" s="152">
        <f>S_GG5_PT4 C_T4</f>
        <v>699.96423339843795</v>
      </c>
      <c r="P33" s="153">
        <f>S_GG5_PT4 C_PD_Outlet*100</f>
        <v>-0.43500000610947598</v>
      </c>
      <c r="Q33" s="153">
        <f>S_GG5_PT4 C_Degradation</f>
        <v>1</v>
      </c>
      <c r="R33" s="154">
        <f>S_GG5_PT4 C_T_O_LG_in</f>
        <v>48.700000762939503</v>
      </c>
      <c r="S33" s="155">
        <f>S_GG5_PT4 C_T_O_LG_out</f>
        <v>64.699996948242202</v>
      </c>
      <c r="T33" s="156">
        <f>S_GG5_PT4 C_F_O_LG</f>
        <v>302.5</v>
      </c>
      <c r="U33" s="91"/>
      <c r="V33" s="91"/>
      <c r="W33" s="542"/>
      <c r="X33" s="144">
        <v>4</v>
      </c>
      <c r="Y33" s="157">
        <f>DataSheet!$2:$2 S_GG5_PT4</f>
        <v>43432.624085648145</v>
      </c>
      <c r="Z33" s="145">
        <f>DataSheet!$2:$2 S_GG5_PT4</f>
        <v>43432.624085648145</v>
      </c>
      <c r="AA33" s="293">
        <f>S_GG5_PT4 C_Pow_Shaft</f>
        <v>6786.89599609375</v>
      </c>
      <c r="AB33" s="294">
        <f>S_GG5_PT4 C_Pow_GB</f>
        <v>135.754638671875</v>
      </c>
      <c r="AC33" s="314">
        <f>S_GG5_PT4 C_Epsilon_P_In</f>
        <v>0.98162502050399802</v>
      </c>
      <c r="AD33" s="315">
        <f>S_GG5_PT4 C_Epsilon_P_Ex</f>
        <v>1.00380623340607</v>
      </c>
      <c r="AE33" s="315">
        <f>S_GG5_PT4 C_Epsilon_Eta_In</f>
        <v>0.99142497777938798</v>
      </c>
      <c r="AF33" s="315">
        <f>S_GG5_PT4 C_Epsilon_Eta_Ex</f>
        <v>1.00380623340607</v>
      </c>
      <c r="AG33" s="315">
        <f>S_GG5_PT4 C_Delta_ISO</f>
        <v>1.0010137557983401</v>
      </c>
      <c r="AH33" s="316">
        <f>(M33+273.15)/(Configuration!$H$28+273.15)</f>
        <v>1.0355717508242235</v>
      </c>
      <c r="AI33" s="158">
        <f>S_GG5_PT4 C_N_GG_ISO</f>
        <v>13103.966796875</v>
      </c>
      <c r="AJ33" s="159">
        <f>S_GG5_PT4 C_N_PT_ISO</f>
        <v>12012.6728515625</v>
      </c>
      <c r="AK33" s="158">
        <f>S_GG5_PT4 C_N_GG/SQRT(AH33)</f>
        <v>13103.96618038298</v>
      </c>
      <c r="AL33" s="160">
        <f>S_GG5_PT4 C_N_PT/SQRT(AH33)</f>
        <v>12012.802529072629</v>
      </c>
      <c r="AM33" s="161">
        <f>S_GG5_PT4 C_Pow/(SQRT(AH33)*S_GG5_PT4 C_Delta_ISO*S_GG5_PT4 C_Epsilon_P_In*S_GG5_PT4 C_Epsilon_P_Ex)</f>
        <v>6896.7859696248461</v>
      </c>
      <c r="AN33" s="155">
        <f>AM33/(S_GG5_PT4 C_FnG_Gas/3600*S_GG5_PT4 C_LHV*1000*S_GG5_PT4 C_Epsilon_Eta_In*S_GG5_PT4 C_Epsilon_Eta_Ex)*100</f>
        <v>32.453278118242338</v>
      </c>
      <c r="AO33" s="152">
        <f>(S_GG5_PT4 C_T4+273.15)/AH33-273.15</f>
        <v>666.53788992546879</v>
      </c>
    </row>
    <row r="34" spans="2:41" ht="19.95" customHeight="1" thickBot="1" x14ac:dyDescent="0.5">
      <c r="B34" s="543"/>
      <c r="C34" s="182">
        <v>5</v>
      </c>
      <c r="D34" s="195">
        <f>DataSheet!$2:$2 S_GG5_PT5</f>
        <v>43432.624224537038</v>
      </c>
      <c r="E34" s="183">
        <f>DataSheet!$2:$2 S_GG5_PT5</f>
        <v>43432.624224537038</v>
      </c>
      <c r="F34" s="184">
        <f>S_GG5_PT5 C_N_GG</f>
        <v>13334.0048828125</v>
      </c>
      <c r="G34" s="185">
        <f>S_GG5_PT5 C_N_PT</f>
        <v>12843.28515625</v>
      </c>
      <c r="H34" s="186">
        <f>S_GG5_PT5 C_N_Generator</f>
        <v>8090</v>
      </c>
      <c r="I34" s="187">
        <f>S_GG5_PT5 C_T_M</f>
        <v>7834.7998046875</v>
      </c>
      <c r="J34" s="187">
        <f>S_GG5_PT5 C_FnG_Gas</f>
        <v>2274.40356445313</v>
      </c>
      <c r="K34" s="286">
        <f>S_GG5_PT5 C_P0*100</f>
        <v>101.417756080627</v>
      </c>
      <c r="L34" s="188">
        <f>S_GG5_PT5 C_PD_Inlet*100</f>
        <v>0.96000004559755303</v>
      </c>
      <c r="M34" s="189">
        <f>S_GG5_PT5 C_T1</f>
        <v>26.149999618530298</v>
      </c>
      <c r="N34" s="290">
        <f>S_GG5_PT5 C_P4*100</f>
        <v>219.37999725341803</v>
      </c>
      <c r="O34" s="190">
        <f>S_GG5_PT5 C_T4</f>
        <v>697.078125</v>
      </c>
      <c r="P34" s="191">
        <f>S_GG5_PT5 C_PD_Outlet*100</f>
        <v>-0.444999989122152</v>
      </c>
      <c r="Q34" s="191">
        <f>S_GG5_PT5 C_Degradation</f>
        <v>1</v>
      </c>
      <c r="R34" s="192">
        <f>S_GG5_PT5 C_T_O_LG_in</f>
        <v>49.700000762939503</v>
      </c>
      <c r="S34" s="193">
        <f>S_GG5_PT5 C_T_O_LG_out</f>
        <v>67</v>
      </c>
      <c r="T34" s="194">
        <f>S_GG5_PT5 C_F_O_LG</f>
        <v>303.29998779296898</v>
      </c>
      <c r="U34" s="91"/>
      <c r="V34" s="91"/>
      <c r="W34" s="543"/>
      <c r="X34" s="182">
        <v>5</v>
      </c>
      <c r="Y34" s="195">
        <f>DataSheet!$2:$2 S_GG5_PT5</f>
        <v>43432.624224537038</v>
      </c>
      <c r="Z34" s="183">
        <f>DataSheet!$2:$2 S_GG5_PT5</f>
        <v>43432.624224537038</v>
      </c>
      <c r="AA34" s="297">
        <f>S_GG5_PT5 C_Pow_Shaft</f>
        <v>6637.50830078125</v>
      </c>
      <c r="AB34" s="298">
        <f>S_GG5_PT5 C_Pow_GB</f>
        <v>147.43403625488301</v>
      </c>
      <c r="AC34" s="320">
        <f>S_GG5_PT5 C_Epsilon_P_In</f>
        <v>0.98199999332428001</v>
      </c>
      <c r="AD34" s="321">
        <f>S_GG5_PT5 C_Epsilon_P_Ex</f>
        <v>1.0038937330246001</v>
      </c>
      <c r="AE34" s="321">
        <f>S_GG5_PT5 C_Epsilon_Eta_In</f>
        <v>0.99159997701644897</v>
      </c>
      <c r="AF34" s="321">
        <f>S_GG5_PT5 C_Epsilon_Eta_Ex</f>
        <v>1.0038937330246001</v>
      </c>
      <c r="AG34" s="321">
        <f>S_GG5_PT5 C_Delta_ISO</f>
        <v>1.00091624259949</v>
      </c>
      <c r="AH34" s="322">
        <f>(M34+273.15)/(Configuration!$H$28+273.15)</f>
        <v>1.038695122743468</v>
      </c>
      <c r="AI34" s="196">
        <f>S_GG5_PT5 C_N_GG_ISO</f>
        <v>13083.2783203125</v>
      </c>
      <c r="AJ34" s="197">
        <f>S_GG5_PT5 C_N_PT_ISO</f>
        <v>12601.71875</v>
      </c>
      <c r="AK34" s="196">
        <f>S_GG5_PT5 C_N_GG/SQRT(AH34)</f>
        <v>13083.277820572117</v>
      </c>
      <c r="AL34" s="198">
        <f>S_GG5_PT5 C_N_PT/SQRT(AH34)</f>
        <v>12601.785382922868</v>
      </c>
      <c r="AM34" s="199">
        <f>S_GG5_PT5 C_Pow/(SQRT(AH34)*S_GG5_PT5 C_Delta_ISO*S_GG5_PT5 C_Epsilon_P_In*S_GG5_PT5 C_Epsilon_P_Ex)</f>
        <v>6746.9136670234393</v>
      </c>
      <c r="AN34" s="193">
        <f>AM34/(S_GG5_PT5 C_FnG_Gas/3600*S_GG5_PT5 C_LHV*1000*S_GG5_PT5 C_Epsilon_Eta_In*S_GG5_PT5 C_Epsilon_Eta_Ex)*100</f>
        <v>32.078342806209754</v>
      </c>
      <c r="AO34" s="190">
        <f>(S_GG5_PT5 C_T4+273.15)/AH34-273.15</f>
        <v>660.9336437523375</v>
      </c>
    </row>
    <row r="35" spans="2:41" ht="19.8" thickTop="1" x14ac:dyDescent="0.45">
      <c r="B35" s="91"/>
      <c r="C35" s="91"/>
      <c r="D35" s="91"/>
      <c r="E35" s="91"/>
      <c r="F35" s="91"/>
      <c r="G35" s="91"/>
      <c r="H35" s="91"/>
      <c r="I35" s="91"/>
      <c r="J35" s="91"/>
      <c r="K35" s="91"/>
      <c r="L35" s="91"/>
      <c r="M35" s="91"/>
      <c r="N35" s="91"/>
      <c r="O35" s="91"/>
      <c r="P35" s="91"/>
      <c r="Q35" s="91"/>
      <c r="R35" s="91"/>
      <c r="S35" s="91"/>
      <c r="T35" s="91"/>
      <c r="U35" s="91"/>
      <c r="V35" s="91"/>
    </row>
    <row r="36" spans="2:41" ht="19.2" x14ac:dyDescent="0.45">
      <c r="B36" s="91"/>
      <c r="C36" s="91"/>
      <c r="D36" s="91"/>
      <c r="E36" s="91"/>
      <c r="F36" s="91"/>
      <c r="G36" s="91"/>
      <c r="H36" s="91"/>
      <c r="I36" s="91"/>
      <c r="J36" s="91"/>
      <c r="K36" s="91"/>
      <c r="L36" s="91"/>
      <c r="M36" s="91"/>
      <c r="N36" s="91"/>
      <c r="O36" s="91"/>
      <c r="P36" s="91"/>
      <c r="Q36" s="91"/>
      <c r="R36" s="91"/>
      <c r="S36" s="91"/>
      <c r="T36" s="91"/>
      <c r="U36" s="91"/>
      <c r="V36" s="91"/>
    </row>
    <row r="37" spans="2:41" ht="27" x14ac:dyDescent="0.6">
      <c r="B37" s="91"/>
      <c r="C37" s="89" t="s">
        <v>757</v>
      </c>
      <c r="D37" s="91"/>
      <c r="E37" s="91"/>
      <c r="F37" s="91"/>
      <c r="G37" s="91"/>
      <c r="H37" s="91"/>
      <c r="I37" s="91"/>
      <c r="J37" s="91"/>
      <c r="K37" s="91"/>
      <c r="L37" s="91"/>
      <c r="M37" s="91"/>
      <c r="N37" s="91"/>
      <c r="O37" s="91"/>
      <c r="P37" s="91"/>
      <c r="Q37" s="91"/>
      <c r="R37" s="91"/>
      <c r="S37" s="91"/>
      <c r="T37" s="91"/>
      <c r="U37" s="91"/>
      <c r="V37" s="91"/>
      <c r="W37" s="91"/>
      <c r="X37" s="89" t="s">
        <v>1837</v>
      </c>
      <c r="Y37" s="91"/>
      <c r="Z37" s="91"/>
      <c r="AA37" s="91"/>
      <c r="AB37" s="91"/>
      <c r="AC37" s="91"/>
      <c r="AD37" s="91"/>
      <c r="AE37" s="91"/>
      <c r="AF37" s="91"/>
      <c r="AG37" s="91"/>
      <c r="AH37" s="91"/>
      <c r="AI37" s="91"/>
      <c r="AJ37" s="91"/>
      <c r="AK37" s="91"/>
      <c r="AL37" s="91"/>
      <c r="AM37" s="91"/>
      <c r="AN37" s="91"/>
      <c r="AO37" s="91"/>
    </row>
    <row r="38" spans="2:41" ht="18" customHeight="1" thickBot="1" x14ac:dyDescent="0.45">
      <c r="C38" s="200"/>
      <c r="X38" s="200"/>
    </row>
    <row r="39" spans="2:41" ht="81.599999999999994" customHeight="1" thickTop="1" thickBot="1" x14ac:dyDescent="0.5">
      <c r="B39" s="348"/>
      <c r="C39" s="349"/>
      <c r="D39" s="349"/>
      <c r="E39" s="349"/>
      <c r="F39" s="201" t="s">
        <v>1795</v>
      </c>
      <c r="G39" s="202" t="s">
        <v>1796</v>
      </c>
      <c r="H39" s="203" t="s">
        <v>1797</v>
      </c>
      <c r="I39" s="204" t="s">
        <v>1798</v>
      </c>
      <c r="J39" s="204" t="s">
        <v>1815</v>
      </c>
      <c r="K39" s="205" t="s">
        <v>1799</v>
      </c>
      <c r="L39" s="202" t="s">
        <v>1800</v>
      </c>
      <c r="M39" s="203" t="s">
        <v>1816</v>
      </c>
      <c r="N39" s="201" t="s">
        <v>1802</v>
      </c>
      <c r="O39" s="203" t="s">
        <v>1803</v>
      </c>
      <c r="P39" s="204" t="s">
        <v>1804</v>
      </c>
      <c r="Q39" s="204" t="s">
        <v>1817</v>
      </c>
      <c r="R39" s="205" t="s">
        <v>1818</v>
      </c>
      <c r="S39" s="202" t="s">
        <v>1819</v>
      </c>
      <c r="T39" s="206" t="s">
        <v>1808</v>
      </c>
      <c r="W39" s="346"/>
      <c r="X39" s="347"/>
      <c r="Y39" s="347"/>
      <c r="Z39" s="347"/>
      <c r="AA39" s="341" t="s">
        <v>1809</v>
      </c>
      <c r="AB39" s="342" t="s">
        <v>1810</v>
      </c>
      <c r="AC39" s="343" t="s">
        <v>1842</v>
      </c>
      <c r="AD39" s="344" t="s">
        <v>1843</v>
      </c>
      <c r="AE39" s="344" t="s">
        <v>1844</v>
      </c>
      <c r="AF39" s="344" t="s">
        <v>1845</v>
      </c>
      <c r="AG39" s="344" t="s">
        <v>1840</v>
      </c>
      <c r="AH39" s="345" t="s">
        <v>1841</v>
      </c>
      <c r="AI39" s="333" t="s">
        <v>1820</v>
      </c>
      <c r="AJ39" s="334" t="s">
        <v>1821</v>
      </c>
      <c r="AK39" s="331" t="s">
        <v>1822</v>
      </c>
      <c r="AL39" s="124" t="s">
        <v>1823</v>
      </c>
      <c r="AM39" s="124" t="s">
        <v>1824</v>
      </c>
      <c r="AN39" s="124" t="s">
        <v>1825</v>
      </c>
      <c r="AO39" s="332" t="s">
        <v>1826</v>
      </c>
    </row>
    <row r="40" spans="2:41" ht="19.95" customHeight="1" thickBot="1" x14ac:dyDescent="0.5">
      <c r="B40" s="545" t="s">
        <v>696</v>
      </c>
      <c r="C40" s="546"/>
      <c r="D40" s="546"/>
      <c r="E40" s="547"/>
      <c r="F40" s="207">
        <f>AVERAGE($F$15:$F$18)</f>
        <v>11625.498291015625</v>
      </c>
      <c r="G40" s="208"/>
      <c r="H40" s="209"/>
      <c r="I40" s="210"/>
      <c r="J40" s="207">
        <f>AVERAGE($J$15:$J$18)</f>
        <v>1181.7984924316402</v>
      </c>
      <c r="K40" s="211">
        <f>AVERAGE($K$15:$K$18)</f>
        <v>101.54981911182401</v>
      </c>
      <c r="L40" s="299">
        <f>AVERAGE($L$15:$L$18)</f>
        <v>0.49250000156462198</v>
      </c>
      <c r="M40" s="301">
        <f>AVERAGE($M$15:$M$18)</f>
        <v>21.700000286102274</v>
      </c>
      <c r="N40" s="211">
        <f>AVERAGE($N$15:$N$18)</f>
        <v>111.51124536991125</v>
      </c>
      <c r="O40" s="305">
        <f>AVERAGE($O$15:$O$18)</f>
        <v>535.28695678710972</v>
      </c>
      <c r="P40" s="214"/>
      <c r="Q40" s="215">
        <f>AVERAGE($Q$15:$Q$18)</f>
        <v>1</v>
      </c>
      <c r="R40" s="303">
        <f>AVERAGE($R$15:$R$18)</f>
        <v>43.250000953674302</v>
      </c>
      <c r="S40" s="212">
        <f>AVERAGE($S$15:$S$18)</f>
        <v>52.75</v>
      </c>
      <c r="T40" s="213">
        <f>AVERAGE($T$15:$T$18)</f>
        <v>296.44999694824196</v>
      </c>
      <c r="W40" s="545" t="s">
        <v>696</v>
      </c>
      <c r="X40" s="546"/>
      <c r="Y40" s="546"/>
      <c r="Z40" s="547"/>
      <c r="AA40" s="207">
        <f>AVERAGE(AA15:AA18)</f>
        <v>2291.8002014160147</v>
      </c>
      <c r="AB40" s="309"/>
      <c r="AC40" s="323">
        <f t="shared" ref="AC40:AI40" si="0">AVERAGE(AC15:AC18)</f>
        <v>0.99076560139656089</v>
      </c>
      <c r="AD40" s="324">
        <f t="shared" si="0"/>
        <v>1.0025484263896924</v>
      </c>
      <c r="AE40" s="324">
        <f t="shared" si="0"/>
        <v>0.99569064378738381</v>
      </c>
      <c r="AF40" s="325">
        <f t="shared" si="0"/>
        <v>1.0025484263896924</v>
      </c>
      <c r="AG40" s="325">
        <f t="shared" si="0"/>
        <v>1.0022187829017626</v>
      </c>
      <c r="AH40" s="326">
        <f t="shared" si="0"/>
        <v>1.023251779580435</v>
      </c>
      <c r="AI40" s="211">
        <f t="shared" si="0"/>
        <v>11492.65478515625</v>
      </c>
      <c r="AJ40" s="208"/>
      <c r="AK40" s="307">
        <f>AVERAGE(AK15:AK18)</f>
        <v>11492.654902885592</v>
      </c>
      <c r="AL40" s="208"/>
      <c r="AM40" s="212">
        <f>AVERAGE(AM15:AM18)</f>
        <v>2354.2842056038126</v>
      </c>
      <c r="AN40" s="212">
        <f>AVERAGE(AN15:AN18)</f>
        <v>21.454763022350452</v>
      </c>
      <c r="AO40" s="213">
        <f>AVERAGE(AO15:AO18)</f>
        <v>516.91993893313293</v>
      </c>
    </row>
    <row r="41" spans="2:41" ht="19.95" customHeight="1" thickBot="1" x14ac:dyDescent="0.5">
      <c r="B41" s="545" t="s">
        <v>697</v>
      </c>
      <c r="C41" s="546"/>
      <c r="D41" s="546"/>
      <c r="E41" s="547"/>
      <c r="F41" s="207">
        <f>AVERAGE($F$19:$F$21)</f>
        <v>12147.842122395834</v>
      </c>
      <c r="G41" s="208"/>
      <c r="H41" s="209"/>
      <c r="I41" s="210"/>
      <c r="J41" s="207">
        <f>AVERAGE($J$19:$J$21)</f>
        <v>1432.2721354166699</v>
      </c>
      <c r="K41" s="211">
        <f>AVERAGE($K$19:$K$21)</f>
        <v>101.53463681538899</v>
      </c>
      <c r="L41" s="299">
        <f>AVERAGE($L$19:$L$21)</f>
        <v>0.6083333243926371</v>
      </c>
      <c r="M41" s="301">
        <f>AVERAGE($M$19:$M$21)</f>
        <v>22.783333460489899</v>
      </c>
      <c r="N41" s="211">
        <f>AVERAGE($N$19:$N$21)</f>
        <v>138.660001754761</v>
      </c>
      <c r="O41" s="305">
        <f>AVERAGE($O$19:$O$21)</f>
        <v>576.46803792317701</v>
      </c>
      <c r="P41" s="214"/>
      <c r="Q41" s="215">
        <f>AVERAGE($Q$19:$Q$21)</f>
        <v>1</v>
      </c>
      <c r="R41" s="303">
        <f>AVERAGE($R$19:$R$21)</f>
        <v>45.90000025431317</v>
      </c>
      <c r="S41" s="212">
        <f>AVERAGE($S$19:$S$21)</f>
        <v>56.5</v>
      </c>
      <c r="T41" s="213">
        <f>AVERAGE($T$19:$T$21)</f>
        <v>298.40000406901032</v>
      </c>
      <c r="W41" s="545" t="s">
        <v>697</v>
      </c>
      <c r="X41" s="546"/>
      <c r="Y41" s="546"/>
      <c r="Z41" s="547"/>
      <c r="AA41" s="207">
        <f>AVERAGE(AA19:AA21)</f>
        <v>3306.1494140625036</v>
      </c>
      <c r="AB41" s="309"/>
      <c r="AC41" s="323">
        <f t="shared" ref="AC41:AI41" si="1">AVERAGE(AC19:AC21)</f>
        <v>0.98859375715255737</v>
      </c>
      <c r="AD41" s="324">
        <f t="shared" si="1"/>
        <v>1.00297498703003</v>
      </c>
      <c r="AE41" s="324">
        <f t="shared" si="1"/>
        <v>0.99467710653940788</v>
      </c>
      <c r="AF41" s="325">
        <f t="shared" si="1"/>
        <v>1.00297498703003</v>
      </c>
      <c r="AG41" s="325">
        <f t="shared" si="1"/>
        <v>1.0020695924758931</v>
      </c>
      <c r="AH41" s="326">
        <f t="shared" si="1"/>
        <v>1.0270113949695989</v>
      </c>
      <c r="AI41" s="211">
        <f t="shared" si="1"/>
        <v>11986.896484375</v>
      </c>
      <c r="AJ41" s="208"/>
      <c r="AK41" s="307">
        <f>AVERAGE(AK19:AK21)</f>
        <v>11987.027898634704</v>
      </c>
      <c r="AL41" s="208"/>
      <c r="AM41" s="212">
        <f>AVERAGE(AM19:AM21)</f>
        <v>3371.4414128243357</v>
      </c>
      <c r="AN41" s="212">
        <f>AVERAGE(AN19:AN21)</f>
        <v>25.389986831188832</v>
      </c>
      <c r="AO41" s="213">
        <f>AVERAGE(AO19:AO21)</f>
        <v>554.12256802028924</v>
      </c>
    </row>
    <row r="42" spans="2:41" ht="19.95" customHeight="1" thickBot="1" x14ac:dyDescent="0.5">
      <c r="B42" s="545" t="s">
        <v>698</v>
      </c>
      <c r="C42" s="546"/>
      <c r="D42" s="546"/>
      <c r="E42" s="547"/>
      <c r="F42" s="207">
        <f>AVERAGE($F$22:$F$25)</f>
        <v>12654.5888671875</v>
      </c>
      <c r="G42" s="208"/>
      <c r="H42" s="209"/>
      <c r="I42" s="210"/>
      <c r="J42" s="207">
        <f>AVERAGE($J$22:$J$25)</f>
        <v>1765.1644592285174</v>
      </c>
      <c r="K42" s="211">
        <f>AVERAGE($K$22:$K$25)</f>
        <v>101.50670111179375</v>
      </c>
      <c r="L42" s="299">
        <f>AVERAGE($L$22:$L$25)</f>
        <v>0.74625001288950432</v>
      </c>
      <c r="M42" s="301">
        <f>AVERAGE($M$22:$M$25)</f>
        <v>23.612500190734899</v>
      </c>
      <c r="N42" s="211">
        <f>AVERAGE($N$22:$N$25)</f>
        <v>172.0862478017805</v>
      </c>
      <c r="O42" s="305">
        <f>AVERAGE($O$22:$O$25)</f>
        <v>625.57180786132824</v>
      </c>
      <c r="P42" s="214"/>
      <c r="Q42" s="215">
        <f>AVERAGE($Q$22:$Q$25)</f>
        <v>1</v>
      </c>
      <c r="R42" s="303">
        <f>AVERAGE($R$22:$R$25)</f>
        <v>45.77499866485595</v>
      </c>
      <c r="S42" s="212">
        <f>AVERAGE($S$22:$S$25)</f>
        <v>56.524999618530273</v>
      </c>
      <c r="T42" s="213">
        <f>AVERAGE($T$22:$T$25)</f>
        <v>297.57500457763678</v>
      </c>
      <c r="W42" s="545" t="s">
        <v>698</v>
      </c>
      <c r="X42" s="546"/>
      <c r="Y42" s="546"/>
      <c r="Z42" s="547"/>
      <c r="AA42" s="207">
        <f>AVERAGE(AA22:AA25)</f>
        <v>4499.1688232421875</v>
      </c>
      <c r="AB42" s="309"/>
      <c r="AC42" s="323">
        <f t="shared" ref="AC42:AI42" si="2">AVERAGE(AC22:AC25)</f>
        <v>0.98600780963897672</v>
      </c>
      <c r="AD42" s="324">
        <f t="shared" si="2"/>
        <v>1.0032374858856201</v>
      </c>
      <c r="AE42" s="324">
        <f t="shared" si="2"/>
        <v>0.99347034096717812</v>
      </c>
      <c r="AF42" s="325">
        <f t="shared" si="2"/>
        <v>1.0032374858856201</v>
      </c>
      <c r="AG42" s="325">
        <f t="shared" si="2"/>
        <v>1.0017936229705799</v>
      </c>
      <c r="AH42" s="326">
        <f t="shared" si="2"/>
        <v>1.0298889473910633</v>
      </c>
      <c r="AI42" s="211">
        <f t="shared" si="2"/>
        <v>12469.600830078125</v>
      </c>
      <c r="AJ42" s="208"/>
      <c r="AK42" s="307">
        <f>AVERAGE(AK22:AK25)</f>
        <v>12469.615637528126</v>
      </c>
      <c r="AL42" s="208"/>
      <c r="AM42" s="212">
        <f>AVERAGE(AM22:AM25)</f>
        <v>4562.9410576395967</v>
      </c>
      <c r="AN42" s="212">
        <f>AVERAGE(AN22:AN25)</f>
        <v>27.923591846868103</v>
      </c>
      <c r="AO42" s="213">
        <f>AVERAGE(AO22:AO25)</f>
        <v>599.49230434851529</v>
      </c>
    </row>
    <row r="43" spans="2:41" ht="19.95" customHeight="1" thickBot="1" x14ac:dyDescent="0.5">
      <c r="B43" s="545" t="s">
        <v>699</v>
      </c>
      <c r="C43" s="546"/>
      <c r="D43" s="546"/>
      <c r="E43" s="547"/>
      <c r="F43" s="207">
        <f>AVERAGE($F$26:$F$29)</f>
        <v>12944.672119140625</v>
      </c>
      <c r="G43" s="208"/>
      <c r="H43" s="209"/>
      <c r="I43" s="210"/>
      <c r="J43" s="207">
        <f>AVERAGE($J$26:$J$29)</f>
        <v>1966.6918029785124</v>
      </c>
      <c r="K43" s="211">
        <f>AVERAGE($K$26:$K$29)</f>
        <v>101.47810578346225</v>
      </c>
      <c r="L43" s="299">
        <f>AVERAGE($L$26:$L$29)</f>
        <v>0.83749999757856131</v>
      </c>
      <c r="M43" s="301">
        <f>AVERAGE($M$26:$M$29)</f>
        <v>24.25</v>
      </c>
      <c r="N43" s="211">
        <f>AVERAGE($N$26:$N$29)</f>
        <v>191.69375002384174</v>
      </c>
      <c r="O43" s="305">
        <f>AVERAGE($O$26:$O$29)</f>
        <v>652.27792358398426</v>
      </c>
      <c r="P43" s="214"/>
      <c r="Q43" s="215">
        <f>AVERAGE($Q$26:$Q$29)</f>
        <v>1</v>
      </c>
      <c r="R43" s="303">
        <f>AVERAGE($R$26:$R$29)</f>
        <v>48.650000572204604</v>
      </c>
      <c r="S43" s="212">
        <f>AVERAGE($S$26:$S$29)</f>
        <v>61.225000381469727</v>
      </c>
      <c r="T43" s="213">
        <f>AVERAGE($T$26:$T$29)</f>
        <v>300.40000152587874</v>
      </c>
      <c r="W43" s="545" t="s">
        <v>699</v>
      </c>
      <c r="X43" s="546"/>
      <c r="Y43" s="546"/>
      <c r="Z43" s="547"/>
      <c r="AA43" s="207">
        <f>AVERAGE(AA26:AA29)</f>
        <v>5344.1484375</v>
      </c>
      <c r="AB43" s="309"/>
      <c r="AC43" s="323">
        <f t="shared" ref="AC43:AI43" si="3">AVERAGE(AC26:AC29)</f>
        <v>0.98429688811302174</v>
      </c>
      <c r="AD43" s="324">
        <f t="shared" si="3"/>
        <v>1.0034999847412125</v>
      </c>
      <c r="AE43" s="324">
        <f t="shared" si="3"/>
        <v>0.99267184734344482</v>
      </c>
      <c r="AF43" s="325">
        <f t="shared" si="3"/>
        <v>1.0034999847412125</v>
      </c>
      <c r="AG43" s="325">
        <f t="shared" si="3"/>
        <v>1.00151154398918</v>
      </c>
      <c r="AH43" s="326">
        <f t="shared" si="3"/>
        <v>1.0321013361096651</v>
      </c>
      <c r="AI43" s="211">
        <f t="shared" si="3"/>
        <v>12741.76708984375</v>
      </c>
      <c r="AJ43" s="208"/>
      <c r="AK43" s="307">
        <f>AVERAGE(AK26:AK29)</f>
        <v>12741.774533493828</v>
      </c>
      <c r="AL43" s="208"/>
      <c r="AM43" s="212">
        <f>AVERAGE(AM26:AM29)</f>
        <v>5423.3445530226536</v>
      </c>
      <c r="AN43" s="212">
        <f>AVERAGE(AN26:AN29)</f>
        <v>29.797192775248035</v>
      </c>
      <c r="AO43" s="213">
        <f>AVERAGE(AO26:AO29)</f>
        <v>623.49582966941148</v>
      </c>
    </row>
    <row r="44" spans="2:41" ht="19.95" customHeight="1" thickBot="1" x14ac:dyDescent="0.5">
      <c r="B44" s="548" t="s">
        <v>700</v>
      </c>
      <c r="C44" s="549"/>
      <c r="D44" s="549"/>
      <c r="E44" s="550"/>
      <c r="F44" s="216">
        <f>AVERAGE($F$30:$F$34)</f>
        <v>13334.7115234375</v>
      </c>
      <c r="G44" s="217"/>
      <c r="H44" s="218"/>
      <c r="I44" s="219"/>
      <c r="J44" s="216">
        <f>AVERAGE($J$30:$J$34)</f>
        <v>2302.708349609376</v>
      </c>
      <c r="K44" s="220">
        <f>AVERAGE($K$30:$K$34)</f>
        <v>101.43670797348</v>
      </c>
      <c r="L44" s="300">
        <f>AVERAGE($L$30:$L$34)</f>
        <v>0.97700001671910308</v>
      </c>
      <c r="M44" s="302">
        <f>AVERAGE($M$30:$M$34)</f>
        <v>25.32000007629394</v>
      </c>
      <c r="N44" s="220">
        <f>AVERAGE($N$30:$N$34)</f>
        <v>222.51999855041498</v>
      </c>
      <c r="O44" s="306">
        <f>AVERAGE($O$30:$O$34)</f>
        <v>700.65303955078139</v>
      </c>
      <c r="P44" s="223"/>
      <c r="Q44" s="224">
        <f>AVERAGE($Q$30:$Q$34)</f>
        <v>1</v>
      </c>
      <c r="R44" s="304">
        <f>AVERAGE($R$30:$R$34)</f>
        <v>49.179999542236345</v>
      </c>
      <c r="S44" s="221">
        <f>AVERAGE($S$30:$S$34)</f>
        <v>62.000000000000021</v>
      </c>
      <c r="T44" s="222">
        <f>AVERAGE($T$30:$T$34)</f>
        <v>299.67999877929702</v>
      </c>
      <c r="U44" s="225"/>
      <c r="V44" s="225"/>
      <c r="W44" s="548" t="s">
        <v>700</v>
      </c>
      <c r="X44" s="549"/>
      <c r="Y44" s="549"/>
      <c r="Z44" s="550"/>
      <c r="AA44" s="216">
        <f>AVERAGE(AA30:AA34)</f>
        <v>6635.7620117187498</v>
      </c>
      <c r="AB44" s="310"/>
      <c r="AC44" s="327">
        <f t="shared" ref="AC44:AI44" si="4">AVERAGE(AC30:AC34)</f>
        <v>0.98168126344680773</v>
      </c>
      <c r="AD44" s="328">
        <f t="shared" si="4"/>
        <v>1.0036749839782739</v>
      </c>
      <c r="AE44" s="328">
        <f t="shared" si="4"/>
        <v>0.99145122766494753</v>
      </c>
      <c r="AF44" s="329">
        <f t="shared" si="4"/>
        <v>1.0036749839782739</v>
      </c>
      <c r="AG44" s="329">
        <f t="shared" si="4"/>
        <v>1.0011032342910779</v>
      </c>
      <c r="AH44" s="330">
        <f t="shared" si="4"/>
        <v>1.0358146801190142</v>
      </c>
      <c r="AI44" s="220">
        <f t="shared" si="4"/>
        <v>13102.154101562501</v>
      </c>
      <c r="AJ44" s="217"/>
      <c r="AK44" s="308">
        <f>AVERAGE(AK30:AK34)</f>
        <v>13102.162390469584</v>
      </c>
      <c r="AL44" s="217"/>
      <c r="AM44" s="221">
        <f>AVERAGE(AM30:AM34)</f>
        <v>6717.5546498921231</v>
      </c>
      <c r="AN44" s="221">
        <f>AVERAGE(AN30:AN34)</f>
        <v>31.559190723999173</v>
      </c>
      <c r="AO44" s="222">
        <f>AVERAGE(AO30:AO34)</f>
        <v>666.98648313597573</v>
      </c>
    </row>
    <row r="45" spans="2:41" ht="17.399999999999999" thickTop="1" x14ac:dyDescent="0.4"/>
  </sheetData>
  <sheetProtection selectLockedCells="1" selectUnlockedCells="1"/>
  <mergeCells count="21">
    <mergeCell ref="AK12:AO12"/>
    <mergeCell ref="W44:Z44"/>
    <mergeCell ref="W42:Z42"/>
    <mergeCell ref="W40:Z40"/>
    <mergeCell ref="W41:Z41"/>
    <mergeCell ref="W43:Z43"/>
    <mergeCell ref="W15:W18"/>
    <mergeCell ref="W19:W21"/>
    <mergeCell ref="W22:W25"/>
    <mergeCell ref="W26:W29"/>
    <mergeCell ref="W30:W34"/>
    <mergeCell ref="B40:E40"/>
    <mergeCell ref="B41:E41"/>
    <mergeCell ref="B42:E42"/>
    <mergeCell ref="B43:E43"/>
    <mergeCell ref="B44:E44"/>
    <mergeCell ref="B30:B34"/>
    <mergeCell ref="B15:B18"/>
    <mergeCell ref="B19:B21"/>
    <mergeCell ref="B22:B25"/>
    <mergeCell ref="B26:B29"/>
  </mergeCells>
  <printOptions horizontalCentered="1"/>
  <pageMargins left="0.15748031496062992" right="0.15748031496062992" top="0.15748031496062992" bottom="0.31496062992125984" header="0.15748031496062992" footer="0.15748031496062992"/>
  <pageSetup paperSize="9" scale="53" fitToWidth="0" orientation="landscape" horizontalDpi="300" verticalDpi="300" r:id="rId1"/>
  <headerFooter>
    <oddFooter>&amp;C&amp;"Segoe UI Light,Regular"&amp;K01+049Page &amp;P of &amp;N</oddFooter>
  </headerFooter>
  <colBreaks count="1" manualBreakCount="1">
    <brk id="2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FF99"/>
    <pageSetUpPr fitToPage="1"/>
  </sheetPr>
  <dimension ref="A2:R399"/>
  <sheetViews>
    <sheetView showGridLines="0" view="pageBreakPreview" zoomScale="80" zoomScaleNormal="100" zoomScaleSheetLayoutView="80" workbookViewId="0"/>
  </sheetViews>
  <sheetFormatPr defaultColWidth="9.109375" defaultRowHeight="16.8" x14ac:dyDescent="0.4"/>
  <cols>
    <col min="1" max="1" width="1.88671875" style="7" customWidth="1"/>
    <col min="2" max="4" width="12.109375" style="7" customWidth="1"/>
    <col min="5" max="5" width="13.5546875" style="7" customWidth="1"/>
    <col min="6" max="7" width="12.109375" style="7" customWidth="1"/>
    <col min="8" max="8" width="29.44140625" style="7" customWidth="1"/>
    <col min="9" max="11" width="12.109375" style="7" customWidth="1"/>
    <col min="12" max="12" width="25.6640625" style="7" customWidth="1"/>
    <col min="13" max="17" width="12.109375" style="7" customWidth="1"/>
    <col min="18" max="18" width="1.88671875" style="7" customWidth="1"/>
    <col min="19" max="16384" width="9.109375" style="7"/>
  </cols>
  <sheetData>
    <row r="2" spans="2:13" ht="27" x14ac:dyDescent="0.6">
      <c r="C2" s="83" t="s">
        <v>745</v>
      </c>
    </row>
    <row r="3" spans="2:13" x14ac:dyDescent="0.4">
      <c r="C3" s="28"/>
    </row>
    <row r="4" spans="2:13" ht="19.2" x14ac:dyDescent="0.45">
      <c r="B4" s="32"/>
      <c r="C4" s="32"/>
      <c r="D4" s="32"/>
      <c r="E4" s="32"/>
      <c r="F4" s="32"/>
      <c r="G4" s="32"/>
      <c r="H4" s="32"/>
      <c r="I4" s="32"/>
      <c r="J4" s="32"/>
      <c r="K4" s="32"/>
      <c r="L4" s="32"/>
    </row>
    <row r="5" spans="2:13" ht="19.2" x14ac:dyDescent="0.45">
      <c r="B5" s="32"/>
      <c r="C5" s="29" t="str">
        <f>Configuration!$A$4</f>
        <v>Code Word:</v>
      </c>
      <c r="D5" s="31" t="str">
        <f>"  "&amp;TEXT(Configuration!$H$4,"#")</f>
        <v xml:space="preserve">  POOL</v>
      </c>
      <c r="E5" s="32"/>
      <c r="F5" s="29" t="str">
        <f>Configuration!$A$12</f>
        <v>Test Date:</v>
      </c>
      <c r="G5" s="35" t="str">
        <f>"  "&amp;TEXT(Configuration!$H$12,"d mmmm yyyy")</f>
        <v xml:space="preserve">  3 September 2018</v>
      </c>
      <c r="H5" s="32"/>
      <c r="I5" s="29" t="str">
        <f>Configuration!$A$20</f>
        <v>Report Prepared by:</v>
      </c>
      <c r="J5" s="31" t="str">
        <f>"  "&amp;TEXT(Configuration!$H$20,"#")</f>
        <v xml:space="preserve">  Rong</v>
      </c>
      <c r="K5" s="33" t="str">
        <f ca="1">"  "&amp;TEXT(Configuration!$H$21,"d mmmm yyyy")</f>
        <v xml:space="preserve">  29 November 2018</v>
      </c>
      <c r="L5" s="32"/>
      <c r="M5" s="28"/>
    </row>
    <row r="6" spans="2:13" ht="19.2" x14ac:dyDescent="0.45">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6 December 2018</v>
      </c>
      <c r="L6" s="32"/>
    </row>
    <row r="7" spans="2:13" ht="19.2" x14ac:dyDescent="0.45">
      <c r="B7" s="32"/>
      <c r="C7" s="29" t="str">
        <f>Configuration!$A$9</f>
        <v>Machine Number:</v>
      </c>
      <c r="D7" s="31" t="str">
        <f>"  "&amp;TEXT(Configuration!$H$9,"#")</f>
        <v xml:space="preserve">  1234567890</v>
      </c>
      <c r="E7" s="30"/>
      <c r="F7" s="30"/>
      <c r="G7" s="34"/>
      <c r="H7" s="32"/>
      <c r="I7" s="30"/>
      <c r="J7" s="32"/>
      <c r="K7" s="32"/>
      <c r="L7" s="32"/>
    </row>
    <row r="8" spans="2:13" ht="19.2" x14ac:dyDescent="0.45">
      <c r="B8" s="32"/>
      <c r="C8" s="30"/>
      <c r="D8" s="32"/>
      <c r="E8" s="30"/>
      <c r="F8" s="32"/>
      <c r="G8" s="32"/>
      <c r="H8" s="32"/>
      <c r="I8" s="30"/>
      <c r="J8" s="32"/>
      <c r="K8" s="32"/>
      <c r="L8" s="32"/>
    </row>
    <row r="9" spans="2:13" ht="19.2" x14ac:dyDescent="0.45">
      <c r="B9" s="32"/>
      <c r="C9" s="29" t="str">
        <f>Configuration!$A$30</f>
        <v>Data Corrected to:</v>
      </c>
      <c r="D9" s="34" t="str">
        <f>"  "&amp;TEXT(Configuration!$H$30,"#")</f>
        <v xml:space="preserve">  Sea level, No losses</v>
      </c>
      <c r="E9" s="30"/>
      <c r="F9" s="32"/>
      <c r="G9" s="32"/>
      <c r="H9" s="32"/>
      <c r="I9" s="85"/>
      <c r="J9" s="32"/>
      <c r="K9" s="32"/>
      <c r="L9" s="32"/>
    </row>
    <row r="10" spans="2:13" ht="19.2" x14ac:dyDescent="0.45">
      <c r="B10" s="32"/>
      <c r="C10" s="30"/>
      <c r="D10" s="32"/>
      <c r="E10" s="30"/>
      <c r="F10" s="32"/>
      <c r="G10" s="32"/>
      <c r="H10" s="32"/>
      <c r="I10" s="30"/>
      <c r="J10" s="32"/>
      <c r="K10" s="32"/>
      <c r="L10" s="32"/>
    </row>
    <row r="12" spans="2:13" x14ac:dyDescent="0.4">
      <c r="C12" s="9"/>
      <c r="E12" s="9"/>
      <c r="I12" s="9"/>
    </row>
    <row r="13" spans="2:13" x14ac:dyDescent="0.4">
      <c r="C13" s="9"/>
      <c r="E13" s="9"/>
    </row>
    <row r="14" spans="2:13" x14ac:dyDescent="0.4">
      <c r="C14" s="9"/>
      <c r="E14" s="9"/>
    </row>
    <row r="15" spans="2:13" x14ac:dyDescent="0.4">
      <c r="C15" s="9"/>
      <c r="E15" s="9"/>
    </row>
    <row r="16" spans="2:13" x14ac:dyDescent="0.4">
      <c r="C16" s="9"/>
    </row>
    <row r="17" spans="2:18" x14ac:dyDescent="0.4">
      <c r="M17" s="10"/>
      <c r="N17" s="10"/>
      <c r="O17" s="10"/>
      <c r="P17" s="10"/>
      <c r="Q17" s="10"/>
    </row>
    <row r="18" spans="2:18" x14ac:dyDescent="0.4">
      <c r="M18" s="10"/>
      <c r="N18" s="10"/>
      <c r="O18" s="10"/>
      <c r="P18" s="10"/>
      <c r="Q18" s="10"/>
    </row>
    <row r="19" spans="2:18" x14ac:dyDescent="0.4">
      <c r="B19" s="11"/>
      <c r="C19" s="12"/>
      <c r="D19" s="12"/>
      <c r="E19" s="12"/>
      <c r="F19" s="12"/>
      <c r="G19" s="12"/>
      <c r="H19" s="12"/>
      <c r="I19" s="12"/>
      <c r="J19" s="12"/>
      <c r="K19" s="12"/>
      <c r="L19" s="12"/>
      <c r="M19" s="12"/>
      <c r="N19" s="12"/>
      <c r="O19" s="12"/>
      <c r="P19" s="12"/>
      <c r="Q19" s="12"/>
      <c r="R19" s="13"/>
    </row>
    <row r="20" spans="2:18" x14ac:dyDescent="0.4">
      <c r="B20" s="554"/>
      <c r="C20" s="14"/>
      <c r="D20" s="15"/>
      <c r="E20" s="16"/>
      <c r="F20" s="17"/>
      <c r="G20" s="17"/>
      <c r="H20" s="17"/>
      <c r="I20" s="17"/>
      <c r="J20" s="17"/>
      <c r="K20" s="17"/>
      <c r="L20" s="17"/>
      <c r="M20" s="17"/>
      <c r="N20" s="17"/>
      <c r="O20" s="17"/>
      <c r="P20" s="17"/>
      <c r="Q20" s="17"/>
      <c r="R20" s="18"/>
    </row>
    <row r="21" spans="2:18" x14ac:dyDescent="0.4">
      <c r="B21" s="554"/>
      <c r="C21" s="14"/>
      <c r="D21" s="15"/>
      <c r="E21" s="16"/>
      <c r="F21" s="17"/>
      <c r="G21" s="17"/>
      <c r="H21" s="17"/>
      <c r="I21" s="17"/>
      <c r="J21" s="17"/>
      <c r="K21" s="17"/>
      <c r="L21" s="17"/>
      <c r="M21" s="17"/>
      <c r="N21" s="17"/>
      <c r="O21" s="17"/>
      <c r="P21" s="17"/>
      <c r="Q21" s="17"/>
      <c r="R21" s="18"/>
    </row>
    <row r="22" spans="2:18" x14ac:dyDescent="0.4">
      <c r="B22" s="554"/>
      <c r="C22" s="14"/>
      <c r="D22" s="15"/>
      <c r="E22" s="16"/>
      <c r="F22" s="17"/>
      <c r="G22" s="17"/>
      <c r="H22" s="17"/>
      <c r="I22" s="17"/>
      <c r="J22" s="17"/>
      <c r="K22" s="17"/>
      <c r="L22" s="17"/>
      <c r="M22" s="17"/>
      <c r="N22" s="17"/>
      <c r="O22" s="17"/>
      <c r="P22" s="17"/>
      <c r="Q22" s="17"/>
      <c r="R22" s="18"/>
    </row>
    <row r="23" spans="2:18" x14ac:dyDescent="0.4">
      <c r="B23" s="554"/>
      <c r="C23" s="14"/>
      <c r="D23" s="15"/>
      <c r="E23" s="16"/>
      <c r="F23" s="17"/>
      <c r="G23" s="17"/>
      <c r="H23" s="17"/>
      <c r="I23" s="17"/>
      <c r="J23" s="17"/>
      <c r="K23" s="17"/>
      <c r="L23" s="17"/>
      <c r="M23" s="17"/>
      <c r="N23" s="17"/>
      <c r="O23" s="17"/>
      <c r="P23" s="17"/>
      <c r="Q23" s="17"/>
      <c r="R23" s="18"/>
    </row>
    <row r="24" spans="2:18" x14ac:dyDescent="0.4">
      <c r="B24" s="554"/>
      <c r="C24" s="14"/>
      <c r="D24" s="15"/>
      <c r="E24" s="16"/>
      <c r="F24" s="17"/>
      <c r="G24" s="17"/>
      <c r="H24" s="17"/>
      <c r="I24" s="17"/>
      <c r="J24" s="17"/>
      <c r="K24" s="17"/>
      <c r="L24" s="17"/>
      <c r="M24" s="17"/>
      <c r="N24" s="17"/>
      <c r="O24" s="17"/>
      <c r="P24" s="17"/>
      <c r="Q24" s="17"/>
      <c r="R24" s="18"/>
    </row>
    <row r="25" spans="2:18" x14ac:dyDescent="0.4">
      <c r="B25" s="554"/>
      <c r="C25" s="14"/>
      <c r="D25" s="15"/>
      <c r="E25" s="16"/>
      <c r="F25" s="17"/>
      <c r="G25" s="17"/>
      <c r="H25" s="17"/>
      <c r="I25" s="17"/>
      <c r="J25" s="17"/>
      <c r="K25" s="17"/>
      <c r="L25" s="17"/>
      <c r="M25" s="17"/>
      <c r="N25" s="17"/>
      <c r="O25" s="17"/>
      <c r="P25" s="17"/>
      <c r="Q25" s="17"/>
      <c r="R25" s="18"/>
    </row>
    <row r="26" spans="2:18" x14ac:dyDescent="0.4">
      <c r="B26" s="554"/>
      <c r="C26" s="14"/>
      <c r="D26" s="15"/>
      <c r="E26" s="16"/>
      <c r="F26" s="17"/>
      <c r="G26" s="17"/>
      <c r="H26" s="17"/>
      <c r="I26" s="17"/>
      <c r="J26" s="17"/>
      <c r="K26" s="17"/>
      <c r="L26" s="17"/>
      <c r="M26" s="17"/>
      <c r="N26" s="17"/>
      <c r="O26" s="17"/>
      <c r="P26" s="17"/>
      <c r="Q26" s="17"/>
      <c r="R26" s="18"/>
    </row>
    <row r="27" spans="2:18" x14ac:dyDescent="0.4">
      <c r="B27" s="554"/>
      <c r="C27" s="14"/>
      <c r="D27" s="15"/>
      <c r="E27" s="16"/>
      <c r="F27" s="17"/>
      <c r="G27" s="17"/>
      <c r="H27" s="17"/>
      <c r="I27" s="17"/>
      <c r="J27" s="17"/>
      <c r="K27" s="17"/>
      <c r="L27" s="17"/>
      <c r="M27" s="17"/>
      <c r="N27" s="17"/>
      <c r="O27" s="17"/>
      <c r="P27" s="17"/>
      <c r="Q27" s="17"/>
      <c r="R27" s="18"/>
    </row>
    <row r="28" spans="2:18" x14ac:dyDescent="0.4">
      <c r="B28" s="554"/>
      <c r="C28" s="14"/>
      <c r="D28" s="15"/>
      <c r="E28" s="16"/>
      <c r="F28" s="17"/>
      <c r="G28" s="17"/>
      <c r="H28" s="17"/>
      <c r="I28" s="17"/>
      <c r="J28" s="17"/>
      <c r="K28" s="17"/>
      <c r="L28" s="17"/>
      <c r="M28" s="17"/>
      <c r="N28" s="17"/>
      <c r="O28" s="17"/>
      <c r="P28" s="17"/>
      <c r="Q28" s="17"/>
      <c r="R28" s="18"/>
    </row>
    <row r="29" spans="2:18" x14ac:dyDescent="0.4">
      <c r="B29" s="554"/>
      <c r="C29" s="14"/>
      <c r="D29" s="15"/>
      <c r="E29" s="16"/>
      <c r="F29" s="17"/>
      <c r="G29" s="17"/>
      <c r="H29" s="17"/>
      <c r="I29" s="17"/>
      <c r="J29" s="17"/>
      <c r="K29" s="17"/>
      <c r="L29" s="17"/>
      <c r="M29" s="17"/>
      <c r="N29" s="17"/>
      <c r="O29" s="17"/>
      <c r="P29" s="17"/>
      <c r="Q29" s="17"/>
      <c r="R29" s="18"/>
    </row>
    <row r="30" spans="2:18" x14ac:dyDescent="0.4">
      <c r="B30" s="554"/>
      <c r="C30" s="14"/>
      <c r="D30" s="15"/>
      <c r="E30" s="16"/>
      <c r="F30" s="17"/>
      <c r="G30" s="17"/>
      <c r="H30" s="17"/>
      <c r="I30" s="17"/>
      <c r="J30" s="17"/>
      <c r="K30" s="17"/>
      <c r="L30" s="17"/>
      <c r="M30" s="17"/>
      <c r="N30" s="17"/>
      <c r="O30" s="17"/>
      <c r="P30" s="17"/>
      <c r="Q30" s="17"/>
      <c r="R30" s="18"/>
    </row>
    <row r="31" spans="2:18" x14ac:dyDescent="0.4">
      <c r="B31" s="37"/>
      <c r="C31" s="14"/>
      <c r="D31" s="15"/>
      <c r="E31" s="16"/>
      <c r="F31" s="17"/>
      <c r="G31" s="17"/>
      <c r="H31" s="17"/>
      <c r="I31" s="17"/>
      <c r="J31" s="17"/>
      <c r="K31" s="17"/>
      <c r="L31" s="17"/>
      <c r="M31" s="17"/>
      <c r="N31" s="17"/>
      <c r="O31" s="17"/>
      <c r="P31" s="17"/>
      <c r="Q31" s="17"/>
      <c r="R31" s="18"/>
    </row>
    <row r="32" spans="2:18" x14ac:dyDescent="0.4">
      <c r="B32" s="82"/>
      <c r="C32" s="14"/>
      <c r="D32" s="15"/>
      <c r="E32" s="16"/>
      <c r="F32" s="17"/>
      <c r="G32" s="17"/>
      <c r="H32" s="17"/>
      <c r="I32" s="17"/>
      <c r="J32" s="17"/>
      <c r="K32" s="17"/>
      <c r="L32" s="17"/>
      <c r="M32" s="17"/>
      <c r="N32" s="17"/>
      <c r="O32" s="17"/>
      <c r="P32" s="17"/>
      <c r="Q32" s="17"/>
      <c r="R32" s="18"/>
    </row>
    <row r="33" spans="2:18" x14ac:dyDescent="0.4">
      <c r="B33" s="37"/>
      <c r="C33" s="14"/>
      <c r="D33" s="15"/>
      <c r="E33" s="16"/>
      <c r="F33" s="17"/>
      <c r="G33" s="17"/>
      <c r="H33" s="17"/>
      <c r="I33" s="17"/>
      <c r="J33" s="17"/>
      <c r="K33" s="17"/>
      <c r="L33" s="17"/>
      <c r="M33" s="17"/>
      <c r="N33" s="17"/>
      <c r="O33" s="17"/>
      <c r="P33" s="17"/>
      <c r="Q33" s="17"/>
      <c r="R33" s="18"/>
    </row>
    <row r="34" spans="2:18" x14ac:dyDescent="0.4">
      <c r="B34" s="554"/>
      <c r="C34" s="14"/>
      <c r="D34" s="15"/>
      <c r="E34" s="16"/>
      <c r="F34" s="17"/>
      <c r="G34" s="17"/>
      <c r="H34" s="17"/>
      <c r="I34" s="17"/>
      <c r="J34" s="17"/>
      <c r="K34" s="17"/>
      <c r="L34" s="17"/>
      <c r="M34" s="17"/>
      <c r="N34" s="17"/>
      <c r="O34" s="17"/>
      <c r="P34" s="17"/>
      <c r="Q34" s="17"/>
      <c r="R34" s="18"/>
    </row>
    <row r="35" spans="2:18" x14ac:dyDescent="0.4">
      <c r="B35" s="554"/>
      <c r="C35" s="14"/>
      <c r="D35" s="15"/>
      <c r="E35" s="16"/>
      <c r="F35" s="17"/>
      <c r="G35" s="17"/>
      <c r="H35" s="17"/>
      <c r="I35" s="17"/>
      <c r="J35" s="17"/>
      <c r="K35" s="17"/>
      <c r="L35" s="17"/>
      <c r="M35" s="17"/>
      <c r="N35" s="17"/>
      <c r="O35" s="17"/>
      <c r="P35" s="17"/>
      <c r="Q35" s="17"/>
      <c r="R35" s="18"/>
    </row>
    <row r="48" spans="2:18" x14ac:dyDescent="0.4">
      <c r="B48" s="7" t="s">
        <v>750</v>
      </c>
      <c r="E48" s="28"/>
    </row>
    <row r="49" spans="2:13" x14ac:dyDescent="0.4">
      <c r="B49" s="86" t="s">
        <v>1862</v>
      </c>
    </row>
    <row r="52" spans="2:13" ht="27" x14ac:dyDescent="0.6">
      <c r="C52" s="83" t="s">
        <v>745</v>
      </c>
    </row>
    <row r="53" spans="2:13" x14ac:dyDescent="0.4">
      <c r="C53" s="28"/>
    </row>
    <row r="54" spans="2:13" ht="19.2" x14ac:dyDescent="0.45">
      <c r="B54" s="32"/>
      <c r="C54" s="32"/>
      <c r="D54" s="32"/>
      <c r="E54" s="32"/>
      <c r="F54" s="32"/>
      <c r="G54" s="32"/>
      <c r="H54" s="32"/>
      <c r="I54" s="32"/>
      <c r="J54" s="32"/>
      <c r="K54" s="32"/>
      <c r="L54" s="32"/>
    </row>
    <row r="55" spans="2:13" ht="19.2" x14ac:dyDescent="0.45">
      <c r="B55" s="32"/>
      <c r="C55" s="29" t="str">
        <f>Configuration!$A$4</f>
        <v>Code Word:</v>
      </c>
      <c r="D55" s="31" t="str">
        <f>"  "&amp;TEXT(Configuration!$H$4,"#")</f>
        <v xml:space="preserve">  POOL</v>
      </c>
      <c r="E55" s="32"/>
      <c r="F55" s="29" t="str">
        <f>Configuration!$A$12</f>
        <v>Test Date:</v>
      </c>
      <c r="G55" s="35" t="str">
        <f>"  "&amp;TEXT(Configuration!$H$12,"d mmmm yyyy")</f>
        <v xml:space="preserve">  3 September 2018</v>
      </c>
      <c r="H55" s="32"/>
      <c r="I55" s="29" t="str">
        <f>Configuration!$A$20</f>
        <v>Report Prepared by:</v>
      </c>
      <c r="J55" s="31" t="str">
        <f>"  "&amp;TEXT(Configuration!$H$20,"#")</f>
        <v xml:space="preserve">  Rong</v>
      </c>
      <c r="K55" s="33" t="str">
        <f ca="1">"  "&amp;TEXT(Configuration!$H$21,"d mmmm yyyy")</f>
        <v xml:space="preserve">  29 November 2018</v>
      </c>
      <c r="L55" s="32"/>
      <c r="M55" s="28"/>
    </row>
    <row r="56" spans="2:13" ht="19.2" x14ac:dyDescent="0.45">
      <c r="B56" s="32"/>
      <c r="C56" s="29" t="str">
        <f>Configuration!$A$5</f>
        <v>Order Number:</v>
      </c>
      <c r="D56" s="31" t="str">
        <f>"  "&amp;TEXT(Configuration!$H$5,"#")</f>
        <v xml:space="preserve">  1234567</v>
      </c>
      <c r="E56" s="30"/>
      <c r="F56" s="30"/>
      <c r="G56" s="84"/>
      <c r="H56" s="32"/>
      <c r="I56" s="29" t="str">
        <f>Configuration!$A$22</f>
        <v>Report Checked by:</v>
      </c>
      <c r="J56" s="33" t="str">
        <f>"  "&amp;TEXT(Configuration!$H$22,"#")</f>
        <v xml:space="preserve">  Rob</v>
      </c>
      <c r="K56" s="33" t="str">
        <f ca="1">"  "&amp;TEXT(Configuration!$H$23,"d mmmm yyyy")</f>
        <v xml:space="preserve">  6 December 2018</v>
      </c>
      <c r="L56" s="32"/>
    </row>
    <row r="57" spans="2:13" ht="19.2" x14ac:dyDescent="0.45">
      <c r="B57" s="32"/>
      <c r="C57" s="29" t="str">
        <f>Configuration!$A$9</f>
        <v>Machine Number:</v>
      </c>
      <c r="D57" s="31" t="str">
        <f>"  "&amp;TEXT(Configuration!$H$9,"#")</f>
        <v xml:space="preserve">  1234567890</v>
      </c>
      <c r="E57" s="30"/>
      <c r="F57" s="30"/>
      <c r="G57" s="34"/>
      <c r="H57" s="32"/>
      <c r="I57" s="30"/>
      <c r="J57" s="32"/>
      <c r="K57" s="32"/>
      <c r="L57" s="32"/>
    </row>
    <row r="58" spans="2:13" ht="19.2" x14ac:dyDescent="0.45">
      <c r="B58" s="32"/>
      <c r="C58" s="30"/>
      <c r="D58" s="32"/>
      <c r="E58" s="30"/>
      <c r="F58" s="32"/>
      <c r="G58" s="32"/>
      <c r="H58" s="32"/>
      <c r="I58" s="30"/>
      <c r="J58" s="32"/>
      <c r="K58" s="32"/>
      <c r="L58" s="32"/>
    </row>
    <row r="59" spans="2:13" ht="19.2" x14ac:dyDescent="0.45">
      <c r="B59" s="32"/>
      <c r="C59" s="29" t="str">
        <f>Configuration!$A$29</f>
        <v>Data Corrected to:</v>
      </c>
      <c r="D59" s="34" t="str">
        <f>"  "&amp;TEXT(Configuration!$H$29,"#")</f>
        <v xml:space="preserve">  Sea level, No losses, 15.0˚C Inlet Temperature</v>
      </c>
      <c r="E59" s="30"/>
      <c r="F59" s="32"/>
      <c r="G59" s="32"/>
      <c r="H59" s="32"/>
      <c r="I59" s="85"/>
      <c r="J59" s="32"/>
      <c r="K59" s="32"/>
      <c r="L59" s="32"/>
    </row>
    <row r="60" spans="2:13" ht="19.2" x14ac:dyDescent="0.45">
      <c r="B60" s="32"/>
      <c r="C60" s="30"/>
      <c r="D60" s="32"/>
      <c r="E60" s="30"/>
      <c r="F60" s="32"/>
      <c r="G60" s="32"/>
      <c r="H60" s="32"/>
      <c r="I60" s="30"/>
      <c r="J60" s="32"/>
      <c r="K60" s="32"/>
      <c r="L60" s="32"/>
    </row>
    <row r="62" spans="2:13" x14ac:dyDescent="0.4">
      <c r="C62" s="9"/>
      <c r="E62" s="9"/>
      <c r="I62" s="9"/>
    </row>
    <row r="63" spans="2:13" x14ac:dyDescent="0.4">
      <c r="C63" s="9"/>
      <c r="E63" s="9"/>
    </row>
    <row r="64" spans="2:13" x14ac:dyDescent="0.4">
      <c r="C64" s="9"/>
      <c r="E64" s="9"/>
    </row>
    <row r="65" spans="2:18" x14ac:dyDescent="0.4">
      <c r="C65" s="9"/>
      <c r="E65" s="9"/>
    </row>
    <row r="66" spans="2:18" x14ac:dyDescent="0.4">
      <c r="C66" s="9"/>
    </row>
    <row r="67" spans="2:18" x14ac:dyDescent="0.4">
      <c r="M67" s="10"/>
      <c r="N67" s="10"/>
      <c r="O67" s="10"/>
      <c r="P67" s="10"/>
      <c r="Q67" s="10"/>
    </row>
    <row r="68" spans="2:18" x14ac:dyDescent="0.4">
      <c r="M68" s="10"/>
      <c r="N68" s="10"/>
      <c r="O68" s="10"/>
      <c r="P68" s="10"/>
      <c r="Q68" s="10"/>
    </row>
    <row r="69" spans="2:18" x14ac:dyDescent="0.4">
      <c r="B69" s="11"/>
      <c r="C69" s="12"/>
      <c r="D69" s="12"/>
      <c r="E69" s="12"/>
      <c r="F69" s="12"/>
      <c r="G69" s="12"/>
      <c r="H69" s="12"/>
      <c r="I69" s="12"/>
      <c r="J69" s="12"/>
      <c r="K69" s="12"/>
      <c r="L69" s="12"/>
      <c r="M69" s="12"/>
      <c r="N69" s="12"/>
      <c r="O69" s="12"/>
      <c r="P69" s="12"/>
      <c r="Q69" s="12"/>
      <c r="R69" s="13"/>
    </row>
    <row r="70" spans="2:18" x14ac:dyDescent="0.4">
      <c r="B70" s="554"/>
      <c r="C70" s="14"/>
      <c r="D70" s="15"/>
      <c r="E70" s="16"/>
      <c r="F70" s="17"/>
      <c r="G70" s="17"/>
      <c r="H70" s="17"/>
      <c r="I70" s="17"/>
      <c r="J70" s="17"/>
      <c r="K70" s="17"/>
      <c r="L70" s="17"/>
      <c r="M70" s="17"/>
      <c r="N70" s="17"/>
      <c r="O70" s="17"/>
      <c r="P70" s="17"/>
      <c r="Q70" s="17"/>
      <c r="R70" s="18"/>
    </row>
    <row r="71" spans="2:18" x14ac:dyDescent="0.4">
      <c r="B71" s="554"/>
      <c r="C71" s="14"/>
      <c r="D71" s="15"/>
      <c r="E71" s="16"/>
      <c r="F71" s="17"/>
      <c r="G71" s="17"/>
      <c r="H71" s="17"/>
      <c r="I71" s="17"/>
      <c r="J71" s="17"/>
      <c r="K71" s="17"/>
      <c r="L71" s="17"/>
      <c r="M71" s="17"/>
      <c r="N71" s="17"/>
      <c r="O71" s="17"/>
      <c r="P71" s="17"/>
      <c r="Q71" s="17"/>
      <c r="R71" s="18"/>
    </row>
    <row r="72" spans="2:18" x14ac:dyDescent="0.4">
      <c r="B72" s="554"/>
      <c r="C72" s="14"/>
      <c r="D72" s="15"/>
      <c r="E72" s="16"/>
      <c r="F72" s="17"/>
      <c r="G72" s="17"/>
      <c r="H72" s="17"/>
      <c r="I72" s="17"/>
      <c r="J72" s="17"/>
      <c r="K72" s="17"/>
      <c r="L72" s="17"/>
      <c r="M72" s="17"/>
      <c r="N72" s="17"/>
      <c r="O72" s="17"/>
      <c r="P72" s="17"/>
      <c r="Q72" s="17"/>
      <c r="R72" s="18"/>
    </row>
    <row r="73" spans="2:18" x14ac:dyDescent="0.4">
      <c r="B73" s="554"/>
      <c r="C73" s="14"/>
      <c r="D73" s="15"/>
      <c r="E73" s="16"/>
      <c r="F73" s="17"/>
      <c r="G73" s="17"/>
      <c r="H73" s="17"/>
      <c r="I73" s="17"/>
      <c r="J73" s="17"/>
      <c r="K73" s="17"/>
      <c r="L73" s="17"/>
      <c r="M73" s="17"/>
      <c r="N73" s="17"/>
      <c r="O73" s="17"/>
      <c r="P73" s="17"/>
      <c r="Q73" s="17"/>
      <c r="R73" s="18"/>
    </row>
    <row r="74" spans="2:18" x14ac:dyDescent="0.4">
      <c r="B74" s="554"/>
      <c r="C74" s="14"/>
      <c r="D74" s="15"/>
      <c r="E74" s="16"/>
      <c r="F74" s="17"/>
      <c r="G74" s="17"/>
      <c r="H74" s="17"/>
      <c r="I74" s="17"/>
      <c r="J74" s="17"/>
      <c r="K74" s="17"/>
      <c r="L74" s="17"/>
      <c r="M74" s="17"/>
      <c r="N74" s="17"/>
      <c r="O74" s="17"/>
      <c r="P74" s="17"/>
      <c r="Q74" s="17"/>
      <c r="R74" s="18"/>
    </row>
    <row r="75" spans="2:18" x14ac:dyDescent="0.4">
      <c r="B75" s="554"/>
      <c r="C75" s="14"/>
      <c r="D75" s="15"/>
      <c r="E75" s="16"/>
      <c r="F75" s="17"/>
      <c r="G75" s="17"/>
      <c r="H75" s="17"/>
      <c r="I75" s="17"/>
      <c r="J75" s="17"/>
      <c r="K75" s="17"/>
      <c r="L75" s="17"/>
      <c r="M75" s="17"/>
      <c r="N75" s="17"/>
      <c r="O75" s="17"/>
      <c r="P75" s="17"/>
      <c r="Q75" s="17"/>
      <c r="R75" s="18"/>
    </row>
    <row r="76" spans="2:18" x14ac:dyDescent="0.4">
      <c r="B76" s="554"/>
      <c r="C76" s="14"/>
      <c r="D76" s="15"/>
      <c r="E76" s="16"/>
      <c r="F76" s="17"/>
      <c r="G76" s="17"/>
      <c r="H76" s="17"/>
      <c r="I76" s="17"/>
      <c r="J76" s="17"/>
      <c r="K76" s="17"/>
      <c r="L76" s="17"/>
      <c r="M76" s="17"/>
      <c r="N76" s="17"/>
      <c r="O76" s="17"/>
      <c r="P76" s="17"/>
      <c r="Q76" s="17"/>
      <c r="R76" s="18"/>
    </row>
    <row r="77" spans="2:18" x14ac:dyDescent="0.4">
      <c r="B77" s="554"/>
      <c r="C77" s="14"/>
      <c r="D77" s="15"/>
      <c r="E77" s="16"/>
      <c r="F77" s="17"/>
      <c r="G77" s="17"/>
      <c r="H77" s="17"/>
      <c r="I77" s="17"/>
      <c r="J77" s="17"/>
      <c r="K77" s="17"/>
      <c r="L77" s="17"/>
      <c r="M77" s="17"/>
      <c r="N77" s="17"/>
      <c r="O77" s="17"/>
      <c r="P77" s="17"/>
      <c r="Q77" s="17"/>
      <c r="R77" s="18"/>
    </row>
    <row r="78" spans="2:18" x14ac:dyDescent="0.4">
      <c r="B78" s="554"/>
      <c r="C78" s="14"/>
      <c r="D78" s="15"/>
      <c r="E78" s="16"/>
      <c r="F78" s="17"/>
      <c r="G78" s="17"/>
      <c r="H78" s="17"/>
      <c r="I78" s="17"/>
      <c r="J78" s="17"/>
      <c r="K78" s="17"/>
      <c r="L78" s="17"/>
      <c r="M78" s="17"/>
      <c r="N78" s="17"/>
      <c r="O78" s="17"/>
      <c r="P78" s="17"/>
      <c r="Q78" s="17"/>
      <c r="R78" s="18"/>
    </row>
    <row r="79" spans="2:18" x14ac:dyDescent="0.4">
      <c r="B79" s="554"/>
      <c r="C79" s="14"/>
      <c r="D79" s="15"/>
      <c r="E79" s="16"/>
      <c r="F79" s="17"/>
      <c r="G79" s="17"/>
      <c r="H79" s="17"/>
      <c r="I79" s="17"/>
      <c r="J79" s="17"/>
      <c r="K79" s="17"/>
      <c r="L79" s="17"/>
      <c r="M79" s="17"/>
      <c r="N79" s="17"/>
      <c r="O79" s="17"/>
      <c r="P79" s="17"/>
      <c r="Q79" s="17"/>
      <c r="R79" s="18"/>
    </row>
    <row r="80" spans="2:18" x14ac:dyDescent="0.4">
      <c r="B80" s="554"/>
      <c r="C80" s="14"/>
      <c r="D80" s="15"/>
      <c r="E80" s="16"/>
      <c r="F80" s="17"/>
      <c r="G80" s="17"/>
      <c r="H80" s="17"/>
      <c r="I80" s="17"/>
      <c r="J80" s="17"/>
      <c r="K80" s="17"/>
      <c r="L80" s="17"/>
      <c r="M80" s="17"/>
      <c r="N80" s="17"/>
      <c r="O80" s="17"/>
      <c r="P80" s="17"/>
      <c r="Q80" s="17"/>
      <c r="R80" s="18"/>
    </row>
    <row r="81" spans="2:18" x14ac:dyDescent="0.4">
      <c r="B81" s="27"/>
      <c r="C81" s="14"/>
      <c r="D81" s="15"/>
      <c r="E81" s="16"/>
      <c r="F81" s="17"/>
      <c r="G81" s="17"/>
      <c r="H81" s="17"/>
      <c r="I81" s="17"/>
      <c r="J81" s="17"/>
      <c r="K81" s="17"/>
      <c r="L81" s="17"/>
      <c r="M81" s="17"/>
      <c r="N81" s="17"/>
      <c r="O81" s="17"/>
      <c r="P81" s="17"/>
      <c r="Q81" s="17"/>
      <c r="R81" s="18"/>
    </row>
    <row r="82" spans="2:18" x14ac:dyDescent="0.4">
      <c r="B82" s="82"/>
      <c r="C82" s="14"/>
      <c r="D82" s="15"/>
      <c r="E82" s="16"/>
      <c r="F82" s="17"/>
      <c r="G82" s="17"/>
      <c r="H82" s="17"/>
      <c r="I82" s="17"/>
      <c r="J82" s="17"/>
      <c r="K82" s="17"/>
      <c r="L82" s="17"/>
      <c r="M82" s="17"/>
      <c r="N82" s="17"/>
      <c r="O82" s="17"/>
      <c r="P82" s="17"/>
      <c r="Q82" s="17"/>
      <c r="R82" s="18"/>
    </row>
    <row r="83" spans="2:18" x14ac:dyDescent="0.4">
      <c r="B83" s="554"/>
      <c r="C83" s="14"/>
      <c r="D83" s="15"/>
      <c r="E83" s="16"/>
      <c r="F83" s="17"/>
      <c r="G83" s="17"/>
      <c r="H83" s="17"/>
      <c r="I83" s="17"/>
      <c r="J83" s="17"/>
      <c r="K83" s="17"/>
      <c r="L83" s="17"/>
      <c r="M83" s="17"/>
      <c r="N83" s="17"/>
      <c r="O83" s="17"/>
      <c r="P83" s="17"/>
      <c r="Q83" s="17"/>
      <c r="R83" s="18"/>
    </row>
    <row r="84" spans="2:18" x14ac:dyDescent="0.4">
      <c r="B84" s="554"/>
      <c r="C84" s="14"/>
      <c r="D84" s="15"/>
      <c r="E84" s="16"/>
      <c r="F84" s="17"/>
      <c r="G84" s="17"/>
      <c r="H84" s="17"/>
      <c r="I84" s="17"/>
      <c r="J84" s="17"/>
      <c r="K84" s="17"/>
      <c r="L84" s="17"/>
      <c r="M84" s="17"/>
      <c r="N84" s="17"/>
      <c r="O84" s="17"/>
      <c r="P84" s="17"/>
      <c r="Q84" s="17"/>
      <c r="R84" s="18"/>
    </row>
    <row r="85" spans="2:18" x14ac:dyDescent="0.4">
      <c r="B85" s="554"/>
      <c r="C85" s="14"/>
      <c r="D85" s="15"/>
      <c r="E85" s="16"/>
      <c r="F85" s="17"/>
      <c r="G85" s="17"/>
      <c r="H85" s="17"/>
      <c r="I85" s="17"/>
      <c r="J85" s="17"/>
      <c r="K85" s="17"/>
      <c r="L85" s="17"/>
      <c r="M85" s="17"/>
      <c r="N85" s="17"/>
      <c r="O85" s="17"/>
      <c r="P85" s="17"/>
      <c r="Q85" s="17"/>
      <c r="R85" s="18"/>
    </row>
    <row r="86" spans="2:18" x14ac:dyDescent="0.4">
      <c r="B86" s="82"/>
      <c r="C86" s="14"/>
      <c r="D86" s="15"/>
      <c r="E86" s="16"/>
      <c r="F86" s="17"/>
      <c r="G86" s="17"/>
      <c r="H86" s="17"/>
      <c r="I86" s="17"/>
      <c r="J86" s="17"/>
      <c r="K86" s="17"/>
      <c r="L86" s="17"/>
      <c r="M86" s="17"/>
      <c r="N86" s="17"/>
      <c r="O86" s="17"/>
      <c r="P86" s="17"/>
      <c r="Q86" s="17"/>
      <c r="R86" s="18"/>
    </row>
    <row r="98" spans="2:13" x14ac:dyDescent="0.4">
      <c r="B98" s="7" t="s">
        <v>750</v>
      </c>
      <c r="E98" s="28"/>
    </row>
    <row r="99" spans="2:13" x14ac:dyDescent="0.4">
      <c r="B99" s="86" t="s">
        <v>1862</v>
      </c>
    </row>
    <row r="102" spans="2:13" ht="27" x14ac:dyDescent="0.6">
      <c r="C102" s="83" t="s">
        <v>745</v>
      </c>
    </row>
    <row r="103" spans="2:13" x14ac:dyDescent="0.4">
      <c r="C103" s="28"/>
    </row>
    <row r="104" spans="2:13" ht="19.2" x14ac:dyDescent="0.45">
      <c r="B104" s="32"/>
      <c r="C104" s="32"/>
      <c r="D104" s="32"/>
      <c r="E104" s="32"/>
      <c r="F104" s="32"/>
      <c r="G104" s="32"/>
      <c r="H104" s="32"/>
      <c r="I104" s="32"/>
      <c r="J104" s="32"/>
      <c r="K104" s="32"/>
      <c r="L104" s="32"/>
    </row>
    <row r="105" spans="2:13" ht="19.2" x14ac:dyDescent="0.45">
      <c r="B105" s="32"/>
      <c r="C105" s="29" t="str">
        <f>Configuration!$A$4</f>
        <v>Code Word:</v>
      </c>
      <c r="D105" s="31" t="str">
        <f>"  "&amp;TEXT(Configuration!$H$4,"#")</f>
        <v xml:space="preserve">  POOL</v>
      </c>
      <c r="E105" s="32"/>
      <c r="F105" s="29" t="str">
        <f>Configuration!$A$12</f>
        <v>Test Date:</v>
      </c>
      <c r="G105" s="35" t="str">
        <f>"  "&amp;TEXT(Configuration!$H$12,"d mmmm yyyy")</f>
        <v xml:space="preserve">  3 September 2018</v>
      </c>
      <c r="H105" s="32"/>
      <c r="I105" s="29" t="str">
        <f>Configuration!$A$20</f>
        <v>Report Prepared by:</v>
      </c>
      <c r="J105" s="31" t="str">
        <f>"  "&amp;TEXT(Configuration!$H$20,"#")</f>
        <v xml:space="preserve">  Rong</v>
      </c>
      <c r="K105" s="33" t="str">
        <f ca="1">"  "&amp;TEXT(Configuration!$H$21,"d mmmm yyyy")</f>
        <v xml:space="preserve">  29 November 2018</v>
      </c>
      <c r="L105" s="32"/>
      <c r="M105" s="28"/>
    </row>
    <row r="106" spans="2:13" ht="19.2" x14ac:dyDescent="0.45">
      <c r="B106" s="32"/>
      <c r="C106" s="29" t="str">
        <f>Configuration!$A$5</f>
        <v>Order Number:</v>
      </c>
      <c r="D106" s="31" t="str">
        <f>"  "&amp;TEXT(Configuration!$H$5,"#")</f>
        <v xml:space="preserve">  1234567</v>
      </c>
      <c r="E106" s="30"/>
      <c r="F106" s="30"/>
      <c r="G106" s="84"/>
      <c r="H106" s="32"/>
      <c r="I106" s="29" t="str">
        <f>Configuration!$A$22</f>
        <v>Report Checked by:</v>
      </c>
      <c r="J106" s="33" t="str">
        <f>"  "&amp;TEXT(Configuration!$H$22,"#")</f>
        <v xml:space="preserve">  Rob</v>
      </c>
      <c r="K106" s="33" t="str">
        <f ca="1">"  "&amp;TEXT(Configuration!$H$23,"d mmmm yyyy")</f>
        <v xml:space="preserve">  6 December 2018</v>
      </c>
      <c r="L106" s="32"/>
    </row>
    <row r="107" spans="2:13" ht="19.2" x14ac:dyDescent="0.45">
      <c r="B107" s="32"/>
      <c r="C107" s="29" t="str">
        <f>Configuration!$A$9</f>
        <v>Machine Number:</v>
      </c>
      <c r="D107" s="31" t="str">
        <f>"  "&amp;TEXT(Configuration!$H$9,"#")</f>
        <v xml:space="preserve">  1234567890</v>
      </c>
      <c r="E107" s="30"/>
      <c r="F107" s="30"/>
      <c r="G107" s="34"/>
      <c r="H107" s="32"/>
      <c r="I107" s="30"/>
      <c r="J107" s="32"/>
      <c r="K107" s="32"/>
      <c r="L107" s="32"/>
    </row>
    <row r="108" spans="2:13" ht="19.2" x14ac:dyDescent="0.45">
      <c r="B108" s="32"/>
      <c r="C108" s="30"/>
      <c r="D108" s="32"/>
      <c r="E108" s="30"/>
      <c r="F108" s="32"/>
      <c r="G108" s="32"/>
      <c r="H108" s="32"/>
      <c r="I108" s="30"/>
      <c r="J108" s="32"/>
      <c r="K108" s="32"/>
      <c r="L108" s="32"/>
    </row>
    <row r="109" spans="2:13" ht="19.2" x14ac:dyDescent="0.45">
      <c r="B109" s="32"/>
      <c r="C109" s="29" t="str">
        <f>Configuration!$A$29</f>
        <v>Data Corrected to:</v>
      </c>
      <c r="D109" s="34" t="str">
        <f>"  "&amp;TEXT(Configuration!$H$29,"#")</f>
        <v xml:space="preserve">  Sea level, No losses, 15.0˚C Inlet Temperature</v>
      </c>
      <c r="E109" s="30"/>
      <c r="F109" s="32"/>
      <c r="G109" s="32"/>
      <c r="H109" s="32"/>
      <c r="I109" s="85"/>
      <c r="J109" s="32"/>
      <c r="K109" s="32"/>
      <c r="L109" s="32"/>
    </row>
    <row r="110" spans="2:13" ht="19.2" x14ac:dyDescent="0.45">
      <c r="B110" s="32"/>
      <c r="C110" s="30"/>
      <c r="D110" s="32"/>
      <c r="E110" s="30"/>
      <c r="F110" s="32"/>
      <c r="G110" s="32"/>
      <c r="H110" s="32"/>
      <c r="I110" s="30"/>
      <c r="J110" s="32"/>
      <c r="K110" s="32"/>
      <c r="L110" s="32"/>
    </row>
    <row r="112" spans="2:13" x14ac:dyDescent="0.4">
      <c r="C112" s="9"/>
      <c r="E112" s="9"/>
      <c r="I112" s="9"/>
    </row>
    <row r="113" spans="2:18" x14ac:dyDescent="0.4">
      <c r="C113" s="9"/>
      <c r="E113" s="9"/>
    </row>
    <row r="114" spans="2:18" x14ac:dyDescent="0.4">
      <c r="C114" s="9"/>
      <c r="E114" s="9"/>
    </row>
    <row r="115" spans="2:18" x14ac:dyDescent="0.4">
      <c r="C115" s="9"/>
      <c r="E115" s="9"/>
    </row>
    <row r="116" spans="2:18" x14ac:dyDescent="0.4">
      <c r="C116" s="9"/>
    </row>
    <row r="117" spans="2:18" x14ac:dyDescent="0.4">
      <c r="M117" s="10"/>
      <c r="N117" s="10"/>
      <c r="O117" s="10"/>
      <c r="P117" s="10"/>
      <c r="Q117" s="10"/>
    </row>
    <row r="118" spans="2:18" x14ac:dyDescent="0.4">
      <c r="M118" s="10"/>
      <c r="N118" s="10"/>
      <c r="O118" s="10"/>
      <c r="P118" s="10"/>
      <c r="Q118" s="10"/>
    </row>
    <row r="119" spans="2:18" x14ac:dyDescent="0.4">
      <c r="B119" s="11"/>
      <c r="C119" s="12"/>
      <c r="D119" s="12"/>
      <c r="E119" s="12"/>
      <c r="F119" s="12"/>
      <c r="G119" s="12"/>
      <c r="H119" s="12"/>
      <c r="I119" s="12"/>
      <c r="J119" s="12"/>
      <c r="K119" s="12"/>
      <c r="L119" s="12"/>
      <c r="M119" s="12"/>
      <c r="N119" s="12"/>
      <c r="O119" s="12"/>
      <c r="P119" s="12"/>
      <c r="Q119" s="12"/>
      <c r="R119" s="13"/>
    </row>
    <row r="120" spans="2:18" x14ac:dyDescent="0.4">
      <c r="B120" s="554"/>
      <c r="C120" s="14"/>
      <c r="D120" s="15"/>
      <c r="E120" s="16"/>
      <c r="F120" s="17"/>
      <c r="G120" s="17"/>
      <c r="H120" s="17"/>
      <c r="I120" s="17"/>
      <c r="J120" s="17"/>
      <c r="K120" s="17"/>
      <c r="L120" s="17"/>
      <c r="M120" s="17"/>
      <c r="N120" s="17"/>
      <c r="O120" s="17"/>
      <c r="P120" s="17"/>
      <c r="Q120" s="17"/>
      <c r="R120" s="18"/>
    </row>
    <row r="121" spans="2:18" x14ac:dyDescent="0.4">
      <c r="B121" s="554"/>
      <c r="C121" s="14"/>
      <c r="D121" s="15"/>
      <c r="E121" s="16"/>
      <c r="F121" s="17"/>
      <c r="G121" s="17"/>
      <c r="H121" s="17"/>
      <c r="I121" s="17"/>
      <c r="J121" s="17"/>
      <c r="K121" s="17"/>
      <c r="L121" s="17"/>
      <c r="M121" s="17"/>
      <c r="N121" s="17"/>
      <c r="O121" s="17"/>
      <c r="P121" s="17"/>
      <c r="Q121" s="17"/>
      <c r="R121" s="18"/>
    </row>
    <row r="122" spans="2:18" x14ac:dyDescent="0.4">
      <c r="B122" s="554"/>
      <c r="C122" s="14"/>
      <c r="D122" s="15"/>
      <c r="E122" s="16"/>
      <c r="F122" s="17"/>
      <c r="G122" s="17"/>
      <c r="H122" s="17"/>
      <c r="I122" s="17"/>
      <c r="J122" s="17"/>
      <c r="K122" s="17"/>
      <c r="L122" s="17"/>
      <c r="M122" s="17"/>
      <c r="N122" s="17"/>
      <c r="O122" s="17"/>
      <c r="P122" s="17"/>
      <c r="Q122" s="17"/>
      <c r="R122" s="18"/>
    </row>
    <row r="123" spans="2:18" x14ac:dyDescent="0.4">
      <c r="B123" s="554"/>
      <c r="C123" s="14"/>
      <c r="D123" s="15"/>
      <c r="E123" s="16"/>
      <c r="F123" s="17"/>
      <c r="G123" s="17"/>
      <c r="H123" s="17"/>
      <c r="I123" s="17"/>
      <c r="J123" s="17"/>
      <c r="K123" s="17"/>
      <c r="L123" s="17"/>
      <c r="M123" s="17"/>
      <c r="N123" s="17"/>
      <c r="O123" s="17"/>
      <c r="P123" s="17"/>
      <c r="Q123" s="17"/>
      <c r="R123" s="18"/>
    </row>
    <row r="124" spans="2:18" x14ac:dyDescent="0.4">
      <c r="B124" s="554"/>
      <c r="C124" s="14"/>
      <c r="D124" s="15"/>
      <c r="E124" s="16"/>
      <c r="F124" s="17"/>
      <c r="G124" s="17"/>
      <c r="H124" s="17"/>
      <c r="I124" s="17"/>
      <c r="J124" s="17"/>
      <c r="K124" s="17"/>
      <c r="L124" s="17"/>
      <c r="M124" s="17"/>
      <c r="N124" s="17"/>
      <c r="O124" s="17"/>
      <c r="P124" s="17"/>
      <c r="Q124" s="17"/>
      <c r="R124" s="18"/>
    </row>
    <row r="125" spans="2:18" x14ac:dyDescent="0.4">
      <c r="B125" s="554"/>
      <c r="C125" s="14"/>
      <c r="D125" s="15"/>
      <c r="E125" s="16"/>
      <c r="F125" s="17"/>
      <c r="G125" s="17"/>
      <c r="H125" s="17"/>
      <c r="I125" s="17"/>
      <c r="J125" s="17"/>
      <c r="K125" s="17"/>
      <c r="L125" s="17"/>
      <c r="M125" s="17"/>
      <c r="N125" s="17"/>
      <c r="O125" s="17"/>
      <c r="P125" s="17"/>
      <c r="Q125" s="17"/>
      <c r="R125" s="18"/>
    </row>
    <row r="126" spans="2:18" x14ac:dyDescent="0.4">
      <c r="B126" s="36"/>
      <c r="C126" s="14"/>
      <c r="D126" s="15"/>
      <c r="E126" s="16"/>
      <c r="F126" s="17"/>
      <c r="G126" s="17"/>
      <c r="H126" s="17"/>
      <c r="I126" s="17"/>
      <c r="J126" s="17"/>
      <c r="K126" s="17"/>
      <c r="L126" s="17"/>
      <c r="M126" s="17"/>
      <c r="N126" s="17"/>
      <c r="O126" s="17"/>
      <c r="P126" s="17"/>
      <c r="Q126" s="17"/>
      <c r="R126" s="18"/>
    </row>
    <row r="127" spans="2:18" x14ac:dyDescent="0.4">
      <c r="B127" s="554"/>
      <c r="C127" s="14"/>
      <c r="D127" s="15"/>
      <c r="E127" s="16"/>
      <c r="F127" s="17"/>
      <c r="G127" s="17"/>
      <c r="H127" s="17"/>
      <c r="I127" s="17"/>
      <c r="J127" s="17"/>
      <c r="K127" s="17"/>
      <c r="L127" s="17"/>
      <c r="M127" s="17"/>
      <c r="N127" s="17"/>
      <c r="O127" s="17"/>
      <c r="P127" s="17"/>
      <c r="Q127" s="17"/>
      <c r="R127" s="18"/>
    </row>
    <row r="128" spans="2:18" x14ac:dyDescent="0.4">
      <c r="B128" s="554"/>
      <c r="C128" s="14"/>
      <c r="D128" s="15"/>
      <c r="E128" s="16"/>
      <c r="F128" s="17"/>
      <c r="G128" s="17"/>
      <c r="H128" s="17"/>
      <c r="I128" s="17"/>
      <c r="J128" s="17"/>
      <c r="K128" s="17"/>
      <c r="L128" s="17"/>
      <c r="M128" s="17"/>
      <c r="N128" s="17"/>
      <c r="O128" s="17"/>
      <c r="P128" s="17"/>
      <c r="Q128" s="17"/>
      <c r="R128" s="18"/>
    </row>
    <row r="129" spans="1:18" x14ac:dyDescent="0.4">
      <c r="B129" s="554"/>
      <c r="C129" s="14"/>
      <c r="D129" s="15"/>
      <c r="E129" s="16"/>
      <c r="F129" s="17"/>
      <c r="G129" s="17"/>
      <c r="H129" s="17"/>
      <c r="I129" s="17"/>
      <c r="J129" s="17"/>
      <c r="K129" s="17"/>
      <c r="L129" s="17"/>
      <c r="M129" s="17"/>
      <c r="N129" s="17"/>
      <c r="O129" s="17"/>
      <c r="P129" s="17"/>
      <c r="Q129" s="17"/>
      <c r="R129" s="18"/>
    </row>
    <row r="130" spans="1:18" x14ac:dyDescent="0.4">
      <c r="A130" s="8"/>
      <c r="B130" s="554"/>
      <c r="C130" s="14"/>
      <c r="D130" s="15"/>
      <c r="E130" s="16"/>
      <c r="F130" s="17"/>
      <c r="G130" s="17"/>
      <c r="H130" s="17"/>
      <c r="I130" s="17"/>
      <c r="J130" s="17"/>
      <c r="K130" s="17"/>
      <c r="L130" s="17"/>
      <c r="M130" s="17"/>
      <c r="N130" s="17"/>
      <c r="O130" s="17"/>
      <c r="P130" s="17"/>
      <c r="Q130" s="17"/>
      <c r="R130" s="18"/>
    </row>
    <row r="131" spans="1:18" x14ac:dyDescent="0.4">
      <c r="B131" s="554"/>
      <c r="C131" s="14"/>
      <c r="D131" s="15"/>
      <c r="E131" s="16"/>
      <c r="F131" s="17"/>
      <c r="G131" s="17"/>
      <c r="H131" s="17"/>
      <c r="I131" s="17"/>
      <c r="J131" s="17"/>
      <c r="K131" s="17"/>
      <c r="L131" s="17"/>
      <c r="M131" s="17"/>
      <c r="N131" s="17"/>
      <c r="O131" s="17"/>
      <c r="P131" s="17"/>
      <c r="Q131" s="17"/>
      <c r="R131" s="18"/>
    </row>
    <row r="132" spans="1:18" x14ac:dyDescent="0.4">
      <c r="B132" s="36"/>
      <c r="C132" s="14"/>
      <c r="D132" s="15"/>
      <c r="E132" s="16"/>
      <c r="F132" s="17"/>
      <c r="G132" s="17"/>
      <c r="H132" s="17"/>
      <c r="I132" s="17"/>
      <c r="J132" s="17"/>
      <c r="K132" s="17"/>
      <c r="L132" s="17"/>
      <c r="M132" s="17"/>
      <c r="N132" s="17"/>
      <c r="O132" s="17"/>
      <c r="P132" s="17"/>
      <c r="Q132" s="17"/>
      <c r="R132" s="18"/>
    </row>
    <row r="133" spans="1:18" x14ac:dyDescent="0.4">
      <c r="B133" s="554"/>
      <c r="C133" s="14"/>
      <c r="D133" s="15"/>
      <c r="E133" s="16"/>
      <c r="F133" s="17"/>
      <c r="G133" s="17"/>
      <c r="H133" s="17"/>
      <c r="I133" s="17"/>
      <c r="J133" s="17"/>
      <c r="K133" s="17"/>
      <c r="L133" s="17"/>
      <c r="M133" s="17"/>
      <c r="N133" s="17"/>
      <c r="O133" s="17"/>
      <c r="P133" s="17"/>
      <c r="Q133" s="17"/>
      <c r="R133" s="18"/>
    </row>
    <row r="134" spans="1:18" x14ac:dyDescent="0.4">
      <c r="B134" s="554"/>
      <c r="C134" s="14"/>
      <c r="D134" s="15"/>
      <c r="E134" s="16"/>
      <c r="F134" s="17"/>
      <c r="G134" s="17"/>
      <c r="H134" s="17"/>
      <c r="I134" s="17"/>
      <c r="J134" s="17"/>
      <c r="K134" s="17"/>
      <c r="L134" s="17"/>
      <c r="M134" s="17"/>
      <c r="N134" s="17"/>
      <c r="O134" s="17"/>
      <c r="P134" s="17"/>
      <c r="Q134" s="17"/>
      <c r="R134" s="18"/>
    </row>
    <row r="135" spans="1:18" x14ac:dyDescent="0.4">
      <c r="B135" s="554"/>
      <c r="C135" s="14"/>
      <c r="D135" s="15"/>
      <c r="E135" s="16"/>
      <c r="F135" s="17"/>
      <c r="G135" s="17"/>
      <c r="H135" s="17"/>
      <c r="I135" s="17"/>
      <c r="J135" s="17"/>
      <c r="K135" s="17"/>
      <c r="L135" s="17"/>
      <c r="M135" s="17"/>
      <c r="N135" s="17"/>
      <c r="O135" s="17"/>
      <c r="P135" s="17"/>
      <c r="Q135" s="17"/>
      <c r="R135" s="18"/>
    </row>
    <row r="148" spans="2:13" x14ac:dyDescent="0.4">
      <c r="B148" s="7" t="s">
        <v>750</v>
      </c>
      <c r="E148" s="28"/>
    </row>
    <row r="149" spans="2:13" x14ac:dyDescent="0.4">
      <c r="B149" s="86" t="s">
        <v>1862</v>
      </c>
    </row>
    <row r="152" spans="2:13" ht="27" x14ac:dyDescent="0.6">
      <c r="C152" s="83" t="s">
        <v>745</v>
      </c>
    </row>
    <row r="153" spans="2:13" x14ac:dyDescent="0.4">
      <c r="C153" s="28"/>
    </row>
    <row r="154" spans="2:13" ht="19.2" x14ac:dyDescent="0.45">
      <c r="B154" s="32"/>
      <c r="C154" s="32"/>
      <c r="D154" s="32"/>
      <c r="E154" s="32"/>
      <c r="F154" s="32"/>
      <c r="G154" s="32"/>
      <c r="H154" s="32"/>
      <c r="I154" s="32"/>
      <c r="J154" s="32"/>
      <c r="K154" s="32"/>
      <c r="L154" s="32"/>
    </row>
    <row r="155" spans="2:13" ht="19.2" x14ac:dyDescent="0.45">
      <c r="B155" s="32"/>
      <c r="C155" s="29" t="str">
        <f>Configuration!$A$4</f>
        <v>Code Word:</v>
      </c>
      <c r="D155" s="31" t="str">
        <f>"  "&amp;TEXT(Configuration!$H$4,"#")</f>
        <v xml:space="preserve">  POOL</v>
      </c>
      <c r="E155" s="32"/>
      <c r="F155" s="29" t="str">
        <f>Configuration!$A$12</f>
        <v>Test Date:</v>
      </c>
      <c r="G155" s="35" t="str">
        <f>"  "&amp;TEXT(Configuration!$H$12,"d mmmm yyyy")</f>
        <v xml:space="preserve">  3 September 2018</v>
      </c>
      <c r="H155" s="32"/>
      <c r="I155" s="29" t="str">
        <f>Configuration!$A$20</f>
        <v>Report Prepared by:</v>
      </c>
      <c r="J155" s="31" t="str">
        <f>"  "&amp;TEXT(Configuration!$H$20,"#")</f>
        <v xml:space="preserve">  Rong</v>
      </c>
      <c r="K155" s="33" t="str">
        <f ca="1">"  "&amp;TEXT(Configuration!$H$21,"d mmmm yyyy")</f>
        <v xml:space="preserve">  29 November 2018</v>
      </c>
      <c r="L155" s="32"/>
      <c r="M155" s="28"/>
    </row>
    <row r="156" spans="2:13" ht="19.2" x14ac:dyDescent="0.45">
      <c r="B156" s="32"/>
      <c r="C156" s="29" t="str">
        <f>Configuration!$A$5</f>
        <v>Order Number:</v>
      </c>
      <c r="D156" s="31" t="str">
        <f>"  "&amp;TEXT(Configuration!$H$5,"#")</f>
        <v xml:space="preserve">  1234567</v>
      </c>
      <c r="E156" s="30"/>
      <c r="F156" s="30"/>
      <c r="G156" s="84"/>
      <c r="H156" s="32"/>
      <c r="I156" s="29" t="str">
        <f>Configuration!$A$22</f>
        <v>Report Checked by:</v>
      </c>
      <c r="J156" s="33" t="str">
        <f>"  "&amp;TEXT(Configuration!$H$22,"#")</f>
        <v xml:space="preserve">  Rob</v>
      </c>
      <c r="K156" s="33" t="str">
        <f ca="1">"  "&amp;TEXT(Configuration!$H$23,"d mmmm yyyy")</f>
        <v xml:space="preserve">  6 December 2018</v>
      </c>
      <c r="L156" s="32"/>
    </row>
    <row r="157" spans="2:13" ht="19.2" x14ac:dyDescent="0.45">
      <c r="B157" s="32"/>
      <c r="C157" s="29" t="str">
        <f>Configuration!$A$9</f>
        <v>Machine Number:</v>
      </c>
      <c r="D157" s="31" t="str">
        <f>"  "&amp;TEXT(Configuration!$H$9,"#")</f>
        <v xml:space="preserve">  1234567890</v>
      </c>
      <c r="E157" s="30"/>
      <c r="F157" s="30"/>
      <c r="G157" s="34"/>
      <c r="H157" s="32"/>
      <c r="I157" s="30"/>
      <c r="J157" s="32"/>
      <c r="K157" s="32"/>
      <c r="L157" s="32"/>
    </row>
    <row r="158" spans="2:13" ht="19.2" x14ac:dyDescent="0.45">
      <c r="B158" s="32"/>
      <c r="C158" s="30"/>
      <c r="D158" s="32"/>
      <c r="E158" s="30"/>
      <c r="F158" s="32"/>
      <c r="G158" s="32"/>
      <c r="H158" s="32"/>
      <c r="I158" s="30"/>
      <c r="J158" s="32"/>
      <c r="K158" s="32"/>
      <c r="L158" s="32"/>
    </row>
    <row r="159" spans="2:13" ht="19.2" x14ac:dyDescent="0.45">
      <c r="B159" s="32"/>
      <c r="C159" s="29" t="str">
        <f>Configuration!$A$29</f>
        <v>Data Corrected to:</v>
      </c>
      <c r="D159" s="34" t="str">
        <f>"  "&amp;TEXT(Configuration!$H$29,"#")</f>
        <v xml:space="preserve">  Sea level, No losses, 15.0˚C Inlet Temperature</v>
      </c>
      <c r="E159" s="30"/>
      <c r="F159" s="32"/>
      <c r="G159" s="32"/>
      <c r="H159" s="32"/>
      <c r="I159" s="85"/>
      <c r="J159" s="32"/>
      <c r="K159" s="32"/>
      <c r="L159" s="32"/>
    </row>
    <row r="160" spans="2:13" ht="19.2" x14ac:dyDescent="0.45">
      <c r="B160" s="32"/>
      <c r="C160" s="30"/>
      <c r="D160" s="32"/>
      <c r="E160" s="30"/>
      <c r="F160" s="32"/>
      <c r="G160" s="32"/>
      <c r="H160" s="32"/>
      <c r="I160" s="30"/>
      <c r="J160" s="32"/>
      <c r="K160" s="32"/>
      <c r="L160" s="32"/>
    </row>
    <row r="162" spans="2:18" x14ac:dyDescent="0.4">
      <c r="C162" s="9"/>
      <c r="E162" s="9"/>
      <c r="I162" s="9"/>
    </row>
    <row r="163" spans="2:18" x14ac:dyDescent="0.4">
      <c r="C163" s="9"/>
      <c r="E163" s="9"/>
    </row>
    <row r="164" spans="2:18" x14ac:dyDescent="0.4">
      <c r="C164" s="9"/>
      <c r="E164" s="9"/>
    </row>
    <row r="165" spans="2:18" x14ac:dyDescent="0.4">
      <c r="C165" s="9"/>
      <c r="E165" s="9"/>
    </row>
    <row r="166" spans="2:18" x14ac:dyDescent="0.4">
      <c r="C166" s="9"/>
    </row>
    <row r="167" spans="2:18" x14ac:dyDescent="0.4">
      <c r="M167" s="10"/>
      <c r="N167" s="10"/>
      <c r="O167" s="10"/>
      <c r="P167" s="10"/>
      <c r="Q167" s="10"/>
    </row>
    <row r="168" spans="2:18" x14ac:dyDescent="0.4">
      <c r="M168" s="10"/>
      <c r="N168" s="10"/>
      <c r="O168" s="10"/>
      <c r="P168" s="10"/>
      <c r="Q168" s="10"/>
    </row>
    <row r="169" spans="2:18" x14ac:dyDescent="0.4">
      <c r="B169" s="11"/>
      <c r="C169" s="12"/>
      <c r="D169" s="12"/>
      <c r="E169" s="12"/>
      <c r="F169" s="12"/>
      <c r="G169" s="12"/>
      <c r="H169" s="12"/>
      <c r="I169" s="12"/>
      <c r="J169" s="12"/>
      <c r="K169" s="12"/>
      <c r="L169" s="12"/>
      <c r="M169" s="12"/>
      <c r="N169" s="12"/>
      <c r="O169" s="12"/>
      <c r="P169" s="12"/>
      <c r="Q169" s="12"/>
      <c r="R169" s="13"/>
    </row>
    <row r="170" spans="2:18" x14ac:dyDescent="0.4">
      <c r="B170" s="554"/>
      <c r="C170" s="14"/>
      <c r="D170" s="15"/>
      <c r="E170" s="16"/>
      <c r="F170" s="17"/>
      <c r="G170" s="17"/>
      <c r="H170" s="17"/>
      <c r="I170" s="17"/>
      <c r="J170" s="17"/>
      <c r="K170" s="17"/>
      <c r="L170" s="17"/>
      <c r="M170" s="17"/>
      <c r="N170" s="17"/>
      <c r="O170" s="17"/>
      <c r="P170" s="17"/>
      <c r="Q170" s="17"/>
      <c r="R170" s="18"/>
    </row>
    <row r="171" spans="2:18" x14ac:dyDescent="0.4">
      <c r="B171" s="554"/>
      <c r="C171" s="14"/>
      <c r="D171" s="15"/>
      <c r="E171" s="16"/>
      <c r="F171" s="17"/>
      <c r="G171" s="17"/>
      <c r="H171" s="17"/>
      <c r="I171" s="17"/>
      <c r="J171" s="17"/>
      <c r="K171" s="17"/>
      <c r="L171" s="17"/>
      <c r="M171" s="17"/>
      <c r="N171" s="17"/>
      <c r="O171" s="17"/>
      <c r="P171" s="17"/>
      <c r="Q171" s="17"/>
      <c r="R171" s="18"/>
    </row>
    <row r="172" spans="2:18" x14ac:dyDescent="0.4">
      <c r="B172" s="554"/>
      <c r="C172" s="14"/>
      <c r="D172" s="15"/>
      <c r="E172" s="16"/>
      <c r="F172" s="17"/>
      <c r="G172" s="17"/>
      <c r="H172" s="17"/>
      <c r="I172" s="17"/>
      <c r="J172" s="17"/>
      <c r="K172" s="17"/>
      <c r="L172" s="17"/>
      <c r="M172" s="17"/>
      <c r="N172" s="17"/>
      <c r="O172" s="17"/>
      <c r="P172" s="17"/>
      <c r="Q172" s="17"/>
      <c r="R172" s="18"/>
    </row>
    <row r="173" spans="2:18" x14ac:dyDescent="0.4">
      <c r="B173" s="554"/>
      <c r="C173" s="14"/>
      <c r="D173" s="15"/>
      <c r="E173" s="16"/>
      <c r="F173" s="17"/>
      <c r="G173" s="17"/>
      <c r="H173" s="17"/>
      <c r="I173" s="17"/>
      <c r="J173" s="17"/>
      <c r="K173" s="17"/>
      <c r="L173" s="17"/>
      <c r="M173" s="17"/>
      <c r="N173" s="17"/>
      <c r="O173" s="17"/>
      <c r="P173" s="17"/>
      <c r="Q173" s="17"/>
      <c r="R173" s="18"/>
    </row>
    <row r="174" spans="2:18" x14ac:dyDescent="0.4">
      <c r="B174" s="554"/>
      <c r="C174" s="14"/>
      <c r="D174" s="15"/>
      <c r="E174" s="16"/>
      <c r="F174" s="17"/>
      <c r="G174" s="17"/>
      <c r="H174" s="17"/>
      <c r="I174" s="17"/>
      <c r="J174" s="17"/>
      <c r="K174" s="17"/>
      <c r="L174" s="17"/>
      <c r="M174" s="17"/>
      <c r="N174" s="17"/>
      <c r="O174" s="17"/>
      <c r="P174" s="17"/>
      <c r="Q174" s="17"/>
      <c r="R174" s="18"/>
    </row>
    <row r="175" spans="2:18" x14ac:dyDescent="0.4">
      <c r="B175" s="554"/>
      <c r="C175" s="14"/>
      <c r="D175" s="15"/>
      <c r="E175" s="16"/>
      <c r="F175" s="17"/>
      <c r="G175" s="17"/>
      <c r="H175" s="17"/>
      <c r="I175" s="17"/>
      <c r="J175" s="17"/>
      <c r="K175" s="17"/>
      <c r="L175" s="17"/>
      <c r="M175" s="17"/>
      <c r="N175" s="17"/>
      <c r="O175" s="17"/>
      <c r="P175" s="17"/>
      <c r="Q175" s="17"/>
      <c r="R175" s="18"/>
    </row>
    <row r="176" spans="2:18" x14ac:dyDescent="0.4">
      <c r="B176" s="37"/>
      <c r="C176" s="14"/>
      <c r="D176" s="15"/>
      <c r="E176" s="16"/>
      <c r="F176" s="17"/>
      <c r="G176" s="17"/>
      <c r="H176" s="17"/>
      <c r="I176" s="17"/>
      <c r="J176" s="17"/>
      <c r="K176" s="17"/>
      <c r="L176" s="17"/>
      <c r="M176" s="17"/>
      <c r="N176" s="17"/>
      <c r="O176" s="17"/>
      <c r="P176" s="17"/>
      <c r="Q176" s="17"/>
      <c r="R176" s="18"/>
    </row>
    <row r="177" spans="2:18" x14ac:dyDescent="0.4">
      <c r="B177" s="554"/>
      <c r="C177" s="14"/>
      <c r="D177" s="15"/>
      <c r="E177" s="16"/>
      <c r="F177" s="17"/>
      <c r="G177" s="17"/>
      <c r="H177" s="17"/>
      <c r="I177" s="17"/>
      <c r="J177" s="17"/>
      <c r="K177" s="17"/>
      <c r="L177" s="17"/>
      <c r="M177" s="17"/>
      <c r="N177" s="17"/>
      <c r="O177" s="17"/>
      <c r="P177" s="17"/>
      <c r="Q177" s="17"/>
      <c r="R177" s="18"/>
    </row>
    <row r="178" spans="2:18" x14ac:dyDescent="0.4">
      <c r="B178" s="554"/>
      <c r="C178" s="14"/>
      <c r="D178" s="15"/>
      <c r="E178" s="16"/>
      <c r="F178" s="17"/>
      <c r="G178" s="17"/>
      <c r="H178" s="17"/>
      <c r="I178" s="17"/>
      <c r="J178" s="17"/>
      <c r="K178" s="17"/>
      <c r="L178" s="17"/>
      <c r="M178" s="17"/>
      <c r="N178" s="17"/>
      <c r="O178" s="17"/>
      <c r="P178" s="17"/>
      <c r="Q178" s="17"/>
      <c r="R178" s="18"/>
    </row>
    <row r="179" spans="2:18" x14ac:dyDescent="0.4">
      <c r="B179" s="554"/>
      <c r="C179" s="14"/>
      <c r="D179" s="15"/>
      <c r="E179" s="16"/>
      <c r="F179" s="17"/>
      <c r="G179" s="17"/>
      <c r="H179" s="17"/>
      <c r="I179" s="17"/>
      <c r="J179" s="17"/>
      <c r="K179" s="17"/>
      <c r="L179" s="17"/>
      <c r="M179" s="17"/>
      <c r="N179" s="17"/>
      <c r="O179" s="17"/>
      <c r="P179" s="17"/>
      <c r="Q179" s="17"/>
      <c r="R179" s="18"/>
    </row>
    <row r="180" spans="2:18" s="8" customFormat="1" x14ac:dyDescent="0.4">
      <c r="B180" s="554"/>
      <c r="C180" s="14"/>
      <c r="D180" s="15"/>
      <c r="E180" s="16"/>
      <c r="F180" s="17"/>
      <c r="G180" s="17"/>
      <c r="H180" s="17"/>
      <c r="I180" s="17"/>
      <c r="J180" s="17"/>
      <c r="K180" s="17"/>
      <c r="L180" s="17"/>
      <c r="M180" s="17"/>
      <c r="N180" s="17"/>
      <c r="O180" s="17"/>
      <c r="P180" s="17"/>
      <c r="Q180" s="17"/>
      <c r="R180" s="18"/>
    </row>
    <row r="181" spans="2:18" x14ac:dyDescent="0.4">
      <c r="B181" s="554"/>
      <c r="C181" s="14"/>
      <c r="D181" s="15"/>
      <c r="E181" s="16"/>
      <c r="F181" s="17"/>
      <c r="G181" s="17"/>
      <c r="H181" s="17"/>
      <c r="I181" s="17"/>
      <c r="J181" s="17"/>
      <c r="K181" s="17"/>
      <c r="L181" s="17"/>
      <c r="M181" s="17"/>
      <c r="N181" s="17"/>
      <c r="O181" s="17"/>
      <c r="P181" s="17"/>
      <c r="Q181" s="17"/>
      <c r="R181" s="18"/>
    </row>
    <row r="182" spans="2:18" x14ac:dyDescent="0.4">
      <c r="B182" s="37"/>
      <c r="C182" s="14"/>
      <c r="D182" s="15"/>
      <c r="E182" s="16"/>
      <c r="F182" s="17"/>
      <c r="G182" s="17"/>
      <c r="H182" s="17"/>
      <c r="I182" s="17"/>
      <c r="J182" s="17"/>
      <c r="K182" s="17"/>
      <c r="L182" s="17"/>
      <c r="M182" s="17"/>
      <c r="N182" s="17"/>
      <c r="O182" s="17"/>
      <c r="P182" s="17"/>
      <c r="Q182" s="17"/>
      <c r="R182" s="18"/>
    </row>
    <row r="183" spans="2:18" x14ac:dyDescent="0.4">
      <c r="B183" s="554"/>
      <c r="C183" s="14"/>
      <c r="D183" s="15"/>
      <c r="E183" s="16"/>
      <c r="F183" s="17"/>
      <c r="G183" s="17"/>
      <c r="H183" s="17"/>
      <c r="I183" s="17"/>
      <c r="J183" s="17"/>
      <c r="K183" s="17"/>
      <c r="L183" s="17"/>
      <c r="M183" s="17"/>
      <c r="N183" s="17"/>
      <c r="O183" s="17"/>
      <c r="P183" s="17"/>
      <c r="Q183" s="17"/>
      <c r="R183" s="18"/>
    </row>
    <row r="184" spans="2:18" x14ac:dyDescent="0.4">
      <c r="B184" s="554"/>
      <c r="C184" s="14"/>
      <c r="D184" s="15"/>
      <c r="E184" s="16"/>
      <c r="F184" s="17"/>
      <c r="G184" s="17"/>
      <c r="H184" s="17"/>
      <c r="I184" s="17"/>
      <c r="J184" s="17"/>
      <c r="K184" s="17"/>
      <c r="L184" s="17"/>
      <c r="M184" s="17"/>
      <c r="N184" s="17"/>
      <c r="O184" s="17"/>
      <c r="P184" s="17"/>
      <c r="Q184" s="17"/>
      <c r="R184" s="18"/>
    </row>
    <row r="185" spans="2:18" x14ac:dyDescent="0.4">
      <c r="B185" s="554"/>
      <c r="C185" s="14"/>
      <c r="D185" s="15"/>
      <c r="E185" s="16"/>
      <c r="F185" s="17"/>
      <c r="G185" s="17"/>
      <c r="H185" s="17"/>
      <c r="I185" s="17"/>
      <c r="J185" s="17"/>
      <c r="K185" s="17"/>
      <c r="L185" s="17"/>
      <c r="M185" s="17"/>
      <c r="N185" s="17"/>
      <c r="O185" s="17"/>
      <c r="P185" s="17"/>
      <c r="Q185" s="17"/>
      <c r="R185" s="18"/>
    </row>
    <row r="198" spans="2:13" x14ac:dyDescent="0.4">
      <c r="B198" s="7" t="s">
        <v>750</v>
      </c>
      <c r="E198" s="28"/>
    </row>
    <row r="199" spans="2:13" x14ac:dyDescent="0.4">
      <c r="B199" s="86" t="s">
        <v>1862</v>
      </c>
    </row>
    <row r="202" spans="2:13" ht="27" x14ac:dyDescent="0.6">
      <c r="C202" s="83" t="s">
        <v>745</v>
      </c>
    </row>
    <row r="203" spans="2:13" x14ac:dyDescent="0.4">
      <c r="C203" s="28"/>
    </row>
    <row r="204" spans="2:13" ht="19.2" x14ac:dyDescent="0.45">
      <c r="B204" s="32"/>
      <c r="C204" s="32"/>
      <c r="D204" s="32"/>
      <c r="E204" s="32"/>
      <c r="F204" s="32"/>
      <c r="G204" s="32"/>
      <c r="H204" s="32"/>
      <c r="I204" s="32"/>
      <c r="J204" s="32"/>
      <c r="K204" s="32"/>
      <c r="L204" s="32"/>
    </row>
    <row r="205" spans="2:13" ht="19.2" x14ac:dyDescent="0.45">
      <c r="B205" s="32"/>
      <c r="C205" s="29" t="str">
        <f>Configuration!$A$4</f>
        <v>Code Word:</v>
      </c>
      <c r="D205" s="31" t="str">
        <f>"  "&amp;TEXT(Configuration!$H$4,"#")</f>
        <v xml:space="preserve">  POOL</v>
      </c>
      <c r="E205" s="32"/>
      <c r="F205" s="29" t="str">
        <f>Configuration!$A$12</f>
        <v>Test Date:</v>
      </c>
      <c r="G205" s="35" t="str">
        <f>"  "&amp;TEXT(Configuration!$H$12,"d mmmm yyyy")</f>
        <v xml:space="preserve">  3 September 2018</v>
      </c>
      <c r="H205" s="32"/>
      <c r="I205" s="29" t="str">
        <f>Configuration!$A$20</f>
        <v>Report Prepared by:</v>
      </c>
      <c r="J205" s="31" t="str">
        <f>"  "&amp;TEXT(Configuration!$H$20,"#")</f>
        <v xml:space="preserve">  Rong</v>
      </c>
      <c r="K205" s="33" t="str">
        <f ca="1">"  "&amp;TEXT(Configuration!$H$21,"d mmmm yyyy")</f>
        <v xml:space="preserve">  29 November 2018</v>
      </c>
      <c r="L205" s="32"/>
      <c r="M205" s="28"/>
    </row>
    <row r="206" spans="2:13" ht="19.2" x14ac:dyDescent="0.45">
      <c r="B206" s="32"/>
      <c r="C206" s="29" t="str">
        <f>Configuration!$A$5</f>
        <v>Order Number:</v>
      </c>
      <c r="D206" s="31" t="str">
        <f>"  "&amp;TEXT(Configuration!$H$5,"#")</f>
        <v xml:space="preserve">  1234567</v>
      </c>
      <c r="E206" s="30"/>
      <c r="F206" s="30"/>
      <c r="G206" s="84"/>
      <c r="H206" s="32"/>
      <c r="I206" s="29" t="str">
        <f>Configuration!$A$22</f>
        <v>Report Checked by:</v>
      </c>
      <c r="J206" s="33" t="str">
        <f>"  "&amp;TEXT(Configuration!$H$22,"#")</f>
        <v xml:space="preserve">  Rob</v>
      </c>
      <c r="K206" s="33" t="str">
        <f ca="1">"  "&amp;TEXT(Configuration!$H$23,"d mmmm yyyy")</f>
        <v xml:space="preserve">  6 December 2018</v>
      </c>
      <c r="L206" s="32"/>
    </row>
    <row r="207" spans="2:13" ht="19.2" x14ac:dyDescent="0.45">
      <c r="B207" s="32"/>
      <c r="C207" s="29" t="str">
        <f>Configuration!$A$9</f>
        <v>Machine Number:</v>
      </c>
      <c r="D207" s="31" t="str">
        <f>"  "&amp;TEXT(Configuration!$H$9,"#")</f>
        <v xml:space="preserve">  1234567890</v>
      </c>
      <c r="E207" s="30"/>
      <c r="F207" s="30"/>
      <c r="G207" s="34"/>
      <c r="H207" s="32"/>
      <c r="I207" s="30"/>
      <c r="J207" s="32"/>
      <c r="K207" s="32"/>
      <c r="L207" s="32"/>
    </row>
    <row r="208" spans="2:13" ht="19.2" x14ac:dyDescent="0.45">
      <c r="B208" s="32"/>
      <c r="C208" s="30"/>
      <c r="D208" s="32"/>
      <c r="E208" s="30"/>
      <c r="F208" s="32"/>
      <c r="G208" s="32"/>
      <c r="H208" s="32"/>
      <c r="I208" s="30"/>
      <c r="J208" s="32"/>
      <c r="K208" s="32"/>
      <c r="L208" s="32"/>
    </row>
    <row r="209" spans="2:18" ht="19.2" x14ac:dyDescent="0.45">
      <c r="B209" s="32"/>
      <c r="C209" s="29" t="str">
        <f>Configuration!$A$29</f>
        <v>Data Corrected to:</v>
      </c>
      <c r="D209" s="34" t="str">
        <f>"  "&amp;TEXT(Configuration!$H$29,"#")</f>
        <v xml:space="preserve">  Sea level, No losses, 15.0˚C Inlet Temperature</v>
      </c>
      <c r="E209" s="30"/>
      <c r="F209" s="32"/>
      <c r="G209" s="32"/>
      <c r="H209" s="32"/>
      <c r="I209" s="85"/>
      <c r="J209" s="32"/>
      <c r="K209" s="32"/>
      <c r="L209" s="32"/>
    </row>
    <row r="210" spans="2:18" ht="19.2" x14ac:dyDescent="0.45">
      <c r="B210" s="32"/>
      <c r="C210" s="30"/>
      <c r="D210" s="32"/>
      <c r="E210" s="30"/>
      <c r="F210" s="32"/>
      <c r="G210" s="32"/>
      <c r="H210" s="32"/>
      <c r="I210" s="30"/>
      <c r="J210" s="32"/>
      <c r="K210" s="32"/>
      <c r="L210" s="32"/>
    </row>
    <row r="212" spans="2:18" x14ac:dyDescent="0.4">
      <c r="C212" s="9"/>
      <c r="E212" s="9"/>
      <c r="I212" s="9"/>
    </row>
    <row r="213" spans="2:18" x14ac:dyDescent="0.4">
      <c r="C213" s="9"/>
      <c r="E213" s="9"/>
    </row>
    <row r="214" spans="2:18" x14ac:dyDescent="0.4">
      <c r="C214" s="9"/>
      <c r="E214" s="9"/>
    </row>
    <row r="215" spans="2:18" x14ac:dyDescent="0.4">
      <c r="C215" s="9"/>
      <c r="E215" s="9"/>
    </row>
    <row r="216" spans="2:18" x14ac:dyDescent="0.4">
      <c r="C216" s="9"/>
    </row>
    <row r="217" spans="2:18" x14ac:dyDescent="0.4">
      <c r="M217" s="10"/>
      <c r="N217" s="10"/>
      <c r="O217" s="10"/>
      <c r="P217" s="10"/>
      <c r="Q217" s="10"/>
    </row>
    <row r="218" spans="2:18" x14ac:dyDescent="0.4">
      <c r="M218" s="10"/>
      <c r="N218" s="10"/>
      <c r="O218" s="10"/>
      <c r="P218" s="10"/>
      <c r="Q218" s="10"/>
    </row>
    <row r="219" spans="2:18" x14ac:dyDescent="0.4">
      <c r="B219" s="11"/>
      <c r="C219" s="12"/>
      <c r="D219" s="12"/>
      <c r="E219" s="12"/>
      <c r="F219" s="12"/>
      <c r="G219" s="12"/>
      <c r="H219" s="12"/>
      <c r="I219" s="12"/>
      <c r="J219" s="12"/>
      <c r="K219" s="12"/>
      <c r="L219" s="12"/>
      <c r="M219" s="12"/>
      <c r="N219" s="12"/>
      <c r="O219" s="12"/>
      <c r="P219" s="12"/>
      <c r="Q219" s="12"/>
      <c r="R219" s="13"/>
    </row>
    <row r="220" spans="2:18" x14ac:dyDescent="0.4">
      <c r="B220" s="554"/>
      <c r="C220" s="14"/>
      <c r="D220" s="15"/>
      <c r="E220" s="16"/>
      <c r="F220" s="17"/>
      <c r="G220" s="17"/>
      <c r="H220" s="17"/>
      <c r="I220" s="17"/>
      <c r="J220" s="17"/>
      <c r="K220" s="17"/>
      <c r="L220" s="17"/>
      <c r="M220" s="17"/>
      <c r="N220" s="17"/>
      <c r="O220" s="17"/>
      <c r="P220" s="17"/>
      <c r="Q220" s="17"/>
      <c r="R220" s="18"/>
    </row>
    <row r="221" spans="2:18" x14ac:dyDescent="0.4">
      <c r="B221" s="554"/>
      <c r="C221" s="14"/>
      <c r="D221" s="15"/>
      <c r="E221" s="16"/>
      <c r="F221" s="17"/>
      <c r="G221" s="17"/>
      <c r="H221" s="17"/>
      <c r="I221" s="17"/>
      <c r="J221" s="17"/>
      <c r="K221" s="17"/>
      <c r="L221" s="17"/>
      <c r="M221" s="17"/>
      <c r="N221" s="17"/>
      <c r="O221" s="17"/>
      <c r="P221" s="17"/>
      <c r="Q221" s="17"/>
      <c r="R221" s="18"/>
    </row>
    <row r="222" spans="2:18" x14ac:dyDescent="0.4">
      <c r="B222" s="554"/>
      <c r="C222" s="14"/>
      <c r="D222" s="15"/>
      <c r="E222" s="16"/>
      <c r="F222" s="17"/>
      <c r="G222" s="17"/>
      <c r="H222" s="17"/>
      <c r="I222" s="17"/>
      <c r="J222" s="17"/>
      <c r="K222" s="17"/>
      <c r="L222" s="17"/>
      <c r="M222" s="17"/>
      <c r="N222" s="17"/>
      <c r="O222" s="17"/>
      <c r="P222" s="17"/>
      <c r="Q222" s="17"/>
      <c r="R222" s="18"/>
    </row>
    <row r="223" spans="2:18" x14ac:dyDescent="0.4">
      <c r="B223" s="554"/>
      <c r="C223" s="14"/>
      <c r="D223" s="15"/>
      <c r="E223" s="16"/>
      <c r="F223" s="17"/>
      <c r="G223" s="17"/>
      <c r="H223" s="17"/>
      <c r="I223" s="17"/>
      <c r="J223" s="17"/>
      <c r="K223" s="17"/>
      <c r="L223" s="17"/>
      <c r="M223" s="17"/>
      <c r="N223" s="17"/>
      <c r="O223" s="17"/>
      <c r="P223" s="17"/>
      <c r="Q223" s="17"/>
      <c r="R223" s="18"/>
    </row>
    <row r="224" spans="2:18" x14ac:dyDescent="0.4">
      <c r="B224" s="554"/>
      <c r="C224" s="14"/>
      <c r="D224" s="15"/>
      <c r="E224" s="16"/>
      <c r="F224" s="17"/>
      <c r="G224" s="17"/>
      <c r="H224" s="17"/>
      <c r="I224" s="17"/>
      <c r="J224" s="17"/>
      <c r="K224" s="17"/>
      <c r="L224" s="17"/>
      <c r="M224" s="17"/>
      <c r="N224" s="17"/>
      <c r="O224" s="17"/>
      <c r="P224" s="17"/>
      <c r="Q224" s="17"/>
      <c r="R224" s="18"/>
    </row>
    <row r="225" spans="2:18" x14ac:dyDescent="0.4">
      <c r="B225" s="554"/>
      <c r="C225" s="14"/>
      <c r="D225" s="15"/>
      <c r="E225" s="16"/>
      <c r="F225" s="17"/>
      <c r="G225" s="17"/>
      <c r="H225" s="17"/>
      <c r="I225" s="17"/>
      <c r="J225" s="17"/>
      <c r="K225" s="17"/>
      <c r="L225" s="17"/>
      <c r="M225" s="17"/>
      <c r="N225" s="17"/>
      <c r="O225" s="17"/>
      <c r="P225" s="17"/>
      <c r="Q225" s="17"/>
      <c r="R225" s="18"/>
    </row>
    <row r="226" spans="2:18" x14ac:dyDescent="0.4">
      <c r="B226" s="554"/>
      <c r="C226" s="14"/>
      <c r="D226" s="15"/>
      <c r="E226" s="16"/>
      <c r="F226" s="17"/>
      <c r="G226" s="17"/>
      <c r="H226" s="17"/>
      <c r="I226" s="17"/>
      <c r="J226" s="17"/>
      <c r="K226" s="17"/>
      <c r="L226" s="17"/>
      <c r="M226" s="17"/>
      <c r="N226" s="17"/>
      <c r="O226" s="17"/>
      <c r="P226" s="17"/>
      <c r="Q226" s="17"/>
      <c r="R226" s="18"/>
    </row>
    <row r="227" spans="2:18" x14ac:dyDescent="0.4">
      <c r="B227" s="554"/>
      <c r="C227" s="14"/>
      <c r="D227" s="15"/>
      <c r="E227" s="16"/>
      <c r="F227" s="17"/>
      <c r="G227" s="17"/>
      <c r="H227" s="17"/>
      <c r="I227" s="17"/>
      <c r="J227" s="17"/>
      <c r="K227" s="17"/>
      <c r="L227" s="17"/>
      <c r="M227" s="17"/>
      <c r="N227" s="17"/>
      <c r="O227" s="17"/>
      <c r="P227" s="17"/>
      <c r="Q227" s="17"/>
      <c r="R227" s="18"/>
    </row>
    <row r="228" spans="2:18" x14ac:dyDescent="0.4">
      <c r="B228" s="554"/>
      <c r="C228" s="14"/>
      <c r="D228" s="15"/>
      <c r="E228" s="16"/>
      <c r="F228" s="17"/>
      <c r="G228" s="17"/>
      <c r="H228" s="17"/>
      <c r="I228" s="17"/>
      <c r="J228" s="17"/>
      <c r="K228" s="17"/>
      <c r="L228" s="17"/>
      <c r="M228" s="17"/>
      <c r="N228" s="17"/>
      <c r="O228" s="17"/>
      <c r="P228" s="17"/>
      <c r="Q228" s="17"/>
      <c r="R228" s="18"/>
    </row>
    <row r="229" spans="2:18" x14ac:dyDescent="0.4">
      <c r="B229" s="554"/>
      <c r="C229" s="14"/>
      <c r="D229" s="15"/>
      <c r="E229" s="16"/>
      <c r="F229" s="17"/>
      <c r="G229" s="17"/>
      <c r="H229" s="17"/>
      <c r="I229" s="17"/>
      <c r="J229" s="17"/>
      <c r="K229" s="17"/>
      <c r="L229" s="17"/>
      <c r="M229" s="17"/>
      <c r="N229" s="17"/>
      <c r="O229" s="17"/>
      <c r="P229" s="17"/>
      <c r="Q229" s="17"/>
      <c r="R229" s="18"/>
    </row>
    <row r="230" spans="2:18" x14ac:dyDescent="0.4">
      <c r="B230" s="554"/>
      <c r="C230" s="14"/>
      <c r="D230" s="15"/>
      <c r="E230" s="16"/>
      <c r="F230" s="17"/>
      <c r="G230" s="17"/>
      <c r="H230" s="17"/>
      <c r="I230" s="17"/>
      <c r="J230" s="17"/>
      <c r="K230" s="17"/>
      <c r="L230" s="17"/>
      <c r="M230" s="17"/>
      <c r="N230" s="17"/>
      <c r="O230" s="17"/>
      <c r="P230" s="17"/>
      <c r="Q230" s="17"/>
      <c r="R230" s="18"/>
    </row>
    <row r="231" spans="2:18" x14ac:dyDescent="0.4">
      <c r="B231" s="37"/>
      <c r="C231" s="14"/>
      <c r="D231" s="15"/>
      <c r="E231" s="16"/>
      <c r="F231" s="17"/>
      <c r="G231" s="17"/>
      <c r="H231" s="17"/>
      <c r="I231" s="17"/>
      <c r="J231" s="17"/>
      <c r="K231" s="17"/>
      <c r="L231" s="17"/>
      <c r="M231" s="17"/>
      <c r="N231" s="17"/>
      <c r="O231" s="17"/>
      <c r="P231" s="17"/>
      <c r="Q231" s="17"/>
      <c r="R231" s="18"/>
    </row>
    <row r="232" spans="2:18" x14ac:dyDescent="0.4">
      <c r="B232" s="37"/>
      <c r="C232" s="14"/>
      <c r="D232" s="15"/>
      <c r="E232" s="16"/>
      <c r="F232" s="17"/>
      <c r="G232" s="17"/>
      <c r="H232" s="17"/>
      <c r="I232" s="17"/>
      <c r="J232" s="17"/>
      <c r="K232" s="17"/>
      <c r="L232" s="17"/>
      <c r="M232" s="17"/>
      <c r="N232" s="17"/>
      <c r="O232" s="17"/>
      <c r="P232" s="17"/>
      <c r="Q232" s="17"/>
      <c r="R232" s="18"/>
    </row>
    <row r="233" spans="2:18" x14ac:dyDescent="0.4">
      <c r="B233" s="554"/>
      <c r="C233" s="14"/>
      <c r="D233" s="15"/>
      <c r="E233" s="16"/>
      <c r="F233" s="17"/>
      <c r="G233" s="17"/>
      <c r="H233" s="17"/>
      <c r="I233" s="17"/>
      <c r="J233" s="17"/>
      <c r="K233" s="17"/>
      <c r="L233" s="17"/>
      <c r="M233" s="17"/>
      <c r="N233" s="17"/>
      <c r="O233" s="17"/>
      <c r="P233" s="17"/>
      <c r="Q233" s="17"/>
      <c r="R233" s="18"/>
    </row>
    <row r="234" spans="2:18" x14ac:dyDescent="0.4">
      <c r="B234" s="554"/>
      <c r="C234" s="14"/>
      <c r="D234" s="15"/>
      <c r="E234" s="16"/>
      <c r="F234" s="17"/>
      <c r="G234" s="17"/>
      <c r="H234" s="17"/>
      <c r="I234" s="17"/>
      <c r="J234" s="17"/>
      <c r="K234" s="17"/>
      <c r="L234" s="17"/>
      <c r="M234" s="17"/>
      <c r="N234" s="17"/>
      <c r="O234" s="17"/>
      <c r="P234" s="17"/>
      <c r="Q234" s="17"/>
      <c r="R234" s="18"/>
    </row>
    <row r="235" spans="2:18" x14ac:dyDescent="0.4">
      <c r="B235" s="554"/>
      <c r="C235" s="14"/>
      <c r="D235" s="15"/>
      <c r="E235" s="16"/>
      <c r="F235" s="17"/>
      <c r="G235" s="17"/>
      <c r="H235" s="17"/>
      <c r="I235" s="17"/>
      <c r="J235" s="17"/>
      <c r="K235" s="17"/>
      <c r="L235" s="17"/>
      <c r="M235" s="17"/>
      <c r="N235" s="17"/>
      <c r="O235" s="17"/>
      <c r="P235" s="17"/>
      <c r="Q235" s="17"/>
      <c r="R235" s="18"/>
    </row>
    <row r="248" spans="2:13" x14ac:dyDescent="0.4">
      <c r="B248" s="7" t="s">
        <v>750</v>
      </c>
      <c r="E248" s="28"/>
    </row>
    <row r="249" spans="2:13" x14ac:dyDescent="0.4">
      <c r="B249" s="86" t="s">
        <v>1862</v>
      </c>
    </row>
    <row r="252" spans="2:13" ht="27" x14ac:dyDescent="0.6">
      <c r="C252" s="83" t="s">
        <v>745</v>
      </c>
    </row>
    <row r="253" spans="2:13" x14ac:dyDescent="0.4">
      <c r="C253" s="28"/>
    </row>
    <row r="254" spans="2:13" ht="19.2" x14ac:dyDescent="0.45">
      <c r="B254" s="32"/>
      <c r="C254" s="32"/>
      <c r="D254" s="32"/>
      <c r="E254" s="32"/>
      <c r="F254" s="32"/>
      <c r="G254" s="32"/>
      <c r="H254" s="32"/>
      <c r="I254" s="32"/>
      <c r="J254" s="32"/>
      <c r="K254" s="32"/>
      <c r="L254" s="32"/>
    </row>
    <row r="255" spans="2:13" ht="19.2" x14ac:dyDescent="0.45">
      <c r="B255" s="32"/>
      <c r="C255" s="29" t="str">
        <f>Configuration!$A$4</f>
        <v>Code Word:</v>
      </c>
      <c r="D255" s="31" t="str">
        <f>"  "&amp;TEXT(Configuration!$H$4,"#")</f>
        <v xml:space="preserve">  POOL</v>
      </c>
      <c r="E255" s="32"/>
      <c r="F255" s="29" t="str">
        <f>Configuration!$A$12</f>
        <v>Test Date:</v>
      </c>
      <c r="G255" s="35" t="str">
        <f>"  "&amp;TEXT(Configuration!$H$12,"d mmmm yyyy")</f>
        <v xml:space="preserve">  3 September 2018</v>
      </c>
      <c r="H255" s="32"/>
      <c r="I255" s="29" t="str">
        <f>Configuration!$A$20</f>
        <v>Report Prepared by:</v>
      </c>
      <c r="J255" s="31" t="str">
        <f>"  "&amp;TEXT(Configuration!$H$20,"#")</f>
        <v xml:space="preserve">  Rong</v>
      </c>
      <c r="K255" s="33" t="str">
        <f ca="1">"  "&amp;TEXT(Configuration!$H$21,"d mmmm yyyy")</f>
        <v xml:space="preserve">  29 November 2018</v>
      </c>
      <c r="L255" s="32"/>
      <c r="M255" s="28"/>
    </row>
    <row r="256" spans="2:13" ht="19.2" x14ac:dyDescent="0.45">
      <c r="B256" s="32"/>
      <c r="C256" s="29" t="str">
        <f>Configuration!$A$5</f>
        <v>Order Number:</v>
      </c>
      <c r="D256" s="31" t="str">
        <f>"  "&amp;TEXT(Configuration!$H$5,"#")</f>
        <v xml:space="preserve">  1234567</v>
      </c>
      <c r="E256" s="30"/>
      <c r="F256" s="30"/>
      <c r="G256" s="84"/>
      <c r="H256" s="32"/>
      <c r="I256" s="29" t="str">
        <f>Configuration!$A$22</f>
        <v>Report Checked by:</v>
      </c>
      <c r="J256" s="33" t="str">
        <f>"  "&amp;TEXT(Configuration!$H$22,"#")</f>
        <v xml:space="preserve">  Rob</v>
      </c>
      <c r="K256" s="33" t="str">
        <f ca="1">"  "&amp;TEXT(Configuration!$H$23,"d mmmm yyyy")</f>
        <v xml:space="preserve">  6 December 2018</v>
      </c>
      <c r="L256" s="32"/>
    </row>
    <row r="257" spans="2:18" ht="19.2" x14ac:dyDescent="0.45">
      <c r="B257" s="32"/>
      <c r="C257" s="29" t="str">
        <f>Configuration!$A$9</f>
        <v>Machine Number:</v>
      </c>
      <c r="D257" s="31" t="str">
        <f>"  "&amp;TEXT(Configuration!$H$9,"#")</f>
        <v xml:space="preserve">  1234567890</v>
      </c>
      <c r="E257" s="30"/>
      <c r="F257" s="30"/>
      <c r="G257" s="34"/>
      <c r="H257" s="32"/>
      <c r="I257" s="30"/>
      <c r="J257" s="32"/>
      <c r="K257" s="32"/>
      <c r="L257" s="32"/>
    </row>
    <row r="258" spans="2:18" ht="19.2" x14ac:dyDescent="0.45">
      <c r="B258" s="32"/>
      <c r="C258" s="30"/>
      <c r="D258" s="32"/>
      <c r="E258" s="30"/>
      <c r="F258" s="32"/>
      <c r="G258" s="32"/>
      <c r="H258" s="32"/>
      <c r="I258" s="30"/>
      <c r="J258" s="32"/>
      <c r="K258" s="32"/>
      <c r="L258" s="32"/>
    </row>
    <row r="259" spans="2:18" ht="19.2" x14ac:dyDescent="0.45">
      <c r="B259" s="32"/>
      <c r="C259" s="29" t="str">
        <f>Configuration!$A$30</f>
        <v>Data Corrected to:</v>
      </c>
      <c r="D259" s="34" t="str">
        <f>"  "&amp;TEXT(Configuration!$H$30,"#")</f>
        <v xml:space="preserve">  Sea level, No losses</v>
      </c>
      <c r="E259" s="30"/>
      <c r="F259" s="32"/>
      <c r="G259" s="32"/>
      <c r="H259" s="32"/>
      <c r="I259" s="85"/>
      <c r="J259" s="32"/>
      <c r="K259" s="32"/>
      <c r="L259" s="32"/>
    </row>
    <row r="260" spans="2:18" ht="19.2" x14ac:dyDescent="0.45">
      <c r="B260" s="32"/>
      <c r="C260" s="30"/>
      <c r="D260" s="32"/>
      <c r="E260" s="30"/>
      <c r="F260" s="32"/>
      <c r="G260" s="32"/>
      <c r="H260" s="32"/>
      <c r="I260" s="30"/>
      <c r="J260" s="32"/>
      <c r="K260" s="32"/>
      <c r="L260" s="32"/>
    </row>
    <row r="262" spans="2:18" x14ac:dyDescent="0.4">
      <c r="C262" s="9"/>
      <c r="E262" s="9"/>
      <c r="I262" s="9"/>
    </row>
    <row r="263" spans="2:18" x14ac:dyDescent="0.4">
      <c r="C263" s="9"/>
      <c r="E263" s="9"/>
    </row>
    <row r="264" spans="2:18" x14ac:dyDescent="0.4">
      <c r="C264" s="9"/>
      <c r="E264" s="9"/>
    </row>
    <row r="265" spans="2:18" x14ac:dyDescent="0.4">
      <c r="C265" s="9"/>
      <c r="E265" s="9"/>
    </row>
    <row r="266" spans="2:18" x14ac:dyDescent="0.4">
      <c r="C266" s="9"/>
    </row>
    <row r="267" spans="2:18" x14ac:dyDescent="0.4">
      <c r="M267" s="10"/>
      <c r="N267" s="10"/>
      <c r="O267" s="10"/>
      <c r="P267" s="10"/>
      <c r="Q267" s="10"/>
    </row>
    <row r="268" spans="2:18" x14ac:dyDescent="0.4">
      <c r="M268" s="10"/>
      <c r="N268" s="10"/>
      <c r="O268" s="10"/>
      <c r="P268" s="10"/>
      <c r="Q268" s="10"/>
    </row>
    <row r="269" spans="2:18" x14ac:dyDescent="0.4">
      <c r="B269" s="11"/>
      <c r="C269" s="12"/>
      <c r="D269" s="12"/>
      <c r="E269" s="12"/>
      <c r="F269" s="12"/>
      <c r="G269" s="12"/>
      <c r="H269" s="12"/>
      <c r="I269" s="12"/>
      <c r="J269" s="12"/>
      <c r="K269" s="12"/>
      <c r="L269" s="12"/>
      <c r="M269" s="12"/>
      <c r="N269" s="12"/>
      <c r="O269" s="12"/>
      <c r="P269" s="12"/>
      <c r="Q269" s="12"/>
      <c r="R269" s="13"/>
    </row>
    <row r="270" spans="2:18" x14ac:dyDescent="0.4">
      <c r="B270" s="554"/>
      <c r="C270" s="14"/>
      <c r="D270" s="15"/>
      <c r="E270" s="16"/>
      <c r="F270" s="17"/>
      <c r="G270" s="17"/>
      <c r="H270" s="17"/>
      <c r="I270" s="17"/>
      <c r="J270" s="17"/>
      <c r="K270" s="17"/>
      <c r="L270" s="17"/>
      <c r="M270" s="17"/>
      <c r="N270" s="17"/>
      <c r="O270" s="17"/>
      <c r="P270" s="17"/>
      <c r="Q270" s="17"/>
      <c r="R270" s="18"/>
    </row>
    <row r="271" spans="2:18" x14ac:dyDescent="0.4">
      <c r="B271" s="554"/>
      <c r="C271" s="14"/>
      <c r="D271" s="15"/>
      <c r="E271" s="16"/>
      <c r="F271" s="17"/>
      <c r="G271" s="17"/>
      <c r="H271" s="17"/>
      <c r="I271" s="17"/>
      <c r="J271" s="17"/>
      <c r="K271" s="17"/>
      <c r="L271" s="17"/>
      <c r="M271" s="17"/>
      <c r="N271" s="17"/>
      <c r="O271" s="17"/>
      <c r="P271" s="17"/>
      <c r="Q271" s="17"/>
      <c r="R271" s="18"/>
    </row>
    <row r="272" spans="2:18" x14ac:dyDescent="0.4">
      <c r="B272" s="554"/>
      <c r="C272" s="14"/>
      <c r="D272" s="15"/>
      <c r="E272" s="16"/>
      <c r="F272" s="17"/>
      <c r="G272" s="17"/>
      <c r="H272" s="17"/>
      <c r="I272" s="17"/>
      <c r="J272" s="17"/>
      <c r="K272" s="17"/>
      <c r="L272" s="17"/>
      <c r="M272" s="17"/>
      <c r="N272" s="17"/>
      <c r="O272" s="17"/>
      <c r="P272" s="17"/>
      <c r="Q272" s="17"/>
      <c r="R272" s="18"/>
    </row>
    <row r="273" spans="2:18" x14ac:dyDescent="0.4">
      <c r="B273" s="554"/>
      <c r="C273" s="14"/>
      <c r="D273" s="15"/>
      <c r="E273" s="16"/>
      <c r="F273" s="17"/>
      <c r="G273" s="17"/>
      <c r="H273" s="17"/>
      <c r="I273" s="17"/>
      <c r="J273" s="17"/>
      <c r="K273" s="17"/>
      <c r="L273" s="17"/>
      <c r="M273" s="17"/>
      <c r="N273" s="17"/>
      <c r="O273" s="17"/>
      <c r="P273" s="17"/>
      <c r="Q273" s="17"/>
      <c r="R273" s="18"/>
    </row>
    <row r="274" spans="2:18" x14ac:dyDescent="0.4">
      <c r="B274" s="554"/>
      <c r="C274" s="14"/>
      <c r="D274" s="15"/>
      <c r="E274" s="16"/>
      <c r="F274" s="17"/>
      <c r="G274" s="17"/>
      <c r="H274" s="17"/>
      <c r="I274" s="17"/>
      <c r="J274" s="17"/>
      <c r="K274" s="17"/>
      <c r="L274" s="17"/>
      <c r="M274" s="17"/>
      <c r="N274" s="17"/>
      <c r="O274" s="17"/>
      <c r="P274" s="17"/>
      <c r="Q274" s="17"/>
      <c r="R274" s="18"/>
    </row>
    <row r="275" spans="2:18" x14ac:dyDescent="0.4">
      <c r="B275" s="554"/>
      <c r="C275" s="14"/>
      <c r="D275" s="15"/>
      <c r="E275" s="16"/>
      <c r="F275" s="17"/>
      <c r="G275" s="17"/>
      <c r="H275" s="17"/>
      <c r="I275" s="17"/>
      <c r="J275" s="17"/>
      <c r="K275" s="17"/>
      <c r="L275" s="17"/>
      <c r="M275" s="17"/>
      <c r="N275" s="17"/>
      <c r="O275" s="17"/>
      <c r="P275" s="17"/>
      <c r="Q275" s="17"/>
      <c r="R275" s="18"/>
    </row>
    <row r="276" spans="2:18" x14ac:dyDescent="0.4">
      <c r="B276" s="554"/>
      <c r="C276" s="14"/>
      <c r="D276" s="15"/>
      <c r="E276" s="16"/>
      <c r="F276" s="17"/>
      <c r="G276" s="17"/>
      <c r="H276" s="17"/>
      <c r="I276" s="17"/>
      <c r="J276" s="17"/>
      <c r="K276" s="17"/>
      <c r="L276" s="17"/>
      <c r="M276" s="17"/>
      <c r="N276" s="17"/>
      <c r="O276" s="17"/>
      <c r="P276" s="17"/>
      <c r="Q276" s="17"/>
      <c r="R276" s="18"/>
    </row>
    <row r="277" spans="2:18" x14ac:dyDescent="0.4">
      <c r="B277" s="554"/>
      <c r="C277" s="14"/>
      <c r="D277" s="15"/>
      <c r="E277" s="16"/>
      <c r="F277" s="17"/>
      <c r="G277" s="17"/>
      <c r="H277" s="17"/>
      <c r="I277" s="17"/>
      <c r="J277" s="17"/>
      <c r="K277" s="17"/>
      <c r="L277" s="17"/>
      <c r="M277" s="17"/>
      <c r="N277" s="17"/>
      <c r="O277" s="17"/>
      <c r="P277" s="17"/>
      <c r="Q277" s="17"/>
      <c r="R277" s="18"/>
    </row>
    <row r="278" spans="2:18" x14ac:dyDescent="0.4">
      <c r="B278" s="554"/>
      <c r="C278" s="14"/>
      <c r="D278" s="15"/>
      <c r="E278" s="16"/>
      <c r="F278" s="17"/>
      <c r="G278" s="17"/>
      <c r="H278" s="17"/>
      <c r="I278" s="17"/>
      <c r="J278" s="17"/>
      <c r="K278" s="17"/>
      <c r="L278" s="17"/>
      <c r="M278" s="17"/>
      <c r="N278" s="17"/>
      <c r="O278" s="17"/>
      <c r="P278" s="17"/>
      <c r="Q278" s="17"/>
      <c r="R278" s="18"/>
    </row>
    <row r="279" spans="2:18" x14ac:dyDescent="0.4">
      <c r="B279" s="554"/>
      <c r="C279" s="14"/>
      <c r="D279" s="15"/>
      <c r="E279" s="16"/>
      <c r="F279" s="17"/>
      <c r="G279" s="17"/>
      <c r="H279" s="17"/>
      <c r="I279" s="17"/>
      <c r="J279" s="17"/>
      <c r="K279" s="17"/>
      <c r="L279" s="17"/>
      <c r="M279" s="17"/>
      <c r="N279" s="17"/>
      <c r="O279" s="17"/>
      <c r="P279" s="17"/>
      <c r="Q279" s="17"/>
      <c r="R279" s="18"/>
    </row>
    <row r="280" spans="2:18" s="8" customFormat="1" x14ac:dyDescent="0.4">
      <c r="B280" s="554"/>
      <c r="C280" s="14"/>
      <c r="D280" s="15"/>
      <c r="E280" s="16"/>
      <c r="F280" s="17"/>
      <c r="G280" s="17"/>
      <c r="H280" s="17"/>
      <c r="I280" s="17"/>
      <c r="J280" s="17"/>
      <c r="K280" s="17"/>
      <c r="L280" s="17"/>
      <c r="M280" s="17"/>
      <c r="N280" s="17"/>
      <c r="O280" s="17"/>
      <c r="P280" s="17"/>
      <c r="Q280" s="17"/>
      <c r="R280" s="18"/>
    </row>
    <row r="281" spans="2:18" x14ac:dyDescent="0.4">
      <c r="B281" s="554"/>
      <c r="C281" s="14"/>
      <c r="D281" s="15"/>
      <c r="E281" s="16"/>
      <c r="F281" s="17"/>
      <c r="G281" s="17"/>
      <c r="H281" s="17"/>
      <c r="I281" s="17"/>
      <c r="J281" s="17"/>
      <c r="K281" s="17"/>
      <c r="L281" s="17"/>
      <c r="M281" s="17"/>
      <c r="N281" s="17"/>
      <c r="O281" s="17"/>
      <c r="P281" s="17"/>
      <c r="Q281" s="17"/>
      <c r="R281" s="18"/>
    </row>
    <row r="282" spans="2:18" x14ac:dyDescent="0.4">
      <c r="B282" s="37"/>
      <c r="C282" s="14"/>
      <c r="D282" s="15"/>
      <c r="E282" s="16"/>
      <c r="F282" s="17"/>
      <c r="G282" s="17"/>
      <c r="H282" s="17"/>
      <c r="I282" s="17"/>
      <c r="J282" s="17"/>
      <c r="K282" s="17"/>
      <c r="L282" s="17"/>
      <c r="M282" s="17"/>
      <c r="N282" s="17"/>
      <c r="O282" s="17"/>
      <c r="P282" s="17"/>
      <c r="Q282" s="17"/>
      <c r="R282" s="18"/>
    </row>
    <row r="283" spans="2:18" x14ac:dyDescent="0.4">
      <c r="B283" s="554"/>
      <c r="C283" s="14"/>
      <c r="D283" s="15"/>
      <c r="E283" s="16"/>
      <c r="F283" s="17"/>
      <c r="G283" s="17"/>
      <c r="H283" s="17"/>
      <c r="I283" s="17"/>
      <c r="J283" s="17"/>
      <c r="K283" s="17"/>
      <c r="L283" s="17"/>
      <c r="M283" s="17"/>
      <c r="N283" s="17"/>
      <c r="O283" s="17"/>
      <c r="P283" s="17"/>
      <c r="Q283" s="17"/>
      <c r="R283" s="18"/>
    </row>
    <row r="284" spans="2:18" x14ac:dyDescent="0.4">
      <c r="B284" s="554"/>
      <c r="C284" s="14"/>
      <c r="D284" s="15"/>
      <c r="E284" s="16"/>
      <c r="F284" s="17"/>
      <c r="G284" s="17"/>
      <c r="H284" s="17"/>
      <c r="I284" s="17"/>
      <c r="J284" s="17"/>
      <c r="K284" s="17"/>
      <c r="L284" s="17"/>
      <c r="M284" s="17"/>
      <c r="N284" s="17"/>
      <c r="O284" s="17"/>
      <c r="P284" s="17"/>
      <c r="Q284" s="17"/>
      <c r="R284" s="18"/>
    </row>
    <row r="285" spans="2:18" x14ac:dyDescent="0.4">
      <c r="B285" s="554"/>
      <c r="C285" s="14"/>
      <c r="D285" s="15"/>
      <c r="E285" s="16"/>
      <c r="F285" s="17"/>
      <c r="G285" s="17"/>
      <c r="H285" s="17"/>
      <c r="I285" s="17"/>
      <c r="J285" s="17"/>
      <c r="K285" s="17"/>
      <c r="L285" s="17"/>
      <c r="M285" s="17"/>
      <c r="N285" s="17"/>
      <c r="O285" s="17"/>
      <c r="P285" s="17"/>
      <c r="Q285" s="17"/>
      <c r="R285" s="18"/>
    </row>
    <row r="298" spans="2:12" x14ac:dyDescent="0.4">
      <c r="B298" s="7" t="s">
        <v>750</v>
      </c>
      <c r="E298" s="28"/>
    </row>
    <row r="299" spans="2:12" x14ac:dyDescent="0.4">
      <c r="B299" s="86" t="s">
        <v>1862</v>
      </c>
    </row>
    <row r="302" spans="2:12" ht="27" x14ac:dyDescent="0.6">
      <c r="C302" s="83" t="s">
        <v>745</v>
      </c>
    </row>
    <row r="303" spans="2:12" x14ac:dyDescent="0.4">
      <c r="C303" s="28"/>
    </row>
    <row r="304" spans="2:12" ht="19.2" x14ac:dyDescent="0.45">
      <c r="B304" s="32"/>
      <c r="C304" s="32"/>
      <c r="D304" s="32"/>
      <c r="E304" s="32"/>
      <c r="F304" s="32"/>
      <c r="G304" s="32"/>
      <c r="H304" s="32"/>
      <c r="I304" s="32"/>
      <c r="J304" s="32"/>
      <c r="K304" s="32"/>
      <c r="L304" s="32"/>
    </row>
    <row r="305" spans="2:18" ht="19.2" x14ac:dyDescent="0.45">
      <c r="B305" s="32"/>
      <c r="C305" s="29" t="str">
        <f>Configuration!$A$4</f>
        <v>Code Word:</v>
      </c>
      <c r="D305" s="31" t="str">
        <f>"  "&amp;TEXT(Configuration!$H$4,"#")</f>
        <v xml:space="preserve">  POOL</v>
      </c>
      <c r="E305" s="32"/>
      <c r="F305" s="29" t="str">
        <f>Configuration!$A$12</f>
        <v>Test Date:</v>
      </c>
      <c r="G305" s="35" t="str">
        <f>"  "&amp;TEXT(Configuration!$H$12,"d mmmm yyyy")</f>
        <v xml:space="preserve">  3 September 2018</v>
      </c>
      <c r="H305" s="32"/>
      <c r="I305" s="29" t="str">
        <f>Configuration!$A$20</f>
        <v>Report Prepared by:</v>
      </c>
      <c r="J305" s="31" t="str">
        <f>"  "&amp;TEXT(Configuration!$H$20,"#")</f>
        <v xml:space="preserve">  Rong</v>
      </c>
      <c r="K305" s="33" t="str">
        <f ca="1">"  "&amp;TEXT(Configuration!$H$21,"d mmmm yyyy")</f>
        <v xml:space="preserve">  29 November 2018</v>
      </c>
      <c r="L305" s="32"/>
      <c r="M305" s="28"/>
    </row>
    <row r="306" spans="2:18" ht="19.2" x14ac:dyDescent="0.45">
      <c r="B306" s="32"/>
      <c r="C306" s="29" t="str">
        <f>Configuration!$A$5</f>
        <v>Order Number:</v>
      </c>
      <c r="D306" s="31" t="str">
        <f>"  "&amp;TEXT(Configuration!$H$5,"#")</f>
        <v xml:space="preserve">  1234567</v>
      </c>
      <c r="E306" s="30"/>
      <c r="F306" s="30"/>
      <c r="G306" s="84"/>
      <c r="H306" s="32"/>
      <c r="I306" s="29" t="str">
        <f>Configuration!$A$22</f>
        <v>Report Checked by:</v>
      </c>
      <c r="J306" s="33" t="str">
        <f>"  "&amp;TEXT(Configuration!$H$22,"#")</f>
        <v xml:space="preserve">  Rob</v>
      </c>
      <c r="K306" s="33" t="str">
        <f ca="1">"  "&amp;TEXT(Configuration!$H$23,"d mmmm yyyy")</f>
        <v xml:space="preserve">  6 December 2018</v>
      </c>
      <c r="L306" s="32"/>
    </row>
    <row r="307" spans="2:18" ht="19.2" x14ac:dyDescent="0.45">
      <c r="B307" s="32"/>
      <c r="C307" s="29" t="str">
        <f>Configuration!$A$9</f>
        <v>Machine Number:</v>
      </c>
      <c r="D307" s="31" t="str">
        <f>"  "&amp;TEXT(Configuration!$H$9,"#")</f>
        <v xml:space="preserve">  1234567890</v>
      </c>
      <c r="E307" s="30"/>
      <c r="F307" s="30"/>
      <c r="G307" s="34"/>
      <c r="H307" s="32"/>
      <c r="I307" s="30"/>
      <c r="J307" s="32"/>
      <c r="K307" s="32"/>
      <c r="L307" s="32"/>
    </row>
    <row r="308" spans="2:18" ht="19.2" x14ac:dyDescent="0.45">
      <c r="B308" s="32"/>
      <c r="C308" s="30"/>
      <c r="D308" s="32"/>
      <c r="E308" s="30"/>
      <c r="F308" s="32"/>
      <c r="G308" s="32"/>
      <c r="H308" s="32"/>
      <c r="I308" s="30"/>
      <c r="J308" s="32"/>
      <c r="K308" s="32"/>
      <c r="L308" s="32"/>
    </row>
    <row r="309" spans="2:18" ht="19.2" x14ac:dyDescent="0.45">
      <c r="B309" s="32"/>
      <c r="C309" s="29" t="str">
        <f>Configuration!$A$29</f>
        <v>Data Corrected to:</v>
      </c>
      <c r="D309" s="34" t="str">
        <f>"  "&amp;TEXT(Configuration!$H$29,"#")</f>
        <v xml:space="preserve">  Sea level, No losses, 15.0˚C Inlet Temperature</v>
      </c>
      <c r="E309" s="30"/>
      <c r="F309" s="32"/>
      <c r="G309" s="32"/>
      <c r="H309" s="32"/>
      <c r="I309" s="85"/>
      <c r="J309" s="32"/>
      <c r="K309" s="32"/>
      <c r="L309" s="32"/>
    </row>
    <row r="310" spans="2:18" ht="19.2" x14ac:dyDescent="0.45">
      <c r="B310" s="32"/>
      <c r="C310" s="30"/>
      <c r="D310" s="32"/>
      <c r="E310" s="30"/>
      <c r="F310" s="32"/>
      <c r="G310" s="32"/>
      <c r="H310" s="32"/>
      <c r="I310" s="30"/>
      <c r="J310" s="32"/>
      <c r="K310" s="32"/>
      <c r="L310" s="32"/>
    </row>
    <row r="312" spans="2:18" x14ac:dyDescent="0.4">
      <c r="C312" s="9"/>
      <c r="E312" s="9"/>
      <c r="I312" s="9"/>
    </row>
    <row r="313" spans="2:18" x14ac:dyDescent="0.4">
      <c r="C313" s="9"/>
      <c r="E313" s="9"/>
    </row>
    <row r="314" spans="2:18" x14ac:dyDescent="0.4">
      <c r="C314" s="9"/>
      <c r="E314" s="9"/>
    </row>
    <row r="315" spans="2:18" x14ac:dyDescent="0.4">
      <c r="C315" s="9"/>
      <c r="E315" s="9"/>
    </row>
    <row r="316" spans="2:18" x14ac:dyDescent="0.4">
      <c r="C316" s="9"/>
    </row>
    <row r="317" spans="2:18" x14ac:dyDescent="0.4">
      <c r="M317" s="10"/>
      <c r="N317" s="10"/>
      <c r="O317" s="10"/>
      <c r="P317" s="10"/>
      <c r="Q317" s="10"/>
    </row>
    <row r="318" spans="2:18" x14ac:dyDescent="0.4">
      <c r="M318" s="10"/>
      <c r="N318" s="10"/>
      <c r="O318" s="10"/>
      <c r="P318" s="10"/>
      <c r="Q318" s="10"/>
    </row>
    <row r="319" spans="2:18" x14ac:dyDescent="0.4">
      <c r="B319" s="11"/>
      <c r="C319" s="12"/>
      <c r="D319" s="12"/>
      <c r="E319" s="12"/>
      <c r="F319" s="12"/>
      <c r="G319" s="12"/>
      <c r="H319" s="12"/>
      <c r="I319" s="12"/>
      <c r="J319" s="12"/>
      <c r="K319" s="12"/>
      <c r="L319" s="12"/>
      <c r="M319" s="12"/>
      <c r="N319" s="12"/>
      <c r="O319" s="12"/>
      <c r="P319" s="12"/>
      <c r="Q319" s="12"/>
      <c r="R319" s="13"/>
    </row>
    <row r="320" spans="2:18" x14ac:dyDescent="0.4">
      <c r="B320" s="554"/>
      <c r="C320" s="14"/>
      <c r="D320" s="15"/>
      <c r="E320" s="16"/>
      <c r="F320" s="17"/>
      <c r="G320" s="17"/>
      <c r="H320" s="17"/>
      <c r="I320" s="17"/>
      <c r="J320" s="17"/>
      <c r="K320" s="17"/>
      <c r="L320" s="17"/>
      <c r="M320" s="17"/>
      <c r="N320" s="17"/>
      <c r="O320" s="17"/>
      <c r="P320" s="17"/>
      <c r="Q320" s="17"/>
      <c r="R320" s="18"/>
    </row>
    <row r="321" spans="2:18" x14ac:dyDescent="0.4">
      <c r="B321" s="554"/>
      <c r="C321" s="14"/>
      <c r="D321" s="15"/>
      <c r="E321" s="16"/>
      <c r="F321" s="17"/>
      <c r="G321" s="17"/>
      <c r="H321" s="17"/>
      <c r="I321" s="17"/>
      <c r="J321" s="17"/>
      <c r="K321" s="17"/>
      <c r="L321" s="17"/>
      <c r="M321" s="17"/>
      <c r="N321" s="17"/>
      <c r="O321" s="17"/>
      <c r="P321" s="17"/>
      <c r="Q321" s="17"/>
      <c r="R321" s="18"/>
    </row>
    <row r="322" spans="2:18" x14ac:dyDescent="0.4">
      <c r="B322" s="554"/>
      <c r="C322" s="14"/>
      <c r="D322" s="15"/>
      <c r="E322" s="16"/>
      <c r="F322" s="17"/>
      <c r="G322" s="17"/>
      <c r="H322" s="17"/>
      <c r="I322" s="17"/>
      <c r="J322" s="17"/>
      <c r="K322" s="17"/>
      <c r="L322" s="17"/>
      <c r="M322" s="17"/>
      <c r="N322" s="17"/>
      <c r="O322" s="17"/>
      <c r="P322" s="17"/>
      <c r="Q322" s="17"/>
      <c r="R322" s="18"/>
    </row>
    <row r="323" spans="2:18" x14ac:dyDescent="0.4">
      <c r="B323" s="554"/>
      <c r="C323" s="14"/>
      <c r="D323" s="15"/>
      <c r="E323" s="16"/>
      <c r="F323" s="17"/>
      <c r="G323" s="17"/>
      <c r="H323" s="17"/>
      <c r="I323" s="17"/>
      <c r="J323" s="17"/>
      <c r="K323" s="17"/>
      <c r="L323" s="17"/>
      <c r="M323" s="17"/>
      <c r="N323" s="17"/>
      <c r="O323" s="17"/>
      <c r="P323" s="17"/>
      <c r="Q323" s="17"/>
      <c r="R323" s="18"/>
    </row>
    <row r="324" spans="2:18" x14ac:dyDescent="0.4">
      <c r="B324" s="554"/>
      <c r="C324" s="14"/>
      <c r="D324" s="15"/>
      <c r="E324" s="16"/>
      <c r="F324" s="17"/>
      <c r="G324" s="17"/>
      <c r="H324" s="17"/>
      <c r="I324" s="17"/>
      <c r="J324" s="17"/>
      <c r="K324" s="17"/>
      <c r="L324" s="17"/>
      <c r="M324" s="17"/>
      <c r="N324" s="17"/>
      <c r="O324" s="17"/>
      <c r="P324" s="17"/>
      <c r="Q324" s="17"/>
      <c r="R324" s="18"/>
    </row>
    <row r="325" spans="2:18" x14ac:dyDescent="0.4">
      <c r="B325" s="554"/>
      <c r="C325" s="14"/>
      <c r="D325" s="15"/>
      <c r="E325" s="16"/>
      <c r="F325" s="17"/>
      <c r="G325" s="17"/>
      <c r="H325" s="17"/>
      <c r="I325" s="17"/>
      <c r="J325" s="17"/>
      <c r="K325" s="17"/>
      <c r="L325" s="17"/>
      <c r="M325" s="17"/>
      <c r="N325" s="17"/>
      <c r="O325" s="17"/>
      <c r="P325" s="17"/>
      <c r="Q325" s="17"/>
      <c r="R325" s="18"/>
    </row>
    <row r="326" spans="2:18" x14ac:dyDescent="0.4">
      <c r="B326" s="554"/>
      <c r="C326" s="14"/>
      <c r="D326" s="15"/>
      <c r="E326" s="16"/>
      <c r="F326" s="17"/>
      <c r="G326" s="17"/>
      <c r="H326" s="17"/>
      <c r="I326" s="17"/>
      <c r="J326" s="17"/>
      <c r="K326" s="17"/>
      <c r="L326" s="17"/>
      <c r="M326" s="17"/>
      <c r="N326" s="17"/>
      <c r="O326" s="17"/>
      <c r="P326" s="17"/>
      <c r="Q326" s="17"/>
      <c r="R326" s="18"/>
    </row>
    <row r="327" spans="2:18" x14ac:dyDescent="0.4">
      <c r="B327" s="554"/>
      <c r="C327" s="14"/>
      <c r="D327" s="15"/>
      <c r="E327" s="16"/>
      <c r="F327" s="17"/>
      <c r="G327" s="17"/>
      <c r="H327" s="17"/>
      <c r="I327" s="17"/>
      <c r="J327" s="17"/>
      <c r="K327" s="17"/>
      <c r="L327" s="17"/>
      <c r="M327" s="17"/>
      <c r="N327" s="17"/>
      <c r="O327" s="17"/>
      <c r="P327" s="17"/>
      <c r="Q327" s="17"/>
      <c r="R327" s="18"/>
    </row>
    <row r="328" spans="2:18" x14ac:dyDescent="0.4">
      <c r="B328" s="554"/>
      <c r="C328" s="14"/>
      <c r="D328" s="15"/>
      <c r="E328" s="16"/>
      <c r="F328" s="17"/>
      <c r="G328" s="17"/>
      <c r="H328" s="17"/>
      <c r="I328" s="17"/>
      <c r="J328" s="17"/>
      <c r="K328" s="17"/>
      <c r="L328" s="17"/>
      <c r="M328" s="17"/>
      <c r="N328" s="17"/>
      <c r="O328" s="17"/>
      <c r="P328" s="17"/>
      <c r="Q328" s="17"/>
      <c r="R328" s="18"/>
    </row>
    <row r="329" spans="2:18" x14ac:dyDescent="0.4">
      <c r="B329" s="554"/>
      <c r="C329" s="14"/>
      <c r="D329" s="15"/>
      <c r="E329" s="16"/>
      <c r="F329" s="17"/>
      <c r="G329" s="17"/>
      <c r="H329" s="17"/>
      <c r="I329" s="17"/>
      <c r="J329" s="17"/>
      <c r="K329" s="17"/>
      <c r="L329" s="17"/>
      <c r="M329" s="17"/>
      <c r="N329" s="17"/>
      <c r="O329" s="17"/>
      <c r="P329" s="17"/>
      <c r="Q329" s="17"/>
      <c r="R329" s="18"/>
    </row>
    <row r="330" spans="2:18" x14ac:dyDescent="0.4">
      <c r="B330" s="554"/>
      <c r="C330" s="14"/>
      <c r="D330" s="15"/>
      <c r="E330" s="16"/>
      <c r="F330" s="17"/>
      <c r="G330" s="17"/>
      <c r="H330" s="17"/>
      <c r="I330" s="17"/>
      <c r="J330" s="17"/>
      <c r="K330" s="17"/>
      <c r="L330" s="17"/>
      <c r="M330" s="17"/>
      <c r="N330" s="17"/>
      <c r="O330" s="17"/>
      <c r="P330" s="17"/>
      <c r="Q330" s="17"/>
      <c r="R330" s="18"/>
    </row>
    <row r="331" spans="2:18" x14ac:dyDescent="0.4">
      <c r="B331" s="82"/>
      <c r="C331" s="14"/>
      <c r="D331" s="15"/>
      <c r="E331" s="16"/>
      <c r="F331" s="17"/>
      <c r="G331" s="17"/>
      <c r="H331" s="17"/>
      <c r="I331" s="17"/>
      <c r="J331" s="17"/>
      <c r="K331" s="17"/>
      <c r="L331" s="17"/>
      <c r="M331" s="17"/>
      <c r="N331" s="17"/>
      <c r="O331" s="17"/>
      <c r="P331" s="17"/>
      <c r="Q331" s="17"/>
      <c r="R331" s="18"/>
    </row>
    <row r="332" spans="2:18" x14ac:dyDescent="0.4">
      <c r="B332" s="36"/>
      <c r="C332" s="14"/>
      <c r="D332" s="15"/>
      <c r="E332" s="16"/>
      <c r="F332" s="17"/>
      <c r="G332" s="17"/>
      <c r="H332" s="17"/>
      <c r="I332" s="17"/>
      <c r="J332" s="17"/>
      <c r="K332" s="17"/>
      <c r="L332" s="17"/>
      <c r="M332" s="17"/>
      <c r="N332" s="17"/>
      <c r="O332" s="17"/>
      <c r="P332" s="17"/>
      <c r="Q332" s="17"/>
      <c r="R332" s="18"/>
    </row>
    <row r="333" spans="2:18" x14ac:dyDescent="0.4">
      <c r="B333" s="554"/>
      <c r="C333" s="14"/>
      <c r="D333" s="15"/>
      <c r="E333" s="16"/>
      <c r="F333" s="17"/>
      <c r="G333" s="17"/>
      <c r="H333" s="17"/>
      <c r="I333" s="17"/>
      <c r="J333" s="17"/>
      <c r="K333" s="17"/>
      <c r="L333" s="17"/>
      <c r="M333" s="17"/>
      <c r="N333" s="17"/>
      <c r="O333" s="17"/>
      <c r="P333" s="17"/>
      <c r="Q333" s="17"/>
      <c r="R333" s="18"/>
    </row>
    <row r="334" spans="2:18" x14ac:dyDescent="0.4">
      <c r="B334" s="554"/>
      <c r="C334" s="14"/>
      <c r="D334" s="15"/>
      <c r="E334" s="16"/>
      <c r="F334" s="17"/>
      <c r="G334" s="17"/>
      <c r="H334" s="17"/>
      <c r="I334" s="17"/>
      <c r="J334" s="17"/>
      <c r="K334" s="17"/>
      <c r="L334" s="17"/>
      <c r="M334" s="17"/>
      <c r="N334" s="17"/>
      <c r="O334" s="17"/>
      <c r="P334" s="17"/>
      <c r="Q334" s="17"/>
      <c r="R334" s="18"/>
    </row>
    <row r="335" spans="2:18" x14ac:dyDescent="0.4">
      <c r="B335" s="554"/>
      <c r="C335" s="14"/>
      <c r="D335" s="15"/>
      <c r="E335" s="16"/>
      <c r="F335" s="17"/>
      <c r="G335" s="17"/>
      <c r="H335" s="17"/>
      <c r="I335" s="17"/>
      <c r="J335" s="17"/>
      <c r="K335" s="17"/>
      <c r="L335" s="17"/>
      <c r="M335" s="17"/>
      <c r="N335" s="17"/>
      <c r="O335" s="17"/>
      <c r="P335" s="17"/>
      <c r="Q335" s="17"/>
      <c r="R335" s="18"/>
    </row>
    <row r="348" spans="2:5" x14ac:dyDescent="0.4">
      <c r="B348" s="7" t="s">
        <v>750</v>
      </c>
      <c r="E348" s="28"/>
    </row>
    <row r="349" spans="2:5" x14ac:dyDescent="0.4">
      <c r="B349" s="86" t="s">
        <v>1862</v>
      </c>
    </row>
    <row r="352" spans="2:5" ht="27" x14ac:dyDescent="0.6">
      <c r="C352" s="83" t="s">
        <v>745</v>
      </c>
    </row>
    <row r="353" spans="2:17" x14ac:dyDescent="0.4">
      <c r="C353" s="28"/>
    </row>
    <row r="354" spans="2:17" ht="19.2" x14ac:dyDescent="0.45">
      <c r="B354" s="32"/>
      <c r="C354" s="32"/>
      <c r="D354" s="32"/>
      <c r="E354" s="32"/>
      <c r="F354" s="32"/>
      <c r="G354" s="32"/>
      <c r="H354" s="32"/>
      <c r="I354" s="32"/>
      <c r="J354" s="32"/>
      <c r="K354" s="32"/>
      <c r="L354" s="32"/>
    </row>
    <row r="355" spans="2:17" ht="19.2" x14ac:dyDescent="0.45">
      <c r="B355" s="32"/>
      <c r="C355" s="29" t="str">
        <f>Configuration!$A$4</f>
        <v>Code Word:</v>
      </c>
      <c r="D355" s="31" t="str">
        <f>"  "&amp;TEXT(Configuration!$H$4,"#")</f>
        <v xml:space="preserve">  POOL</v>
      </c>
      <c r="E355" s="32"/>
      <c r="F355" s="29" t="str">
        <f>Configuration!$A$12</f>
        <v>Test Date:</v>
      </c>
      <c r="G355" s="35" t="str">
        <f>"  "&amp;TEXT(Configuration!$H$12,"d mmmm yyyy")</f>
        <v xml:space="preserve">  3 September 2018</v>
      </c>
      <c r="H355" s="32"/>
      <c r="I355" s="29" t="str">
        <f>Configuration!$A$20</f>
        <v>Report Prepared by:</v>
      </c>
      <c r="J355" s="31" t="str">
        <f>"  "&amp;TEXT(Configuration!$H$20,"#")</f>
        <v xml:space="preserve">  Rong</v>
      </c>
      <c r="K355" s="33" t="str">
        <f ca="1">"  "&amp;TEXT(Configuration!$H$21,"d mmmm yyyy")</f>
        <v xml:space="preserve">  29 November 2018</v>
      </c>
      <c r="L355" s="32"/>
      <c r="M355" s="28"/>
    </row>
    <row r="356" spans="2:17" ht="19.2" x14ac:dyDescent="0.45">
      <c r="B356" s="32"/>
      <c r="C356" s="29" t="str">
        <f>Configuration!$A$5</f>
        <v>Order Number:</v>
      </c>
      <c r="D356" s="31" t="str">
        <f>"  "&amp;TEXT(Configuration!$H$5,"#")</f>
        <v xml:space="preserve">  1234567</v>
      </c>
      <c r="E356" s="30"/>
      <c r="F356" s="30"/>
      <c r="G356" s="84"/>
      <c r="H356" s="32"/>
      <c r="I356" s="29" t="str">
        <f>Configuration!$A$22</f>
        <v>Report Checked by:</v>
      </c>
      <c r="J356" s="33" t="str">
        <f>"  "&amp;TEXT(Configuration!$H$22,"#")</f>
        <v xml:space="preserve">  Rob</v>
      </c>
      <c r="K356" s="33" t="str">
        <f ca="1">"  "&amp;TEXT(Configuration!$H$23,"d mmmm yyyy")</f>
        <v xml:space="preserve">  6 December 2018</v>
      </c>
      <c r="L356" s="32"/>
    </row>
    <row r="357" spans="2:17" ht="19.2" x14ac:dyDescent="0.45">
      <c r="B357" s="32"/>
      <c r="C357" s="29" t="str">
        <f>Configuration!$A$9</f>
        <v>Machine Number:</v>
      </c>
      <c r="D357" s="31" t="str">
        <f>"  "&amp;TEXT(Configuration!$H$9,"#")</f>
        <v xml:space="preserve">  1234567890</v>
      </c>
      <c r="E357" s="30"/>
      <c r="F357" s="30"/>
      <c r="G357" s="34"/>
      <c r="H357" s="32"/>
      <c r="I357" s="30"/>
      <c r="J357" s="32"/>
      <c r="K357" s="32"/>
      <c r="L357" s="32"/>
    </row>
    <row r="358" spans="2:17" ht="19.2" x14ac:dyDescent="0.45">
      <c r="B358" s="32"/>
      <c r="C358" s="30"/>
      <c r="D358" s="32"/>
      <c r="E358" s="30"/>
      <c r="F358" s="32"/>
      <c r="G358" s="32"/>
      <c r="H358" s="32"/>
      <c r="I358" s="30"/>
      <c r="J358" s="32"/>
      <c r="K358" s="32"/>
      <c r="L358" s="32"/>
    </row>
    <row r="359" spans="2:17" ht="19.2" x14ac:dyDescent="0.45">
      <c r="B359" s="32"/>
      <c r="C359" s="29" t="str">
        <f>Configuration!$A$29</f>
        <v>Data Corrected to:</v>
      </c>
      <c r="D359" s="34" t="str">
        <f>"  "&amp;TEXT(Configuration!$H$29,"#")</f>
        <v xml:space="preserve">  Sea level, No losses, 15.0˚C Inlet Temperature</v>
      </c>
      <c r="E359" s="30"/>
      <c r="F359" s="32"/>
      <c r="G359" s="32"/>
      <c r="H359" s="32"/>
      <c r="I359" s="85"/>
      <c r="J359" s="32"/>
      <c r="K359" s="32"/>
      <c r="L359" s="32"/>
    </row>
    <row r="360" spans="2:17" ht="19.2" x14ac:dyDescent="0.45">
      <c r="B360" s="32"/>
      <c r="C360" s="30"/>
      <c r="D360" s="32"/>
      <c r="E360" s="30"/>
      <c r="F360" s="32"/>
      <c r="G360" s="32"/>
      <c r="H360" s="32"/>
      <c r="I360" s="30"/>
      <c r="J360" s="32"/>
      <c r="K360" s="32"/>
      <c r="L360" s="32"/>
    </row>
    <row r="362" spans="2:17" x14ac:dyDescent="0.4">
      <c r="C362" s="9"/>
      <c r="E362" s="9"/>
      <c r="I362" s="9"/>
    </row>
    <row r="363" spans="2:17" x14ac:dyDescent="0.4">
      <c r="C363" s="9"/>
      <c r="E363" s="9"/>
    </row>
    <row r="364" spans="2:17" x14ac:dyDescent="0.4">
      <c r="C364" s="9"/>
      <c r="E364" s="9"/>
    </row>
    <row r="365" spans="2:17" x14ac:dyDescent="0.4">
      <c r="C365" s="9"/>
      <c r="E365" s="9"/>
    </row>
    <row r="366" spans="2:17" x14ac:dyDescent="0.4">
      <c r="C366" s="9"/>
    </row>
    <row r="367" spans="2:17" x14ac:dyDescent="0.4">
      <c r="M367" s="10"/>
      <c r="N367" s="10"/>
      <c r="O367" s="10"/>
      <c r="P367" s="10"/>
      <c r="Q367" s="10"/>
    </row>
    <row r="368" spans="2:17" x14ac:dyDescent="0.4">
      <c r="M368" s="10"/>
      <c r="N368" s="10"/>
      <c r="O368" s="10"/>
      <c r="P368" s="10"/>
      <c r="Q368" s="10"/>
    </row>
    <row r="369" spans="2:18" x14ac:dyDescent="0.4">
      <c r="B369" s="11"/>
      <c r="C369" s="12"/>
      <c r="D369" s="12"/>
      <c r="E369" s="12"/>
      <c r="F369" s="12"/>
      <c r="G369" s="12"/>
      <c r="H369" s="12"/>
      <c r="I369" s="12"/>
      <c r="J369" s="12"/>
      <c r="K369" s="12"/>
      <c r="L369" s="12"/>
      <c r="M369" s="12"/>
      <c r="N369" s="12"/>
      <c r="O369" s="12"/>
      <c r="P369" s="12"/>
      <c r="Q369" s="12"/>
      <c r="R369" s="13"/>
    </row>
    <row r="370" spans="2:18" x14ac:dyDescent="0.4">
      <c r="B370" s="554"/>
      <c r="C370" s="14"/>
      <c r="D370" s="15"/>
      <c r="E370" s="16"/>
      <c r="F370" s="17"/>
      <c r="G370" s="17"/>
      <c r="H370" s="17"/>
      <c r="I370" s="17"/>
      <c r="J370" s="17"/>
      <c r="K370" s="17"/>
      <c r="L370" s="17"/>
      <c r="M370" s="17"/>
      <c r="N370" s="17"/>
      <c r="O370" s="17"/>
      <c r="P370" s="17"/>
      <c r="Q370" s="17"/>
      <c r="R370" s="18"/>
    </row>
    <row r="371" spans="2:18" x14ac:dyDescent="0.4">
      <c r="B371" s="554"/>
      <c r="C371" s="14"/>
      <c r="D371" s="15"/>
      <c r="E371" s="16"/>
      <c r="F371" s="17"/>
      <c r="G371" s="17"/>
      <c r="H371" s="17"/>
      <c r="I371" s="17"/>
      <c r="J371" s="17"/>
      <c r="K371" s="17"/>
      <c r="L371" s="17"/>
      <c r="M371" s="17"/>
      <c r="N371" s="17"/>
      <c r="O371" s="17"/>
      <c r="P371" s="17"/>
      <c r="Q371" s="17"/>
      <c r="R371" s="18"/>
    </row>
    <row r="372" spans="2:18" x14ac:dyDescent="0.4">
      <c r="B372" s="554"/>
      <c r="C372" s="14"/>
      <c r="D372" s="15"/>
      <c r="E372" s="16"/>
      <c r="F372" s="17"/>
      <c r="G372" s="17"/>
      <c r="H372" s="17"/>
      <c r="I372" s="17"/>
      <c r="J372" s="17"/>
      <c r="K372" s="17"/>
      <c r="L372" s="17"/>
      <c r="M372" s="17"/>
      <c r="N372" s="17"/>
      <c r="O372" s="17"/>
      <c r="P372" s="17"/>
      <c r="Q372" s="17"/>
      <c r="R372" s="18"/>
    </row>
    <row r="373" spans="2:18" x14ac:dyDescent="0.4">
      <c r="B373" s="554"/>
      <c r="C373" s="14"/>
      <c r="D373" s="15"/>
      <c r="E373" s="16"/>
      <c r="F373" s="17"/>
      <c r="G373" s="17"/>
      <c r="H373" s="17"/>
      <c r="I373" s="17"/>
      <c r="J373" s="17"/>
      <c r="K373" s="17"/>
      <c r="L373" s="17"/>
      <c r="M373" s="17"/>
      <c r="N373" s="17"/>
      <c r="O373" s="17"/>
      <c r="P373" s="17"/>
      <c r="Q373" s="17"/>
      <c r="R373" s="18"/>
    </row>
    <row r="374" spans="2:18" x14ac:dyDescent="0.4">
      <c r="B374" s="554"/>
      <c r="C374" s="14"/>
      <c r="D374" s="15"/>
      <c r="E374" s="16"/>
      <c r="F374" s="17"/>
      <c r="G374" s="17"/>
      <c r="H374" s="17"/>
      <c r="I374" s="17"/>
      <c r="J374" s="17"/>
      <c r="K374" s="17"/>
      <c r="L374" s="17"/>
      <c r="M374" s="17"/>
      <c r="N374" s="17"/>
      <c r="O374" s="17"/>
      <c r="P374" s="17"/>
      <c r="Q374" s="17"/>
      <c r="R374" s="18"/>
    </row>
    <row r="375" spans="2:18" x14ac:dyDescent="0.4">
      <c r="B375" s="554"/>
      <c r="C375" s="14"/>
      <c r="D375" s="15"/>
      <c r="E375" s="16"/>
      <c r="F375" s="17"/>
      <c r="G375" s="17"/>
      <c r="H375" s="17"/>
      <c r="I375" s="17"/>
      <c r="J375" s="17"/>
      <c r="K375" s="17"/>
      <c r="L375" s="17"/>
      <c r="M375" s="17"/>
      <c r="N375" s="17"/>
      <c r="O375" s="17"/>
      <c r="P375" s="17"/>
      <c r="Q375" s="17"/>
      <c r="R375" s="18"/>
    </row>
    <row r="376" spans="2:18" x14ac:dyDescent="0.4">
      <c r="B376" s="82"/>
      <c r="C376" s="14"/>
      <c r="D376" s="15"/>
      <c r="E376" s="16"/>
      <c r="F376" s="17"/>
      <c r="G376" s="17"/>
      <c r="H376" s="17"/>
      <c r="I376" s="17"/>
      <c r="J376" s="17"/>
      <c r="K376" s="17"/>
      <c r="L376" s="17"/>
      <c r="M376" s="17"/>
      <c r="N376" s="17"/>
      <c r="O376" s="17"/>
      <c r="P376" s="17"/>
      <c r="Q376" s="17"/>
      <c r="R376" s="18"/>
    </row>
    <row r="377" spans="2:18" x14ac:dyDescent="0.4">
      <c r="B377" s="554"/>
      <c r="C377" s="14"/>
      <c r="D377" s="15"/>
      <c r="E377" s="16"/>
      <c r="F377" s="17"/>
      <c r="G377" s="17"/>
      <c r="H377" s="17"/>
      <c r="I377" s="17"/>
      <c r="J377" s="17"/>
      <c r="K377" s="17"/>
      <c r="L377" s="17"/>
      <c r="M377" s="17"/>
      <c r="N377" s="17"/>
      <c r="O377" s="17"/>
      <c r="P377" s="17"/>
      <c r="Q377" s="17"/>
      <c r="R377" s="18"/>
    </row>
    <row r="378" spans="2:18" x14ac:dyDescent="0.4">
      <c r="B378" s="554"/>
      <c r="C378" s="14"/>
      <c r="D378" s="15"/>
      <c r="E378" s="16"/>
      <c r="F378" s="17"/>
      <c r="G378" s="17"/>
      <c r="H378" s="17"/>
      <c r="I378" s="17"/>
      <c r="J378" s="17"/>
      <c r="K378" s="17"/>
      <c r="L378" s="17"/>
      <c r="M378" s="17"/>
      <c r="N378" s="17"/>
      <c r="O378" s="17"/>
      <c r="P378" s="17"/>
      <c r="Q378" s="17"/>
      <c r="R378" s="18"/>
    </row>
    <row r="379" spans="2:18" x14ac:dyDescent="0.4">
      <c r="B379" s="554"/>
      <c r="C379" s="14"/>
      <c r="D379" s="15"/>
      <c r="E379" s="16"/>
      <c r="F379" s="17"/>
      <c r="G379" s="17"/>
      <c r="H379" s="17"/>
      <c r="I379" s="17"/>
      <c r="J379" s="17"/>
      <c r="K379" s="17"/>
      <c r="L379" s="17"/>
      <c r="M379" s="17"/>
      <c r="N379" s="17"/>
      <c r="O379" s="17"/>
      <c r="P379" s="17"/>
      <c r="Q379" s="17"/>
      <c r="R379" s="18"/>
    </row>
    <row r="380" spans="2:18" s="8" customFormat="1" x14ac:dyDescent="0.4">
      <c r="B380" s="554"/>
      <c r="C380" s="14"/>
      <c r="D380" s="15"/>
      <c r="E380" s="16"/>
      <c r="F380" s="17"/>
      <c r="G380" s="17"/>
      <c r="H380" s="17"/>
      <c r="I380" s="17"/>
      <c r="J380" s="17"/>
      <c r="K380" s="17"/>
      <c r="L380" s="17"/>
      <c r="M380" s="17"/>
      <c r="N380" s="17"/>
      <c r="O380" s="17"/>
      <c r="P380" s="17"/>
      <c r="Q380" s="17"/>
      <c r="R380" s="18"/>
    </row>
    <row r="381" spans="2:18" x14ac:dyDescent="0.4">
      <c r="B381" s="554"/>
      <c r="C381" s="14"/>
      <c r="D381" s="15"/>
      <c r="E381" s="16"/>
      <c r="F381" s="17"/>
      <c r="G381" s="17"/>
      <c r="H381" s="17"/>
      <c r="I381" s="17"/>
      <c r="J381" s="17"/>
      <c r="K381" s="17"/>
      <c r="L381" s="17"/>
      <c r="M381" s="17"/>
      <c r="N381" s="17"/>
      <c r="O381" s="17"/>
      <c r="P381" s="17"/>
      <c r="Q381" s="17"/>
      <c r="R381" s="18"/>
    </row>
    <row r="382" spans="2:18" x14ac:dyDescent="0.4">
      <c r="B382" s="37"/>
      <c r="C382" s="14"/>
      <c r="D382" s="15"/>
      <c r="E382" s="16"/>
      <c r="F382" s="17"/>
      <c r="G382" s="17"/>
      <c r="H382" s="17"/>
      <c r="I382" s="17"/>
      <c r="J382" s="17"/>
      <c r="K382" s="17"/>
      <c r="L382" s="17"/>
      <c r="M382" s="17"/>
      <c r="N382" s="17"/>
      <c r="O382" s="17"/>
      <c r="P382" s="17"/>
      <c r="Q382" s="17"/>
      <c r="R382" s="18"/>
    </row>
    <row r="383" spans="2:18" x14ac:dyDescent="0.4">
      <c r="B383" s="554"/>
      <c r="C383" s="14"/>
      <c r="D383" s="15"/>
      <c r="E383" s="16"/>
      <c r="F383" s="17"/>
      <c r="G383" s="17"/>
      <c r="H383" s="17"/>
      <c r="I383" s="17"/>
      <c r="J383" s="17"/>
      <c r="K383" s="17"/>
      <c r="L383" s="17"/>
      <c r="M383" s="17"/>
      <c r="N383" s="17"/>
      <c r="O383" s="17"/>
      <c r="P383" s="17"/>
      <c r="Q383" s="17"/>
      <c r="R383" s="18"/>
    </row>
    <row r="384" spans="2:18" x14ac:dyDescent="0.4">
      <c r="B384" s="554"/>
      <c r="C384" s="14"/>
      <c r="D384" s="15"/>
      <c r="E384" s="16"/>
      <c r="F384" s="17"/>
      <c r="G384" s="17"/>
      <c r="H384" s="17"/>
      <c r="I384" s="17"/>
      <c r="J384" s="17"/>
      <c r="K384" s="17"/>
      <c r="L384" s="17"/>
      <c r="M384" s="17"/>
      <c r="N384" s="17"/>
      <c r="O384" s="17"/>
      <c r="P384" s="17"/>
      <c r="Q384" s="17"/>
      <c r="R384" s="18"/>
    </row>
    <row r="385" spans="2:18" x14ac:dyDescent="0.4">
      <c r="B385" s="554"/>
      <c r="C385" s="14"/>
      <c r="D385" s="15"/>
      <c r="E385" s="16"/>
      <c r="F385" s="17"/>
      <c r="G385" s="17"/>
      <c r="H385" s="17"/>
      <c r="I385" s="17"/>
      <c r="J385" s="17"/>
      <c r="K385" s="17"/>
      <c r="L385" s="17"/>
      <c r="M385" s="17"/>
      <c r="N385" s="17"/>
      <c r="O385" s="17"/>
      <c r="P385" s="17"/>
      <c r="Q385" s="17"/>
      <c r="R385" s="18"/>
    </row>
    <row r="398" spans="2:18" x14ac:dyDescent="0.4">
      <c r="B398" s="7" t="s">
        <v>750</v>
      </c>
      <c r="E398" s="28"/>
    </row>
    <row r="399" spans="2:18" x14ac:dyDescent="0.4">
      <c r="B399" s="86" t="s">
        <v>1862</v>
      </c>
    </row>
  </sheetData>
  <sheetProtection sheet="1" objects="1" scenarios="1"/>
  <mergeCells count="33">
    <mergeCell ref="B120:B123"/>
    <mergeCell ref="B124:B125"/>
    <mergeCell ref="B127:B131"/>
    <mergeCell ref="B133:B135"/>
    <mergeCell ref="B320:B323"/>
    <mergeCell ref="B220:B223"/>
    <mergeCell ref="B224:B225"/>
    <mergeCell ref="B226:B230"/>
    <mergeCell ref="B233:B235"/>
    <mergeCell ref="B170:B173"/>
    <mergeCell ref="B174:B175"/>
    <mergeCell ref="B177:B181"/>
    <mergeCell ref="B183:B185"/>
    <mergeCell ref="B20:B23"/>
    <mergeCell ref="B24:B25"/>
    <mergeCell ref="B26:B30"/>
    <mergeCell ref="B34:B35"/>
    <mergeCell ref="B83:B85"/>
    <mergeCell ref="B76:B80"/>
    <mergeCell ref="B70:B73"/>
    <mergeCell ref="B74:B75"/>
    <mergeCell ref="B370:B373"/>
    <mergeCell ref="B374:B375"/>
    <mergeCell ref="B377:B381"/>
    <mergeCell ref="B383:B385"/>
    <mergeCell ref="B270:B273"/>
    <mergeCell ref="B274:B275"/>
    <mergeCell ref="B276:B279"/>
    <mergeCell ref="B280:B281"/>
    <mergeCell ref="B283:B285"/>
    <mergeCell ref="B324:B326"/>
    <mergeCell ref="B327:B330"/>
    <mergeCell ref="B333:B33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Light,Regular"&amp;K01+049&amp;F/&amp;A&amp;C&amp;"Segoe UI Light,Regular"&amp;K01+049Appendix RVT&amp;R&amp;"Segoe UI Light,Regular"&amp;K01+049Page &amp;P/&amp;N</oddFooter>
  </headerFooter>
  <rowBreaks count="7" manualBreakCount="7">
    <brk id="50" max="16383" man="1"/>
    <brk id="100" max="16383" man="1"/>
    <brk id="150" max="16383" man="1"/>
    <brk id="200" max="16383" man="1"/>
    <brk id="250" max="16383" man="1"/>
    <brk id="300" max="16383" man="1"/>
    <brk id="35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DAEB-8464-4486-8583-F6D129F8EBAB}">
  <sheetPr>
    <tabColor rgb="FFFFFF99"/>
    <pageSetUpPr fitToPage="1"/>
  </sheetPr>
  <dimension ref="A2:U45"/>
  <sheetViews>
    <sheetView showGridLines="0" view="pageBreakPreview" topLeftCell="A7" zoomScale="80" zoomScaleNormal="70" zoomScaleSheetLayoutView="80" workbookViewId="0">
      <selection activeCell="P14" sqref="P14"/>
    </sheetView>
  </sheetViews>
  <sheetFormatPr defaultColWidth="9.109375" defaultRowHeight="16.8" x14ac:dyDescent="0.4"/>
  <cols>
    <col min="1" max="1" width="1.6640625" style="88" customWidth="1"/>
    <col min="2" max="2" width="11.33203125" style="88" customWidth="1"/>
    <col min="3" max="3" width="13.33203125" style="88" customWidth="1"/>
    <col min="4" max="4" width="11.33203125" style="88" customWidth="1"/>
    <col min="5" max="5" width="11.109375" style="88" customWidth="1"/>
    <col min="6" max="12" width="13.88671875" style="88" customWidth="1"/>
    <col min="13" max="13" width="14.109375" style="88" customWidth="1"/>
    <col min="14" max="19" width="13.88671875" style="88" customWidth="1"/>
    <col min="20" max="20" width="14.109375" style="88" customWidth="1"/>
    <col min="21" max="21" width="1.6640625" style="88" customWidth="1"/>
    <col min="22" max="16384" width="9.109375" style="88"/>
  </cols>
  <sheetData>
    <row r="2" spans="1:20" ht="27" x14ac:dyDescent="0.6">
      <c r="C2" s="89" t="s">
        <v>745</v>
      </c>
    </row>
    <row r="3" spans="1:20" x14ac:dyDescent="0.4">
      <c r="C3" s="90"/>
    </row>
    <row r="4" spans="1:20" ht="19.2" x14ac:dyDescent="0.45">
      <c r="B4" s="91"/>
      <c r="C4" s="91"/>
      <c r="D4" s="91"/>
      <c r="E4" s="91"/>
      <c r="F4" s="91"/>
      <c r="G4" s="91"/>
      <c r="H4" s="91"/>
      <c r="I4" s="91"/>
    </row>
    <row r="5" spans="1:20" ht="19.2" x14ac:dyDescent="0.45">
      <c r="B5" s="91"/>
      <c r="C5" s="92"/>
      <c r="D5" s="92" t="str">
        <f>Configuration!$A$4</f>
        <v>Code Word:</v>
      </c>
      <c r="E5" s="93" t="str">
        <f>"  "&amp;TEXT(Configuration!$H$4,"#")</f>
        <v xml:space="preserve">  POOL</v>
      </c>
      <c r="F5" s="91"/>
      <c r="G5" s="92" t="str">
        <f>Configuration!$A$12</f>
        <v>Test Date:</v>
      </c>
      <c r="H5" s="94" t="str">
        <f>"  "&amp;TEXT(Configuration!$H$12,"d mmmm yyyy")</f>
        <v xml:space="preserve">  3 September 2018</v>
      </c>
      <c r="I5" s="91"/>
      <c r="J5" s="96"/>
      <c r="K5" s="96" t="str">
        <f>Configuration!$A$20</f>
        <v>Report Prepared by:</v>
      </c>
      <c r="L5" s="97" t="str">
        <f>"  "&amp;TEXT(Configuration!$H$20,"#")</f>
        <v xml:space="preserve">  Rong</v>
      </c>
      <c r="M5" s="98" t="str">
        <f ca="1">"  "&amp;TEXT(Configuration!$H$21,"d mmmm yyyy")</f>
        <v xml:space="preserve">  29 November 2018</v>
      </c>
    </row>
    <row r="6" spans="1:20" ht="19.2" x14ac:dyDescent="0.45">
      <c r="B6" s="91"/>
      <c r="C6" s="92"/>
      <c r="D6" s="92" t="str">
        <f>Configuration!$A$5</f>
        <v>Order Number:</v>
      </c>
      <c r="E6" s="93" t="str">
        <f>"  "&amp;TEXT(Configuration!$H$5,"#")</f>
        <v xml:space="preserve">  1234567</v>
      </c>
      <c r="F6" s="99"/>
      <c r="G6" s="99"/>
      <c r="H6" s="100"/>
      <c r="I6" s="91"/>
      <c r="J6" s="96"/>
      <c r="K6" s="96" t="str">
        <f>Configuration!$A$22</f>
        <v>Report Checked by:</v>
      </c>
      <c r="L6" s="98" t="str">
        <f>"  "&amp;TEXT(Configuration!$H$22,"#")</f>
        <v xml:space="preserve">  Rob</v>
      </c>
      <c r="M6" s="98" t="str">
        <f ca="1">"  "&amp;TEXT(Configuration!$H$23,"d mmmm yyyy")</f>
        <v xml:space="preserve">  6 December 2018</v>
      </c>
    </row>
    <row r="7" spans="1:20" ht="19.2" x14ac:dyDescent="0.45">
      <c r="B7" s="91"/>
      <c r="C7" s="92"/>
      <c r="D7" s="92" t="str">
        <f>Configuration!$A$9</f>
        <v>Machine Number:</v>
      </c>
      <c r="E7" s="93" t="str">
        <f>"  "&amp;TEXT(Configuration!$H$9,"#")</f>
        <v xml:space="preserve">  1234567890</v>
      </c>
      <c r="F7" s="99"/>
      <c r="G7" s="99"/>
      <c r="H7" s="101"/>
      <c r="I7" s="91"/>
      <c r="J7" s="102"/>
    </row>
    <row r="8" spans="1:20" ht="19.2" x14ac:dyDescent="0.45">
      <c r="B8" s="91"/>
      <c r="C8" s="99"/>
      <c r="D8" s="91"/>
      <c r="E8" s="99"/>
      <c r="F8" s="91"/>
      <c r="G8" s="91"/>
      <c r="H8" s="91"/>
      <c r="I8" s="99"/>
    </row>
    <row r="9" spans="1:20" ht="19.8" x14ac:dyDescent="0.45">
      <c r="B9" s="91"/>
      <c r="C9" s="92"/>
      <c r="D9" s="92" t="str">
        <f>Configuration!$A$32</f>
        <v>Fuel Lower Heating Value (LHV):</v>
      </c>
      <c r="E9" s="103" t="str">
        <f>"  "&amp;TEXT(Configuration!$H$32,"#.000")</f>
        <v xml:space="preserve">  33.443</v>
      </c>
      <c r="F9" s="91" t="s">
        <v>819</v>
      </c>
      <c r="G9" s="91"/>
      <c r="H9" s="91"/>
      <c r="I9" s="104"/>
      <c r="J9" s="106"/>
    </row>
    <row r="10" spans="1:20" ht="19.2" x14ac:dyDescent="0.45">
      <c r="B10" s="91"/>
      <c r="C10" s="99"/>
      <c r="D10" s="92"/>
      <c r="E10" s="101"/>
      <c r="F10" s="101"/>
      <c r="G10" s="91"/>
      <c r="H10" s="91"/>
      <c r="I10" s="99"/>
    </row>
    <row r="12" spans="1:20" ht="34.799999999999997" x14ac:dyDescent="0.75">
      <c r="C12" s="107" t="s">
        <v>758</v>
      </c>
      <c r="E12" s="102"/>
      <c r="J12" s="108"/>
      <c r="P12" s="555"/>
      <c r="Q12" s="555"/>
      <c r="R12" s="555"/>
      <c r="S12" s="555"/>
      <c r="T12" s="555"/>
    </row>
    <row r="13" spans="1:20" ht="17.399999999999999" thickBot="1" x14ac:dyDescent="0.45"/>
    <row r="14" spans="1:20" ht="119.4" customHeight="1" thickTop="1" thickBot="1" x14ac:dyDescent="0.5">
      <c r="A14" s="91"/>
      <c r="B14" s="116"/>
      <c r="C14" s="117" t="s">
        <v>704</v>
      </c>
      <c r="D14" s="117" t="s">
        <v>701</v>
      </c>
      <c r="E14" s="118" t="s">
        <v>528</v>
      </c>
      <c r="F14" s="478" t="s">
        <v>1910</v>
      </c>
      <c r="G14" s="335" t="s">
        <v>1917</v>
      </c>
      <c r="H14" s="492" t="s">
        <v>1918</v>
      </c>
      <c r="I14" s="483" t="s">
        <v>1913</v>
      </c>
      <c r="J14" s="477" t="s">
        <v>1914</v>
      </c>
      <c r="K14" s="337" t="s">
        <v>1915</v>
      </c>
      <c r="L14" s="470" t="s">
        <v>1916</v>
      </c>
      <c r="M14" s="493" t="s">
        <v>1911</v>
      </c>
      <c r="N14" s="475" t="s">
        <v>1912</v>
      </c>
      <c r="O14" s="456"/>
      <c r="P14" s="456"/>
      <c r="Q14" s="456"/>
      <c r="R14" s="456"/>
      <c r="S14" s="457"/>
      <c r="T14" s="455"/>
    </row>
    <row r="15" spans="1:20" ht="19.95" customHeight="1" x14ac:dyDescent="0.45">
      <c r="A15" s="91"/>
      <c r="B15" s="541" t="s">
        <v>696</v>
      </c>
      <c r="C15" s="126">
        <v>1</v>
      </c>
      <c r="D15" s="139">
        <f>DataSheet!$2:$2 S_GG1_PT1</f>
        <v>43432.621203703704</v>
      </c>
      <c r="E15" s="127">
        <f>DataSheet!$2:$2 S_GG1_PT1</f>
        <v>43432.621203703704</v>
      </c>
      <c r="F15" s="479">
        <f>S_GG1_PT1 C_EGA_O2</f>
        <v>16</v>
      </c>
      <c r="G15" s="291">
        <f>S_GG1_PT1 C_EGA_CO</f>
        <v>0</v>
      </c>
      <c r="H15" s="488">
        <f>S_GG1_PT1 C_EGA_NOx</f>
        <v>0</v>
      </c>
      <c r="I15" s="484">
        <f>S_GG1_PT1 C_E_CO</f>
        <v>0</v>
      </c>
      <c r="J15" s="471">
        <f>S_GG1_PT1 C_E_NOx</f>
        <v>0</v>
      </c>
      <c r="K15" s="311" t="e">
        <f>S_GG1_PT1 C_CO_015_O2</f>
        <v>#NAME?</v>
      </c>
      <c r="L15" s="313" t="e">
        <f>S_GG1_PT1 C_NOx_015_O2</f>
        <v>#NAME?</v>
      </c>
      <c r="M15" s="494" t="e">
        <f>S_GG1_PT1 C_CO_015_O2</f>
        <v>#NAME?</v>
      </c>
      <c r="N15" s="471" t="e">
        <f>S_GG1_PT1 C_NOx_015_O2</f>
        <v>#NAME?</v>
      </c>
      <c r="O15" s="458"/>
      <c r="P15" s="458"/>
      <c r="Q15" s="458"/>
      <c r="R15" s="458"/>
      <c r="S15" s="459"/>
      <c r="T15" s="460"/>
    </row>
    <row r="16" spans="1:20" ht="19.95" customHeight="1" x14ac:dyDescent="0.45">
      <c r="A16" s="91"/>
      <c r="B16" s="542"/>
      <c r="C16" s="144">
        <v>2</v>
      </c>
      <c r="D16" s="157">
        <f>DataSheet!$2:$2 S_GG1_PT2</f>
        <v>43432.621354166666</v>
      </c>
      <c r="E16" s="145">
        <f>DataSheet!$2:$2 S_GG1_PT2</f>
        <v>43432.621354166666</v>
      </c>
      <c r="F16" s="480">
        <f>S_GG1_PT2 C_EGA_O2</f>
        <v>16</v>
      </c>
      <c r="G16" s="293">
        <f>S_GG1_PT2 C_EGA_CO</f>
        <v>0</v>
      </c>
      <c r="H16" s="489">
        <f>S_GG1_PT2 C_EGA_NOx</f>
        <v>0</v>
      </c>
      <c r="I16" s="485">
        <f>S_GG1_PT2 C_E_CO</f>
        <v>0</v>
      </c>
      <c r="J16" s="472">
        <f>S_GG1_PT2 C_E_NOx</f>
        <v>0</v>
      </c>
      <c r="K16" s="314" t="e">
        <f>S_GG1_PT2 C_CO_015_O2</f>
        <v>#NAME?</v>
      </c>
      <c r="L16" s="316" t="e">
        <f>S_GG1_PT2 C_NOx_015_O2</f>
        <v>#NAME?</v>
      </c>
      <c r="M16" s="495" t="e">
        <f>S_GG1_PT2 C_CO_015_O2</f>
        <v>#NAME?</v>
      </c>
      <c r="N16" s="472" t="e">
        <f>S_GG1_PT2 C_NOx_015_O2</f>
        <v>#NAME?</v>
      </c>
      <c r="O16" s="461"/>
      <c r="P16" s="461"/>
      <c r="Q16" s="461"/>
      <c r="R16" s="461"/>
      <c r="S16" s="462"/>
      <c r="T16" s="463"/>
    </row>
    <row r="17" spans="1:20" ht="19.95" customHeight="1" x14ac:dyDescent="0.45">
      <c r="A17" s="91"/>
      <c r="B17" s="542"/>
      <c r="C17" s="144">
        <v>3</v>
      </c>
      <c r="D17" s="157">
        <f>DataSheet!$2:$2 S_GG1_PT3</f>
        <v>43432.621504629627</v>
      </c>
      <c r="E17" s="145">
        <f>DataSheet!$2:$2 S_GG1_PT3</f>
        <v>43432.621504629627</v>
      </c>
      <c r="F17" s="480">
        <f>S_GG1_PT3 C_EGA_O2</f>
        <v>16</v>
      </c>
      <c r="G17" s="293">
        <f>S_GG1_PT3 C_EGA_CO</f>
        <v>0</v>
      </c>
      <c r="H17" s="489">
        <f>S_GG1_PT3 C_EGA_NOx</f>
        <v>0</v>
      </c>
      <c r="I17" s="485">
        <f>S_GG1_PT3 C_E_CO</f>
        <v>0</v>
      </c>
      <c r="J17" s="472">
        <f>S_GG1_PT3 C_E_NOx</f>
        <v>0</v>
      </c>
      <c r="K17" s="314" t="e">
        <f>S_GG1_PT3 C_CO_015_O2</f>
        <v>#NAME?</v>
      </c>
      <c r="L17" s="316" t="e">
        <f>S_GG1_PT3 C_NOx_015_O2</f>
        <v>#NAME?</v>
      </c>
      <c r="M17" s="495" t="e">
        <f>S_GG1_PT3 C_CO_015_O2</f>
        <v>#NAME?</v>
      </c>
      <c r="N17" s="472" t="e">
        <f>S_GG1_PT3 C_NOx_015_O2</f>
        <v>#NAME?</v>
      </c>
      <c r="O17" s="461"/>
      <c r="P17" s="461"/>
      <c r="Q17" s="461"/>
      <c r="R17" s="461"/>
      <c r="S17" s="462"/>
      <c r="T17" s="463"/>
    </row>
    <row r="18" spans="1:20" ht="19.95" customHeight="1" thickBot="1" x14ac:dyDescent="0.5">
      <c r="A18" s="91"/>
      <c r="B18" s="544"/>
      <c r="C18" s="162">
        <v>4</v>
      </c>
      <c r="D18" s="175">
        <f>DataSheet!$2:$2 S_GG1_PT4</f>
        <v>43432.621666666666</v>
      </c>
      <c r="E18" s="163">
        <f>DataSheet!$2:$2 S_GG1_PT4</f>
        <v>43432.621666666666</v>
      </c>
      <c r="F18" s="481">
        <f>S_GG1_PT4 C_EGA_O2</f>
        <v>16</v>
      </c>
      <c r="G18" s="295">
        <f>S_GG1_PT4 C_EGA_CO</f>
        <v>0</v>
      </c>
      <c r="H18" s="490">
        <f>S_GG1_PT4 C_EGA_NOx</f>
        <v>0</v>
      </c>
      <c r="I18" s="486">
        <f>S_GG1_PT4 C_E_CO</f>
        <v>0</v>
      </c>
      <c r="J18" s="473">
        <f>S_GG1_PT4 C_E_NOx</f>
        <v>0</v>
      </c>
      <c r="K18" s="317" t="e">
        <f>S_GG1_PT4 C_CO_015_O2</f>
        <v>#NAME?</v>
      </c>
      <c r="L18" s="319" t="e">
        <f>S_GG1_PT4 C_NOx_015_O2</f>
        <v>#NAME?</v>
      </c>
      <c r="M18" s="496" t="e">
        <f>S_GG1_PT4 C_CO_015_O2</f>
        <v>#NAME?</v>
      </c>
      <c r="N18" s="473" t="e">
        <f>S_GG1_PT4 C_NOx_015_O2</f>
        <v>#NAME?</v>
      </c>
      <c r="O18" s="464"/>
      <c r="P18" s="464"/>
      <c r="Q18" s="464"/>
      <c r="R18" s="464"/>
      <c r="S18" s="465"/>
      <c r="T18" s="466"/>
    </row>
    <row r="19" spans="1:20" ht="19.95" customHeight="1" x14ac:dyDescent="0.45">
      <c r="A19" s="91"/>
      <c r="B19" s="541" t="s">
        <v>697</v>
      </c>
      <c r="C19" s="126">
        <v>1</v>
      </c>
      <c r="D19" s="139">
        <f>DataSheet!$2:$2 S_GG2_PT1</f>
        <v>43432.621886574074</v>
      </c>
      <c r="E19" s="127">
        <f>DataSheet!$2:$2 S_GG2_PT1</f>
        <v>43432.621886574074</v>
      </c>
      <c r="F19" s="479">
        <f>S_GG2_PT1 C_EGA_O2</f>
        <v>16</v>
      </c>
      <c r="G19" s="291">
        <f>S_GG2_PT1 C_EGA_CO</f>
        <v>0</v>
      </c>
      <c r="H19" s="488">
        <f>S_GG2_PT1 C_EGA_NOx</f>
        <v>0</v>
      </c>
      <c r="I19" s="484">
        <f>S_GG2_PT1 C_E_CO</f>
        <v>0</v>
      </c>
      <c r="J19" s="471">
        <f>S_GG2_PT1 C_E_NOx</f>
        <v>0</v>
      </c>
      <c r="K19" s="311" t="e">
        <f>S_GG2_PT1 C_CO_015_O2</f>
        <v>#NAME?</v>
      </c>
      <c r="L19" s="313" t="e">
        <f>S_GG2_PT1 C_NOx_015_O2</f>
        <v>#NAME?</v>
      </c>
      <c r="M19" s="494" t="e">
        <f>S_GG2_PT1 C_CO_015_O2</f>
        <v>#NAME?</v>
      </c>
      <c r="N19" s="471" t="e">
        <f>S_GG2_PT1 C_NOx_015_O2</f>
        <v>#NAME?</v>
      </c>
      <c r="O19" s="458"/>
      <c r="P19" s="458"/>
      <c r="Q19" s="458"/>
      <c r="R19" s="458"/>
      <c r="S19" s="459"/>
      <c r="T19" s="460"/>
    </row>
    <row r="20" spans="1:20" ht="19.95" customHeight="1" x14ac:dyDescent="0.45">
      <c r="A20" s="91"/>
      <c r="B20" s="542"/>
      <c r="C20" s="144">
        <v>2</v>
      </c>
      <c r="D20" s="157">
        <f>DataSheet!$2:$2 S_GG2_PT2</f>
        <v>43432.622037037036</v>
      </c>
      <c r="E20" s="145">
        <f>DataSheet!$2:$2 S_GG2_PT2</f>
        <v>43432.622037037036</v>
      </c>
      <c r="F20" s="480">
        <f>S_GG2_PT2 C_EGA_O2</f>
        <v>16</v>
      </c>
      <c r="G20" s="293">
        <f>S_GG2_PT2 C_EGA_CO</f>
        <v>0</v>
      </c>
      <c r="H20" s="489">
        <f>S_GG2_PT2 C_EGA_NOx</f>
        <v>0</v>
      </c>
      <c r="I20" s="485">
        <f>S_GG2_PT2 C_E_CO</f>
        <v>0</v>
      </c>
      <c r="J20" s="472">
        <f>S_GG2_PT2 C_E_NOx</f>
        <v>0</v>
      </c>
      <c r="K20" s="314" t="e">
        <f>S_GG2_PT2 C_CO_015_O2</f>
        <v>#NAME?</v>
      </c>
      <c r="L20" s="316" t="e">
        <f>S_GG2_PT2 C_NOx_015_O2</f>
        <v>#NAME?</v>
      </c>
      <c r="M20" s="495" t="e">
        <f>S_GG2_PT2 C_CO_015_O2</f>
        <v>#NAME?</v>
      </c>
      <c r="N20" s="472" t="e">
        <f>S_GG2_PT2 C_NOx_015_O2</f>
        <v>#NAME?</v>
      </c>
      <c r="O20" s="461"/>
      <c r="P20" s="461"/>
      <c r="Q20" s="461"/>
      <c r="R20" s="461"/>
      <c r="S20" s="462"/>
      <c r="T20" s="463"/>
    </row>
    <row r="21" spans="1:20" ht="19.95" customHeight="1" thickBot="1" x14ac:dyDescent="0.5">
      <c r="A21" s="91"/>
      <c r="B21" s="544"/>
      <c r="C21" s="162">
        <v>3</v>
      </c>
      <c r="D21" s="175">
        <f>DataSheet!$2:$2 S_GG2_PT3</f>
        <v>43432.622199074074</v>
      </c>
      <c r="E21" s="163">
        <f>DataSheet!$2:$2 S_GG2_PT3</f>
        <v>43432.622199074074</v>
      </c>
      <c r="F21" s="481">
        <f>S_GG2_PT3 C_EGA_O2</f>
        <v>16</v>
      </c>
      <c r="G21" s="295">
        <f>S_GG2_PT3 C_EGA_CO</f>
        <v>0</v>
      </c>
      <c r="H21" s="490">
        <f>S_GG2_PT3 C_EGA_NOx</f>
        <v>0</v>
      </c>
      <c r="I21" s="486">
        <f>S_GG2_PT3 C_E_CO</f>
        <v>0</v>
      </c>
      <c r="J21" s="473">
        <f>S_GG2_PT3 C_E_NOx</f>
        <v>0</v>
      </c>
      <c r="K21" s="317" t="e">
        <f>S_GG2_PT3 C_CO_015_O2</f>
        <v>#NAME?</v>
      </c>
      <c r="L21" s="319" t="e">
        <f>S_GG2_PT3 C_NOx_015_O2</f>
        <v>#NAME?</v>
      </c>
      <c r="M21" s="496" t="e">
        <f>S_GG2_PT3 C_CO_015_O2</f>
        <v>#NAME?</v>
      </c>
      <c r="N21" s="473" t="e">
        <f>S_GG2_PT3 C_NOx_015_O2</f>
        <v>#NAME?</v>
      </c>
      <c r="O21" s="464"/>
      <c r="P21" s="464"/>
      <c r="Q21" s="464"/>
      <c r="R21" s="464"/>
      <c r="S21" s="465"/>
      <c r="T21" s="466"/>
    </row>
    <row r="22" spans="1:20" ht="19.95" customHeight="1" x14ac:dyDescent="0.45">
      <c r="A22" s="91"/>
      <c r="B22" s="541" t="s">
        <v>698</v>
      </c>
      <c r="C22" s="126">
        <v>1</v>
      </c>
      <c r="D22" s="139">
        <f>DataSheet!$2:$2 S_GG3_PT1</f>
        <v>43432.622361111113</v>
      </c>
      <c r="E22" s="127">
        <f>DataSheet!$2:$2 S_GG3_PT1</f>
        <v>43432.622361111113</v>
      </c>
      <c r="F22" s="479">
        <f>S_GG3_PT1 C_EGA_O2</f>
        <v>16</v>
      </c>
      <c r="G22" s="291">
        <f>S_GG3_PT1 C_EGA_CO</f>
        <v>0</v>
      </c>
      <c r="H22" s="488">
        <f>S_GG3_PT1 C_EGA_NOx</f>
        <v>0</v>
      </c>
      <c r="I22" s="484">
        <f>S_GG3_PT1 C_E_CO</f>
        <v>0</v>
      </c>
      <c r="J22" s="471">
        <f>S_GG3_PT1 C_E_NOx</f>
        <v>0</v>
      </c>
      <c r="K22" s="311" t="e">
        <f>S_GG3_PT1 C_CO_015_O2</f>
        <v>#NAME?</v>
      </c>
      <c r="L22" s="313" t="e">
        <f>S_GG3_PT1 C_NOx_015_O2</f>
        <v>#NAME?</v>
      </c>
      <c r="M22" s="494" t="e">
        <f>S_GG3_PT1 C_CO_015_O2</f>
        <v>#NAME?</v>
      </c>
      <c r="N22" s="471" t="e">
        <f>S_GG3_PT1 C_NOx_015_O2</f>
        <v>#NAME?</v>
      </c>
      <c r="O22" s="458"/>
      <c r="P22" s="458"/>
      <c r="Q22" s="458"/>
      <c r="R22" s="458"/>
      <c r="S22" s="459"/>
      <c r="T22" s="460"/>
    </row>
    <row r="23" spans="1:20" ht="19.95" customHeight="1" x14ac:dyDescent="0.45">
      <c r="A23" s="91"/>
      <c r="B23" s="542"/>
      <c r="C23" s="144">
        <v>2</v>
      </c>
      <c r="D23" s="157">
        <f>DataSheet!$2:$2 S_GG3_PT2</f>
        <v>43432.622534722221</v>
      </c>
      <c r="E23" s="145">
        <f>DataSheet!$2:$2 S_GG3_PT2</f>
        <v>43432.622534722221</v>
      </c>
      <c r="F23" s="480">
        <f>S_GG3_PT2 C_EGA_O2</f>
        <v>16</v>
      </c>
      <c r="G23" s="293">
        <f>S_GG3_PT2 C_EGA_CO</f>
        <v>0</v>
      </c>
      <c r="H23" s="489">
        <f>S_GG3_PT2 C_EGA_NOx</f>
        <v>0</v>
      </c>
      <c r="I23" s="485">
        <f>S_GG3_PT2 C_E_CO</f>
        <v>0</v>
      </c>
      <c r="J23" s="472">
        <f>S_GG3_PT2 C_E_NOx</f>
        <v>0</v>
      </c>
      <c r="K23" s="314" t="e">
        <f>S_GG3_PT2 C_CO_015_O2</f>
        <v>#NAME?</v>
      </c>
      <c r="L23" s="316" t="e">
        <f>S_GG3_PT2 C_NOx_015_O2</f>
        <v>#NAME?</v>
      </c>
      <c r="M23" s="495" t="e">
        <f>S_GG3_PT2 C_CO_015_O2</f>
        <v>#NAME?</v>
      </c>
      <c r="N23" s="472" t="e">
        <f>S_GG3_PT2 C_NOx_015_O2</f>
        <v>#NAME?</v>
      </c>
      <c r="O23" s="461"/>
      <c r="P23" s="461"/>
      <c r="Q23" s="461"/>
      <c r="R23" s="461"/>
      <c r="S23" s="462"/>
      <c r="T23" s="463"/>
    </row>
    <row r="24" spans="1:20" ht="19.95" customHeight="1" x14ac:dyDescent="0.45">
      <c r="A24" s="91"/>
      <c r="B24" s="542"/>
      <c r="C24" s="144">
        <v>3</v>
      </c>
      <c r="D24" s="157">
        <f>DataSheet!$2:$2 S_GG3_PT3</f>
        <v>43432.622685185182</v>
      </c>
      <c r="E24" s="145">
        <f>DataSheet!$2:$2 S_GG3_PT3</f>
        <v>43432.622685185182</v>
      </c>
      <c r="F24" s="480">
        <f>S_GG3_PT3 C_EGA_O2</f>
        <v>16</v>
      </c>
      <c r="G24" s="293">
        <f>S_GG3_PT3 C_EGA_CO</f>
        <v>0</v>
      </c>
      <c r="H24" s="489">
        <f>S_GG3_PT3 C_EGA_NOx</f>
        <v>0</v>
      </c>
      <c r="I24" s="485">
        <f>S_GG3_PT3 C_E_CO</f>
        <v>0</v>
      </c>
      <c r="J24" s="472">
        <f>S_GG3_PT3 C_E_NOx</f>
        <v>0</v>
      </c>
      <c r="K24" s="314" t="e">
        <f>S_GG3_PT3 C_CO_015_O2</f>
        <v>#NAME?</v>
      </c>
      <c r="L24" s="316" t="e">
        <f>S_GG3_PT3 C_NOx_015_O2</f>
        <v>#NAME?</v>
      </c>
      <c r="M24" s="495" t="e">
        <f>S_GG3_PT3 C_CO_015_O2</f>
        <v>#NAME?</v>
      </c>
      <c r="N24" s="472" t="e">
        <f>S_GG3_PT3 C_NOx_015_O2</f>
        <v>#NAME?</v>
      </c>
      <c r="O24" s="461"/>
      <c r="P24" s="461"/>
      <c r="Q24" s="461"/>
      <c r="R24" s="461"/>
      <c r="S24" s="462"/>
      <c r="T24" s="463"/>
    </row>
    <row r="25" spans="1:20" ht="19.95" customHeight="1" thickBot="1" x14ac:dyDescent="0.5">
      <c r="A25" s="91"/>
      <c r="B25" s="544"/>
      <c r="C25" s="162">
        <v>4</v>
      </c>
      <c r="D25" s="175">
        <f>DataSheet!$2:$2 S_GG3_PT4</f>
        <v>43432.622835648152</v>
      </c>
      <c r="E25" s="163">
        <f>DataSheet!$2:$2 S_GG3_PT4</f>
        <v>43432.622835648152</v>
      </c>
      <c r="F25" s="481">
        <f>S_GG3_PT4 C_EGA_O2</f>
        <v>16</v>
      </c>
      <c r="G25" s="295">
        <f>S_GG3_PT4 C_EGA_CO</f>
        <v>0</v>
      </c>
      <c r="H25" s="490">
        <f>S_GG3_PT4 C_EGA_NOx</f>
        <v>0</v>
      </c>
      <c r="I25" s="486">
        <f>S_GG3_PT4 C_E_CO</f>
        <v>0</v>
      </c>
      <c r="J25" s="473">
        <f>S_GG3_PT4 C_E_NOx</f>
        <v>0</v>
      </c>
      <c r="K25" s="317" t="e">
        <f>S_GG3_PT4 C_CO_015_O2</f>
        <v>#NAME?</v>
      </c>
      <c r="L25" s="319" t="e">
        <f>S_GG3_PT4 C_NOx_015_O2</f>
        <v>#NAME?</v>
      </c>
      <c r="M25" s="496" t="e">
        <f>S_GG3_PT4 C_CO_015_O2</f>
        <v>#NAME?</v>
      </c>
      <c r="N25" s="473" t="e">
        <f>S_GG3_PT4 C_NOx_015_O2</f>
        <v>#NAME?</v>
      </c>
      <c r="O25" s="464"/>
      <c r="P25" s="464"/>
      <c r="Q25" s="464"/>
      <c r="R25" s="464"/>
      <c r="S25" s="465"/>
      <c r="T25" s="466"/>
    </row>
    <row r="26" spans="1:20" ht="19.95" customHeight="1" x14ac:dyDescent="0.45">
      <c r="A26" s="91"/>
      <c r="B26" s="541" t="s">
        <v>699</v>
      </c>
      <c r="C26" s="126">
        <v>1</v>
      </c>
      <c r="D26" s="139">
        <f>DataSheet!$2:$2 S_GG4_PT1</f>
        <v>43432.62300925926</v>
      </c>
      <c r="E26" s="127">
        <f>DataSheet!$2:$2 S_GG4_PT1</f>
        <v>43432.62300925926</v>
      </c>
      <c r="F26" s="479">
        <f>S_GG4_PT1 C_EGA_O2</f>
        <v>16</v>
      </c>
      <c r="G26" s="291">
        <f>S_GG4_PT1 C_EGA_CO</f>
        <v>0</v>
      </c>
      <c r="H26" s="488">
        <f>S_GG4_PT1 C_EGA_NOx</f>
        <v>0</v>
      </c>
      <c r="I26" s="484">
        <f>S_GG4_PT1 C_E_CO</f>
        <v>0</v>
      </c>
      <c r="J26" s="471">
        <f>S_GG4_PT1 C_E_NOx</f>
        <v>0</v>
      </c>
      <c r="K26" s="311" t="e">
        <f>S_GG4_PT1 C_CO_015_O2</f>
        <v>#NAME?</v>
      </c>
      <c r="L26" s="313" t="e">
        <f>S_GG4_PT1 C_NOx_015_O2</f>
        <v>#NAME?</v>
      </c>
      <c r="M26" s="494" t="e">
        <f>S_GG4_PT1 C_CO_015_O2</f>
        <v>#NAME?</v>
      </c>
      <c r="N26" s="471" t="e">
        <f>S_GG4_PT1 C_NOx_015_O2</f>
        <v>#NAME?</v>
      </c>
      <c r="O26" s="458"/>
      <c r="P26" s="458"/>
      <c r="Q26" s="458"/>
      <c r="R26" s="458"/>
      <c r="S26" s="459"/>
      <c r="T26" s="460"/>
    </row>
    <row r="27" spans="1:20" ht="19.95" customHeight="1" x14ac:dyDescent="0.45">
      <c r="A27" s="91"/>
      <c r="B27" s="542"/>
      <c r="C27" s="144">
        <v>2</v>
      </c>
      <c r="D27" s="157">
        <f>DataSheet!$2:$2 S_GG4_PT2</f>
        <v>43432.623182870368</v>
      </c>
      <c r="E27" s="145">
        <f>DataSheet!$2:$2 S_GG4_PT2</f>
        <v>43432.623182870368</v>
      </c>
      <c r="F27" s="480">
        <f>S_GG4_PT2 C_EGA_O2</f>
        <v>16</v>
      </c>
      <c r="G27" s="293">
        <f>S_GG4_PT2 C_EGA_CO</f>
        <v>0</v>
      </c>
      <c r="H27" s="489">
        <f>S_GG4_PT2 C_EGA_NOx</f>
        <v>0</v>
      </c>
      <c r="I27" s="485">
        <f>S_GG4_PT2 C_E_CO</f>
        <v>0</v>
      </c>
      <c r="J27" s="472">
        <f>S_GG4_PT2 C_E_NOx</f>
        <v>0</v>
      </c>
      <c r="K27" s="314" t="e">
        <f>S_GG4_PT2 C_CO_015_O2</f>
        <v>#NAME?</v>
      </c>
      <c r="L27" s="316" t="e">
        <f>S_GG4_PT2 C_NOx_015_O2</f>
        <v>#NAME?</v>
      </c>
      <c r="M27" s="495" t="e">
        <f>S_GG4_PT2 C_CO_015_O2</f>
        <v>#NAME?</v>
      </c>
      <c r="N27" s="472" t="e">
        <f>S_GG4_PT2 C_NOx_015_O2</f>
        <v>#NAME?</v>
      </c>
      <c r="O27" s="461"/>
      <c r="P27" s="461"/>
      <c r="Q27" s="461"/>
      <c r="R27" s="461"/>
      <c r="S27" s="462"/>
      <c r="T27" s="463"/>
    </row>
    <row r="28" spans="1:20" s="181" customFormat="1" ht="19.95" customHeight="1" x14ac:dyDescent="0.45">
      <c r="A28" s="180"/>
      <c r="B28" s="542"/>
      <c r="C28" s="144">
        <v>3</v>
      </c>
      <c r="D28" s="157">
        <f>DataSheet!$2:$2 S_GG4_PT3</f>
        <v>43432.62332175926</v>
      </c>
      <c r="E28" s="145">
        <f>DataSheet!$2:$2 S_GG4_PT3</f>
        <v>43432.62332175926</v>
      </c>
      <c r="F28" s="480">
        <f>S_GG4_PT3 C_EGA_O2</f>
        <v>16</v>
      </c>
      <c r="G28" s="293">
        <f>S_GG4_PT3 C_EGA_CO</f>
        <v>0</v>
      </c>
      <c r="H28" s="489">
        <f>S_GG4_PT3 C_EGA_NOx</f>
        <v>0</v>
      </c>
      <c r="I28" s="485">
        <f>S_GG4_PT3 C_E_CO</f>
        <v>0</v>
      </c>
      <c r="J28" s="472">
        <f>S_GG4_PT3 C_E_NOx</f>
        <v>0</v>
      </c>
      <c r="K28" s="314" t="e">
        <f>S_GG4_PT3 C_CO_015_O2</f>
        <v>#NAME?</v>
      </c>
      <c r="L28" s="316" t="e">
        <f>S_GG4_PT3 C_NOx_015_O2</f>
        <v>#NAME?</v>
      </c>
      <c r="M28" s="495" t="e">
        <f>S_GG4_PT3 C_CO_015_O2</f>
        <v>#NAME?</v>
      </c>
      <c r="N28" s="472" t="e">
        <f>S_GG4_PT3 C_NOx_015_O2</f>
        <v>#NAME?</v>
      </c>
      <c r="O28" s="461"/>
      <c r="P28" s="461"/>
      <c r="Q28" s="461"/>
      <c r="R28" s="461"/>
      <c r="S28" s="462"/>
      <c r="T28" s="463"/>
    </row>
    <row r="29" spans="1:20" ht="19.95" customHeight="1" thickBot="1" x14ac:dyDescent="0.5">
      <c r="A29" s="91"/>
      <c r="B29" s="544"/>
      <c r="C29" s="162">
        <v>4</v>
      </c>
      <c r="D29" s="175">
        <f>DataSheet!$2:$2 S_GG4_PT4</f>
        <v>43432.623460648145</v>
      </c>
      <c r="E29" s="163">
        <f>DataSheet!$2:$2 S_GG4_PT4</f>
        <v>43432.623460648145</v>
      </c>
      <c r="F29" s="481">
        <f>S_GG4_PT4 C_EGA_O2</f>
        <v>16</v>
      </c>
      <c r="G29" s="295">
        <f>S_GG4_PT4 C_EGA_CO</f>
        <v>0</v>
      </c>
      <c r="H29" s="490">
        <f>S_GG4_PT4 C_EGA_NOx</f>
        <v>0</v>
      </c>
      <c r="I29" s="486">
        <f>S_GG4_PT4 C_E_CO</f>
        <v>0</v>
      </c>
      <c r="J29" s="473">
        <f>S_GG4_PT4 C_E_NOx</f>
        <v>0</v>
      </c>
      <c r="K29" s="317" t="e">
        <f>S_GG4_PT4 C_CO_015_O2</f>
        <v>#NAME?</v>
      </c>
      <c r="L29" s="319" t="e">
        <f>S_GG4_PT4 C_NOx_015_O2</f>
        <v>#NAME?</v>
      </c>
      <c r="M29" s="496" t="e">
        <f>S_GG4_PT4 C_CO_015_O2</f>
        <v>#NAME?</v>
      </c>
      <c r="N29" s="473" t="e">
        <f>S_GG4_PT4 C_NOx_015_O2</f>
        <v>#NAME?</v>
      </c>
      <c r="O29" s="464"/>
      <c r="P29" s="464"/>
      <c r="Q29" s="464"/>
      <c r="R29" s="464"/>
      <c r="S29" s="465"/>
      <c r="T29" s="466"/>
    </row>
    <row r="30" spans="1:20" ht="19.95" customHeight="1" x14ac:dyDescent="0.45">
      <c r="A30" s="91"/>
      <c r="B30" s="541" t="s">
        <v>700</v>
      </c>
      <c r="C30" s="126">
        <v>1</v>
      </c>
      <c r="D30" s="139">
        <f>DataSheet!$2:$2 S_GG5_PT1</f>
        <v>43432.623645833337</v>
      </c>
      <c r="E30" s="127">
        <f>DataSheet!$2:$2 S_GG5_PT1</f>
        <v>43432.623645833337</v>
      </c>
      <c r="F30" s="479">
        <f>S_GG5_PT1 C_EGA_O2</f>
        <v>16</v>
      </c>
      <c r="G30" s="291">
        <f>S_GG5_PT1 C_EGA_CO</f>
        <v>0</v>
      </c>
      <c r="H30" s="488">
        <f>S_GG5_PT1 C_EGA_NOx</f>
        <v>0</v>
      </c>
      <c r="I30" s="484">
        <f>S_GG5_PT1 C_E_CO</f>
        <v>0</v>
      </c>
      <c r="J30" s="471">
        <f>S_GG5_PT1 C_E_NOx</f>
        <v>0</v>
      </c>
      <c r="K30" s="311" t="e">
        <f>S_GG5_PT1 C_CO_015_O2</f>
        <v>#NAME?</v>
      </c>
      <c r="L30" s="313" t="e">
        <f>S_GG5_PT1 C_NOx_015_O2</f>
        <v>#NAME?</v>
      </c>
      <c r="M30" s="494" t="e">
        <f>S_GG5_PT1 C_CO_015_O2</f>
        <v>#NAME?</v>
      </c>
      <c r="N30" s="471" t="e">
        <f>S_GG5_PT1 C_NOx_015_O2</f>
        <v>#NAME?</v>
      </c>
      <c r="O30" s="458"/>
      <c r="P30" s="458"/>
      <c r="Q30" s="458"/>
      <c r="R30" s="458"/>
      <c r="S30" s="459"/>
      <c r="T30" s="460"/>
    </row>
    <row r="31" spans="1:20" ht="19.95" customHeight="1" x14ac:dyDescent="0.45">
      <c r="A31" s="91"/>
      <c r="B31" s="542"/>
      <c r="C31" s="144">
        <v>2</v>
      </c>
      <c r="D31" s="157">
        <f>DataSheet!$2:$2 S_GG5_PT2</f>
        <v>43432.623807870368</v>
      </c>
      <c r="E31" s="145">
        <f>DataSheet!$2:$2 S_GG5_PT2</f>
        <v>43432.623807870368</v>
      </c>
      <c r="F31" s="480">
        <f>S_GG5_PT2 C_EGA_O2</f>
        <v>16</v>
      </c>
      <c r="G31" s="293">
        <f>S_GG5_PT2 C_EGA_CO</f>
        <v>0</v>
      </c>
      <c r="H31" s="489">
        <f>S_GG5_PT2 C_EGA_NOx</f>
        <v>0</v>
      </c>
      <c r="I31" s="485">
        <f>S_GG5_PT2 C_E_CO</f>
        <v>0</v>
      </c>
      <c r="J31" s="472">
        <f>S_GG5_PT2 C_E_NOx</f>
        <v>0</v>
      </c>
      <c r="K31" s="314" t="e">
        <f>S_GG5_PT2 C_CO_015_O2</f>
        <v>#NAME?</v>
      </c>
      <c r="L31" s="316" t="e">
        <f>S_GG5_PT2 C_NOx_015_O2</f>
        <v>#NAME?</v>
      </c>
      <c r="M31" s="495" t="e">
        <f>S_GG5_PT2 C_CO_015_O2</f>
        <v>#NAME?</v>
      </c>
      <c r="N31" s="472" t="e">
        <f>S_GG5_PT2 C_NOx_015_O2</f>
        <v>#NAME?</v>
      </c>
      <c r="O31" s="461"/>
      <c r="P31" s="461"/>
      <c r="Q31" s="461"/>
      <c r="R31" s="461"/>
      <c r="S31" s="462"/>
      <c r="T31" s="463"/>
    </row>
    <row r="32" spans="1:20" ht="19.95" customHeight="1" x14ac:dyDescent="0.45">
      <c r="A32" s="91"/>
      <c r="B32" s="542"/>
      <c r="C32" s="144">
        <v>3</v>
      </c>
      <c r="D32" s="157">
        <f>DataSheet!$2:$2 S_GG5_PT3</f>
        <v>43432.623935185184</v>
      </c>
      <c r="E32" s="145">
        <f>DataSheet!$2:$2 S_GG5_PT3</f>
        <v>43432.623935185184</v>
      </c>
      <c r="F32" s="480">
        <f>S_GG5_PT3 C_EGA_O2</f>
        <v>16</v>
      </c>
      <c r="G32" s="293">
        <f>S_GG5_PT3 C_EGA_CO</f>
        <v>0</v>
      </c>
      <c r="H32" s="489">
        <f>S_GG5_PT3 C_EGA_NOx</f>
        <v>0</v>
      </c>
      <c r="I32" s="485">
        <f>S_GG5_PT3 C_E_CO</f>
        <v>0</v>
      </c>
      <c r="J32" s="472">
        <f>S_GG5_PT3 C_E_NOx</f>
        <v>0</v>
      </c>
      <c r="K32" s="314" t="e">
        <f>S_GG5_PT3 C_CO_015_O2</f>
        <v>#NAME?</v>
      </c>
      <c r="L32" s="316" t="e">
        <f>S_GG5_PT3 C_NOx_015_O2</f>
        <v>#NAME?</v>
      </c>
      <c r="M32" s="495" t="e">
        <f>S_GG5_PT3 C_CO_015_O2</f>
        <v>#NAME?</v>
      </c>
      <c r="N32" s="472" t="e">
        <f>S_GG5_PT3 C_NOx_015_O2</f>
        <v>#NAME?</v>
      </c>
      <c r="O32" s="461"/>
      <c r="P32" s="461"/>
      <c r="Q32" s="461"/>
      <c r="R32" s="461"/>
      <c r="S32" s="462"/>
      <c r="T32" s="463"/>
    </row>
    <row r="33" spans="1:21" ht="19.95" customHeight="1" x14ac:dyDescent="0.45">
      <c r="A33" s="91"/>
      <c r="B33" s="542"/>
      <c r="C33" s="144">
        <v>4</v>
      </c>
      <c r="D33" s="157">
        <f>DataSheet!$2:$2 S_GG5_PT4</f>
        <v>43432.624085648145</v>
      </c>
      <c r="E33" s="145">
        <f>DataSheet!$2:$2 S_GG5_PT4</f>
        <v>43432.624085648145</v>
      </c>
      <c r="F33" s="480">
        <f>S_GG5_PT4 C_EGA_O2</f>
        <v>16</v>
      </c>
      <c r="G33" s="293">
        <f>S_GG5_PT4 C_EGA_CO</f>
        <v>0</v>
      </c>
      <c r="H33" s="489">
        <f>S_GG5_PT4 C_EGA_NOx</f>
        <v>0</v>
      </c>
      <c r="I33" s="485">
        <f>S_GG5_PT4 C_E_CO</f>
        <v>0</v>
      </c>
      <c r="J33" s="472">
        <f>S_GG5_PT4 C_E_NOx</f>
        <v>0</v>
      </c>
      <c r="K33" s="314" t="e">
        <f>S_GG5_PT4 C_CO_015_O2</f>
        <v>#NAME?</v>
      </c>
      <c r="L33" s="316" t="e">
        <f>S_GG5_PT4 C_NOx_015_O2</f>
        <v>#NAME?</v>
      </c>
      <c r="M33" s="495" t="e">
        <f>S_GG5_PT4 C_CO_015_O2</f>
        <v>#NAME?</v>
      </c>
      <c r="N33" s="472" t="e">
        <f>S_GG5_PT4 C_NOx_015_O2</f>
        <v>#NAME?</v>
      </c>
      <c r="O33" s="461"/>
      <c r="P33" s="461"/>
      <c r="Q33" s="461"/>
      <c r="R33" s="461"/>
      <c r="S33" s="462"/>
      <c r="T33" s="463"/>
    </row>
    <row r="34" spans="1:21" ht="19.95" customHeight="1" thickBot="1" x14ac:dyDescent="0.5">
      <c r="A34" s="91"/>
      <c r="B34" s="543"/>
      <c r="C34" s="182">
        <v>5</v>
      </c>
      <c r="D34" s="195">
        <f>DataSheet!$2:$2 S_GG5_PT5</f>
        <v>43432.624224537038</v>
      </c>
      <c r="E34" s="183">
        <f>DataSheet!$2:$2 S_GG5_PT5</f>
        <v>43432.624224537038</v>
      </c>
      <c r="F34" s="482">
        <f>S_GG5_PT5 C_EGA_O2</f>
        <v>16</v>
      </c>
      <c r="G34" s="297">
        <f>S_GG5_PT5 C_EGA_CO</f>
        <v>0</v>
      </c>
      <c r="H34" s="491">
        <f>S_GG5_PT5 C_EGA_NOx</f>
        <v>0</v>
      </c>
      <c r="I34" s="487">
        <f>S_GG5_PT5 C_E_CO</f>
        <v>0</v>
      </c>
      <c r="J34" s="474">
        <f>S_GG5_PT5 C_E_NOx</f>
        <v>0</v>
      </c>
      <c r="K34" s="320" t="e">
        <f>S_GG5_PT5 C_CO_015_O2</f>
        <v>#NAME?</v>
      </c>
      <c r="L34" s="322" t="e">
        <f>S_GG5_PT5 C_NOx_015_O2</f>
        <v>#NAME?</v>
      </c>
      <c r="M34" s="497" t="e">
        <f>S_GG5_PT5 C_CO_015_O2</f>
        <v>#NAME?</v>
      </c>
      <c r="N34" s="474" t="e">
        <f>S_GG5_PT5 C_NOx_015_O2</f>
        <v>#NAME?</v>
      </c>
      <c r="O34" s="467"/>
      <c r="P34" s="467"/>
      <c r="Q34" s="467"/>
      <c r="R34" s="467"/>
      <c r="S34" s="468"/>
      <c r="T34" s="469"/>
    </row>
    <row r="35" spans="1:21" ht="19.8" thickTop="1" x14ac:dyDescent="0.45">
      <c r="A35" s="91"/>
    </row>
    <row r="36" spans="1:21" ht="19.2" x14ac:dyDescent="0.45">
      <c r="A36" s="91"/>
    </row>
    <row r="37" spans="1:21" ht="27" x14ac:dyDescent="0.6">
      <c r="A37" s="91"/>
      <c r="B37" s="91"/>
      <c r="C37" s="89" t="s">
        <v>1837</v>
      </c>
      <c r="D37" s="91"/>
      <c r="E37" s="91"/>
      <c r="F37" s="91"/>
      <c r="G37" s="91"/>
      <c r="H37" s="91"/>
      <c r="I37" s="91"/>
      <c r="J37" s="91"/>
      <c r="K37" s="91"/>
      <c r="L37" s="91"/>
      <c r="M37" s="91"/>
      <c r="N37" s="91"/>
      <c r="O37" s="91"/>
      <c r="P37" s="91"/>
      <c r="Q37" s="91"/>
      <c r="R37" s="91"/>
      <c r="S37" s="91"/>
      <c r="T37" s="91"/>
    </row>
    <row r="38" spans="1:21" ht="18" customHeight="1" thickBot="1" x14ac:dyDescent="0.45">
      <c r="C38" s="200"/>
    </row>
    <row r="39" spans="1:21" ht="81.599999999999994" customHeight="1" thickTop="1" thickBot="1" x14ac:dyDescent="0.5">
      <c r="B39" s="346"/>
      <c r="C39" s="347"/>
      <c r="D39" s="347"/>
      <c r="E39" s="347"/>
      <c r="F39" s="498" t="s">
        <v>1910</v>
      </c>
      <c r="G39" s="335" t="s">
        <v>1917</v>
      </c>
      <c r="H39" s="476" t="s">
        <v>1918</v>
      </c>
      <c r="I39" s="517" t="s">
        <v>1913</v>
      </c>
      <c r="J39" s="477" t="s">
        <v>1914</v>
      </c>
      <c r="K39" s="337" t="s">
        <v>1915</v>
      </c>
      <c r="L39" s="470" t="s">
        <v>1916</v>
      </c>
      <c r="M39" s="493" t="s">
        <v>1911</v>
      </c>
      <c r="N39" s="475" t="s">
        <v>1912</v>
      </c>
      <c r="O39" s="454"/>
      <c r="P39" s="456"/>
      <c r="Q39" s="456"/>
      <c r="R39" s="456"/>
      <c r="S39" s="456"/>
      <c r="T39" s="457"/>
      <c r="U39" s="455"/>
    </row>
    <row r="40" spans="1:21" ht="19.95" customHeight="1" thickBot="1" x14ac:dyDescent="0.5">
      <c r="B40" s="545" t="s">
        <v>696</v>
      </c>
      <c r="C40" s="546"/>
      <c r="D40" s="546"/>
      <c r="E40" s="547"/>
      <c r="F40" s="499">
        <f>AVERAGE(F15:F18)</f>
        <v>16</v>
      </c>
      <c r="G40" s="503">
        <f t="shared" ref="G40:N40" si="0">AVERAGE(G15:G18)</f>
        <v>0</v>
      </c>
      <c r="H40" s="513">
        <f t="shared" si="0"/>
        <v>0</v>
      </c>
      <c r="I40" s="518">
        <f t="shared" si="0"/>
        <v>0</v>
      </c>
      <c r="J40" s="507">
        <f t="shared" si="0"/>
        <v>0</v>
      </c>
      <c r="K40" s="509" t="e">
        <f t="shared" si="0"/>
        <v>#NAME?</v>
      </c>
      <c r="L40" s="515" t="e">
        <f t="shared" si="0"/>
        <v>#NAME?</v>
      </c>
      <c r="M40" s="520" t="e">
        <f t="shared" si="0"/>
        <v>#NAME?</v>
      </c>
      <c r="N40" s="510" t="e">
        <f t="shared" si="0"/>
        <v>#NAME?</v>
      </c>
      <c r="O40" s="503"/>
      <c r="P40" s="501"/>
      <c r="Q40" s="504"/>
      <c r="R40" s="212"/>
      <c r="S40" s="212"/>
      <c r="T40" s="213"/>
    </row>
    <row r="41" spans="1:21" ht="19.95" customHeight="1" thickBot="1" x14ac:dyDescent="0.5">
      <c r="B41" s="545" t="s">
        <v>697</v>
      </c>
      <c r="C41" s="546"/>
      <c r="D41" s="546"/>
      <c r="E41" s="547"/>
      <c r="F41" s="499">
        <f>AVERAGE(F19:F21)</f>
        <v>16</v>
      </c>
      <c r="G41" s="503">
        <f t="shared" ref="G41:N41" si="1">AVERAGE(G19:G21)</f>
        <v>0</v>
      </c>
      <c r="H41" s="513">
        <f t="shared" si="1"/>
        <v>0</v>
      </c>
      <c r="I41" s="518">
        <f t="shared" si="1"/>
        <v>0</v>
      </c>
      <c r="J41" s="507">
        <f t="shared" si="1"/>
        <v>0</v>
      </c>
      <c r="K41" s="509" t="e">
        <f t="shared" si="1"/>
        <v>#NAME?</v>
      </c>
      <c r="L41" s="515" t="e">
        <f t="shared" si="1"/>
        <v>#NAME?</v>
      </c>
      <c r="M41" s="520" t="e">
        <f t="shared" si="1"/>
        <v>#NAME?</v>
      </c>
      <c r="N41" s="510" t="e">
        <f t="shared" si="1"/>
        <v>#NAME?</v>
      </c>
      <c r="O41" s="503"/>
      <c r="P41" s="501"/>
      <c r="Q41" s="504"/>
      <c r="R41" s="212"/>
      <c r="S41" s="212"/>
      <c r="T41" s="213"/>
    </row>
    <row r="42" spans="1:21" ht="19.95" customHeight="1" thickBot="1" x14ac:dyDescent="0.5">
      <c r="B42" s="545" t="s">
        <v>698</v>
      </c>
      <c r="C42" s="546"/>
      <c r="D42" s="546"/>
      <c r="E42" s="547"/>
      <c r="F42" s="499">
        <f>AVERAGE(F22:F25)</f>
        <v>16</v>
      </c>
      <c r="G42" s="503">
        <f t="shared" ref="G42:N42" si="2">AVERAGE(G22:G25)</f>
        <v>0</v>
      </c>
      <c r="H42" s="513">
        <f t="shared" si="2"/>
        <v>0</v>
      </c>
      <c r="I42" s="518">
        <f t="shared" si="2"/>
        <v>0</v>
      </c>
      <c r="J42" s="507">
        <f t="shared" si="2"/>
        <v>0</v>
      </c>
      <c r="K42" s="509" t="e">
        <f t="shared" si="2"/>
        <v>#NAME?</v>
      </c>
      <c r="L42" s="515" t="e">
        <f t="shared" si="2"/>
        <v>#NAME?</v>
      </c>
      <c r="M42" s="520" t="e">
        <f t="shared" si="2"/>
        <v>#NAME?</v>
      </c>
      <c r="N42" s="510" t="e">
        <f t="shared" si="2"/>
        <v>#NAME?</v>
      </c>
      <c r="O42" s="503"/>
      <c r="P42" s="501"/>
      <c r="Q42" s="504"/>
      <c r="R42" s="212"/>
      <c r="S42" s="212"/>
      <c r="T42" s="213"/>
    </row>
    <row r="43" spans="1:21" ht="19.95" customHeight="1" thickBot="1" x14ac:dyDescent="0.5">
      <c r="B43" s="545" t="s">
        <v>699</v>
      </c>
      <c r="C43" s="546"/>
      <c r="D43" s="546"/>
      <c r="E43" s="547"/>
      <c r="F43" s="499">
        <f>AVERAGE(F26:F29)</f>
        <v>16</v>
      </c>
      <c r="G43" s="503">
        <f t="shared" ref="G43:N43" si="3">AVERAGE(G26:G29)</f>
        <v>0</v>
      </c>
      <c r="H43" s="513">
        <f t="shared" si="3"/>
        <v>0</v>
      </c>
      <c r="I43" s="518">
        <f t="shared" si="3"/>
        <v>0</v>
      </c>
      <c r="J43" s="507">
        <f t="shared" si="3"/>
        <v>0</v>
      </c>
      <c r="K43" s="509" t="e">
        <f t="shared" si="3"/>
        <v>#NAME?</v>
      </c>
      <c r="L43" s="515" t="e">
        <f t="shared" si="3"/>
        <v>#NAME?</v>
      </c>
      <c r="M43" s="520" t="e">
        <f t="shared" si="3"/>
        <v>#NAME?</v>
      </c>
      <c r="N43" s="510" t="e">
        <f t="shared" si="3"/>
        <v>#NAME?</v>
      </c>
      <c r="O43" s="503"/>
      <c r="P43" s="501"/>
      <c r="Q43" s="504"/>
      <c r="R43" s="212"/>
      <c r="S43" s="212"/>
      <c r="T43" s="213"/>
    </row>
    <row r="44" spans="1:21" ht="19.95" customHeight="1" thickBot="1" x14ac:dyDescent="0.5">
      <c r="A44" s="225"/>
      <c r="B44" s="548" t="s">
        <v>700</v>
      </c>
      <c r="C44" s="549"/>
      <c r="D44" s="549"/>
      <c r="E44" s="550"/>
      <c r="F44" s="500">
        <f>AVERAGE(F30:F34)</f>
        <v>16</v>
      </c>
      <c r="G44" s="505">
        <f t="shared" ref="G44:N44" si="4">AVERAGE(G30:G34)</f>
        <v>0</v>
      </c>
      <c r="H44" s="514">
        <f t="shared" si="4"/>
        <v>0</v>
      </c>
      <c r="I44" s="519">
        <f t="shared" si="4"/>
        <v>0</v>
      </c>
      <c r="J44" s="508">
        <f t="shared" si="4"/>
        <v>0</v>
      </c>
      <c r="K44" s="511" t="e">
        <f t="shared" si="4"/>
        <v>#NAME?</v>
      </c>
      <c r="L44" s="516" t="e">
        <f t="shared" si="4"/>
        <v>#NAME?</v>
      </c>
      <c r="M44" s="521" t="e">
        <f t="shared" si="4"/>
        <v>#NAME?</v>
      </c>
      <c r="N44" s="512" t="e">
        <f t="shared" si="4"/>
        <v>#NAME?</v>
      </c>
      <c r="O44" s="505"/>
      <c r="P44" s="502"/>
      <c r="Q44" s="506"/>
      <c r="R44" s="221"/>
      <c r="S44" s="221"/>
      <c r="T44" s="222"/>
    </row>
    <row r="45" spans="1:21" ht="17.399999999999999" thickTop="1" x14ac:dyDescent="0.4"/>
  </sheetData>
  <sheetProtection sheet="1" selectLockedCells="1" selectUnlockedCells="1"/>
  <mergeCells count="11">
    <mergeCell ref="P12:T12"/>
    <mergeCell ref="B15:B18"/>
    <mergeCell ref="B19:B21"/>
    <mergeCell ref="B22:B25"/>
    <mergeCell ref="B44:E44"/>
    <mergeCell ref="B41:E41"/>
    <mergeCell ref="B42:E42"/>
    <mergeCell ref="B43:E43"/>
    <mergeCell ref="B26:B29"/>
    <mergeCell ref="B30:B34"/>
    <mergeCell ref="B40:E40"/>
  </mergeCells>
  <printOptions horizontalCentered="1"/>
  <pageMargins left="0.15748031496062992" right="0.15748031496062992" top="0.15748031496062992" bottom="0.31496062992125984" header="0.15748031496062992" footer="0.15748031496062992"/>
  <pageSetup paperSize="9" scale="53" fitToWidth="0" orientation="landscape" horizontalDpi="300" verticalDpi="300" r:id="rId1"/>
  <headerFooter>
    <oddFooter>&amp;C&amp;"Segoe UI Light,Regular"&amp;K01+049Page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2BCF-C745-48EE-A673-46808B5F5E44}">
  <sheetPr>
    <tabColor rgb="FFFFFF99"/>
    <pageSetUpPr fitToPage="1"/>
  </sheetPr>
  <dimension ref="B2:X49"/>
  <sheetViews>
    <sheetView showGridLines="0" view="pageBreakPreview" zoomScale="70" zoomScaleNormal="100" zoomScaleSheetLayoutView="70" workbookViewId="0"/>
  </sheetViews>
  <sheetFormatPr defaultColWidth="9.109375" defaultRowHeight="16.8" x14ac:dyDescent="0.4"/>
  <cols>
    <col min="1" max="1" width="1.88671875" style="7" customWidth="1"/>
    <col min="2" max="4" width="12.109375" style="7" customWidth="1"/>
    <col min="5" max="5" width="13.5546875" style="7" customWidth="1"/>
    <col min="6" max="7" width="12.109375" style="7" customWidth="1"/>
    <col min="8" max="8" width="29.44140625" style="7" customWidth="1"/>
    <col min="9" max="11" width="12.109375" style="7" customWidth="1"/>
    <col min="12" max="12" width="25.6640625" style="7" customWidth="1"/>
    <col min="13" max="17" width="12.109375" style="7" customWidth="1"/>
    <col min="18" max="18" width="1.88671875" style="7" customWidth="1"/>
    <col min="19" max="16384" width="9.109375" style="7"/>
  </cols>
  <sheetData>
    <row r="2" spans="2:24" ht="27" x14ac:dyDescent="0.6">
      <c r="C2" s="83" t="s">
        <v>745</v>
      </c>
    </row>
    <row r="3" spans="2:24" x14ac:dyDescent="0.4">
      <c r="C3" s="28"/>
    </row>
    <row r="4" spans="2:24" ht="19.2" x14ac:dyDescent="0.45">
      <c r="B4" s="32"/>
      <c r="C4" s="32"/>
      <c r="D4" s="32"/>
      <c r="E4" s="32"/>
      <c r="F4" s="32"/>
      <c r="G4" s="32"/>
      <c r="H4" s="32"/>
      <c r="I4" s="32"/>
      <c r="J4" s="32"/>
      <c r="K4" s="32"/>
      <c r="L4" s="32"/>
    </row>
    <row r="5" spans="2:24" ht="19.2" x14ac:dyDescent="0.45">
      <c r="B5" s="32"/>
      <c r="C5" s="29" t="str">
        <f>Configuration!$A$4</f>
        <v>Code Word:</v>
      </c>
      <c r="D5" s="31" t="str">
        <f>"  "&amp;TEXT(Configuration!$H$4,"#")</f>
        <v xml:space="preserve">  POOL</v>
      </c>
      <c r="E5" s="32"/>
      <c r="F5" s="29" t="str">
        <f>Configuration!$A$12</f>
        <v>Test Date:</v>
      </c>
      <c r="G5" s="35" t="str">
        <f>"  "&amp;TEXT(Configuration!$H$12,"d mmmm yyyy")</f>
        <v xml:space="preserve">  3 September 2018</v>
      </c>
      <c r="H5" s="32"/>
      <c r="I5" s="29" t="str">
        <f>Configuration!$A$20</f>
        <v>Report Prepared by:</v>
      </c>
      <c r="J5" s="31" t="str">
        <f>"  "&amp;TEXT(Configuration!$H$20,"#")</f>
        <v xml:space="preserve">  Rong</v>
      </c>
      <c r="K5" s="33" t="str">
        <f ca="1">"  "&amp;TEXT(Configuration!$H$21,"d mmmm yyyy")</f>
        <v xml:space="preserve">  29 November 2018</v>
      </c>
      <c r="L5" s="32"/>
      <c r="M5" s="28"/>
    </row>
    <row r="6" spans="2:24" ht="19.2" x14ac:dyDescent="0.45">
      <c r="B6" s="32"/>
      <c r="C6" s="29" t="str">
        <f>Configuration!$A$5</f>
        <v>Order Number:</v>
      </c>
      <c r="D6" s="31" t="str">
        <f>"  "&amp;TEXT(Configuration!$H$5,"#")</f>
        <v xml:space="preserve">  1234567</v>
      </c>
      <c r="E6" s="30"/>
      <c r="F6" s="30"/>
      <c r="G6" s="84"/>
      <c r="H6" s="32"/>
      <c r="I6" s="29" t="str">
        <f>Configuration!$A$22</f>
        <v>Report Checked by:</v>
      </c>
      <c r="J6" s="33" t="str">
        <f>"  "&amp;TEXT(Configuration!$H$22,"#")</f>
        <v xml:space="preserve">  Rob</v>
      </c>
      <c r="K6" s="33" t="str">
        <f ca="1">"  "&amp;TEXT(Configuration!$H$23,"d mmmm yyyy")</f>
        <v xml:space="preserve">  6 December 2018</v>
      </c>
      <c r="L6" s="32"/>
    </row>
    <row r="7" spans="2:24" ht="19.2" x14ac:dyDescent="0.45">
      <c r="B7" s="32"/>
      <c r="C7" s="29" t="str">
        <f>Configuration!$A$9</f>
        <v>Machine Number:</v>
      </c>
      <c r="D7" s="31" t="str">
        <f>"  "&amp;TEXT(Configuration!$H$9,"#")</f>
        <v xml:space="preserve">  1234567890</v>
      </c>
      <c r="E7" s="30"/>
      <c r="F7" s="30"/>
      <c r="G7" s="34"/>
      <c r="H7" s="32"/>
      <c r="I7" s="30"/>
      <c r="J7" s="32"/>
      <c r="K7" s="32"/>
      <c r="L7" s="32"/>
    </row>
    <row r="8" spans="2:24" ht="19.2" x14ac:dyDescent="0.45">
      <c r="B8" s="32"/>
      <c r="C8" s="30"/>
      <c r="D8" s="32"/>
      <c r="E8" s="30"/>
      <c r="F8" s="32"/>
      <c r="G8" s="32"/>
      <c r="H8" s="32"/>
      <c r="I8" s="30"/>
      <c r="J8" s="32"/>
      <c r="K8" s="32"/>
      <c r="L8" s="32"/>
    </row>
    <row r="9" spans="2:24" ht="19.2" x14ac:dyDescent="0.45">
      <c r="B9" s="32"/>
      <c r="C9" s="29"/>
      <c r="D9" s="34"/>
      <c r="E9" s="30"/>
      <c r="F9" s="32"/>
      <c r="G9" s="32"/>
      <c r="H9" s="32"/>
      <c r="I9" s="85"/>
      <c r="J9" s="32"/>
      <c r="K9" s="32"/>
      <c r="L9" s="32"/>
    </row>
    <row r="10" spans="2:24" ht="19.2" x14ac:dyDescent="0.45">
      <c r="B10" s="32"/>
      <c r="C10" s="30"/>
      <c r="D10" s="32"/>
      <c r="E10" s="30"/>
      <c r="F10" s="32"/>
      <c r="G10" s="32"/>
      <c r="H10" s="32"/>
      <c r="I10" s="30"/>
      <c r="J10" s="32"/>
      <c r="K10" s="32"/>
      <c r="L10" s="32"/>
    </row>
    <row r="11" spans="2:24" x14ac:dyDescent="0.4">
      <c r="E11" s="451"/>
      <c r="F11" s="451"/>
      <c r="G11" s="451"/>
      <c r="H11" s="451"/>
      <c r="I11" s="451"/>
      <c r="J11" s="451"/>
      <c r="K11" s="451"/>
      <c r="L11" s="451"/>
      <c r="M11" s="451"/>
      <c r="N11" s="451"/>
      <c r="O11" s="451"/>
      <c r="P11" s="451"/>
      <c r="Q11" s="451"/>
      <c r="R11" s="451"/>
      <c r="S11" s="451"/>
      <c r="T11" s="451"/>
      <c r="U11" s="451"/>
      <c r="V11" s="451"/>
      <c r="W11" s="451"/>
      <c r="X11" s="451"/>
    </row>
    <row r="12" spans="2:24" x14ac:dyDescent="0.4">
      <c r="C12" s="9"/>
      <c r="E12" s="452"/>
      <c r="F12" s="451"/>
      <c r="G12" s="451"/>
      <c r="H12" s="451"/>
      <c r="I12" s="452"/>
      <c r="J12" s="451"/>
      <c r="K12" s="451"/>
      <c r="L12" s="451"/>
      <c r="M12" s="451"/>
      <c r="N12" s="451"/>
      <c r="O12" s="451"/>
      <c r="P12" s="451"/>
      <c r="Q12" s="451"/>
      <c r="R12" s="451"/>
      <c r="S12" s="451"/>
      <c r="T12" s="451"/>
      <c r="U12" s="451"/>
      <c r="V12" s="451"/>
      <c r="W12" s="451"/>
      <c r="X12" s="451"/>
    </row>
    <row r="13" spans="2:24" x14ac:dyDescent="0.4">
      <c r="C13" s="9"/>
      <c r="E13" s="452"/>
      <c r="F13" s="451"/>
      <c r="G13" s="451"/>
      <c r="H13" s="451"/>
      <c r="I13" s="451"/>
      <c r="J13" s="451"/>
      <c r="K13" s="451"/>
      <c r="L13" s="451"/>
      <c r="M13" s="451"/>
      <c r="N13" s="451"/>
      <c r="O13" s="451"/>
      <c r="P13" s="451"/>
      <c r="Q13" s="451"/>
      <c r="R13" s="451"/>
      <c r="S13" s="451"/>
      <c r="T13" s="451"/>
      <c r="U13" s="451"/>
      <c r="V13" s="451"/>
      <c r="W13" s="451"/>
      <c r="X13" s="451"/>
    </row>
    <row r="14" spans="2:24" x14ac:dyDescent="0.4">
      <c r="C14" s="9"/>
      <c r="E14" s="452"/>
      <c r="F14" s="451"/>
      <c r="G14" s="451"/>
      <c r="H14" s="451"/>
      <c r="I14" s="451"/>
      <c r="J14" s="451"/>
      <c r="K14" s="451"/>
      <c r="L14" s="451"/>
      <c r="M14" s="451"/>
      <c r="N14" s="451"/>
      <c r="O14" s="451"/>
      <c r="P14" s="451"/>
      <c r="Q14" s="451"/>
      <c r="R14" s="451"/>
      <c r="S14" s="451"/>
      <c r="T14" s="451"/>
      <c r="U14" s="451"/>
      <c r="V14" s="451"/>
      <c r="W14" s="451"/>
      <c r="X14" s="451"/>
    </row>
    <row r="15" spans="2:24" x14ac:dyDescent="0.4">
      <c r="C15" s="9"/>
      <c r="E15" s="452"/>
      <c r="F15" s="451"/>
      <c r="G15" s="451"/>
      <c r="H15" s="451"/>
      <c r="I15" s="451"/>
      <c r="J15" s="451"/>
      <c r="K15" s="451"/>
      <c r="L15" s="451"/>
      <c r="M15" s="451"/>
      <c r="N15" s="451"/>
      <c r="O15" s="451"/>
      <c r="P15" s="451"/>
      <c r="Q15" s="451"/>
      <c r="R15" s="451"/>
      <c r="S15" s="451"/>
      <c r="T15" s="451"/>
      <c r="U15" s="451"/>
      <c r="V15" s="451"/>
      <c r="W15" s="451"/>
      <c r="X15" s="451"/>
    </row>
    <row r="16" spans="2:24" x14ac:dyDescent="0.4">
      <c r="C16" s="9"/>
      <c r="E16" s="451"/>
      <c r="F16" s="451"/>
      <c r="G16" s="451"/>
      <c r="H16" s="451"/>
      <c r="I16" s="451"/>
      <c r="J16" s="451"/>
      <c r="K16" s="451"/>
      <c r="L16" s="451"/>
      <c r="M16" s="451"/>
      <c r="N16" s="451"/>
      <c r="O16" s="451"/>
      <c r="P16" s="451"/>
      <c r="Q16" s="451"/>
      <c r="R16" s="451"/>
      <c r="S16" s="451"/>
      <c r="T16" s="451"/>
      <c r="U16" s="451"/>
      <c r="V16" s="451"/>
      <c r="W16" s="451"/>
      <c r="X16" s="451"/>
    </row>
    <row r="17" spans="2:24" x14ac:dyDescent="0.4">
      <c r="E17" s="451"/>
      <c r="F17" s="451"/>
      <c r="G17" s="451"/>
      <c r="H17" s="451"/>
      <c r="I17" s="451"/>
      <c r="J17" s="451"/>
      <c r="K17" s="451"/>
      <c r="L17" s="451"/>
      <c r="M17" s="453"/>
      <c r="N17" s="453"/>
      <c r="O17" s="453"/>
      <c r="P17" s="453"/>
      <c r="Q17" s="453"/>
      <c r="R17" s="451"/>
      <c r="S17" s="451"/>
      <c r="T17" s="451"/>
      <c r="U17" s="451"/>
      <c r="V17" s="451"/>
      <c r="W17" s="451"/>
      <c r="X17" s="451"/>
    </row>
    <row r="18" spans="2:24" x14ac:dyDescent="0.4">
      <c r="E18" s="451"/>
      <c r="F18" s="451"/>
      <c r="G18" s="451"/>
      <c r="H18" s="451"/>
      <c r="I18" s="451"/>
      <c r="J18" s="451"/>
      <c r="K18" s="451"/>
      <c r="L18" s="451"/>
      <c r="M18" s="453"/>
      <c r="N18" s="453"/>
      <c r="O18" s="453"/>
      <c r="P18" s="453"/>
      <c r="Q18" s="453"/>
      <c r="R18" s="451"/>
      <c r="S18" s="451"/>
      <c r="T18" s="451"/>
      <c r="U18" s="451"/>
      <c r="V18" s="451"/>
      <c r="W18" s="451"/>
      <c r="X18" s="451"/>
    </row>
    <row r="19" spans="2:24" x14ac:dyDescent="0.4">
      <c r="B19" s="11"/>
      <c r="C19" s="12"/>
      <c r="D19" s="12"/>
      <c r="E19" s="12"/>
      <c r="F19" s="12"/>
      <c r="G19" s="12"/>
      <c r="H19" s="12"/>
      <c r="I19" s="12"/>
      <c r="J19" s="12"/>
      <c r="K19" s="12"/>
      <c r="L19" s="12"/>
      <c r="M19" s="12"/>
      <c r="N19" s="12"/>
      <c r="O19" s="12"/>
      <c r="P19" s="12"/>
      <c r="Q19" s="12"/>
      <c r="R19" s="13"/>
    </row>
    <row r="20" spans="2:24" x14ac:dyDescent="0.4">
      <c r="B20" s="554"/>
      <c r="C20" s="14"/>
      <c r="D20" s="15"/>
      <c r="E20" s="16"/>
      <c r="F20" s="17"/>
      <c r="G20" s="17"/>
      <c r="H20" s="17"/>
      <c r="I20" s="17"/>
      <c r="J20" s="17"/>
      <c r="K20" s="17"/>
      <c r="L20" s="17"/>
      <c r="M20" s="17"/>
      <c r="N20" s="17"/>
      <c r="O20" s="17"/>
      <c r="P20" s="17"/>
      <c r="Q20" s="17"/>
      <c r="R20" s="18"/>
    </row>
    <row r="21" spans="2:24" x14ac:dyDescent="0.4">
      <c r="B21" s="554"/>
      <c r="C21" s="14"/>
      <c r="D21" s="15"/>
      <c r="E21" s="16"/>
      <c r="F21" s="17"/>
      <c r="G21" s="17"/>
      <c r="H21" s="17"/>
      <c r="I21" s="17"/>
      <c r="J21" s="17"/>
      <c r="K21" s="17"/>
      <c r="L21" s="17"/>
      <c r="M21" s="17"/>
      <c r="N21" s="17"/>
      <c r="O21" s="17"/>
      <c r="P21" s="17"/>
      <c r="Q21" s="17"/>
      <c r="R21" s="18"/>
    </row>
    <row r="22" spans="2:24" x14ac:dyDescent="0.4">
      <c r="B22" s="554"/>
      <c r="C22" s="14"/>
      <c r="D22" s="15"/>
      <c r="E22" s="16"/>
      <c r="F22" s="17"/>
      <c r="G22" s="17"/>
      <c r="H22" s="17"/>
      <c r="I22" s="17"/>
      <c r="J22" s="17"/>
      <c r="K22" s="17"/>
      <c r="L22" s="17"/>
      <c r="M22" s="17"/>
      <c r="N22" s="17"/>
      <c r="O22" s="17"/>
      <c r="P22" s="17"/>
      <c r="Q22" s="17"/>
      <c r="R22" s="18"/>
    </row>
    <row r="23" spans="2:24" x14ac:dyDescent="0.4">
      <c r="B23" s="554"/>
      <c r="C23" s="14"/>
      <c r="D23" s="15"/>
      <c r="E23" s="16"/>
      <c r="F23" s="17"/>
      <c r="G23" s="17"/>
      <c r="H23" s="17"/>
      <c r="I23" s="17"/>
      <c r="J23" s="17"/>
      <c r="K23" s="17"/>
      <c r="L23" s="17"/>
      <c r="M23" s="17"/>
      <c r="N23" s="17"/>
      <c r="O23" s="17"/>
      <c r="P23" s="17"/>
      <c r="Q23" s="17"/>
      <c r="R23" s="18"/>
    </row>
    <row r="24" spans="2:24" x14ac:dyDescent="0.4">
      <c r="B24" s="554"/>
      <c r="C24" s="14"/>
      <c r="D24" s="15"/>
      <c r="E24" s="16"/>
      <c r="F24" s="17"/>
      <c r="G24" s="17"/>
      <c r="H24" s="17"/>
      <c r="I24" s="17"/>
      <c r="J24" s="17"/>
      <c r="K24" s="17"/>
      <c r="L24" s="17"/>
      <c r="M24" s="17"/>
      <c r="N24" s="17"/>
      <c r="O24" s="17"/>
      <c r="P24" s="17"/>
      <c r="Q24" s="17"/>
      <c r="R24" s="18"/>
    </row>
    <row r="25" spans="2:24" x14ac:dyDescent="0.4">
      <c r="B25" s="554"/>
      <c r="C25" s="14"/>
      <c r="D25" s="15"/>
      <c r="E25" s="16"/>
      <c r="F25" s="17"/>
      <c r="G25" s="17"/>
      <c r="H25" s="17"/>
      <c r="I25" s="17"/>
      <c r="J25" s="17"/>
      <c r="K25" s="17"/>
      <c r="L25" s="17"/>
      <c r="M25" s="17"/>
      <c r="N25" s="17"/>
      <c r="O25" s="17"/>
      <c r="P25" s="17"/>
      <c r="Q25" s="17"/>
      <c r="R25" s="18"/>
    </row>
    <row r="26" spans="2:24" x14ac:dyDescent="0.4">
      <c r="B26" s="554"/>
      <c r="C26" s="14"/>
      <c r="D26" s="15"/>
      <c r="E26" s="16"/>
      <c r="F26" s="17"/>
      <c r="G26" s="17"/>
      <c r="H26" s="17"/>
      <c r="I26" s="17"/>
      <c r="J26" s="17"/>
      <c r="K26" s="17"/>
      <c r="L26" s="17"/>
      <c r="M26" s="17"/>
      <c r="N26" s="17"/>
      <c r="O26" s="17"/>
      <c r="P26" s="17"/>
      <c r="Q26" s="17"/>
      <c r="R26" s="18"/>
    </row>
    <row r="27" spans="2:24" x14ac:dyDescent="0.4">
      <c r="B27" s="554"/>
      <c r="C27" s="14"/>
      <c r="D27" s="15"/>
      <c r="E27" s="16"/>
      <c r="F27" s="17"/>
      <c r="G27" s="17"/>
      <c r="H27" s="17"/>
      <c r="I27" s="17"/>
      <c r="J27" s="17"/>
      <c r="K27" s="17"/>
      <c r="L27" s="17"/>
      <c r="M27" s="17"/>
      <c r="N27" s="17"/>
      <c r="O27" s="17"/>
      <c r="P27" s="17"/>
      <c r="Q27" s="17"/>
      <c r="R27" s="18"/>
    </row>
    <row r="28" spans="2:24" x14ac:dyDescent="0.4">
      <c r="B28" s="554"/>
      <c r="C28" s="14"/>
      <c r="D28" s="15"/>
      <c r="E28" s="16"/>
      <c r="F28" s="17"/>
      <c r="G28" s="17"/>
      <c r="H28" s="17"/>
      <c r="I28" s="17"/>
      <c r="J28" s="17"/>
      <c r="K28" s="17"/>
      <c r="L28" s="17"/>
      <c r="M28" s="17"/>
      <c r="N28" s="17"/>
      <c r="O28" s="17"/>
      <c r="P28" s="17"/>
      <c r="Q28" s="17"/>
      <c r="R28" s="18"/>
    </row>
    <row r="29" spans="2:24" x14ac:dyDescent="0.4">
      <c r="B29" s="554"/>
      <c r="C29" s="14"/>
      <c r="D29" s="15"/>
      <c r="E29" s="16"/>
      <c r="F29" s="17"/>
      <c r="G29" s="17"/>
      <c r="H29" s="17"/>
      <c r="I29" s="17"/>
      <c r="J29" s="17"/>
      <c r="K29" s="17"/>
      <c r="L29" s="17"/>
      <c r="M29" s="17"/>
      <c r="N29" s="17"/>
      <c r="O29" s="17"/>
      <c r="P29" s="17"/>
      <c r="Q29" s="17"/>
      <c r="R29" s="18"/>
    </row>
    <row r="30" spans="2:24" x14ac:dyDescent="0.4">
      <c r="B30" s="554"/>
      <c r="C30" s="14"/>
      <c r="D30" s="15"/>
      <c r="E30" s="16"/>
      <c r="F30" s="17"/>
      <c r="G30" s="17"/>
      <c r="H30" s="17"/>
      <c r="I30" s="17"/>
      <c r="J30" s="17"/>
      <c r="K30" s="17"/>
      <c r="L30" s="17"/>
      <c r="M30" s="17"/>
      <c r="N30" s="17"/>
      <c r="O30" s="17"/>
      <c r="P30" s="17"/>
      <c r="Q30" s="17"/>
      <c r="R30" s="18"/>
    </row>
    <row r="31" spans="2:24" x14ac:dyDescent="0.4">
      <c r="B31" s="363"/>
      <c r="C31" s="14"/>
      <c r="D31" s="15"/>
      <c r="E31" s="16"/>
      <c r="F31" s="17"/>
      <c r="G31" s="17"/>
      <c r="H31" s="17"/>
      <c r="I31" s="17"/>
      <c r="J31" s="17"/>
      <c r="K31" s="17"/>
      <c r="L31" s="17"/>
      <c r="M31" s="17"/>
      <c r="N31" s="17"/>
      <c r="O31" s="17"/>
      <c r="P31" s="17"/>
      <c r="Q31" s="17"/>
      <c r="R31" s="18"/>
    </row>
    <row r="32" spans="2:24" x14ac:dyDescent="0.4">
      <c r="B32" s="363"/>
      <c r="C32" s="14"/>
      <c r="D32" s="15"/>
      <c r="E32" s="16"/>
      <c r="F32" s="17"/>
      <c r="G32" s="17"/>
      <c r="H32" s="17"/>
      <c r="I32" s="17"/>
      <c r="J32" s="17"/>
      <c r="K32" s="17"/>
      <c r="L32" s="17"/>
      <c r="M32" s="17"/>
      <c r="N32" s="17"/>
      <c r="O32" s="17"/>
      <c r="P32" s="17"/>
      <c r="Q32" s="17"/>
      <c r="R32" s="18"/>
    </row>
    <row r="33" spans="2:18" x14ac:dyDescent="0.4">
      <c r="B33" s="363"/>
      <c r="C33" s="14"/>
      <c r="D33" s="15"/>
      <c r="E33" s="16"/>
      <c r="F33" s="17"/>
      <c r="G33" s="17"/>
      <c r="H33" s="17"/>
      <c r="I33" s="17"/>
      <c r="J33" s="17"/>
      <c r="K33" s="17"/>
      <c r="L33" s="17"/>
      <c r="M33" s="17"/>
      <c r="N33" s="17"/>
      <c r="O33" s="17"/>
      <c r="P33" s="17"/>
      <c r="Q33" s="17"/>
      <c r="R33" s="18"/>
    </row>
    <row r="34" spans="2:18" x14ac:dyDescent="0.4">
      <c r="B34" s="554"/>
      <c r="C34" s="14"/>
      <c r="D34" s="15"/>
      <c r="E34" s="16"/>
      <c r="F34" s="17"/>
      <c r="G34" s="17"/>
      <c r="H34" s="17"/>
      <c r="I34" s="17"/>
      <c r="J34" s="17"/>
      <c r="K34" s="17"/>
      <c r="L34" s="17"/>
      <c r="M34" s="17"/>
      <c r="N34" s="17"/>
      <c r="O34" s="17"/>
      <c r="P34" s="17"/>
      <c r="Q34" s="17"/>
      <c r="R34" s="18"/>
    </row>
    <row r="35" spans="2:18" x14ac:dyDescent="0.4">
      <c r="B35" s="554"/>
      <c r="C35" s="14"/>
      <c r="D35" s="15"/>
      <c r="E35" s="16"/>
      <c r="F35" s="17"/>
      <c r="G35" s="17"/>
      <c r="H35" s="17"/>
      <c r="I35" s="17"/>
      <c r="J35" s="17"/>
      <c r="K35" s="17"/>
      <c r="L35" s="17"/>
      <c r="M35" s="17"/>
      <c r="N35" s="17"/>
      <c r="O35" s="17"/>
      <c r="P35" s="17"/>
      <c r="Q35" s="17"/>
      <c r="R35" s="18"/>
    </row>
    <row r="48" spans="2:18" x14ac:dyDescent="0.4">
      <c r="B48" s="7" t="s">
        <v>750</v>
      </c>
      <c r="E48" s="28"/>
    </row>
    <row r="49" spans="2:2" x14ac:dyDescent="0.4">
      <c r="B49" s="86" t="s">
        <v>1862</v>
      </c>
    </row>
  </sheetData>
  <sheetProtection sheet="1" objects="1" scenarios="1"/>
  <mergeCells count="4">
    <mergeCell ref="B20:B23"/>
    <mergeCell ref="B24:B25"/>
    <mergeCell ref="B26:B30"/>
    <mergeCell ref="B34:B35"/>
  </mergeCells>
  <printOptions horizontalCentered="1"/>
  <pageMargins left="0.15748031496062992" right="0.15748031496062992" top="0.23622047244094491" bottom="0.31496062992125984" header="0.15748031496062992" footer="0.15748031496062992"/>
  <pageSetup paperSize="9" scale="63" fitToHeight="0" orientation="landscape" r:id="rId1"/>
  <headerFooter>
    <oddFooter>&amp;L&amp;"Segoe UI Light,Regular"&amp;K01+049&amp;F/&amp;A&amp;C&amp;"Segoe UI Light,Regular"&amp;K01+049Appendix RVT&amp;R&amp;"Segoe UI Light,Regular"&amp;K01+049Page &amp;P/&amp;N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1570</vt:i4>
      </vt:variant>
    </vt:vector>
  </HeadingPairs>
  <TitlesOfParts>
    <vt:vector size="1583" baseType="lpstr">
      <vt:lpstr>TestHeader</vt:lpstr>
      <vt:lpstr>DataSheet</vt:lpstr>
      <vt:lpstr>Comments</vt:lpstr>
      <vt:lpstr>Log_Demo_Report_NA</vt:lpstr>
      <vt:lpstr>Performance_Report</vt:lpstr>
      <vt:lpstr>Performance_Results</vt:lpstr>
      <vt:lpstr>Performance_Graphs</vt:lpstr>
      <vt:lpstr>Emissions_Results</vt:lpstr>
      <vt:lpstr>Emissions_Graphs</vt:lpstr>
      <vt:lpstr>Summary</vt:lpstr>
      <vt:lpstr>Configuration</vt:lpstr>
      <vt:lpstr>References</vt:lpstr>
      <vt:lpstr>Help</vt:lpstr>
      <vt:lpstr>C_Al_Bool1</vt:lpstr>
      <vt:lpstr>C_Al_Bool2</vt:lpstr>
      <vt:lpstr>C_Al_Float1</vt:lpstr>
      <vt:lpstr>C_Al_Float1_Lim</vt:lpstr>
      <vt:lpstr>C_Al_Float2</vt:lpstr>
      <vt:lpstr>C_Al_Float2_Lim</vt:lpstr>
      <vt:lpstr>C_Al_N_GG</vt:lpstr>
      <vt:lpstr>C_Al_N_PT</vt:lpstr>
      <vt:lpstr>C_Alarm_Ack_All</vt:lpstr>
      <vt:lpstr>C_Alarm_Ack_One</vt:lpstr>
      <vt:lpstr>C_Alarm_Enable</vt:lpstr>
      <vt:lpstr>C_Alarm_Enable_SW</vt:lpstr>
      <vt:lpstr>C_Alarm_FCS_to_proDAS_001</vt:lpstr>
      <vt:lpstr>C_Alarm_FCS_to_proDAS_002</vt:lpstr>
      <vt:lpstr>C_Alarm_FCS_to_proDAS_003</vt:lpstr>
      <vt:lpstr>C_Alarm_FCS_to_proDAS_004</vt:lpstr>
      <vt:lpstr>C_Alarm_FCS_to_proDAS_005</vt:lpstr>
      <vt:lpstr>C_Alarm_FCS_to_proDAS_006</vt:lpstr>
      <vt:lpstr>C_Alarm_FCS_to_proDAS_007</vt:lpstr>
      <vt:lpstr>C_Alarm_FCS_to_proDAS_008</vt:lpstr>
      <vt:lpstr>C_Alarm_FCS_to_proDAS_009</vt:lpstr>
      <vt:lpstr>C_Alarm_FCS_to_proDAS_010</vt:lpstr>
      <vt:lpstr>C_Alarm_FCS_to_proDAS_011</vt:lpstr>
      <vt:lpstr>C_Alarm_FCS_to_proDAS_012</vt:lpstr>
      <vt:lpstr>C_Alarm_FCS_to_proDAS_013</vt:lpstr>
      <vt:lpstr>C_Alarm_FCS_to_proDAS_014</vt:lpstr>
      <vt:lpstr>C_Alarm_FCS_to_proDAS_015</vt:lpstr>
      <vt:lpstr>C_Alarm_FCS_to_proDAS_016</vt:lpstr>
      <vt:lpstr>C_Alarm_FCS_to_proDAS_017</vt:lpstr>
      <vt:lpstr>C_Alarm_FCS_to_proDAS_018</vt:lpstr>
      <vt:lpstr>C_Alarm_FCS_to_proDAS_019</vt:lpstr>
      <vt:lpstr>C_Alarm_FCS_to_proDAS_020</vt:lpstr>
      <vt:lpstr>C_Alarm_FCS_to_proDAS_021</vt:lpstr>
      <vt:lpstr>C_Alarm_FCS_to_proDAS_022</vt:lpstr>
      <vt:lpstr>C_Alarm_FCS_to_proDAS_023</vt:lpstr>
      <vt:lpstr>C_Alarm_FCS_to_proDAS_024</vt:lpstr>
      <vt:lpstr>C_Alarm_FCS_to_proDAS_025</vt:lpstr>
      <vt:lpstr>C_Alarm_FCS_to_proDAS_026</vt:lpstr>
      <vt:lpstr>C_Alarm_FCS_to_proDAS_027</vt:lpstr>
      <vt:lpstr>C_Alarm_FCS_to_proDAS_028</vt:lpstr>
      <vt:lpstr>C_Alarm_FCS_to_proDAS_029</vt:lpstr>
      <vt:lpstr>C_Alarm_FCS_to_proDAS_030</vt:lpstr>
      <vt:lpstr>C_Alarm_FCS_to_proDAS_031</vt:lpstr>
      <vt:lpstr>C_Alarm_FCS_to_proDAS_032</vt:lpstr>
      <vt:lpstr>C_Alarm_FCS_to_proDAS_033</vt:lpstr>
      <vt:lpstr>C_Alarm_FCS_to_proDAS_034</vt:lpstr>
      <vt:lpstr>C_Alarm_FCS_to_proDAS_035</vt:lpstr>
      <vt:lpstr>C_Alarm_FCS_to_proDAS_036</vt:lpstr>
      <vt:lpstr>C_Alarm_FCS_to_proDAS_037</vt:lpstr>
      <vt:lpstr>C_Alarm_FCS_to_proDAS_038</vt:lpstr>
      <vt:lpstr>C_Alarm_FCS_to_proDAS_039</vt:lpstr>
      <vt:lpstr>C_Alarm_FCS_to_proDAS_040</vt:lpstr>
      <vt:lpstr>C_Alarm_FCS_to_proDAS_041</vt:lpstr>
      <vt:lpstr>C_Alarm_FCS_to_proDAS_042</vt:lpstr>
      <vt:lpstr>C_Alarm_FCS_to_proDAS_043</vt:lpstr>
      <vt:lpstr>C_Alarm_FCS_to_proDAS_044</vt:lpstr>
      <vt:lpstr>C_Alarm_FCS_to_proDAS_045</vt:lpstr>
      <vt:lpstr>C_Alarm_FCS_to_proDAS_046</vt:lpstr>
      <vt:lpstr>C_Alarm_FCS_to_proDAS_047</vt:lpstr>
      <vt:lpstr>C_Alarm_FCS_to_proDAS_048</vt:lpstr>
      <vt:lpstr>C_Alarm_FCS_to_proDAS_049</vt:lpstr>
      <vt:lpstr>C_Alarm_FCS_to_proDAS_050</vt:lpstr>
      <vt:lpstr>C_Alarm_FCS_to_proDAS_051</vt:lpstr>
      <vt:lpstr>C_Alarm_FCS_to_proDAS_052</vt:lpstr>
      <vt:lpstr>C_Alarm_FCS_to_proDAS_053</vt:lpstr>
      <vt:lpstr>C_Alarm_FCS_to_proDAS_054</vt:lpstr>
      <vt:lpstr>C_Alarm_FCS_to_proDAS_055</vt:lpstr>
      <vt:lpstr>C_Alarm_FCS_to_proDAS_056</vt:lpstr>
      <vt:lpstr>C_Alarm_FCS_to_proDAS_057</vt:lpstr>
      <vt:lpstr>C_Alarm_FCS_to_proDAS_058</vt:lpstr>
      <vt:lpstr>C_Alarm_FCS_to_proDAS_059</vt:lpstr>
      <vt:lpstr>C_Alarm_FCS_to_proDAS_060</vt:lpstr>
      <vt:lpstr>C_Alarm_FCS_to_proDAS_061</vt:lpstr>
      <vt:lpstr>C_Alarm_FCS_to_proDAS_062</vt:lpstr>
      <vt:lpstr>C_Alarm_FCS_to_proDAS_063</vt:lpstr>
      <vt:lpstr>C_Alarm_FCS_to_proDAS_064</vt:lpstr>
      <vt:lpstr>C_Alarm_FCS_to_proDAS_065</vt:lpstr>
      <vt:lpstr>C_Alarm_FCS_to_proDAS_066</vt:lpstr>
      <vt:lpstr>C_Alarm_FCS_to_proDAS_067</vt:lpstr>
      <vt:lpstr>C_Alarm_FCS_to_proDAS_068</vt:lpstr>
      <vt:lpstr>C_Alarm_FCS_to_proDAS_069</vt:lpstr>
      <vt:lpstr>C_Alarm_FCS_to_proDAS_070</vt:lpstr>
      <vt:lpstr>C_Alarm_FCS_to_proDAS_071</vt:lpstr>
      <vt:lpstr>C_Alarm_FCS_to_proDAS_072</vt:lpstr>
      <vt:lpstr>C_Alarm_FCS_to_proDAS_073</vt:lpstr>
      <vt:lpstr>C_Alarm_FCS_to_proDAS_074</vt:lpstr>
      <vt:lpstr>C_Alarm_FCS_to_proDAS_075</vt:lpstr>
      <vt:lpstr>C_Alarm_FCS_to_proDAS_076</vt:lpstr>
      <vt:lpstr>C_Alarm_FCS_to_proDAS_077</vt:lpstr>
      <vt:lpstr>C_Alarm_FCS_to_proDAS_078</vt:lpstr>
      <vt:lpstr>C_Alarm_FCS_to_proDAS_079</vt:lpstr>
      <vt:lpstr>C_Alarm_FCS_to_proDAS_080</vt:lpstr>
      <vt:lpstr>C_Alarm_FCS_to_proDAS_081</vt:lpstr>
      <vt:lpstr>C_Alarm_FCS_to_proDAS_082</vt:lpstr>
      <vt:lpstr>C_Alarm_FCS_to_proDAS_083</vt:lpstr>
      <vt:lpstr>C_Alarm_FCS_to_proDAS_084</vt:lpstr>
      <vt:lpstr>C_Alarm_FCS_to_proDAS_085</vt:lpstr>
      <vt:lpstr>C_Alarm_FCS_to_proDAS_086</vt:lpstr>
      <vt:lpstr>C_Alarm_FCS_to_proDAS_087</vt:lpstr>
      <vt:lpstr>C_Alarm_FCS_to_proDAS_088</vt:lpstr>
      <vt:lpstr>C_Alarm_FCS_to_proDAS_089</vt:lpstr>
      <vt:lpstr>C_Alarm_FCS_to_proDAS_090</vt:lpstr>
      <vt:lpstr>C_Alarm_FCS_to_proDAS_091</vt:lpstr>
      <vt:lpstr>C_Alarm_FCS_to_proDAS_092</vt:lpstr>
      <vt:lpstr>C_Alarm_FCS_to_proDAS_093</vt:lpstr>
      <vt:lpstr>C_Alarm_FCS_to_proDAS_094</vt:lpstr>
      <vt:lpstr>C_Alarm_FCS_to_proDAS_095</vt:lpstr>
      <vt:lpstr>C_Alarm_FCS_to_proDAS_096</vt:lpstr>
      <vt:lpstr>C_Alarm_FCS_to_proDAS_097</vt:lpstr>
      <vt:lpstr>C_Alarm_FCS_to_proDAS_098</vt:lpstr>
      <vt:lpstr>C_Alarm_FCS_to_proDAS_099</vt:lpstr>
      <vt:lpstr>C_Alarm_FCS_to_proDAS_100</vt:lpstr>
      <vt:lpstr>C_Alarm_FCS_to_proDAS_101</vt:lpstr>
      <vt:lpstr>C_Alarm_FCS_to_proDAS_102</vt:lpstr>
      <vt:lpstr>C_Alarm_FCS_to_proDAS_103</vt:lpstr>
      <vt:lpstr>C_Alarm_FCS_to_proDAS_104</vt:lpstr>
      <vt:lpstr>C_Alarm_FCS_to_proDAS_105</vt:lpstr>
      <vt:lpstr>C_Alarm_FCS_to_proDAS_106</vt:lpstr>
      <vt:lpstr>C_Alarm_FCS_to_proDAS_107</vt:lpstr>
      <vt:lpstr>C_Alarm_FCS_to_proDAS_108</vt:lpstr>
      <vt:lpstr>C_Alarm_FCS_to_proDAS_109</vt:lpstr>
      <vt:lpstr>C_Alarm_FCS_to_proDAS_110</vt:lpstr>
      <vt:lpstr>C_Alarm_FCS_to_proDAS_111</vt:lpstr>
      <vt:lpstr>C_Alarm_FCS_to_proDAS_112</vt:lpstr>
      <vt:lpstr>C_Alarm_FCS_to_proDAS_113</vt:lpstr>
      <vt:lpstr>C_Alarm_FCS_to_proDAS_114</vt:lpstr>
      <vt:lpstr>C_Alarm_FCS_to_proDAS_115</vt:lpstr>
      <vt:lpstr>C_Alarm_FCS_to_proDAS_116</vt:lpstr>
      <vt:lpstr>C_Alarm_FCS_to_proDAS_117</vt:lpstr>
      <vt:lpstr>C_Alarm_FCS_to_proDAS_118</vt:lpstr>
      <vt:lpstr>C_Alarm_FCS_to_proDAS_119</vt:lpstr>
      <vt:lpstr>C_Alarm_FCS_to_proDAS_120</vt:lpstr>
      <vt:lpstr>C_Alarm_FCS_to_proDAS_121</vt:lpstr>
      <vt:lpstr>C_Alarm_FCS_to_proDAS_122</vt:lpstr>
      <vt:lpstr>C_Alarm_FCS_to_proDAS_123</vt:lpstr>
      <vt:lpstr>C_Alarm_FCS_to_proDAS_124</vt:lpstr>
      <vt:lpstr>C_Alarm_FCS_to_proDAS_125</vt:lpstr>
      <vt:lpstr>C_Alarm_FCS_to_proDAS_126</vt:lpstr>
      <vt:lpstr>C_Alarm_FCS_to_proDAS_127</vt:lpstr>
      <vt:lpstr>C_Alarm_FCS_to_proDAS_128</vt:lpstr>
      <vt:lpstr>C_Alarm_FCS_to_proDAS_129</vt:lpstr>
      <vt:lpstr>C_Alarm_FCS_to_proDAS_130</vt:lpstr>
      <vt:lpstr>C_Alarm_FCS_to_proDAS_131</vt:lpstr>
      <vt:lpstr>C_Alarm_FCS_to_proDAS_132</vt:lpstr>
      <vt:lpstr>C_Alarm_FCS_to_proDAS_133</vt:lpstr>
      <vt:lpstr>C_Alarm_FCS_to_proDAS_134</vt:lpstr>
      <vt:lpstr>C_Alarm_FCS_to_proDAS_135</vt:lpstr>
      <vt:lpstr>C_Alarm_FCS_to_proDAS_136</vt:lpstr>
      <vt:lpstr>C_Alarm_FCS_to_proDAS_137</vt:lpstr>
      <vt:lpstr>C_Alarm_FCS_to_proDAS_138</vt:lpstr>
      <vt:lpstr>C_Alarm_FCS_to_proDAS_139</vt:lpstr>
      <vt:lpstr>C_Alarm_FCS_to_proDAS_140</vt:lpstr>
      <vt:lpstr>C_Alarm_FCS_to_proDAS_141</vt:lpstr>
      <vt:lpstr>C_Alarm_FCS_to_proDAS_142</vt:lpstr>
      <vt:lpstr>C_Alarm_FCS_to_proDAS_143</vt:lpstr>
      <vt:lpstr>C_Alarm_FCS_to_proDAS_144</vt:lpstr>
      <vt:lpstr>C_Alarm_FCS_to_proDAS_145</vt:lpstr>
      <vt:lpstr>C_Alarm_FCS_to_proDAS_146</vt:lpstr>
      <vt:lpstr>C_Alarm_FCS_to_proDAS_147</vt:lpstr>
      <vt:lpstr>C_Alarm_FCS_to_proDAS_148</vt:lpstr>
      <vt:lpstr>C_Alarm_FCS_to_proDAS_149</vt:lpstr>
      <vt:lpstr>C_Alarm_FCS_to_proDAS_150</vt:lpstr>
      <vt:lpstr>C_Alarm_FCS_to_proDAS_151</vt:lpstr>
      <vt:lpstr>C_Alarm_FCS_to_proDAS_152</vt:lpstr>
      <vt:lpstr>C_Alarm_FCS_to_proDAS_153</vt:lpstr>
      <vt:lpstr>C_Alarm_FCS_to_proDAS_154</vt:lpstr>
      <vt:lpstr>C_Alarm_FCS_to_proDAS_155</vt:lpstr>
      <vt:lpstr>C_Alarm_FCS_to_proDAS_156</vt:lpstr>
      <vt:lpstr>C_Alarm_FCS_to_proDAS_157</vt:lpstr>
      <vt:lpstr>C_Alarm_FCS_to_proDAS_158</vt:lpstr>
      <vt:lpstr>C_Alarm_FCS_to_proDAS_159</vt:lpstr>
      <vt:lpstr>C_Alarm_FCS_to_proDAS_160</vt:lpstr>
      <vt:lpstr>C_Alarm_FCS_to_proDAS_161</vt:lpstr>
      <vt:lpstr>C_Alarm_FCS_to_proDAS_162</vt:lpstr>
      <vt:lpstr>C_Alarm_FCS_to_proDAS_163</vt:lpstr>
      <vt:lpstr>C_Alarm_FCS_to_proDAS_164</vt:lpstr>
      <vt:lpstr>C_Alarm_FCS_to_proDAS_165</vt:lpstr>
      <vt:lpstr>C_Alarm_FCS_to_proDAS_166</vt:lpstr>
      <vt:lpstr>C_Alarm_FCS_to_proDAS_167</vt:lpstr>
      <vt:lpstr>C_Alarm_FCS_to_proDAS_168</vt:lpstr>
      <vt:lpstr>C_Alarm_FCS_to_proDAS_169</vt:lpstr>
      <vt:lpstr>C_Alarm_FCS_to_proDAS_170</vt:lpstr>
      <vt:lpstr>C_Alarm_FCS_to_proDAS_171</vt:lpstr>
      <vt:lpstr>C_Alarm_FCS_to_proDAS_172</vt:lpstr>
      <vt:lpstr>C_Alarm_FCS_to_proDAS_173</vt:lpstr>
      <vt:lpstr>C_Alarm_FCS_to_proDAS_174</vt:lpstr>
      <vt:lpstr>C_Alarm_FCS_to_proDAS_175</vt:lpstr>
      <vt:lpstr>C_Alarm_FCS_to_proDAS_176</vt:lpstr>
      <vt:lpstr>C_Alarm_FCS_to_proDAS_177</vt:lpstr>
      <vt:lpstr>C_Alarm_FCS_to_proDAS_178</vt:lpstr>
      <vt:lpstr>C_Alarm_FCS_to_proDAS_179</vt:lpstr>
      <vt:lpstr>C_Alarm_FCS_to_proDAS_180</vt:lpstr>
      <vt:lpstr>C_Alarm_FCS_to_proDAS_181</vt:lpstr>
      <vt:lpstr>C_Alarm_FCS_to_proDAS_182</vt:lpstr>
      <vt:lpstr>C_Alarm_FCS_to_proDAS_183</vt:lpstr>
      <vt:lpstr>C_Alarm_FCS_to_proDAS_184</vt:lpstr>
      <vt:lpstr>C_Alarm_FCS_to_proDAS_185</vt:lpstr>
      <vt:lpstr>C_Alarm_FCS_to_proDAS_186</vt:lpstr>
      <vt:lpstr>C_Alarm_FCS_to_proDAS_187</vt:lpstr>
      <vt:lpstr>C_Alarm_FCS_to_proDAS_188</vt:lpstr>
      <vt:lpstr>C_Alarm_FCS_to_proDAS_189</vt:lpstr>
      <vt:lpstr>C_Alarm_FCS_to_proDAS_190</vt:lpstr>
      <vt:lpstr>C_Alarm_FCS_to_proDAS_191</vt:lpstr>
      <vt:lpstr>C_Alarm_FCS_to_proDAS_192</vt:lpstr>
      <vt:lpstr>C_Alarm_FCS_to_proDAS_193</vt:lpstr>
      <vt:lpstr>C_Alarm_FCS_to_proDAS_194</vt:lpstr>
      <vt:lpstr>C_Alarm_FCS_to_proDAS_195</vt:lpstr>
      <vt:lpstr>C_Alarm_FCS_to_proDAS_196</vt:lpstr>
      <vt:lpstr>C_Alarm_FCS_to_proDAS_197</vt:lpstr>
      <vt:lpstr>C_Alarm_FCS_to_proDAS_198</vt:lpstr>
      <vt:lpstr>C_Alarm_FCS_to_proDAS_199</vt:lpstr>
      <vt:lpstr>C_Alarm_FCS_to_proDAS_200</vt:lpstr>
      <vt:lpstr>C_Alarm_FCS_to_proDAS_201</vt:lpstr>
      <vt:lpstr>C_Alarm_FCS_to_proDAS_202</vt:lpstr>
      <vt:lpstr>C_Alarm_FCS_to_proDAS_203</vt:lpstr>
      <vt:lpstr>C_Alarm_FCS_to_proDAS_204</vt:lpstr>
      <vt:lpstr>C_Alarm_FCS_to_proDAS_205</vt:lpstr>
      <vt:lpstr>C_Alarm_FCS_to_proDAS_206</vt:lpstr>
      <vt:lpstr>C_Alarm_FCS_to_proDAS_207</vt:lpstr>
      <vt:lpstr>C_Alarm_FCS_to_proDAS_208</vt:lpstr>
      <vt:lpstr>C_Alarm_FCS_to_proDAS_209</vt:lpstr>
      <vt:lpstr>C_Alarm_FCS_to_proDAS_210</vt:lpstr>
      <vt:lpstr>C_Alarm_FCS_to_proDAS_211</vt:lpstr>
      <vt:lpstr>C_Alarm_FCS_to_proDAS_212</vt:lpstr>
      <vt:lpstr>C_Alarm_FCS_to_proDAS_213</vt:lpstr>
      <vt:lpstr>C_Alarm_FCS_to_proDAS_214</vt:lpstr>
      <vt:lpstr>C_Alarm_FCS_to_proDAS_215</vt:lpstr>
      <vt:lpstr>C_Alarm_FCS_to_proDAS_216</vt:lpstr>
      <vt:lpstr>C_Alarm_FCS_to_proDAS_217</vt:lpstr>
      <vt:lpstr>C_Alarm_FCS_to_proDAS_218</vt:lpstr>
      <vt:lpstr>C_Alarm_FCS_to_proDAS_219</vt:lpstr>
      <vt:lpstr>C_Alarm_FCS_to_proDAS_220</vt:lpstr>
      <vt:lpstr>C_Alarm_FCS_to_proDAS_221</vt:lpstr>
      <vt:lpstr>C_Alarm_FCS_to_proDAS_222</vt:lpstr>
      <vt:lpstr>C_Alarm_FCS_to_proDAS_223</vt:lpstr>
      <vt:lpstr>C_Alarm_FCS_to_proDAS_224</vt:lpstr>
      <vt:lpstr>C_Alarm_FCS_to_proDAS_225</vt:lpstr>
      <vt:lpstr>C_Alarm_FCS_to_proDAS_226</vt:lpstr>
      <vt:lpstr>C_Alarm_FCS_to_proDAS_227</vt:lpstr>
      <vt:lpstr>C_Alarm_FCS_to_proDAS_228</vt:lpstr>
      <vt:lpstr>C_Alarm_FCS_to_proDAS_229</vt:lpstr>
      <vt:lpstr>C_Alarm_FCS_to_proDAS_230</vt:lpstr>
      <vt:lpstr>C_Alarm_FCS_to_proDAS_231</vt:lpstr>
      <vt:lpstr>C_Alarm_FCS_to_proDAS_232</vt:lpstr>
      <vt:lpstr>C_Alarm_FCS_to_proDAS_233</vt:lpstr>
      <vt:lpstr>C_Alarm_FCS_to_proDAS_234</vt:lpstr>
      <vt:lpstr>C_Alarm_FCS_to_proDAS_235</vt:lpstr>
      <vt:lpstr>C_Alarm_FCS_to_proDAS_236</vt:lpstr>
      <vt:lpstr>C_Alarm_FCS_to_proDAS_237</vt:lpstr>
      <vt:lpstr>C_Alarm_FCS_to_proDAS_238</vt:lpstr>
      <vt:lpstr>C_Alarm_FCS_to_proDAS_239</vt:lpstr>
      <vt:lpstr>C_Alarm_FCS_to_proDAS_240</vt:lpstr>
      <vt:lpstr>C_Alarm_FCS_to_proDAS_241</vt:lpstr>
      <vt:lpstr>C_Alarm_FCS_to_proDAS_242</vt:lpstr>
      <vt:lpstr>C_Alarm_FCS_to_proDAS_243</vt:lpstr>
      <vt:lpstr>C_Alarm_FCS_to_proDAS_244</vt:lpstr>
      <vt:lpstr>C_Alarm_FCS_to_proDAS_245</vt:lpstr>
      <vt:lpstr>C_Alarm_FCS_to_proDAS_246</vt:lpstr>
      <vt:lpstr>C_Alarm_FCS_to_proDAS_247</vt:lpstr>
      <vt:lpstr>C_Alarm_FCS_to_proDAS_248</vt:lpstr>
      <vt:lpstr>C_Alarm_FCS_to_proDAS_249</vt:lpstr>
      <vt:lpstr>C_Alarm_FCS_to_proDAS_250</vt:lpstr>
      <vt:lpstr>C_Alarm_FCS_to_proDAS_251</vt:lpstr>
      <vt:lpstr>C_Alarm_FCS_to_proDAS_252</vt:lpstr>
      <vt:lpstr>C_Alarm_FCS_to_proDAS_253</vt:lpstr>
      <vt:lpstr>C_Alarm_FCS_to_proDAS_254</vt:lpstr>
      <vt:lpstr>C_Alarm_FCS_to_proDAS_255</vt:lpstr>
      <vt:lpstr>C_Alarm_FCS_to_proDAS_256</vt:lpstr>
      <vt:lpstr>C_Alarm_FCS_to_proDAS_257</vt:lpstr>
      <vt:lpstr>C_Alarm_FCS_to_proDAS_258</vt:lpstr>
      <vt:lpstr>C_Alarm_FCS_to_proDAS_259</vt:lpstr>
      <vt:lpstr>C_Alarm_FCS_to_proDAS_260</vt:lpstr>
      <vt:lpstr>C_Alarm_FCS_to_proDAS_261</vt:lpstr>
      <vt:lpstr>C_Alarm_FCS_to_proDAS_262</vt:lpstr>
      <vt:lpstr>C_Alarm_FCS_to_proDAS_263</vt:lpstr>
      <vt:lpstr>C_Alarm_FCS_to_proDAS_264</vt:lpstr>
      <vt:lpstr>C_Alarm_FCS_to_proDAS_265</vt:lpstr>
      <vt:lpstr>C_Alarm_FCS_to_proDAS_266</vt:lpstr>
      <vt:lpstr>C_Alarm_FCS_to_proDAS_267</vt:lpstr>
      <vt:lpstr>C_Alarm_FCS_to_proDAS_268</vt:lpstr>
      <vt:lpstr>C_Alarm_FCS_to_proDAS_269</vt:lpstr>
      <vt:lpstr>C_Alarm_FCS_to_proDAS_270</vt:lpstr>
      <vt:lpstr>C_Alarm_FCS_to_proDAS_271</vt:lpstr>
      <vt:lpstr>C_Alarm_FCS_to_proDAS_272</vt:lpstr>
      <vt:lpstr>C_Alarm_FCS_to_proDAS_273</vt:lpstr>
      <vt:lpstr>C_Alarm_FCS_to_proDAS_274</vt:lpstr>
      <vt:lpstr>C_Alarm_FCS_to_proDAS_275</vt:lpstr>
      <vt:lpstr>C_Alarm_FCS_to_proDAS_276</vt:lpstr>
      <vt:lpstr>C_Alarm_FCS_to_proDAS_277</vt:lpstr>
      <vt:lpstr>C_Alarm_FCS_to_proDAS_278</vt:lpstr>
      <vt:lpstr>C_Alarm_FCS_to_proDAS_279</vt:lpstr>
      <vt:lpstr>C_Alarm_FCS_to_proDAS_280</vt:lpstr>
      <vt:lpstr>C_Alarm_FCS_to_proDAS_281</vt:lpstr>
      <vt:lpstr>C_Alarm_FCS_to_proDAS_282</vt:lpstr>
      <vt:lpstr>C_Alarm_FCS_to_proDAS_283</vt:lpstr>
      <vt:lpstr>C_Alarm_FCS_to_proDAS_284</vt:lpstr>
      <vt:lpstr>C_Alarm_FCS_to_proDAS_285</vt:lpstr>
      <vt:lpstr>C_Alarm_FCS_to_proDAS_286</vt:lpstr>
      <vt:lpstr>C_Alarm_FCS_to_proDAS_287</vt:lpstr>
      <vt:lpstr>C_Alarm_FCS_to_proDAS_288</vt:lpstr>
      <vt:lpstr>C_Alarm_FCS_to_proDAS_289</vt:lpstr>
      <vt:lpstr>C_Alarm_FCS_to_proDAS_290</vt:lpstr>
      <vt:lpstr>C_Alarm_FCS_to_proDAS_291</vt:lpstr>
      <vt:lpstr>C_Alarm_FCS_to_proDAS_292</vt:lpstr>
      <vt:lpstr>C_Alarm_FCS_to_proDAS_293</vt:lpstr>
      <vt:lpstr>C_Alarm_FCS_to_proDAS_294</vt:lpstr>
      <vt:lpstr>C_Alarm_FCS_to_proDAS_295</vt:lpstr>
      <vt:lpstr>C_Alarm_FCS_to_proDAS_296</vt:lpstr>
      <vt:lpstr>C_Alarm_FCS_to_proDAS_297</vt:lpstr>
      <vt:lpstr>C_Alarm_FCS_to_proDAS_298</vt:lpstr>
      <vt:lpstr>C_Alarm_FCS_to_proDAS_299</vt:lpstr>
      <vt:lpstr>C_Alarm_FCS_to_proDAS_300</vt:lpstr>
      <vt:lpstr>C_Alarm_FCS_to_proDAS_301</vt:lpstr>
      <vt:lpstr>C_Alarm_FCS_to_proDAS_302</vt:lpstr>
      <vt:lpstr>C_Alarm_FCS_to_proDAS_303</vt:lpstr>
      <vt:lpstr>C_Alarm_FCS_to_proDAS_304</vt:lpstr>
      <vt:lpstr>C_Alarm_FCS_to_proDAS_305</vt:lpstr>
      <vt:lpstr>C_Alarm_FCS_to_proDAS_306</vt:lpstr>
      <vt:lpstr>C_Alarm_FCS_to_proDAS_307</vt:lpstr>
      <vt:lpstr>C_Alarm_FCS_to_proDAS_308</vt:lpstr>
      <vt:lpstr>C_Alarm_FCS_to_proDAS_309</vt:lpstr>
      <vt:lpstr>C_Alarm_FCS_to_proDAS_310</vt:lpstr>
      <vt:lpstr>C_Alarm_FCS_to_proDAS_311</vt:lpstr>
      <vt:lpstr>C_Alarm_FCS_to_proDAS_312</vt:lpstr>
      <vt:lpstr>C_Alarm_FCS_to_proDAS_313</vt:lpstr>
      <vt:lpstr>C_Alarm_FCS_to_proDAS_314</vt:lpstr>
      <vt:lpstr>C_Alarm_FCS_to_proDAS_315</vt:lpstr>
      <vt:lpstr>C_Alarm_FCS_to_proDAS_316</vt:lpstr>
      <vt:lpstr>C_Alarm_FCS_to_proDAS_317</vt:lpstr>
      <vt:lpstr>C_Alarm_FCS_to_proDAS_318</vt:lpstr>
      <vt:lpstr>C_Alarm_FCS_to_proDAS_319</vt:lpstr>
      <vt:lpstr>C_Alarm_FCS_to_proDAS_320</vt:lpstr>
      <vt:lpstr>C_Alarm_FCS_to_proDAS_321</vt:lpstr>
      <vt:lpstr>C_Alarm_FCS_to_proDAS_322</vt:lpstr>
      <vt:lpstr>C_Alarm_FCS_to_proDAS_323</vt:lpstr>
      <vt:lpstr>C_Alarm_FCS_to_proDAS_324</vt:lpstr>
      <vt:lpstr>C_Alarm_FCS_to_proDAS_325</vt:lpstr>
      <vt:lpstr>C_Alarm_FCS_to_proDAS_326</vt:lpstr>
      <vt:lpstr>C_Alarm_FCS_to_proDAS_327</vt:lpstr>
      <vt:lpstr>C_Alarm_FCS_to_proDAS_328</vt:lpstr>
      <vt:lpstr>C_Alarm_FCS_to_proDAS_329</vt:lpstr>
      <vt:lpstr>C_Alarm_FCS_to_proDAS_330</vt:lpstr>
      <vt:lpstr>C_Alarm_FCS_to_proDAS_331</vt:lpstr>
      <vt:lpstr>C_Alarm_FCS_to_proDAS_332</vt:lpstr>
      <vt:lpstr>C_Alarm_FCS_to_proDAS_333</vt:lpstr>
      <vt:lpstr>C_Alarm_FCS_to_proDAS_334</vt:lpstr>
      <vt:lpstr>C_Alarm_FCS_to_proDAS_335</vt:lpstr>
      <vt:lpstr>C_Alarm_FCS_to_proDAS_336</vt:lpstr>
      <vt:lpstr>C_Alarm_FCS_to_proDAS_337</vt:lpstr>
      <vt:lpstr>C_Alarm_FCS_to_proDAS_338</vt:lpstr>
      <vt:lpstr>C_Alarm_FCS_to_proDAS_339</vt:lpstr>
      <vt:lpstr>C_Alarm_FCS_to_proDAS_340</vt:lpstr>
      <vt:lpstr>C_Alarm_FCS_to_proDAS_341</vt:lpstr>
      <vt:lpstr>C_Alarm_FCS_to_proDAS_342</vt:lpstr>
      <vt:lpstr>C_Alarm_FCS_to_proDAS_343</vt:lpstr>
      <vt:lpstr>C_Alarm_FCS_to_proDAS_344</vt:lpstr>
      <vt:lpstr>C_Alarm_FCS_to_proDAS_345</vt:lpstr>
      <vt:lpstr>C_Alarm_FCS_to_proDAS_346</vt:lpstr>
      <vt:lpstr>C_Alarm_FCS_to_proDAS_347</vt:lpstr>
      <vt:lpstr>C_Alarm_FCS_to_proDAS_348</vt:lpstr>
      <vt:lpstr>C_Alarm_FCS_to_proDAS_349</vt:lpstr>
      <vt:lpstr>C_Alarm_FCS_to_proDAS_350</vt:lpstr>
      <vt:lpstr>C_Alarm_FCS_to_proDAS_351</vt:lpstr>
      <vt:lpstr>C_Alarm_FCS_to_proDAS_352</vt:lpstr>
      <vt:lpstr>C_Alarm_FCS_to_proDAS_353</vt:lpstr>
      <vt:lpstr>C_Alarm_FCS_to_proDAS_354</vt:lpstr>
      <vt:lpstr>C_Alarm_FCS_to_proDAS_355</vt:lpstr>
      <vt:lpstr>C_Alarm_FCS_to_proDAS_356</vt:lpstr>
      <vt:lpstr>C_Alarm_FCS_to_proDAS_357</vt:lpstr>
      <vt:lpstr>C_Alarm_FCS_to_proDAS_358</vt:lpstr>
      <vt:lpstr>C_Alarm_FCS_to_proDAS_359</vt:lpstr>
      <vt:lpstr>C_Alarm_FCS_to_proDAS_360</vt:lpstr>
      <vt:lpstr>C_Alarm_FCS_to_proDAS_361</vt:lpstr>
      <vt:lpstr>C_Alarm_FCS_to_proDAS_362</vt:lpstr>
      <vt:lpstr>C_Alarm_FCS_to_proDAS_363</vt:lpstr>
      <vt:lpstr>C_Alarm_FCS_to_proDAS_364</vt:lpstr>
      <vt:lpstr>C_Alarm_FCS_to_proDAS_365</vt:lpstr>
      <vt:lpstr>C_Alarm_FCS_to_proDAS_366</vt:lpstr>
      <vt:lpstr>C_Alarm_FCS_to_proDAS_367</vt:lpstr>
      <vt:lpstr>C_Alarm_FCS_to_proDAS_368</vt:lpstr>
      <vt:lpstr>C_Alarm_FCS_to_proDAS_369</vt:lpstr>
      <vt:lpstr>C_Alarm_FCS_to_proDAS_370</vt:lpstr>
      <vt:lpstr>C_Alarm_FCS_to_proDAS_371</vt:lpstr>
      <vt:lpstr>C_Alarm_FCS_to_proDAS_372</vt:lpstr>
      <vt:lpstr>C_Alarm_FCS_to_proDAS_373</vt:lpstr>
      <vt:lpstr>C_Alarm_FCS_to_proDAS_374</vt:lpstr>
      <vt:lpstr>C_Alarm_FCS_to_proDAS_375</vt:lpstr>
      <vt:lpstr>C_Alarm_FCS_to_proDAS_376</vt:lpstr>
      <vt:lpstr>C_Alarm_FCS_to_proDAS_377</vt:lpstr>
      <vt:lpstr>C_Alarm_FCS_to_proDAS_378</vt:lpstr>
      <vt:lpstr>C_Alarm_FCS_to_proDAS_379</vt:lpstr>
      <vt:lpstr>C_Alarm_FCS_to_proDAS_380</vt:lpstr>
      <vt:lpstr>C_Alarm_FCS_to_proDAS_381</vt:lpstr>
      <vt:lpstr>C_Alarm_FCS_to_proDAS_382</vt:lpstr>
      <vt:lpstr>C_Alarm_FCS_to_proDAS_383</vt:lpstr>
      <vt:lpstr>C_Alarm_FCS_to_proDAS_384</vt:lpstr>
      <vt:lpstr>C_Alarm_FCS_to_proDAS_385</vt:lpstr>
      <vt:lpstr>C_Alarm_FCS_to_proDAS_386</vt:lpstr>
      <vt:lpstr>C_Alarm_FCS_to_proDAS_387</vt:lpstr>
      <vt:lpstr>C_Alarm_FCS_to_proDAS_388</vt:lpstr>
      <vt:lpstr>C_Alarm_FCS_to_proDAS_389</vt:lpstr>
      <vt:lpstr>C_Alarm_FCS_to_proDAS_390</vt:lpstr>
      <vt:lpstr>C_Alarm_FCS_to_proDAS_391</vt:lpstr>
      <vt:lpstr>C_Alarm_FCS_to_proDAS_392</vt:lpstr>
      <vt:lpstr>C_Alarm_FCS_to_proDAS_393</vt:lpstr>
      <vt:lpstr>C_Alarm_FCS_to_proDAS_394</vt:lpstr>
      <vt:lpstr>C_Alarm_FCS_to_proDAS_395</vt:lpstr>
      <vt:lpstr>C_Alarm_FCS_to_proDAS_396</vt:lpstr>
      <vt:lpstr>C_Alarm_FCS_to_proDAS_397</vt:lpstr>
      <vt:lpstr>C_Alarm_FCS_to_proDAS_398</vt:lpstr>
      <vt:lpstr>C_Alarm_FCS_to_proDAS_399</vt:lpstr>
      <vt:lpstr>C_Alarm_FCS_to_proDAS_400</vt:lpstr>
      <vt:lpstr>C_Alarm_FCS_to_proDAS_401</vt:lpstr>
      <vt:lpstr>C_Alarm_FCS_to_proDAS_402</vt:lpstr>
      <vt:lpstr>C_Alarm_FCS_to_proDAS_403</vt:lpstr>
      <vt:lpstr>C_Alarm_FCS_to_proDAS_404</vt:lpstr>
      <vt:lpstr>C_Alarm_FCS_to_proDAS_405</vt:lpstr>
      <vt:lpstr>C_Alarm_FCS_to_proDAS_406</vt:lpstr>
      <vt:lpstr>C_Alarm_FCS_to_proDAS_407</vt:lpstr>
      <vt:lpstr>C_Alarm_FCS_to_proDAS_408</vt:lpstr>
      <vt:lpstr>C_Alarm_FCS_to_proDAS_409</vt:lpstr>
      <vt:lpstr>C_Alarm_FCS_to_proDAS_410</vt:lpstr>
      <vt:lpstr>C_Alarm_FCS_to_proDAS_411</vt:lpstr>
      <vt:lpstr>C_Alarm_FCS_to_proDAS_412</vt:lpstr>
      <vt:lpstr>C_Alarm_FCS_to_proDAS_413</vt:lpstr>
      <vt:lpstr>C_Alarm_FCS_to_proDAS_414</vt:lpstr>
      <vt:lpstr>C_Alarm_FCS_to_proDAS_415</vt:lpstr>
      <vt:lpstr>C_Alarm_FCS_to_proDAS_416</vt:lpstr>
      <vt:lpstr>C_Alarm_FCS_to_proDAS_417</vt:lpstr>
      <vt:lpstr>C_Alarm_FCS_to_proDAS_418</vt:lpstr>
      <vt:lpstr>C_Alarm_FCS_to_proDAS_419</vt:lpstr>
      <vt:lpstr>C_Alarm_FCS_to_proDAS_420</vt:lpstr>
      <vt:lpstr>C_Alarm_FCS_to_proDAS_421</vt:lpstr>
      <vt:lpstr>C_Alarm_FCS_to_proDAS_422</vt:lpstr>
      <vt:lpstr>C_Alarm_FCS_to_proDAS_423</vt:lpstr>
      <vt:lpstr>C_Alarm_FCS_to_proDAS_424</vt:lpstr>
      <vt:lpstr>C_Alarm_FCS_to_proDAS_425</vt:lpstr>
      <vt:lpstr>C_Alarm_FCS_to_proDAS_426</vt:lpstr>
      <vt:lpstr>C_Alarm_FCS_to_proDAS_427</vt:lpstr>
      <vt:lpstr>C_Alarm_FCS_to_proDAS_428</vt:lpstr>
      <vt:lpstr>C_Alarm_FCS_to_proDAS_429</vt:lpstr>
      <vt:lpstr>C_Alarm_FCS_to_proDAS_430</vt:lpstr>
      <vt:lpstr>C_Alarm_FCS_to_proDAS_431</vt:lpstr>
      <vt:lpstr>C_Alarm_FCS_to_proDAS_432</vt:lpstr>
      <vt:lpstr>C_Alarm_FCS_to_proDAS_433</vt:lpstr>
      <vt:lpstr>C_Alarm_FCS_to_proDAS_434</vt:lpstr>
      <vt:lpstr>C_Alarm_FCS_to_proDAS_435</vt:lpstr>
      <vt:lpstr>C_Alarm_FCS_to_proDAS_436</vt:lpstr>
      <vt:lpstr>C_Alarm_FCS_to_proDAS_437</vt:lpstr>
      <vt:lpstr>C_Alarm_FCS_to_proDAS_438</vt:lpstr>
      <vt:lpstr>C_Alarm_FCS_to_proDAS_439</vt:lpstr>
      <vt:lpstr>C_Alarm_FCS_to_proDAS_440</vt:lpstr>
      <vt:lpstr>C_Alarm_FCS_to_proDAS_441</vt:lpstr>
      <vt:lpstr>C_Alarm_FCS_to_proDAS_442</vt:lpstr>
      <vt:lpstr>C_Alarm_FCS_to_proDAS_443</vt:lpstr>
      <vt:lpstr>C_Alarm_FCS_to_proDAS_444</vt:lpstr>
      <vt:lpstr>C_Alarm_FCS_to_proDAS_445</vt:lpstr>
      <vt:lpstr>C_Alarm_FCS_to_proDAS_446</vt:lpstr>
      <vt:lpstr>C_Alarm_FCS_to_proDAS_447</vt:lpstr>
      <vt:lpstr>C_Alarm_FCS_to_proDAS_448</vt:lpstr>
      <vt:lpstr>C_Alarm_FCS_to_proDAS_449</vt:lpstr>
      <vt:lpstr>C_Alarm_FCS_to_proDAS_450</vt:lpstr>
      <vt:lpstr>C_Alarm_FCS_to_proDAS_451</vt:lpstr>
      <vt:lpstr>C_Alarm_FCS_to_proDAS_452</vt:lpstr>
      <vt:lpstr>C_Alarm_FCS_to_proDAS_453</vt:lpstr>
      <vt:lpstr>C_Alarm_FCS_to_proDAS_454</vt:lpstr>
      <vt:lpstr>C_Alarm_FCS_to_proDAS_455</vt:lpstr>
      <vt:lpstr>C_Alarm_FCS_to_proDAS_456</vt:lpstr>
      <vt:lpstr>C_Alarm_FCS_to_proDAS_457</vt:lpstr>
      <vt:lpstr>C_Alarm_FCS_to_proDAS_458</vt:lpstr>
      <vt:lpstr>C_Alarm_FCS_to_proDAS_459</vt:lpstr>
      <vt:lpstr>C_Alarm_FCS_to_proDAS_460</vt:lpstr>
      <vt:lpstr>C_Alarm_FCS_to_proDAS_461</vt:lpstr>
      <vt:lpstr>C_Alarm_FCS_to_proDAS_462</vt:lpstr>
      <vt:lpstr>C_Alarm_FCS_to_proDAS_463</vt:lpstr>
      <vt:lpstr>C_Alarm_FCS_to_proDAS_464</vt:lpstr>
      <vt:lpstr>C_Alarm_FCS_to_proDAS_465</vt:lpstr>
      <vt:lpstr>C_Alarm_FCS_to_proDAS_466</vt:lpstr>
      <vt:lpstr>C_Alarm_FCS_to_proDAS_467</vt:lpstr>
      <vt:lpstr>C_Alarm_FCS_to_proDAS_468</vt:lpstr>
      <vt:lpstr>C_Alarm_FCS_to_proDAS_469</vt:lpstr>
      <vt:lpstr>C_Alarm_FCS_to_proDAS_470</vt:lpstr>
      <vt:lpstr>C_Alarm_FCS_to_proDAS_471</vt:lpstr>
      <vt:lpstr>C_Alarm_FCS_to_proDAS_472</vt:lpstr>
      <vt:lpstr>C_Alarm_FCS_to_proDAS_473</vt:lpstr>
      <vt:lpstr>C_Alarm_FCS_to_proDAS_474</vt:lpstr>
      <vt:lpstr>C_Alarm_FCS_to_proDAS_475</vt:lpstr>
      <vt:lpstr>C_Alarm_FCS_to_proDAS_476</vt:lpstr>
      <vt:lpstr>C_Alarm_FCS_to_proDAS_477</vt:lpstr>
      <vt:lpstr>C_Alarm_FCS_to_proDAS_478</vt:lpstr>
      <vt:lpstr>C_Alarm_FCS_to_proDAS_479</vt:lpstr>
      <vt:lpstr>C_Alarm_FCS_to_proDAS_480</vt:lpstr>
      <vt:lpstr>C_Alpha_Bellmouth</vt:lpstr>
      <vt:lpstr>C_Analogue_01</vt:lpstr>
      <vt:lpstr>C_Analogue_02</vt:lpstr>
      <vt:lpstr>C_Analogue_03</vt:lpstr>
      <vt:lpstr>C_Analogue_04</vt:lpstr>
      <vt:lpstr>C_Analogue_05</vt:lpstr>
      <vt:lpstr>C_Analogue_06</vt:lpstr>
      <vt:lpstr>C_Analogue_07</vt:lpstr>
      <vt:lpstr>C_Analogue_08</vt:lpstr>
      <vt:lpstr>C_Analogue_09</vt:lpstr>
      <vt:lpstr>C_Analogue_10</vt:lpstr>
      <vt:lpstr>C_Analogue_11</vt:lpstr>
      <vt:lpstr>C_Analogue_12</vt:lpstr>
      <vt:lpstr>C_Analogue_13</vt:lpstr>
      <vt:lpstr>C_Analogue_14</vt:lpstr>
      <vt:lpstr>C_Analogue_15</vt:lpstr>
      <vt:lpstr>C_Analogue_16</vt:lpstr>
      <vt:lpstr>C_Analogue_17</vt:lpstr>
      <vt:lpstr>C_Analogue_18</vt:lpstr>
      <vt:lpstr>C_Analogue_19</vt:lpstr>
      <vt:lpstr>C_Analogue_20</vt:lpstr>
      <vt:lpstr>C_Analogue_21</vt:lpstr>
      <vt:lpstr>C_Analogue_22</vt:lpstr>
      <vt:lpstr>C_Analogue_23</vt:lpstr>
      <vt:lpstr>C_Analogue_24</vt:lpstr>
      <vt:lpstr>C_Analogue_25</vt:lpstr>
      <vt:lpstr>C_Analogue_26</vt:lpstr>
      <vt:lpstr>C_Analogue_27</vt:lpstr>
      <vt:lpstr>C_Analogue_28</vt:lpstr>
      <vt:lpstr>C_Analogue_29</vt:lpstr>
      <vt:lpstr>C_Analogue_30</vt:lpstr>
      <vt:lpstr>C_Analogue_31</vt:lpstr>
      <vt:lpstr>C_Analogue_32</vt:lpstr>
      <vt:lpstr>C_Analogue_33</vt:lpstr>
      <vt:lpstr>C_Analogue_34</vt:lpstr>
      <vt:lpstr>C_Analogue_35</vt:lpstr>
      <vt:lpstr>C_Analogue_36</vt:lpstr>
      <vt:lpstr>C_Analogue_37</vt:lpstr>
      <vt:lpstr>C_Analogue_38</vt:lpstr>
      <vt:lpstr>C_Analogue_39</vt:lpstr>
      <vt:lpstr>C_Analogue_40</vt:lpstr>
      <vt:lpstr>C_Analogue_41</vt:lpstr>
      <vt:lpstr>C_Analogue_42</vt:lpstr>
      <vt:lpstr>C_Analogue_43</vt:lpstr>
      <vt:lpstr>C_Analogue_44</vt:lpstr>
      <vt:lpstr>C_Analogue_45</vt:lpstr>
      <vt:lpstr>C_Analogue_46</vt:lpstr>
      <vt:lpstr>C_Analogue_47</vt:lpstr>
      <vt:lpstr>C_Analogue_48</vt:lpstr>
      <vt:lpstr>C_Area_Bellmouth</vt:lpstr>
      <vt:lpstr>C_Area_Bellmouth_Therm</vt:lpstr>
      <vt:lpstr>C_Area_Bellmouth_Therm_Calc</vt:lpstr>
      <vt:lpstr>C_Area_Bellmouth_Therm_Sim</vt:lpstr>
      <vt:lpstr>C_Bellmouth_Sim_SW</vt:lpstr>
      <vt:lpstr>C_Bool_FCS_to_proDAS_001</vt:lpstr>
      <vt:lpstr>C_Bool_FCS_to_proDAS_002</vt:lpstr>
      <vt:lpstr>C_Bool_FCS_to_proDAS_003</vt:lpstr>
      <vt:lpstr>C_Bool_FCS_to_proDAS_004</vt:lpstr>
      <vt:lpstr>C_Bool_FCS_to_proDAS_005</vt:lpstr>
      <vt:lpstr>C_Bool_FCS_to_proDAS_006</vt:lpstr>
      <vt:lpstr>C_Bool_FCS_to_proDAS_007</vt:lpstr>
      <vt:lpstr>C_Bool_FCS_to_proDAS_008</vt:lpstr>
      <vt:lpstr>C_Bool_FCS_to_proDAS_009</vt:lpstr>
      <vt:lpstr>C_Bool_FCS_to_proDAS_010</vt:lpstr>
      <vt:lpstr>C_Bool_FCS_to_proDAS_011</vt:lpstr>
      <vt:lpstr>C_Bool_FCS_to_proDAS_012</vt:lpstr>
      <vt:lpstr>C_Bool_FCS_to_proDAS_013</vt:lpstr>
      <vt:lpstr>C_Bool_FCS_to_proDAS_014</vt:lpstr>
      <vt:lpstr>C_Bool_FCS_to_proDAS_015</vt:lpstr>
      <vt:lpstr>C_Bool_FCS_to_proDAS_016</vt:lpstr>
      <vt:lpstr>C_Bool_FCS_to_proDAS_017</vt:lpstr>
      <vt:lpstr>C_Bool_FCS_to_proDAS_018</vt:lpstr>
      <vt:lpstr>C_Bool_FCS_to_proDAS_019</vt:lpstr>
      <vt:lpstr>C_Bool_FCS_to_proDAS_020</vt:lpstr>
      <vt:lpstr>C_Bool_FCS_to_proDAS_021</vt:lpstr>
      <vt:lpstr>C_Bool_FCS_to_proDAS_022</vt:lpstr>
      <vt:lpstr>C_Bool_FCS_to_proDAS_023</vt:lpstr>
      <vt:lpstr>C_Bool_FCS_to_proDAS_024</vt:lpstr>
      <vt:lpstr>C_Bool_FCS_to_proDAS_025</vt:lpstr>
      <vt:lpstr>C_Bool_FCS_to_proDAS_026</vt:lpstr>
      <vt:lpstr>C_Bool_FCS_to_proDAS_027</vt:lpstr>
      <vt:lpstr>C_Bool_FCS_to_proDAS_028</vt:lpstr>
      <vt:lpstr>C_Bool_FCS_to_proDAS_029</vt:lpstr>
      <vt:lpstr>C_Bool_FCS_to_proDAS_030</vt:lpstr>
      <vt:lpstr>C_Bool_FCS_to_proDAS_031</vt:lpstr>
      <vt:lpstr>C_Bool_FCS_to_proDAS_032</vt:lpstr>
      <vt:lpstr>C_Bool_FCS_to_proDAS_033</vt:lpstr>
      <vt:lpstr>C_Bool_FCS_to_proDAS_034</vt:lpstr>
      <vt:lpstr>C_Bool_FCS_to_proDAS_035</vt:lpstr>
      <vt:lpstr>C_Bool_FCS_to_proDAS_036</vt:lpstr>
      <vt:lpstr>C_Bool_FCS_to_proDAS_037</vt:lpstr>
      <vt:lpstr>C_Bool_FCS_to_proDAS_038</vt:lpstr>
      <vt:lpstr>C_Bool_FCS_to_proDAS_039</vt:lpstr>
      <vt:lpstr>C_Bool_FCS_to_proDAS_040</vt:lpstr>
      <vt:lpstr>C_Bool_FCS_to_proDAS_041</vt:lpstr>
      <vt:lpstr>C_Bool_FCS_to_proDAS_042</vt:lpstr>
      <vt:lpstr>C_Bool_FCS_to_proDAS_043</vt:lpstr>
      <vt:lpstr>C_Bool_FCS_to_proDAS_044</vt:lpstr>
      <vt:lpstr>C_Bool_FCS_to_proDAS_045</vt:lpstr>
      <vt:lpstr>C_Bool_FCS_to_proDAS_046</vt:lpstr>
      <vt:lpstr>C_Bool_FCS_to_proDAS_047</vt:lpstr>
      <vt:lpstr>C_Bool_FCS_to_proDAS_048</vt:lpstr>
      <vt:lpstr>C_Bool_FCS_to_proDAS_049</vt:lpstr>
      <vt:lpstr>C_Bool_FCS_to_proDAS_050</vt:lpstr>
      <vt:lpstr>C_Bool_FCS_to_proDAS_051</vt:lpstr>
      <vt:lpstr>C_Bool_FCS_to_proDAS_052</vt:lpstr>
      <vt:lpstr>C_Bool_FCS_to_proDAS_053</vt:lpstr>
      <vt:lpstr>C_Bool_FCS_to_proDAS_054</vt:lpstr>
      <vt:lpstr>C_Bool_FCS_to_proDAS_055</vt:lpstr>
      <vt:lpstr>C_Bool_FCS_to_proDAS_056</vt:lpstr>
      <vt:lpstr>C_Bool_FCS_to_proDAS_057</vt:lpstr>
      <vt:lpstr>C_Bool_FCS_to_proDAS_058</vt:lpstr>
      <vt:lpstr>C_Bool_FCS_to_proDAS_059</vt:lpstr>
      <vt:lpstr>C_Bool_FCS_to_proDAS_060</vt:lpstr>
      <vt:lpstr>C_Bool_FCS_to_proDAS_061</vt:lpstr>
      <vt:lpstr>C_Bool_FCS_to_proDAS_062</vt:lpstr>
      <vt:lpstr>C_Bool_FCS_to_proDAS_063</vt:lpstr>
      <vt:lpstr>C_Bool_FCS_to_proDAS_064</vt:lpstr>
      <vt:lpstr>C_Bool_FCS_to_proDAS_065</vt:lpstr>
      <vt:lpstr>C_Bool_FCS_to_proDAS_066</vt:lpstr>
      <vt:lpstr>C_Bool_FCS_to_proDAS_067</vt:lpstr>
      <vt:lpstr>C_Bool_FCS_to_proDAS_068</vt:lpstr>
      <vt:lpstr>C_Bool_FCS_to_proDAS_069</vt:lpstr>
      <vt:lpstr>C_Bool_FCS_to_proDAS_070</vt:lpstr>
      <vt:lpstr>C_Bool_FCS_to_proDAS_071</vt:lpstr>
      <vt:lpstr>C_Bool_FCS_to_proDAS_072</vt:lpstr>
      <vt:lpstr>C_Bool_FCS_to_proDAS_073</vt:lpstr>
      <vt:lpstr>C_Bool_FCS_to_proDAS_074</vt:lpstr>
      <vt:lpstr>C_Bool_FCS_to_proDAS_075</vt:lpstr>
      <vt:lpstr>C_Bool_FCS_to_proDAS_076</vt:lpstr>
      <vt:lpstr>C_Bool_FCS_to_proDAS_077</vt:lpstr>
      <vt:lpstr>C_Bool_FCS_to_proDAS_078</vt:lpstr>
      <vt:lpstr>C_Bool_FCS_to_proDAS_079</vt:lpstr>
      <vt:lpstr>C_Bool_FCS_to_proDAS_080</vt:lpstr>
      <vt:lpstr>C_Bool_FCS_to_proDAS_081</vt:lpstr>
      <vt:lpstr>C_Bool_FCS_to_proDAS_082</vt:lpstr>
      <vt:lpstr>C_Bool_FCS_to_proDAS_083</vt:lpstr>
      <vt:lpstr>C_Bool_FCS_to_proDAS_084</vt:lpstr>
      <vt:lpstr>C_Bool_FCS_to_proDAS_085</vt:lpstr>
      <vt:lpstr>C_Bool_FCS_to_proDAS_086</vt:lpstr>
      <vt:lpstr>C_Bool_FCS_to_proDAS_087</vt:lpstr>
      <vt:lpstr>C_Bool_FCS_to_proDAS_088</vt:lpstr>
      <vt:lpstr>C_Bool_FCS_to_proDAS_089</vt:lpstr>
      <vt:lpstr>C_Bool_FCS_to_proDAS_090</vt:lpstr>
      <vt:lpstr>C_Bool_FCS_to_proDAS_091</vt:lpstr>
      <vt:lpstr>C_Bool_FCS_to_proDAS_092</vt:lpstr>
      <vt:lpstr>C_Bool_FCS_to_proDAS_093</vt:lpstr>
      <vt:lpstr>C_Bool_FCS_to_proDAS_094</vt:lpstr>
      <vt:lpstr>C_Bool_FCS_to_proDAS_095</vt:lpstr>
      <vt:lpstr>C_Bool_FCS_to_proDAS_096</vt:lpstr>
      <vt:lpstr>C_Bool_FCS_to_proDAS_097</vt:lpstr>
      <vt:lpstr>C_Bool_FCS_to_proDAS_098</vt:lpstr>
      <vt:lpstr>C_Bool_FCS_to_proDAS_099</vt:lpstr>
      <vt:lpstr>C_Bool_FCS_to_proDAS_100</vt:lpstr>
      <vt:lpstr>C_Bool_FCS_to_proDAS_101</vt:lpstr>
      <vt:lpstr>C_Bool_FCS_to_proDAS_102</vt:lpstr>
      <vt:lpstr>C_Bool_FCS_to_proDAS_103</vt:lpstr>
      <vt:lpstr>C_Bool_FCS_to_proDAS_104</vt:lpstr>
      <vt:lpstr>C_Bool_FCS_to_proDAS_105</vt:lpstr>
      <vt:lpstr>C_Bool_FCS_to_proDAS_106</vt:lpstr>
      <vt:lpstr>C_Bool_FCS_to_proDAS_107</vt:lpstr>
      <vt:lpstr>C_Bool_FCS_to_proDAS_108</vt:lpstr>
      <vt:lpstr>C_Bool_FCS_to_proDAS_109</vt:lpstr>
      <vt:lpstr>C_Bool_FCS_to_proDAS_110</vt:lpstr>
      <vt:lpstr>C_Bool_FCS_to_proDAS_111</vt:lpstr>
      <vt:lpstr>C_Bool_FCS_to_proDAS_112</vt:lpstr>
      <vt:lpstr>C_Bool_FCS_to_proDAS_113</vt:lpstr>
      <vt:lpstr>C_Bool_FCS_to_proDAS_114</vt:lpstr>
      <vt:lpstr>C_Bool_FCS_to_proDAS_115</vt:lpstr>
      <vt:lpstr>C_Bool_FCS_to_proDAS_116</vt:lpstr>
      <vt:lpstr>C_Bool_FCS_to_proDAS_117</vt:lpstr>
      <vt:lpstr>C_Bool_FCS_to_proDAS_118</vt:lpstr>
      <vt:lpstr>C_Bool_FCS_to_proDAS_119</vt:lpstr>
      <vt:lpstr>C_Bool_FCS_to_proDAS_120</vt:lpstr>
      <vt:lpstr>C_Bool_FCS_to_proDAS_121</vt:lpstr>
      <vt:lpstr>C_Bool_FCS_to_proDAS_122</vt:lpstr>
      <vt:lpstr>C_Bool_FCS_to_proDAS_123</vt:lpstr>
      <vt:lpstr>C_Bool_FCS_to_proDAS_124</vt:lpstr>
      <vt:lpstr>C_Bool_FCS_to_proDAS_125</vt:lpstr>
      <vt:lpstr>C_Bool_FCS_to_proDAS_126</vt:lpstr>
      <vt:lpstr>C_Bool_FCS_to_proDAS_127</vt:lpstr>
      <vt:lpstr>C_Bool_FCS_to_proDAS_128</vt:lpstr>
      <vt:lpstr>C_Bool_FCS_to_proDAS_129</vt:lpstr>
      <vt:lpstr>C_Bool_FCS_to_proDAS_130</vt:lpstr>
      <vt:lpstr>C_Bool_FCS_to_proDAS_131</vt:lpstr>
      <vt:lpstr>C_Bool_FCS_to_proDAS_132</vt:lpstr>
      <vt:lpstr>C_Bool_FCS_to_proDAS_133</vt:lpstr>
      <vt:lpstr>C_Bool_FCS_to_proDAS_134</vt:lpstr>
      <vt:lpstr>C_Bool_FCS_to_proDAS_135</vt:lpstr>
      <vt:lpstr>C_Bool_FCS_to_proDAS_136</vt:lpstr>
      <vt:lpstr>C_Bool_FCS_to_proDAS_137</vt:lpstr>
      <vt:lpstr>C_Bool_FCS_to_proDAS_138</vt:lpstr>
      <vt:lpstr>C_Bool_FCS_to_proDAS_139</vt:lpstr>
      <vt:lpstr>C_Bool_FCS_to_proDAS_140</vt:lpstr>
      <vt:lpstr>C_Bool_FCS_to_proDAS_141</vt:lpstr>
      <vt:lpstr>C_Bool_FCS_to_proDAS_142</vt:lpstr>
      <vt:lpstr>C_Bool_FCS_to_proDAS_143</vt:lpstr>
      <vt:lpstr>C_Bool_FCS_to_proDAS_144</vt:lpstr>
      <vt:lpstr>C_Bool_FCS_to_proDAS_145</vt:lpstr>
      <vt:lpstr>C_Bool_FCS_to_proDAS_146</vt:lpstr>
      <vt:lpstr>C_Bool_FCS_to_proDAS_147</vt:lpstr>
      <vt:lpstr>C_Bool_FCS_to_proDAS_148</vt:lpstr>
      <vt:lpstr>C_Bool_FCS_to_proDAS_149</vt:lpstr>
      <vt:lpstr>C_Bool_FCS_to_proDAS_150</vt:lpstr>
      <vt:lpstr>C_Bool_FCS_to_proDAS_151</vt:lpstr>
      <vt:lpstr>C_Bool_FCS_to_proDAS_152</vt:lpstr>
      <vt:lpstr>C_Bool_FCS_to_proDAS_153</vt:lpstr>
      <vt:lpstr>C_Bool_FCS_to_proDAS_154</vt:lpstr>
      <vt:lpstr>C_Bool_FCS_to_proDAS_155</vt:lpstr>
      <vt:lpstr>C_Bool_FCS_to_proDAS_156</vt:lpstr>
      <vt:lpstr>C_Bool_FCS_to_proDAS_157</vt:lpstr>
      <vt:lpstr>C_Bool_FCS_to_proDAS_158</vt:lpstr>
      <vt:lpstr>C_Bool_FCS_to_proDAS_159</vt:lpstr>
      <vt:lpstr>C_Bool_FCS_to_proDAS_160</vt:lpstr>
      <vt:lpstr>C_Buzzer</vt:lpstr>
      <vt:lpstr>C_Buzzer_Enable</vt:lpstr>
      <vt:lpstr>C_Buzzer_Enable_SW</vt:lpstr>
      <vt:lpstr>C_Buzzer_IO</vt:lpstr>
      <vt:lpstr>C_Buzzer_Out</vt:lpstr>
      <vt:lpstr>C_Cd_Bellmouth</vt:lpstr>
      <vt:lpstr>C_Chroma_C2H6</vt:lpstr>
      <vt:lpstr>C_Chroma_C3H8</vt:lpstr>
      <vt:lpstr>C_Chroma_C4H10_Iso</vt:lpstr>
      <vt:lpstr>C_Chroma_C4H10_Normal</vt:lpstr>
      <vt:lpstr>C_Chroma_C5H12_Iso</vt:lpstr>
      <vt:lpstr>C_Chroma_C5H12_Normal</vt:lpstr>
      <vt:lpstr>C_Chroma_C6_Plus</vt:lpstr>
      <vt:lpstr>C_Chroma_CH4</vt:lpstr>
      <vt:lpstr>C_Chroma_CO2</vt:lpstr>
      <vt:lpstr>C_Chroma_CV</vt:lpstr>
      <vt:lpstr>C_Chroma_He</vt:lpstr>
      <vt:lpstr>C_Chroma_N2</vt:lpstr>
      <vt:lpstr>C_Chroma_RD</vt:lpstr>
      <vt:lpstr>C_CL_Enable</vt:lpstr>
      <vt:lpstr>C_CL_Enable_SW</vt:lpstr>
      <vt:lpstr>C_Config_Date</vt:lpstr>
      <vt:lpstr>C_Config_MCL_Rev</vt:lpstr>
      <vt:lpstr>C_Cp_Oil_GB</vt:lpstr>
      <vt:lpstr>C_Critical_Log_Flag</vt:lpstr>
      <vt:lpstr>C_Critical_Log_SW</vt:lpstr>
      <vt:lpstr>C_Current_1</vt:lpstr>
      <vt:lpstr>C_Current_2</vt:lpstr>
      <vt:lpstr>C_Current_3</vt:lpstr>
      <vt:lpstr>C_Current_4</vt:lpstr>
      <vt:lpstr>C_Current_5</vt:lpstr>
      <vt:lpstr>C_Current_6</vt:lpstr>
      <vt:lpstr>C_Current_7</vt:lpstr>
      <vt:lpstr>C_Current_8</vt:lpstr>
      <vt:lpstr>C_D_Bellmouth</vt:lpstr>
      <vt:lpstr>C_D_Bellmouth_Therm</vt:lpstr>
      <vt:lpstr>C_das_DaDays</vt:lpstr>
      <vt:lpstr>C_das_DaTime</vt:lpstr>
      <vt:lpstr>C_das_Day</vt:lpstr>
      <vt:lpstr>C_das_Hour</vt:lpstr>
      <vt:lpstr>C_das_Min</vt:lpstr>
      <vt:lpstr>C_das_Month</vt:lpstr>
      <vt:lpstr>C_das_Msec</vt:lpstr>
      <vt:lpstr>C_das_RTECPU</vt:lpstr>
      <vt:lpstr>C_das_Sec</vt:lpstr>
      <vt:lpstr>C_das_Time</vt:lpstr>
      <vt:lpstr>C_das_Year</vt:lpstr>
      <vt:lpstr>C_Degradation</vt:lpstr>
      <vt:lpstr>C_Delta_ISO</vt:lpstr>
      <vt:lpstr>C_DI_07</vt:lpstr>
      <vt:lpstr>C_DI_08</vt:lpstr>
      <vt:lpstr>C_DI_09</vt:lpstr>
      <vt:lpstr>C_DI_10</vt:lpstr>
      <vt:lpstr>C_DI_11</vt:lpstr>
      <vt:lpstr>C_DI_12</vt:lpstr>
      <vt:lpstr>C_DI_13</vt:lpstr>
      <vt:lpstr>C_DI_14</vt:lpstr>
      <vt:lpstr>C_DI_15</vt:lpstr>
      <vt:lpstr>C_DI_16</vt:lpstr>
      <vt:lpstr>C_DI_17</vt:lpstr>
      <vt:lpstr>C_DI_18</vt:lpstr>
      <vt:lpstr>C_DI_19</vt:lpstr>
      <vt:lpstr>C_DI_20</vt:lpstr>
      <vt:lpstr>C_DI_21</vt:lpstr>
      <vt:lpstr>C_DI_22</vt:lpstr>
      <vt:lpstr>C_DI_23</vt:lpstr>
      <vt:lpstr>C_DI_24</vt:lpstr>
      <vt:lpstr>C_DO_06</vt:lpstr>
      <vt:lpstr>C_DO_07</vt:lpstr>
      <vt:lpstr>C_DO_08</vt:lpstr>
      <vt:lpstr>C_DO_09</vt:lpstr>
      <vt:lpstr>C_DO_10</vt:lpstr>
      <vt:lpstr>C_DO_11</vt:lpstr>
      <vt:lpstr>C_DO_12</vt:lpstr>
      <vt:lpstr>C_DO_13</vt:lpstr>
      <vt:lpstr>C_DO_14</vt:lpstr>
      <vt:lpstr>C_DO_15</vt:lpstr>
      <vt:lpstr>C_DO_16</vt:lpstr>
      <vt:lpstr>C_DO_17</vt:lpstr>
      <vt:lpstr>C_DO_18</vt:lpstr>
      <vt:lpstr>C_DO_19</vt:lpstr>
      <vt:lpstr>C_DO_20</vt:lpstr>
      <vt:lpstr>C_DO_21</vt:lpstr>
      <vt:lpstr>C_DO_22</vt:lpstr>
      <vt:lpstr>C_DO_23</vt:lpstr>
      <vt:lpstr>C_DO_24</vt:lpstr>
      <vt:lpstr>C_DPT_4000</vt:lpstr>
      <vt:lpstr>C_DPT_4001</vt:lpstr>
      <vt:lpstr>C_DTS_Trigger</vt:lpstr>
      <vt:lpstr>C_E_CO</vt:lpstr>
      <vt:lpstr>C_E_NO</vt:lpstr>
      <vt:lpstr>C_E_NO2</vt:lpstr>
      <vt:lpstr>C_E_NOx</vt:lpstr>
      <vt:lpstr>C_EGA_CO</vt:lpstr>
      <vt:lpstr>C_EGA_CO2</vt:lpstr>
      <vt:lpstr>C_EGA_NO</vt:lpstr>
      <vt:lpstr>C_EGA_NO2</vt:lpstr>
      <vt:lpstr>C_EGA_NOx</vt:lpstr>
      <vt:lpstr>C_EGA_O2</vt:lpstr>
      <vt:lpstr>C_EGA_UHC</vt:lpstr>
      <vt:lpstr>C_Epsilon_Eta_Ex</vt:lpstr>
      <vt:lpstr>C_Epsilon_Eta_In</vt:lpstr>
      <vt:lpstr>C_Epsilon_P_Ex</vt:lpstr>
      <vt:lpstr>C_Epsilon_P_In</vt:lpstr>
      <vt:lpstr>C_Error_WS</vt:lpstr>
      <vt:lpstr>C_Eta</vt:lpstr>
      <vt:lpstr>C_Eta_ISO</vt:lpstr>
      <vt:lpstr>C_Eta_LG</vt:lpstr>
      <vt:lpstr>C_F_O_GG_fr</vt:lpstr>
      <vt:lpstr>C_F_O_GG_re</vt:lpstr>
      <vt:lpstr>C_F_O_LG</vt:lpstr>
      <vt:lpstr>C_F_O_PT</vt:lpstr>
      <vt:lpstr>C_Flip_100Hz</vt:lpstr>
      <vt:lpstr>C_Flip_10Hz</vt:lpstr>
      <vt:lpstr>C_Flip_1Hz</vt:lpstr>
      <vt:lpstr>C_Flip_200Hz</vt:lpstr>
      <vt:lpstr>C_Flip_20Hz</vt:lpstr>
      <vt:lpstr>C_Flip_2Hz</vt:lpstr>
      <vt:lpstr>C_Flip_33Hz</vt:lpstr>
      <vt:lpstr>C_Flip_40Hz</vt:lpstr>
      <vt:lpstr>C_Flip_50Hz</vt:lpstr>
      <vt:lpstr>C_Flip_5Hz</vt:lpstr>
      <vt:lpstr>C_Flip_66Hz</vt:lpstr>
      <vt:lpstr>C_Flip_80Hz</vt:lpstr>
      <vt:lpstr>C_FnG_Gas</vt:lpstr>
      <vt:lpstr>C_Frequency_1</vt:lpstr>
      <vt:lpstr>C_Frequency_2</vt:lpstr>
      <vt:lpstr>C_Frequency_3</vt:lpstr>
      <vt:lpstr>C_Frequency_4</vt:lpstr>
      <vt:lpstr>C_Frequency_5</vt:lpstr>
      <vt:lpstr>C_Frequency_6</vt:lpstr>
      <vt:lpstr>C_Frequency_7</vt:lpstr>
      <vt:lpstr>C_Frequency_8</vt:lpstr>
      <vt:lpstr>C_FT_040_2001</vt:lpstr>
      <vt:lpstr>C_FT_040_2002</vt:lpstr>
      <vt:lpstr>C_FT_2230</vt:lpstr>
      <vt:lpstr>C_FT_2231</vt:lpstr>
      <vt:lpstr>C_FT_2232</vt:lpstr>
      <vt:lpstr>C_FT_2233</vt:lpstr>
      <vt:lpstr>C_FT_2234</vt:lpstr>
      <vt:lpstr>C_FT_2235</vt:lpstr>
      <vt:lpstr>C_FT_2237</vt:lpstr>
      <vt:lpstr>C_FT_2250</vt:lpstr>
      <vt:lpstr>C_FT_5001</vt:lpstr>
      <vt:lpstr>C_FT_5011</vt:lpstr>
      <vt:lpstr>C_Fullset_Flag</vt:lpstr>
      <vt:lpstr>C_Fullset_Status</vt:lpstr>
      <vt:lpstr>C_Fullset_SW</vt:lpstr>
      <vt:lpstr>C_G_GG_1</vt:lpstr>
      <vt:lpstr>C_G_GG_2</vt:lpstr>
      <vt:lpstr>C_G_PT_1</vt:lpstr>
      <vt:lpstr>C_G_PT_2</vt:lpstr>
      <vt:lpstr>C_Gamma</vt:lpstr>
      <vt:lpstr>C_German_Characters</vt:lpstr>
      <vt:lpstr>C_GG_PT_Selector</vt:lpstr>
      <vt:lpstr>C_GG_PT_Status</vt:lpstr>
      <vt:lpstr>C_GG_Status</vt:lpstr>
      <vt:lpstr>C_GG_Target</vt:lpstr>
      <vt:lpstr>C_GG_Target_Diff</vt:lpstr>
      <vt:lpstr>C_GG_Target_ISO</vt:lpstr>
      <vt:lpstr>C_Heartbeat_from_FCS</vt:lpstr>
      <vt:lpstr>C_Heartbeat_from_WS</vt:lpstr>
      <vt:lpstr>C_Heartbeat_to_FCS</vt:lpstr>
      <vt:lpstr>C_HPC_GB_Comb_Bearing_HSS_Axial_Inbo</vt:lpstr>
      <vt:lpstr>C_HPC_GB_Comb_Bearing_HSS_Axial_Outb</vt:lpstr>
      <vt:lpstr>C_HPC_GB_Comb_Bearing_HSS_Radial</vt:lpstr>
      <vt:lpstr>C_HPC_GB_Comb_Bearing_LSS_Radial</vt:lpstr>
      <vt:lpstr>C_HPC_GB_Oil_Outlet</vt:lpstr>
      <vt:lpstr>C_HPC_GB_Planetgear_1_HSS</vt:lpstr>
      <vt:lpstr>C_HPC_GB_Planetgear_1_LSS</vt:lpstr>
      <vt:lpstr>C_HPC_GB_Planetgear_2_HSS</vt:lpstr>
      <vt:lpstr>C_HPC_GB_Planetgear_2_LSS</vt:lpstr>
      <vt:lpstr>C_HPC_GB_Planetgear_3_HSS</vt:lpstr>
      <vt:lpstr>C_HPC_GB_Planetgear_3_LSS</vt:lpstr>
      <vt:lpstr>C_HPC_GB_Radial_Bearing_HSS</vt:lpstr>
      <vt:lpstr>C_HPC_GB_Splash_Oil_Gearset</vt:lpstr>
      <vt:lpstr>C_IP_040_2001</vt:lpstr>
      <vt:lpstr>C_KE_0401010</vt:lpstr>
      <vt:lpstr>C_KE_0401210</vt:lpstr>
      <vt:lpstr>C_LHV</vt:lpstr>
      <vt:lpstr>C_Log_Flag</vt:lpstr>
      <vt:lpstr>C_Log_SW</vt:lpstr>
      <vt:lpstr>C_M_Air</vt:lpstr>
      <vt:lpstr>C_M_CO</vt:lpstr>
      <vt:lpstr>C_M_NO</vt:lpstr>
      <vt:lpstr>C_M_NO2</vt:lpstr>
      <vt:lpstr>C_M_O2</vt:lpstr>
      <vt:lpstr>C_Ma_Bellmouth</vt:lpstr>
      <vt:lpstr>C_Math_Absolute</vt:lpstr>
      <vt:lpstr>C_Math_Acos_Float1</vt:lpstr>
      <vt:lpstr>C_Math_And</vt:lpstr>
      <vt:lpstr>C_Math_Asin_Float1</vt:lpstr>
      <vt:lpstr>C_Math_Atan_Float1</vt:lpstr>
      <vt:lpstr>C_Math_Atan2_Float1_2</vt:lpstr>
      <vt:lpstr>C_Math_Average</vt:lpstr>
      <vt:lpstr>C_Math_Average_Tolerance</vt:lpstr>
      <vt:lpstr>C_Math_Bitget</vt:lpstr>
      <vt:lpstr>C_Math_Bool1</vt:lpstr>
      <vt:lpstr>C_Math_Bool2</vt:lpstr>
      <vt:lpstr>C_Math_Ceiling</vt:lpstr>
      <vt:lpstr>C_Math_Cos_Counter</vt:lpstr>
      <vt:lpstr>C_Math_Cos_Counter_100Hz</vt:lpstr>
      <vt:lpstr>C_Math_Cos_Counter_10Hz</vt:lpstr>
      <vt:lpstr>C_Math_Cos_Float1</vt:lpstr>
      <vt:lpstr>C_Math_Cosh_Float1</vt:lpstr>
      <vt:lpstr>C_Math_Counter</vt:lpstr>
      <vt:lpstr>C_Math_Counter_100Hz</vt:lpstr>
      <vt:lpstr>C_Math_Counter_10Hz</vt:lpstr>
      <vt:lpstr>C_Math_Counter_200Hz</vt:lpstr>
      <vt:lpstr>C_Math_Counter_Amplitude</vt:lpstr>
      <vt:lpstr>C_Math_Counter_Period</vt:lpstr>
      <vt:lpstr>C_Math_Counter_PhaseShift</vt:lpstr>
      <vt:lpstr>C_Math_Counter_VerticalShift</vt:lpstr>
      <vt:lpstr>C_Math_Divide</vt:lpstr>
      <vt:lpstr>C_Math_Equal_To</vt:lpstr>
      <vt:lpstr>C_Math_Exp</vt:lpstr>
      <vt:lpstr>C_Math_Float1</vt:lpstr>
      <vt:lpstr>C_Math_Float1_Max</vt:lpstr>
      <vt:lpstr>C_Math_Float2</vt:lpstr>
      <vt:lpstr>C_Math_Float3</vt:lpstr>
      <vt:lpstr>C_Math_Float4</vt:lpstr>
      <vt:lpstr>C_Math_Float5</vt:lpstr>
      <vt:lpstr>C_Math_Floor</vt:lpstr>
      <vt:lpstr>C_Math_Greater_Than</vt:lpstr>
      <vt:lpstr>C_Math_Greater_Than_Equal</vt:lpstr>
      <vt:lpstr>C_Math_Int_Bin</vt:lpstr>
      <vt:lpstr>C_Math_Int_Bin_to_Dec</vt:lpstr>
      <vt:lpstr>C_Math_Int_Bin_to_Hex</vt:lpstr>
      <vt:lpstr>C_Math_Int_Dec</vt:lpstr>
      <vt:lpstr>C_Math_Int_Dec_to_Bin</vt:lpstr>
      <vt:lpstr>C_Math_Int_Dec_to_Hex</vt:lpstr>
      <vt:lpstr>C_Math_Int_Hex</vt:lpstr>
      <vt:lpstr>C_Math_Int_Hex_to_Bin</vt:lpstr>
      <vt:lpstr>C_Math_Int_Hex_to_Dec</vt:lpstr>
      <vt:lpstr>C_Math_Less_Than</vt:lpstr>
      <vt:lpstr>C_Math_Less_Than_Equal</vt:lpstr>
      <vt:lpstr>C_Math_Ln</vt:lpstr>
      <vt:lpstr>C_Math_Log</vt:lpstr>
      <vt:lpstr>C_Math_Lookup2D</vt:lpstr>
      <vt:lpstr>C_Math_Lookup3D</vt:lpstr>
      <vt:lpstr>C_Math_LookupX2D</vt:lpstr>
      <vt:lpstr>C_Math_LookupXY3D</vt:lpstr>
      <vt:lpstr>C_Math_Maximum</vt:lpstr>
      <vt:lpstr>C_Math_Minimum</vt:lpstr>
      <vt:lpstr>C_Math_Multiply</vt:lpstr>
      <vt:lpstr>C_Math_Mux</vt:lpstr>
      <vt:lpstr>C_Math_Not</vt:lpstr>
      <vt:lpstr>C_Math_Not_Equal_To</vt:lpstr>
      <vt:lpstr>C_Math_Or</vt:lpstr>
      <vt:lpstr>C_Math_Poly</vt:lpstr>
      <vt:lpstr>C_Math_Power</vt:lpstr>
      <vt:lpstr>C_Math_Quality</vt:lpstr>
      <vt:lpstr>C_Math_Random</vt:lpstr>
      <vt:lpstr>C_Math_Random_Coef</vt:lpstr>
      <vt:lpstr>C_Math_Random_Counter</vt:lpstr>
      <vt:lpstr>C_Math_Raw</vt:lpstr>
      <vt:lpstr>C_Math_Reset</vt:lpstr>
      <vt:lpstr>C_Math_Reverse</vt:lpstr>
      <vt:lpstr>C_Math_Sim_Signal</vt:lpstr>
      <vt:lpstr>C_Math_Sim_Signal_Max</vt:lpstr>
      <vt:lpstr>C_Math_Sim_Signal_Min</vt:lpstr>
      <vt:lpstr>C_Math_Sim_Signal_Selector</vt:lpstr>
      <vt:lpstr>C_Math_Sin_Counter</vt:lpstr>
      <vt:lpstr>C_Math_Sin_Counter_10Hz</vt:lpstr>
      <vt:lpstr>C_Math_Sin_Float1</vt:lpstr>
      <vt:lpstr>C_Math_Sinh_Float1</vt:lpstr>
      <vt:lpstr>C_Math_Square</vt:lpstr>
      <vt:lpstr>C_Math_Square_Flag</vt:lpstr>
      <vt:lpstr>C_Math_Square_Max</vt:lpstr>
      <vt:lpstr>C_Math_Square_Min</vt:lpstr>
      <vt:lpstr>C_Math_Square_Period</vt:lpstr>
      <vt:lpstr>C_Math_Square_Root</vt:lpstr>
      <vt:lpstr>C_Math_Square_Timer</vt:lpstr>
      <vt:lpstr>C_Math_Substract</vt:lpstr>
      <vt:lpstr>C_Math_Sum</vt:lpstr>
      <vt:lpstr>C_Math_Tan_Float1</vt:lpstr>
      <vt:lpstr>C_Math_Tanh_Float1</vt:lpstr>
      <vt:lpstr>C_Math_Timer1</vt:lpstr>
      <vt:lpstr>C_Math_Timer1_</vt:lpstr>
      <vt:lpstr>C_Math_Timer2</vt:lpstr>
      <vt:lpstr>C_Math_Timer2_</vt:lpstr>
      <vt:lpstr>C_Math_Tol</vt:lpstr>
      <vt:lpstr>C_Math_Triangle</vt:lpstr>
      <vt:lpstr>C_Math_Triangle_Down</vt:lpstr>
      <vt:lpstr>C_Math_Triangle_Latch</vt:lpstr>
      <vt:lpstr>C_Math_Triangle_Max</vt:lpstr>
      <vt:lpstr>C_Math_Triangle_Max_Flag</vt:lpstr>
      <vt:lpstr>C_Math_Triangle_Min</vt:lpstr>
      <vt:lpstr>C_Math_Triangle_Min_Flag</vt:lpstr>
      <vt:lpstr>C_Math_Triangle_SlopDown</vt:lpstr>
      <vt:lpstr>C_Math_Triangle_SlopUp</vt:lpstr>
      <vt:lpstr>C_Math_Triangle_Up</vt:lpstr>
      <vt:lpstr>C_Mdot_Bellmouth</vt:lpstr>
      <vt:lpstr>C_Mdot_Bellmouth_Display</vt:lpstr>
      <vt:lpstr>C_Mdot_Bellmouth_NoCd</vt:lpstr>
      <vt:lpstr>C_Mdot_Bellmouth_NoCd_NoTherm</vt:lpstr>
      <vt:lpstr>C_Mdot_Bellmouth_NoCd_S</vt:lpstr>
      <vt:lpstr>C_Mdot_Bellmouth_Qual</vt:lpstr>
      <vt:lpstr>C_Mdot_Bellmouth_Raw</vt:lpstr>
      <vt:lpstr>C_Mdot_Bellmouth_S</vt:lpstr>
      <vt:lpstr>C_ME_0405690</vt:lpstr>
      <vt:lpstr>C_Mu</vt:lpstr>
      <vt:lpstr>C_N_Generator</vt:lpstr>
      <vt:lpstr>C_N_GG</vt:lpstr>
      <vt:lpstr>C_N_GG_ISO</vt:lpstr>
      <vt:lpstr>C_N_GG_ISO_Lim</vt:lpstr>
      <vt:lpstr>C_N_GG_ISO_Lim_HI</vt:lpstr>
      <vt:lpstr>C_N_GG_ISO_Lim_HIHI</vt:lpstr>
      <vt:lpstr>C_N_GG_ISO_Lim_LO</vt:lpstr>
      <vt:lpstr>C_N_GG_ISO_Lim_LOLO</vt:lpstr>
      <vt:lpstr>C_N_PT</vt:lpstr>
      <vt:lpstr>C_N_PT_ISO</vt:lpstr>
      <vt:lpstr>C_N_PT_ISO_Lim</vt:lpstr>
      <vt:lpstr>C_N_PT_ISO_Lim_HI</vt:lpstr>
      <vt:lpstr>C_N_PT_ISO_Lim_HIHI</vt:lpstr>
      <vt:lpstr>C_N_PT_ISO_Lim_LO</vt:lpstr>
      <vt:lpstr>C_N_PT_ISO_Lim_LOLO</vt:lpstr>
      <vt:lpstr>C_Num_Fullset</vt:lpstr>
      <vt:lpstr>C_Num_Log</vt:lpstr>
      <vt:lpstr>C_P</vt:lpstr>
      <vt:lpstr>C_P_Baro</vt:lpstr>
      <vt:lpstr>C_P_Gas</vt:lpstr>
      <vt:lpstr>C_P_InletDuct_1</vt:lpstr>
      <vt:lpstr>C_P_InletDuct_2</vt:lpstr>
      <vt:lpstr>C_P_InletDuct_3</vt:lpstr>
      <vt:lpstr>C_P_InletDuct_4</vt:lpstr>
      <vt:lpstr>C_P_O_GG_fr</vt:lpstr>
      <vt:lpstr>C_P_O_GG_re</vt:lpstr>
      <vt:lpstr>C_P_O_LG</vt:lpstr>
      <vt:lpstr>C_P_O_PT</vt:lpstr>
      <vt:lpstr>C_P0</vt:lpstr>
      <vt:lpstr>C_P0_ISO</vt:lpstr>
      <vt:lpstr>C_P1</vt:lpstr>
      <vt:lpstr>C_P2</vt:lpstr>
      <vt:lpstr>C_P4</vt:lpstr>
      <vt:lpstr>C_P8</vt:lpstr>
      <vt:lpstr>C_PBS_Cmd_Purge</vt:lpstr>
      <vt:lpstr>C_PBS_Cmd_Purge_PrepShop</vt:lpstr>
      <vt:lpstr>C_PBS_PurgePress_Flag</vt:lpstr>
      <vt:lpstr>C_PBS_PurgePress_PrepShop1_Flag</vt:lpstr>
      <vt:lpstr>C_PBS_PurgePress_PrepShop2_Flag</vt:lpstr>
      <vt:lpstr>C_PBS_SupplyPress_Flag</vt:lpstr>
      <vt:lpstr>C_PBS_SupplyPress_PrepShop1_Flag</vt:lpstr>
      <vt:lpstr>C_PBS_SupplyPress_PrepShop2_Flag</vt:lpstr>
      <vt:lpstr>C_PBS_Trigger</vt:lpstr>
      <vt:lpstr>C_PD_Bell</vt:lpstr>
      <vt:lpstr>C_PD_Filter</vt:lpstr>
      <vt:lpstr>C_PD_Inlet</vt:lpstr>
      <vt:lpstr>C_PD_Outlet</vt:lpstr>
      <vt:lpstr>C_PDT_040_2001</vt:lpstr>
      <vt:lpstr>C_PDT_0404010</vt:lpstr>
      <vt:lpstr>C_PDT_0404200</vt:lpstr>
      <vt:lpstr>C_PDT_0404300</vt:lpstr>
      <vt:lpstr>C_PDT_0404510</vt:lpstr>
      <vt:lpstr>C_PDT_0404520</vt:lpstr>
      <vt:lpstr>C_PDT_0404530</vt:lpstr>
      <vt:lpstr>C_PDT_0404540</vt:lpstr>
      <vt:lpstr>C_PDT_0404550</vt:lpstr>
      <vt:lpstr>C_PDT_0404560</vt:lpstr>
      <vt:lpstr>C_PDT_2210</vt:lpstr>
      <vt:lpstr>C_PDT_2220</vt:lpstr>
      <vt:lpstr>C_PDT_4005</vt:lpstr>
      <vt:lpstr>C_PDT_4006</vt:lpstr>
      <vt:lpstr>C_PDT_4007</vt:lpstr>
      <vt:lpstr>C_PDT_Bellmouth</vt:lpstr>
      <vt:lpstr>C_PE_0404510</vt:lpstr>
      <vt:lpstr>C_PE_0404520</vt:lpstr>
      <vt:lpstr>C_PE_0404530</vt:lpstr>
      <vt:lpstr>C_PE_0404540</vt:lpstr>
      <vt:lpstr>C_PE_0404550</vt:lpstr>
      <vt:lpstr>C_PE_0404560</vt:lpstr>
      <vt:lpstr>C_PHI_RF</vt:lpstr>
      <vt:lpstr>C_PHI_RF_ISO</vt:lpstr>
      <vt:lpstr>C_Pow</vt:lpstr>
      <vt:lpstr>C_Pow_GB</vt:lpstr>
      <vt:lpstr>C_Pow_Generator</vt:lpstr>
      <vt:lpstr>C_Pow_ISO</vt:lpstr>
      <vt:lpstr>C_Pow_Shaft</vt:lpstr>
      <vt:lpstr>C_proDAS_Start_Flag</vt:lpstr>
      <vt:lpstr>C_proDAS_Start_Timer_Flag</vt:lpstr>
      <vt:lpstr>C_PS_4001</vt:lpstr>
      <vt:lpstr>C_PS_4002</vt:lpstr>
      <vt:lpstr>C_PS_4003</vt:lpstr>
      <vt:lpstr>C_PS_4004</vt:lpstr>
      <vt:lpstr>C_PS_4005</vt:lpstr>
      <vt:lpstr>C_PS_4006</vt:lpstr>
      <vt:lpstr>C_PS_4007</vt:lpstr>
      <vt:lpstr>C_PS_4008</vt:lpstr>
      <vt:lpstr>C_PS_4009</vt:lpstr>
      <vt:lpstr>C_PS_4010</vt:lpstr>
      <vt:lpstr>C_PS_4011</vt:lpstr>
      <vt:lpstr>C_PS_4012</vt:lpstr>
      <vt:lpstr>C_PS_Bellmouth</vt:lpstr>
      <vt:lpstr>C_PS_Bellmouth_Meas</vt:lpstr>
      <vt:lpstr>C_PS_Bellmouth_Sim</vt:lpstr>
      <vt:lpstr>C_PT_040_2001</vt:lpstr>
      <vt:lpstr>C_PT_0401810_A</vt:lpstr>
      <vt:lpstr>C_PT_0401810_B</vt:lpstr>
      <vt:lpstr>C_PT_0401810_C</vt:lpstr>
      <vt:lpstr>C_PT_0401810_D</vt:lpstr>
      <vt:lpstr>C_PT_0404000</vt:lpstr>
      <vt:lpstr>C_PT_0404000_A</vt:lpstr>
      <vt:lpstr>C_PT_0404000_B</vt:lpstr>
      <vt:lpstr>C_PT_0404200</vt:lpstr>
      <vt:lpstr>C_PT_0404300</vt:lpstr>
      <vt:lpstr>C_PT_0404601</vt:lpstr>
      <vt:lpstr>C_PT_0404604</vt:lpstr>
      <vt:lpstr>C_PT_0404650</vt:lpstr>
      <vt:lpstr>C_PT_0404650_A</vt:lpstr>
      <vt:lpstr>C_PT_0404650_B</vt:lpstr>
      <vt:lpstr>C_PT_0404650_C</vt:lpstr>
      <vt:lpstr>C_PT_0404650_D</vt:lpstr>
      <vt:lpstr>C_PT_0404650_E</vt:lpstr>
      <vt:lpstr>C_PT_0404650_F</vt:lpstr>
      <vt:lpstr>C_PT_0404650_G</vt:lpstr>
      <vt:lpstr>C_PT_0404650_H</vt:lpstr>
      <vt:lpstr>C_PT_0404900_A</vt:lpstr>
      <vt:lpstr>C_PT_0404900_B</vt:lpstr>
      <vt:lpstr>C_PT_0405690</vt:lpstr>
      <vt:lpstr>C_PT_2200</vt:lpstr>
      <vt:lpstr>C_PT_2201</vt:lpstr>
      <vt:lpstr>C_PT_2210</vt:lpstr>
      <vt:lpstr>C_PT_2211</vt:lpstr>
      <vt:lpstr>C_PT_2230</vt:lpstr>
      <vt:lpstr>C_PT_2231</vt:lpstr>
      <vt:lpstr>C_PT_2232</vt:lpstr>
      <vt:lpstr>C_PT_2233</vt:lpstr>
      <vt:lpstr>C_PT_2234</vt:lpstr>
      <vt:lpstr>C_PT_2235</vt:lpstr>
      <vt:lpstr>C_PT_2237</vt:lpstr>
      <vt:lpstr>C_PT_2251</vt:lpstr>
      <vt:lpstr>C_PT_4001</vt:lpstr>
      <vt:lpstr>C_PT_4002</vt:lpstr>
      <vt:lpstr>C_PT_4003</vt:lpstr>
      <vt:lpstr>C_PT_4004</vt:lpstr>
      <vt:lpstr>C_PT_4302</vt:lpstr>
      <vt:lpstr>C_PT_4304</vt:lpstr>
      <vt:lpstr>C_PT_4313</vt:lpstr>
      <vt:lpstr>C_PT_5001</vt:lpstr>
      <vt:lpstr>C_PT_5002</vt:lpstr>
      <vt:lpstr>C_PT_5011</vt:lpstr>
      <vt:lpstr>C_PT_5012</vt:lpstr>
      <vt:lpstr>C_PT_6300</vt:lpstr>
      <vt:lpstr>C_PT_GG1_Status</vt:lpstr>
      <vt:lpstr>C_PT_GG2_Status</vt:lpstr>
      <vt:lpstr>C_PT_GG3_Status</vt:lpstr>
      <vt:lpstr>C_PT_GG4_Status</vt:lpstr>
      <vt:lpstr>C_PT_GG5_Status</vt:lpstr>
      <vt:lpstr>C_PT_SettlingChamber</vt:lpstr>
      <vt:lpstr>C_PT_SettlingChamber_Meas</vt:lpstr>
      <vt:lpstr>C_PT_SettlingChamber_Sim</vt:lpstr>
      <vt:lpstr>C_PT_Status</vt:lpstr>
      <vt:lpstr>C_PT_Target</vt:lpstr>
      <vt:lpstr>C_PT_Target_Diff</vt:lpstr>
      <vt:lpstr>C_PT_Target_ISO</vt:lpstr>
      <vt:lpstr>C_Purge_Enable</vt:lpstr>
      <vt:lpstr>C_Purge_Enable_SW</vt:lpstr>
      <vt:lpstr>C_R</vt:lpstr>
      <vt:lpstr>C_R_Air</vt:lpstr>
      <vt:lpstr>C_Reynold_Bellmouth</vt:lpstr>
      <vt:lpstr>C_Rho_Gas</vt:lpstr>
      <vt:lpstr>C_Rho_Oil_GB</vt:lpstr>
      <vt:lpstr>C_RTD_1</vt:lpstr>
      <vt:lpstr>C_RTD_2</vt:lpstr>
      <vt:lpstr>C_RTD_3</vt:lpstr>
      <vt:lpstr>C_RTD_4</vt:lpstr>
      <vt:lpstr>C_RTD_5</vt:lpstr>
      <vt:lpstr>C_RTD_6</vt:lpstr>
      <vt:lpstr>C_RTD_7</vt:lpstr>
      <vt:lpstr>C_SE_0401000_A</vt:lpstr>
      <vt:lpstr>C_SE_0401000_B</vt:lpstr>
      <vt:lpstr>C_SE_0401000_C</vt:lpstr>
      <vt:lpstr>C_SE_0401200_A</vt:lpstr>
      <vt:lpstr>C_SE_0401200_B</vt:lpstr>
      <vt:lpstr>C_SE_0401200_C</vt:lpstr>
      <vt:lpstr>C_T</vt:lpstr>
      <vt:lpstr>C_T_Bellmouth</vt:lpstr>
      <vt:lpstr>C_T_Bellmouth_Meas</vt:lpstr>
      <vt:lpstr>C_T_Bellmouth_Ref</vt:lpstr>
      <vt:lpstr>C_T_Bellmouth_Sim</vt:lpstr>
      <vt:lpstr>C_T_Gas</vt:lpstr>
      <vt:lpstr>C_T_InletDuct_1</vt:lpstr>
      <vt:lpstr>C_T_InletDuct_2</vt:lpstr>
      <vt:lpstr>C_T_InletDuct_3</vt:lpstr>
      <vt:lpstr>C_T_InletDuct_4</vt:lpstr>
      <vt:lpstr>C_T_JB_AuxG_LS</vt:lpstr>
      <vt:lpstr>C_T_JB_GG_fr</vt:lpstr>
      <vt:lpstr>C_T_JB_GG_re</vt:lpstr>
      <vt:lpstr>C_T_JB_LoadG_LS</vt:lpstr>
      <vt:lpstr>C_T_JB_PT_fr</vt:lpstr>
      <vt:lpstr>C_T_JB_PT_re</vt:lpstr>
      <vt:lpstr>C_T_M</vt:lpstr>
      <vt:lpstr>C_T_O_GG_fr_out</vt:lpstr>
      <vt:lpstr>C_T_O_GG_re_out</vt:lpstr>
      <vt:lpstr>C_T_O_in</vt:lpstr>
      <vt:lpstr>C_T_O_LG_in</vt:lpstr>
      <vt:lpstr>C_T_O_LG_out</vt:lpstr>
      <vt:lpstr>C_T_O_PT_out</vt:lpstr>
      <vt:lpstr>C_T_Oil_GB_Mid</vt:lpstr>
      <vt:lpstr>C_t_proDAS_Runtime_Global</vt:lpstr>
      <vt:lpstr>C_t_proDAS_Runtime_Global_</vt:lpstr>
      <vt:lpstr>C_t_proDAS_Runtime_Global2</vt:lpstr>
      <vt:lpstr>C_t_proDAS_Runtime_Test</vt:lpstr>
      <vt:lpstr>C_t_proDAS_Runtime_Test_</vt:lpstr>
      <vt:lpstr>C_t_proDAS_Runtime_Volatile</vt:lpstr>
      <vt:lpstr>C_t_proDAS_Runtime_Volatile_</vt:lpstr>
      <vt:lpstr>C_t_proDAS_Runtime_Volatile2</vt:lpstr>
      <vt:lpstr>C_T_TB_AuxG_LS</vt:lpstr>
      <vt:lpstr>C_T_TB_GG_ac</vt:lpstr>
      <vt:lpstr>C_T_TB_GG_in</vt:lpstr>
      <vt:lpstr>C_T_TB_LoadG_LS</vt:lpstr>
      <vt:lpstr>C_T_TB_PT_ac</vt:lpstr>
      <vt:lpstr>C_T_TB_PT_in</vt:lpstr>
      <vt:lpstr>C_T0</vt:lpstr>
      <vt:lpstr>C_T0_ISO</vt:lpstr>
      <vt:lpstr>C_T1</vt:lpstr>
      <vt:lpstr>C_T2</vt:lpstr>
      <vt:lpstr>C_T4</vt:lpstr>
      <vt:lpstr>C_T4_ISO</vt:lpstr>
      <vt:lpstr>C_T5</vt:lpstr>
      <vt:lpstr>C_T8</vt:lpstr>
      <vt:lpstr>C_TD_Oil_GB</vt:lpstr>
      <vt:lpstr>C_TE_0401110_A</vt:lpstr>
      <vt:lpstr>C_TE_0401110_B</vt:lpstr>
      <vt:lpstr>C_TE_0401120_A</vt:lpstr>
      <vt:lpstr>C_TE_0401120_B</vt:lpstr>
      <vt:lpstr>C_TE_0401130_A</vt:lpstr>
      <vt:lpstr>C_TE_0401130_B</vt:lpstr>
      <vt:lpstr>C_TE_0401140_A</vt:lpstr>
      <vt:lpstr>C_TE_0401140_B</vt:lpstr>
      <vt:lpstr>C_TE_0401310_A</vt:lpstr>
      <vt:lpstr>C_TE_0401310_B</vt:lpstr>
      <vt:lpstr>C_TE_0401320_A</vt:lpstr>
      <vt:lpstr>C_TE_0401320_B</vt:lpstr>
      <vt:lpstr>C_TE_0401330_A</vt:lpstr>
      <vt:lpstr>C_TE_0401330_B</vt:lpstr>
      <vt:lpstr>C_TE_0401340_A</vt:lpstr>
      <vt:lpstr>C_TE_0401340_B</vt:lpstr>
      <vt:lpstr>C_TE_0401820_A</vt:lpstr>
      <vt:lpstr>C_TE_0401820_B</vt:lpstr>
      <vt:lpstr>C_TE_0401820_C</vt:lpstr>
      <vt:lpstr>C_TE_0401820_D</vt:lpstr>
      <vt:lpstr>C_TE_0401830_A</vt:lpstr>
      <vt:lpstr>C_TE_0401830_B</vt:lpstr>
      <vt:lpstr>C_TE_0401830_C</vt:lpstr>
      <vt:lpstr>C_TE_0401830_D</vt:lpstr>
      <vt:lpstr>C_TE_0401840_A</vt:lpstr>
      <vt:lpstr>C_TE_0401840_B</vt:lpstr>
      <vt:lpstr>C_TE_0401840_C</vt:lpstr>
      <vt:lpstr>C_TE_0401840_D</vt:lpstr>
      <vt:lpstr>C_TE_0404000_A</vt:lpstr>
      <vt:lpstr>C_TE_0404000_B</vt:lpstr>
      <vt:lpstr>C_TE_0404200</vt:lpstr>
      <vt:lpstr>C_TE_0404300</vt:lpstr>
      <vt:lpstr>C_TE_0404510_A</vt:lpstr>
      <vt:lpstr>C_TE_0404510_B</vt:lpstr>
      <vt:lpstr>C_TE_0404512_A</vt:lpstr>
      <vt:lpstr>C_TE_0404512_B</vt:lpstr>
      <vt:lpstr>C_TE_0404512_C</vt:lpstr>
      <vt:lpstr>C_TE_0404512_D</vt:lpstr>
      <vt:lpstr>C_TE_0404520_A</vt:lpstr>
      <vt:lpstr>C_TE_0404520_B</vt:lpstr>
      <vt:lpstr>C_TE_0404522_A</vt:lpstr>
      <vt:lpstr>C_TE_0404522_B</vt:lpstr>
      <vt:lpstr>C_TE_0404522_C</vt:lpstr>
      <vt:lpstr>C_TE_0404522_D</vt:lpstr>
      <vt:lpstr>C_TE_0404530_A</vt:lpstr>
      <vt:lpstr>C_TE_0404530_B</vt:lpstr>
      <vt:lpstr>C_TE_0404532_A</vt:lpstr>
      <vt:lpstr>C_TE_0404532_B</vt:lpstr>
      <vt:lpstr>C_TE_0404532_C</vt:lpstr>
      <vt:lpstr>C_TE_0404532_D</vt:lpstr>
      <vt:lpstr>C_TE_0404540_A</vt:lpstr>
      <vt:lpstr>C_TE_0404540_B</vt:lpstr>
      <vt:lpstr>C_TE_0404542_A</vt:lpstr>
      <vt:lpstr>C_TE_0404542_B</vt:lpstr>
      <vt:lpstr>C_TE_0404542_C</vt:lpstr>
      <vt:lpstr>C_TE_0404542_D</vt:lpstr>
      <vt:lpstr>C_TE_0404550_A</vt:lpstr>
      <vt:lpstr>C_TE_0404550_B</vt:lpstr>
      <vt:lpstr>C_TE_0404552_A</vt:lpstr>
      <vt:lpstr>C_TE_0404552_B</vt:lpstr>
      <vt:lpstr>C_TE_0404552_C</vt:lpstr>
      <vt:lpstr>C_TE_0404552_D</vt:lpstr>
      <vt:lpstr>C_TE_0404560_A</vt:lpstr>
      <vt:lpstr>C_TE_0404560_B</vt:lpstr>
      <vt:lpstr>C_TE_0404562_A</vt:lpstr>
      <vt:lpstr>C_TE_0404562_B</vt:lpstr>
      <vt:lpstr>C_TE_0404562_C</vt:lpstr>
      <vt:lpstr>C_TE_0404562_D</vt:lpstr>
      <vt:lpstr>C_TE_0404611_A</vt:lpstr>
      <vt:lpstr>C_TE_0404611_B</vt:lpstr>
      <vt:lpstr>C_TE_0404612_A</vt:lpstr>
      <vt:lpstr>C_TE_0404612_B</vt:lpstr>
      <vt:lpstr>C_TE_0404613_A</vt:lpstr>
      <vt:lpstr>C_TE_0404613_B</vt:lpstr>
      <vt:lpstr>C_TE_0404614_A</vt:lpstr>
      <vt:lpstr>C_TE_0404614_B</vt:lpstr>
      <vt:lpstr>C_TE_0404615_A</vt:lpstr>
      <vt:lpstr>C_TE_0404615_B</vt:lpstr>
      <vt:lpstr>C_TE_0404616_A</vt:lpstr>
      <vt:lpstr>C_TE_0404616_B</vt:lpstr>
      <vt:lpstr>C_TE_0404650_A</vt:lpstr>
      <vt:lpstr>C_TE_0404650_B</vt:lpstr>
      <vt:lpstr>C_TE_0404650_C</vt:lpstr>
      <vt:lpstr>C_TE_0404650_D</vt:lpstr>
      <vt:lpstr>C_TE_0404650_E</vt:lpstr>
      <vt:lpstr>C_TE_0404650_F</vt:lpstr>
      <vt:lpstr>C_TE_0404650_G</vt:lpstr>
      <vt:lpstr>C_TE_0404650_H</vt:lpstr>
      <vt:lpstr>C_TE_0404650_I</vt:lpstr>
      <vt:lpstr>C_TE_0404650_J</vt:lpstr>
      <vt:lpstr>C_TE_0404650_K</vt:lpstr>
      <vt:lpstr>C_TE_0404650_L</vt:lpstr>
      <vt:lpstr>C_TE_0404650_M</vt:lpstr>
      <vt:lpstr>C_TE_0404650_N</vt:lpstr>
      <vt:lpstr>C_TE_0404650_O</vt:lpstr>
      <vt:lpstr>C_TE_0404650_P</vt:lpstr>
      <vt:lpstr>C_TE_0404650_Q</vt:lpstr>
      <vt:lpstr>C_TE_0404650_R</vt:lpstr>
      <vt:lpstr>C_TE_0404750</vt:lpstr>
      <vt:lpstr>C_TE_0404751</vt:lpstr>
      <vt:lpstr>C_TE_0404760</vt:lpstr>
      <vt:lpstr>C_TE_0404770</vt:lpstr>
      <vt:lpstr>C_TE_0404900_A</vt:lpstr>
      <vt:lpstr>C_TE_0404900_B</vt:lpstr>
      <vt:lpstr>C_TE_0405690</vt:lpstr>
      <vt:lpstr>C_TE_4001</vt:lpstr>
      <vt:lpstr>C_TE_4002</vt:lpstr>
      <vt:lpstr>C_TE_4003</vt:lpstr>
      <vt:lpstr>C_TE_4004</vt:lpstr>
      <vt:lpstr>C_TE_4005</vt:lpstr>
      <vt:lpstr>C_TE_9001000</vt:lpstr>
      <vt:lpstr>C_TE_9001000_TBD</vt:lpstr>
      <vt:lpstr>C_TE_9001100</vt:lpstr>
      <vt:lpstr>C_TE_9001100_TBD</vt:lpstr>
      <vt:lpstr>C_Theta_ISO</vt:lpstr>
      <vt:lpstr>C_Trip</vt:lpstr>
      <vt:lpstr>C_Trip_BN</vt:lpstr>
      <vt:lpstr>C_Trip_ECS</vt:lpstr>
      <vt:lpstr>C_TT_040_2001</vt:lpstr>
      <vt:lpstr>C_TT_2200</vt:lpstr>
      <vt:lpstr>C_TT_2210</vt:lpstr>
      <vt:lpstr>C_TT_2230</vt:lpstr>
      <vt:lpstr>C_TT_2231</vt:lpstr>
      <vt:lpstr>C_TT_2232A</vt:lpstr>
      <vt:lpstr>C_TT_2232B</vt:lpstr>
      <vt:lpstr>C_TT_2233</vt:lpstr>
      <vt:lpstr>C_TT_2234</vt:lpstr>
      <vt:lpstr>C_TT_2235</vt:lpstr>
      <vt:lpstr>C_TT_2237</vt:lpstr>
      <vt:lpstr>C_TT_2251</vt:lpstr>
      <vt:lpstr>C_TT_4309</vt:lpstr>
      <vt:lpstr>C_TT_4310</vt:lpstr>
      <vt:lpstr>C_TT_5001</vt:lpstr>
      <vt:lpstr>C_TT_5002</vt:lpstr>
      <vt:lpstr>C_TT_5011</vt:lpstr>
      <vt:lpstr>C_TT_5012</vt:lpstr>
      <vt:lpstr>C_TT_6300</vt:lpstr>
      <vt:lpstr>C_UV_2210</vt:lpstr>
      <vt:lpstr>C_VE_0401060_X</vt:lpstr>
      <vt:lpstr>C_VE_0401060_Y</vt:lpstr>
      <vt:lpstr>C_VE_0401061_X</vt:lpstr>
      <vt:lpstr>C_VE_0401061_Y</vt:lpstr>
      <vt:lpstr>C_VE_0401260_X</vt:lpstr>
      <vt:lpstr>C_VE_0401260_Y</vt:lpstr>
      <vt:lpstr>C_VE_0401261_X</vt:lpstr>
      <vt:lpstr>C_VE_0401261_Y</vt:lpstr>
      <vt:lpstr>C_VE_8001010_X</vt:lpstr>
      <vt:lpstr>C_VE_8001010_Y</vt:lpstr>
      <vt:lpstr>C_VE_8001050_X</vt:lpstr>
      <vt:lpstr>C_VE_8001050_Y</vt:lpstr>
      <vt:lpstr>C_VE_9001000_X</vt:lpstr>
      <vt:lpstr>C_VE_9001000_Y</vt:lpstr>
      <vt:lpstr>C_VE_9001010_X</vt:lpstr>
      <vt:lpstr>C_VE_9001010_Y</vt:lpstr>
      <vt:lpstr>C_VE_9001031_H</vt:lpstr>
      <vt:lpstr>C_VE_9001031_V</vt:lpstr>
      <vt:lpstr>C_VE_9001310_H</vt:lpstr>
      <vt:lpstr>C_VE_9001311_V</vt:lpstr>
      <vt:lpstr>C_VE_9001312_A</vt:lpstr>
      <vt:lpstr>C_Vn</vt:lpstr>
      <vt:lpstr>C_Voltage_01</vt:lpstr>
      <vt:lpstr>C_Voltage_02</vt:lpstr>
      <vt:lpstr>C_Voltage_03</vt:lpstr>
      <vt:lpstr>C_Voltage_04</vt:lpstr>
      <vt:lpstr>C_Voltage_05</vt:lpstr>
      <vt:lpstr>C_Voltage_06</vt:lpstr>
      <vt:lpstr>C_Voltage_07</vt:lpstr>
      <vt:lpstr>C_Voltage_08</vt:lpstr>
      <vt:lpstr>C_Voltage_09</vt:lpstr>
      <vt:lpstr>C_Voltage_10</vt:lpstr>
      <vt:lpstr>C_Voltage_11</vt:lpstr>
      <vt:lpstr>C_Voltage_12</vt:lpstr>
      <vt:lpstr>C_Voltage_13</vt:lpstr>
      <vt:lpstr>C_Voltage_14</vt:lpstr>
      <vt:lpstr>C_Voltage_15</vt:lpstr>
      <vt:lpstr>C_Voltage_16</vt:lpstr>
      <vt:lpstr>C_VS_AuxG_fr_X</vt:lpstr>
      <vt:lpstr>C_VS_AuxG_fr_Y</vt:lpstr>
      <vt:lpstr>C_VS_GG_fr_X</vt:lpstr>
      <vt:lpstr>C_VS_GG_fr_Y</vt:lpstr>
      <vt:lpstr>C_VS_GG_re_X</vt:lpstr>
      <vt:lpstr>C_VS_GG_re_Y</vt:lpstr>
      <vt:lpstr>C_VS_LoadG_fr_X</vt:lpstr>
      <vt:lpstr>C_VS_LoadG_fr_Y</vt:lpstr>
      <vt:lpstr>C_VS_PT_fr_X</vt:lpstr>
      <vt:lpstr>C_VS_PT_fr_Y</vt:lpstr>
      <vt:lpstr>C_VS_PT_re_X</vt:lpstr>
      <vt:lpstr>C_VS_PT_re_Y</vt:lpstr>
      <vt:lpstr>C_x_proDAS_Start</vt:lpstr>
      <vt:lpstr>C_ZE_0401050_A</vt:lpstr>
      <vt:lpstr>C_ZE_0401050_B</vt:lpstr>
      <vt:lpstr>C_ZE_0401250_A</vt:lpstr>
      <vt:lpstr>C_ZE_0401250_B</vt:lpstr>
      <vt:lpstr>C_ZI_0404030</vt:lpstr>
      <vt:lpstr>C_ZI_0404230</vt:lpstr>
      <vt:lpstr>C_ZI_0404330</vt:lpstr>
      <vt:lpstr>Decel</vt:lpstr>
      <vt:lpstr>Decelcomment</vt:lpstr>
      <vt:lpstr>Deceldate</vt:lpstr>
      <vt:lpstr>Deceltime</vt:lpstr>
      <vt:lpstr>Demo_Report_NA_N_GG</vt:lpstr>
      <vt:lpstr>Demo_Report_NA_N_GG_Qual</vt:lpstr>
      <vt:lpstr>Demo_Report_NA_N_PT</vt:lpstr>
      <vt:lpstr>Demo_Report_NA_N_PT_Qual</vt:lpstr>
      <vt:lpstr>Fullset</vt:lpstr>
      <vt:lpstr>Fullsetcomment</vt:lpstr>
      <vt:lpstr>Fullsetdate</vt:lpstr>
      <vt:lpstr>Fullsettime</vt:lpstr>
      <vt:lpstr>H_ABC_NUM</vt:lpstr>
      <vt:lpstr>H_ARCH_DATE</vt:lpstr>
      <vt:lpstr>H_ARCH_SET_ID</vt:lpstr>
      <vt:lpstr>H_ATS_NUMBER</vt:lpstr>
      <vt:lpstr>H_BUILD_NO</vt:lpstr>
      <vt:lpstr>H_CLEANED</vt:lpstr>
      <vt:lpstr>H_CUSTOMER</vt:lpstr>
      <vt:lpstr>H_ENGINE_ADAPTER</vt:lpstr>
      <vt:lpstr>H_ENGINE_BUILD_LETTER</vt:lpstr>
      <vt:lpstr>H_ENGINE_BUILD_NUMBER</vt:lpstr>
      <vt:lpstr>H_ENGINE_NAME</vt:lpstr>
      <vt:lpstr>H_ENGINE_SERIAL_NO</vt:lpstr>
      <vt:lpstr>H_ENGINE_STANDARD</vt:lpstr>
      <vt:lpstr>H_FADEC_EDITION_NUMBER</vt:lpstr>
      <vt:lpstr>H_FADEC_NUMBER</vt:lpstr>
      <vt:lpstr>H_FUEL_DENSITY</vt:lpstr>
      <vt:lpstr>H_HPT</vt:lpstr>
      <vt:lpstr>H_LHV</vt:lpstr>
      <vt:lpstr>H_LPT</vt:lpstr>
      <vt:lpstr>H_MFC_NUMBER</vt:lpstr>
      <vt:lpstr>H_PROJECT_NUMBER</vt:lpstr>
      <vt:lpstr>H_PTO_NUMBER</vt:lpstr>
      <vt:lpstr>H_TEST_CELL_NAME</vt:lpstr>
      <vt:lpstr>H_TEST_CELL_NUMBER</vt:lpstr>
      <vt:lpstr>H_TEST_CLOSED</vt:lpstr>
      <vt:lpstr>H_TEST_CLOSED_DATE</vt:lpstr>
      <vt:lpstr>H_TEST_DATE</vt:lpstr>
      <vt:lpstr>H_TEST_DESC</vt:lpstr>
      <vt:lpstr>H_TEST_ENG</vt:lpstr>
      <vt:lpstr>H_TEST_ID</vt:lpstr>
      <vt:lpstr>H_TEST_NAME</vt:lpstr>
      <vt:lpstr>H_TEST_NUMBER</vt:lpstr>
      <vt:lpstr>H_TEST_OPER1</vt:lpstr>
      <vt:lpstr>H_TEST_OPER2</vt:lpstr>
      <vt:lpstr>H_TEST_PART_NUMBER</vt:lpstr>
      <vt:lpstr>L_Log_Demo_Report_NA_Time_1</vt:lpstr>
      <vt:lpstr>NA</vt:lpstr>
      <vt:lpstr>NAcomment</vt:lpstr>
      <vt:lpstr>NAdate</vt:lpstr>
      <vt:lpstr>NAtime</vt:lpstr>
      <vt:lpstr>Emissions_Graphs!Print_Area</vt:lpstr>
      <vt:lpstr>Emissions_Results!Print_Area</vt:lpstr>
      <vt:lpstr>Performance_Graphs!Print_Area</vt:lpstr>
      <vt:lpstr>Performance_Report!Print_Area</vt:lpstr>
      <vt:lpstr>Performance_Results!Print_Area</vt:lpstr>
      <vt:lpstr>Summary!Print_Area</vt:lpstr>
      <vt:lpstr>RTD_page</vt:lpstr>
      <vt:lpstr>RTD_pagecomment</vt:lpstr>
      <vt:lpstr>RTD_pagedate</vt:lpstr>
      <vt:lpstr>RTD_pagetime</vt:lpstr>
      <vt:lpstr>S_GG1_PT1</vt:lpstr>
      <vt:lpstr>S_GG1_PT1_LT</vt:lpstr>
      <vt:lpstr>S_GG1_PT1_LV</vt:lpstr>
      <vt:lpstr>S_GG1_PT2</vt:lpstr>
      <vt:lpstr>S_GG1_PT2_LT</vt:lpstr>
      <vt:lpstr>S_GG1_PT2_LV</vt:lpstr>
      <vt:lpstr>S_GG1_PT3</vt:lpstr>
      <vt:lpstr>S_GG1_PT3_LT</vt:lpstr>
      <vt:lpstr>S_GG1_PT3_LV</vt:lpstr>
      <vt:lpstr>S_GG1_PT4</vt:lpstr>
      <vt:lpstr>S_GG1_PT4_LT</vt:lpstr>
      <vt:lpstr>S_GG1_PT4_LV</vt:lpstr>
      <vt:lpstr>S_GG2_PT1</vt:lpstr>
      <vt:lpstr>S_GG2_PT1_LT</vt:lpstr>
      <vt:lpstr>S_GG2_PT1_LV</vt:lpstr>
      <vt:lpstr>S_GG2_PT2</vt:lpstr>
      <vt:lpstr>S_GG2_PT2_LT</vt:lpstr>
      <vt:lpstr>S_GG2_PT2_LV</vt:lpstr>
      <vt:lpstr>S_GG2_PT3</vt:lpstr>
      <vt:lpstr>S_GG2_PT3_LT</vt:lpstr>
      <vt:lpstr>S_GG2_PT3_LV</vt:lpstr>
      <vt:lpstr>S_GG3_PT1</vt:lpstr>
      <vt:lpstr>S_GG3_PT1_LT</vt:lpstr>
      <vt:lpstr>S_GG3_PT1_LV</vt:lpstr>
      <vt:lpstr>S_GG3_PT2</vt:lpstr>
      <vt:lpstr>S_GG3_PT2_LT</vt:lpstr>
      <vt:lpstr>S_GG3_PT2_LV</vt:lpstr>
      <vt:lpstr>S_GG3_PT3</vt:lpstr>
      <vt:lpstr>S_GG3_PT3_LT</vt:lpstr>
      <vt:lpstr>S_GG3_PT3_LV</vt:lpstr>
      <vt:lpstr>S_GG3_PT4</vt:lpstr>
      <vt:lpstr>S_GG3_PT4_LT</vt:lpstr>
      <vt:lpstr>S_GG3_PT4_LV</vt:lpstr>
      <vt:lpstr>S_GG4_PT1</vt:lpstr>
      <vt:lpstr>S_GG4_PT1_LT</vt:lpstr>
      <vt:lpstr>S_GG4_PT1_LV</vt:lpstr>
      <vt:lpstr>S_GG4_PT2</vt:lpstr>
      <vt:lpstr>S_GG4_PT2_LT</vt:lpstr>
      <vt:lpstr>S_GG4_PT2_LV</vt:lpstr>
      <vt:lpstr>S_GG4_PT3</vt:lpstr>
      <vt:lpstr>S_GG4_PT3_LT</vt:lpstr>
      <vt:lpstr>S_GG4_PT3_LV</vt:lpstr>
      <vt:lpstr>S_GG4_PT4</vt:lpstr>
      <vt:lpstr>S_GG4_PT4_LT</vt:lpstr>
      <vt:lpstr>S_GG4_PT4_LV</vt:lpstr>
      <vt:lpstr>S_GG5_PT1</vt:lpstr>
      <vt:lpstr>S_GG5_PT1_LT</vt:lpstr>
      <vt:lpstr>S_GG5_PT1_LV</vt:lpstr>
      <vt:lpstr>S_GG5_PT2</vt:lpstr>
      <vt:lpstr>S_GG5_PT2_LT</vt:lpstr>
      <vt:lpstr>S_GG5_PT2_LV</vt:lpstr>
      <vt:lpstr>S_GG5_PT3</vt:lpstr>
      <vt:lpstr>S_GG5_PT3_LT</vt:lpstr>
      <vt:lpstr>S_GG5_PT3_LV</vt:lpstr>
      <vt:lpstr>S_GG5_PT4</vt:lpstr>
      <vt:lpstr>S_GG5_PT4_LT</vt:lpstr>
      <vt:lpstr>S_GG5_PT4_LV</vt:lpstr>
      <vt:lpstr>S_GG5_PT5</vt:lpstr>
      <vt:lpstr>S_GG5_PT5_LT</vt:lpstr>
      <vt:lpstr>S_GG5_PT5_LV</vt:lpstr>
      <vt:lpstr>Set_Point</vt:lpstr>
      <vt:lpstr>Set_Pointcomment</vt:lpstr>
      <vt:lpstr>Set_Pointdate</vt:lpstr>
      <vt:lpstr>Set_Pointtime</vt:lpstr>
      <vt:lpstr>Shutdown</vt:lpstr>
      <vt:lpstr>Shutdowncomment</vt:lpstr>
      <vt:lpstr>Shutdowndate</vt:lpstr>
      <vt:lpstr>Shutdowntime</vt:lpstr>
      <vt:lpstr>Stabilization</vt:lpstr>
      <vt:lpstr>Stabilizationcomment</vt:lpstr>
      <vt:lpstr>Stabilizationdate</vt:lpstr>
      <vt:lpstr>Stabilizationtime</vt:lpstr>
      <vt:lpstr>Start</vt:lpstr>
      <vt:lpstr>Startcomment</vt:lpstr>
      <vt:lpstr>Startdate</vt:lpstr>
      <vt:lpstr>Starttime</vt:lpstr>
      <vt:lpstr>TEST_INFO</vt:lpstr>
      <vt:lpstr>TEST_INFOcomment</vt:lpstr>
      <vt:lpstr>TEST_INFOdate</vt:lpstr>
      <vt:lpstr>TEST_INFOtime</vt:lpstr>
      <vt:lpstr>Warm_Up</vt:lpstr>
      <vt:lpstr>Warm_Upcomment</vt:lpstr>
      <vt:lpstr>Warm_Update</vt:lpstr>
      <vt:lpstr>Warm_Uptime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dc:creator>
  <cp:lastModifiedBy>Joachim Agou</cp:lastModifiedBy>
  <cp:lastPrinted>2018-11-28T21:59:01Z</cp:lastPrinted>
  <dcterms:created xsi:type="dcterms:W3CDTF">2018-09-04T02:11:39Z</dcterms:created>
  <dcterms:modified xsi:type="dcterms:W3CDTF">2018-11-29T16:37:07Z</dcterms:modified>
</cp:coreProperties>
</file>