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novg\source\Repos\GitHub\timonel\apps\timonel-twim-ss\lib\nb-twi-cmd\extras\"/>
    </mc:Choice>
  </mc:AlternateContent>
  <xr:revisionPtr revIDLastSave="0" documentId="13_ncr:1_{A2A1FABE-96D9-438B-A5FA-E6B994ABEB8E}" xr6:coauthVersionLast="45" xr6:coauthVersionMax="45" xr10:uidLastSave="{00000000-0000-0000-0000-000000000000}"/>
  <bookViews>
    <workbookView xWindow="-120" yWindow="-120" windowWidth="25440" windowHeight="15390" xr2:uid="{E9ADF2F8-A332-4D3D-AE91-D80A529ABDA6}"/>
  </bookViews>
  <sheets>
    <sheet name="NB Command Set" sheetId="1" r:id="rId1"/>
    <sheet name="nb-twi-cmd.h" sheetId="2" r:id="rId2"/>
    <sheet name="ADC Data" sheetId="3" r:id="rId3"/>
    <sheet name="CRC-8" sheetId="4" r:id="rId4"/>
  </sheets>
  <definedNames>
    <definedName name="_xlnm._FilterDatabase" localSheetId="0" hidden="1">'NB Command Set'!$B$7:$B$135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2" l="1"/>
  <c r="B40" i="2"/>
  <c r="B41" i="2"/>
  <c r="B42" i="2"/>
  <c r="M19" i="1" l="1"/>
  <c r="W19" i="1" s="1"/>
  <c r="N19" i="1"/>
  <c r="O19" i="1"/>
  <c r="P19" i="1"/>
  <c r="Q19" i="1"/>
  <c r="R19" i="1"/>
  <c r="S19" i="1"/>
  <c r="T19" i="1"/>
  <c r="V19" i="1"/>
  <c r="Y19" i="1"/>
  <c r="AE19" i="1" s="1"/>
  <c r="Z19" i="1" l="1"/>
  <c r="AH19" i="1" s="1"/>
  <c r="B10" i="2"/>
  <c r="B11" i="2" l="1"/>
  <c r="R9" i="3" l="1"/>
  <c r="Q9" i="3"/>
  <c r="P9" i="3"/>
  <c r="O9" i="3"/>
  <c r="N9" i="3"/>
  <c r="M9" i="3"/>
  <c r="L9" i="3"/>
  <c r="K9" i="3"/>
  <c r="I9" i="3"/>
  <c r="H9" i="3"/>
  <c r="G9" i="3"/>
  <c r="F9" i="3"/>
  <c r="E9" i="3"/>
  <c r="D9" i="3"/>
  <c r="C9" i="3"/>
  <c r="B9" i="3"/>
  <c r="X7" i="3"/>
  <c r="AA7" i="3" s="1"/>
  <c r="W7" i="3"/>
  <c r="Z7" i="3" s="1"/>
  <c r="T7" i="3"/>
  <c r="Z6" i="3"/>
  <c r="X6" i="3"/>
  <c r="X9" i="3" s="1"/>
  <c r="AA9" i="3" s="1"/>
  <c r="W6" i="3"/>
  <c r="W9" i="3" s="1"/>
  <c r="Z9" i="3" s="1"/>
  <c r="T6" i="3"/>
  <c r="AN262" i="1"/>
  <c r="AN260" i="1"/>
  <c r="AN259" i="1"/>
  <c r="AN258" i="1"/>
  <c r="AN256" i="1"/>
  <c r="AN254" i="1"/>
  <c r="AN255" i="1" s="1"/>
  <c r="AN252" i="1"/>
  <c r="AN250" i="1"/>
  <c r="AN251" i="1" s="1"/>
  <c r="AN248" i="1"/>
  <c r="AN246" i="1"/>
  <c r="AN247" i="1" s="1"/>
  <c r="AN244" i="1"/>
  <c r="AN243" i="1"/>
  <c r="AN242" i="1"/>
  <c r="AN240" i="1"/>
  <c r="AN238" i="1"/>
  <c r="AN239" i="1" s="1"/>
  <c r="AN236" i="1"/>
  <c r="AN234" i="1"/>
  <c r="AN235" i="1" s="1"/>
  <c r="AN232" i="1"/>
  <c r="AN230" i="1"/>
  <c r="AN231" i="1" s="1"/>
  <c r="AN228" i="1"/>
  <c r="AN227" i="1"/>
  <c r="AN226" i="1"/>
  <c r="AN224" i="1"/>
  <c r="AN225" i="1" s="1"/>
  <c r="AN223" i="1"/>
  <c r="AN222" i="1"/>
  <c r="AN220" i="1"/>
  <c r="AN221" i="1" s="1"/>
  <c r="AN219" i="1"/>
  <c r="AN218" i="1"/>
  <c r="AN216" i="1"/>
  <c r="AN217" i="1" s="1"/>
  <c r="AN215" i="1"/>
  <c r="AN214" i="1"/>
  <c r="AN212" i="1"/>
  <c r="AN213" i="1" s="1"/>
  <c r="AN211" i="1"/>
  <c r="AN210" i="1"/>
  <c r="AN208" i="1"/>
  <c r="AN209" i="1" s="1"/>
  <c r="AN207" i="1"/>
  <c r="AN206" i="1"/>
  <c r="AN204" i="1"/>
  <c r="AN205" i="1" s="1"/>
  <c r="AN203" i="1"/>
  <c r="AN202" i="1"/>
  <c r="AN200" i="1"/>
  <c r="AN201" i="1" s="1"/>
  <c r="AN199" i="1"/>
  <c r="AN198" i="1"/>
  <c r="AN196" i="1"/>
  <c r="AN197" i="1" s="1"/>
  <c r="AN195" i="1"/>
  <c r="AN194" i="1"/>
  <c r="AN192" i="1"/>
  <c r="AN193" i="1" s="1"/>
  <c r="AN191" i="1"/>
  <c r="AN190" i="1"/>
  <c r="AN188" i="1"/>
  <c r="AN189" i="1" s="1"/>
  <c r="AN187" i="1"/>
  <c r="AN186" i="1"/>
  <c r="AN184" i="1"/>
  <c r="AN185" i="1" s="1"/>
  <c r="AN183" i="1"/>
  <c r="AN182" i="1"/>
  <c r="AN180" i="1"/>
  <c r="AN181" i="1" s="1"/>
  <c r="AN179" i="1"/>
  <c r="AN178" i="1"/>
  <c r="AN176" i="1"/>
  <c r="AN177" i="1" s="1"/>
  <c r="AN175" i="1"/>
  <c r="AN174" i="1"/>
  <c r="AN172" i="1"/>
  <c r="AN173" i="1" s="1"/>
  <c r="AN171" i="1"/>
  <c r="AN170" i="1"/>
  <c r="AN168" i="1"/>
  <c r="AN169" i="1" s="1"/>
  <c r="AN167" i="1"/>
  <c r="AN166" i="1"/>
  <c r="AN164" i="1"/>
  <c r="AN165" i="1" s="1"/>
  <c r="AN163" i="1"/>
  <c r="AN162" i="1"/>
  <c r="AN160" i="1"/>
  <c r="AN161" i="1" s="1"/>
  <c r="AN159" i="1"/>
  <c r="AN158" i="1"/>
  <c r="AN156" i="1"/>
  <c r="AN157" i="1" s="1"/>
  <c r="AN155" i="1"/>
  <c r="AN154" i="1"/>
  <c r="AN152" i="1"/>
  <c r="AN153" i="1" s="1"/>
  <c r="AN151" i="1"/>
  <c r="AN150" i="1"/>
  <c r="AN148" i="1"/>
  <c r="AN149" i="1" s="1"/>
  <c r="AN147" i="1"/>
  <c r="AN146" i="1"/>
  <c r="AN144" i="1"/>
  <c r="AN145" i="1" s="1"/>
  <c r="AN143" i="1"/>
  <c r="AN142" i="1"/>
  <c r="AN140" i="1"/>
  <c r="AN141" i="1" s="1"/>
  <c r="AN139" i="1"/>
  <c r="AN138" i="1"/>
  <c r="AN136" i="1"/>
  <c r="AN137" i="1" s="1"/>
  <c r="AN135" i="1"/>
  <c r="Y135" i="1"/>
  <c r="AE135" i="1" s="1"/>
  <c r="AO262" i="1" s="1"/>
  <c r="V135" i="1"/>
  <c r="T135" i="1"/>
  <c r="S135" i="1"/>
  <c r="R135" i="1"/>
  <c r="Q135" i="1"/>
  <c r="P135" i="1"/>
  <c r="O135" i="1"/>
  <c r="Z135" i="1" s="1"/>
  <c r="AH135" i="1" s="1"/>
  <c r="N135" i="1"/>
  <c r="M135" i="1"/>
  <c r="AN134" i="1"/>
  <c r="AE134" i="1"/>
  <c r="AO260" i="1" s="1"/>
  <c r="Y134" i="1"/>
  <c r="V134" i="1"/>
  <c r="T134" i="1"/>
  <c r="S134" i="1"/>
  <c r="R134" i="1"/>
  <c r="Q134" i="1"/>
  <c r="P134" i="1"/>
  <c r="O134" i="1"/>
  <c r="N134" i="1"/>
  <c r="M134" i="1"/>
  <c r="AE133" i="1"/>
  <c r="AO258" i="1" s="1"/>
  <c r="Y133" i="1"/>
  <c r="V133" i="1"/>
  <c r="T133" i="1"/>
  <c r="S133" i="1"/>
  <c r="R133" i="1"/>
  <c r="Q133" i="1"/>
  <c r="P133" i="1"/>
  <c r="O133" i="1"/>
  <c r="Z133" i="1" s="1"/>
  <c r="AH133" i="1" s="1"/>
  <c r="N133" i="1"/>
  <c r="M133" i="1"/>
  <c r="AN132" i="1"/>
  <c r="AN133" i="1" s="1"/>
  <c r="Y132" i="1"/>
  <c r="AE132" i="1" s="1"/>
  <c r="AO256" i="1" s="1"/>
  <c r="V132" i="1"/>
  <c r="T132" i="1"/>
  <c r="S132" i="1"/>
  <c r="R132" i="1"/>
  <c r="Q132" i="1"/>
  <c r="P132" i="1"/>
  <c r="O132" i="1"/>
  <c r="N132" i="1"/>
  <c r="M132" i="1"/>
  <c r="Y131" i="1"/>
  <c r="AE131" i="1" s="1"/>
  <c r="AO254" i="1" s="1"/>
  <c r="V131" i="1"/>
  <c r="T131" i="1"/>
  <c r="S131" i="1"/>
  <c r="R131" i="1"/>
  <c r="Q131" i="1"/>
  <c r="P131" i="1"/>
  <c r="O131" i="1"/>
  <c r="N131" i="1"/>
  <c r="M131" i="1"/>
  <c r="AN130" i="1"/>
  <c r="Y130" i="1"/>
  <c r="AE130" i="1" s="1"/>
  <c r="AO252" i="1" s="1"/>
  <c r="V130" i="1"/>
  <c r="T130" i="1"/>
  <c r="S130" i="1"/>
  <c r="R130" i="1"/>
  <c r="Q130" i="1"/>
  <c r="P130" i="1"/>
  <c r="O130" i="1"/>
  <c r="N130" i="1"/>
  <c r="M130" i="1"/>
  <c r="AN129" i="1"/>
  <c r="Y129" i="1"/>
  <c r="AE129" i="1" s="1"/>
  <c r="AO250" i="1" s="1"/>
  <c r="V129" i="1"/>
  <c r="T129" i="1"/>
  <c r="S129" i="1"/>
  <c r="R129" i="1"/>
  <c r="Q129" i="1"/>
  <c r="P129" i="1"/>
  <c r="O129" i="1"/>
  <c r="N129" i="1"/>
  <c r="M129" i="1"/>
  <c r="AN128" i="1"/>
  <c r="Y128" i="1"/>
  <c r="AE128" i="1" s="1"/>
  <c r="AO248" i="1" s="1"/>
  <c r="V128" i="1"/>
  <c r="T128" i="1"/>
  <c r="S128" i="1"/>
  <c r="R128" i="1"/>
  <c r="Q128" i="1"/>
  <c r="P128" i="1"/>
  <c r="O128" i="1"/>
  <c r="N128" i="1"/>
  <c r="M128" i="1"/>
  <c r="Y127" i="1"/>
  <c r="AE127" i="1" s="1"/>
  <c r="AO246" i="1" s="1"/>
  <c r="V127" i="1"/>
  <c r="T127" i="1"/>
  <c r="S127" i="1"/>
  <c r="R127" i="1"/>
  <c r="Q127" i="1"/>
  <c r="P127" i="1"/>
  <c r="O127" i="1"/>
  <c r="N127" i="1"/>
  <c r="M127" i="1"/>
  <c r="AN126" i="1"/>
  <c r="AN127" i="1" s="1"/>
  <c r="Y126" i="1"/>
  <c r="AE126" i="1" s="1"/>
  <c r="AO244" i="1" s="1"/>
  <c r="V126" i="1"/>
  <c r="T126" i="1"/>
  <c r="S126" i="1"/>
  <c r="R126" i="1"/>
  <c r="Q126" i="1"/>
  <c r="P126" i="1"/>
  <c r="O126" i="1"/>
  <c r="N126" i="1"/>
  <c r="M126" i="1"/>
  <c r="Y125" i="1"/>
  <c r="AE125" i="1" s="1"/>
  <c r="AO242" i="1" s="1"/>
  <c r="V125" i="1"/>
  <c r="T125" i="1"/>
  <c r="S125" i="1"/>
  <c r="R125" i="1"/>
  <c r="Q125" i="1"/>
  <c r="P125" i="1"/>
  <c r="O125" i="1"/>
  <c r="N125" i="1"/>
  <c r="M125" i="1"/>
  <c r="AN124" i="1"/>
  <c r="AN125" i="1" s="1"/>
  <c r="Y124" i="1"/>
  <c r="AE124" i="1" s="1"/>
  <c r="AO240" i="1" s="1"/>
  <c r="V124" i="1"/>
  <c r="T124" i="1"/>
  <c r="S124" i="1"/>
  <c r="R124" i="1"/>
  <c r="Q124" i="1"/>
  <c r="P124" i="1"/>
  <c r="O124" i="1"/>
  <c r="N124" i="1"/>
  <c r="M124" i="1"/>
  <c r="Y123" i="1"/>
  <c r="AE123" i="1" s="1"/>
  <c r="AO238" i="1" s="1"/>
  <c r="V123" i="1"/>
  <c r="T123" i="1"/>
  <c r="S123" i="1"/>
  <c r="R123" i="1"/>
  <c r="Q123" i="1"/>
  <c r="P123" i="1"/>
  <c r="O123" i="1"/>
  <c r="N123" i="1"/>
  <c r="M123" i="1"/>
  <c r="AN122" i="1"/>
  <c r="Y122" i="1"/>
  <c r="AE122" i="1" s="1"/>
  <c r="AO236" i="1" s="1"/>
  <c r="V122" i="1"/>
  <c r="T122" i="1"/>
  <c r="S122" i="1"/>
  <c r="R122" i="1"/>
  <c r="Q122" i="1"/>
  <c r="P122" i="1"/>
  <c r="O122" i="1"/>
  <c r="N122" i="1"/>
  <c r="M122" i="1"/>
  <c r="Y121" i="1"/>
  <c r="AE121" i="1" s="1"/>
  <c r="AO234" i="1" s="1"/>
  <c r="V121" i="1"/>
  <c r="T121" i="1"/>
  <c r="S121" i="1"/>
  <c r="R121" i="1"/>
  <c r="Q121" i="1"/>
  <c r="P121" i="1"/>
  <c r="O121" i="1"/>
  <c r="N121" i="1"/>
  <c r="M121" i="1"/>
  <c r="AN120" i="1"/>
  <c r="Y120" i="1"/>
  <c r="AE120" i="1" s="1"/>
  <c r="AO232" i="1" s="1"/>
  <c r="V120" i="1"/>
  <c r="T120" i="1"/>
  <c r="S120" i="1"/>
  <c r="R120" i="1"/>
  <c r="Q120" i="1"/>
  <c r="P120" i="1"/>
  <c r="O120" i="1"/>
  <c r="N120" i="1"/>
  <c r="M120" i="1"/>
  <c r="AE119" i="1"/>
  <c r="AO230" i="1" s="1"/>
  <c r="Y119" i="1"/>
  <c r="V119" i="1"/>
  <c r="T119" i="1"/>
  <c r="S119" i="1"/>
  <c r="R119" i="1"/>
  <c r="Q119" i="1"/>
  <c r="P119" i="1"/>
  <c r="O119" i="1"/>
  <c r="N119" i="1"/>
  <c r="M119" i="1"/>
  <c r="AN118" i="1"/>
  <c r="AE118" i="1"/>
  <c r="AO228" i="1" s="1"/>
  <c r="Y118" i="1"/>
  <c r="V118" i="1"/>
  <c r="T118" i="1"/>
  <c r="S118" i="1"/>
  <c r="R118" i="1"/>
  <c r="Q118" i="1"/>
  <c r="P118" i="1"/>
  <c r="O118" i="1"/>
  <c r="N118" i="1"/>
  <c r="M118" i="1"/>
  <c r="Y117" i="1"/>
  <c r="AE117" i="1" s="1"/>
  <c r="AO226" i="1" s="1"/>
  <c r="V117" i="1"/>
  <c r="T117" i="1"/>
  <c r="S117" i="1"/>
  <c r="R117" i="1"/>
  <c r="Q117" i="1"/>
  <c r="P117" i="1"/>
  <c r="O117" i="1"/>
  <c r="N117" i="1"/>
  <c r="M117" i="1"/>
  <c r="AN116" i="1"/>
  <c r="Y116" i="1"/>
  <c r="AE116" i="1" s="1"/>
  <c r="AO224" i="1" s="1"/>
  <c r="V116" i="1"/>
  <c r="T116" i="1"/>
  <c r="S116" i="1"/>
  <c r="R116" i="1"/>
  <c r="Q116" i="1"/>
  <c r="P116" i="1"/>
  <c r="O116" i="1"/>
  <c r="N116" i="1"/>
  <c r="M116" i="1"/>
  <c r="Y115" i="1"/>
  <c r="AE115" i="1" s="1"/>
  <c r="AO222" i="1" s="1"/>
  <c r="V115" i="1"/>
  <c r="T115" i="1"/>
  <c r="S115" i="1"/>
  <c r="R115" i="1"/>
  <c r="Q115" i="1"/>
  <c r="P115" i="1"/>
  <c r="O115" i="1"/>
  <c r="N115" i="1"/>
  <c r="M115" i="1"/>
  <c r="AN114" i="1"/>
  <c r="Y114" i="1"/>
  <c r="AE114" i="1" s="1"/>
  <c r="AO220" i="1" s="1"/>
  <c r="V114" i="1"/>
  <c r="T114" i="1"/>
  <c r="S114" i="1"/>
  <c r="R114" i="1"/>
  <c r="Q114" i="1"/>
  <c r="P114" i="1"/>
  <c r="O114" i="1"/>
  <c r="Z114" i="1" s="1"/>
  <c r="AH114" i="1" s="1"/>
  <c r="N114" i="1"/>
  <c r="M114" i="1"/>
  <c r="Y113" i="1"/>
  <c r="AE113" i="1" s="1"/>
  <c r="AO218" i="1" s="1"/>
  <c r="V113" i="1"/>
  <c r="T113" i="1"/>
  <c r="S113" i="1"/>
  <c r="R113" i="1"/>
  <c r="Q113" i="1"/>
  <c r="P113" i="1"/>
  <c r="O113" i="1"/>
  <c r="N113" i="1"/>
  <c r="M113" i="1"/>
  <c r="AN112" i="1"/>
  <c r="Y112" i="1"/>
  <c r="AE112" i="1" s="1"/>
  <c r="AO216" i="1" s="1"/>
  <c r="V112" i="1"/>
  <c r="T112" i="1"/>
  <c r="S112" i="1"/>
  <c r="R112" i="1"/>
  <c r="Q112" i="1"/>
  <c r="P112" i="1"/>
  <c r="O112" i="1"/>
  <c r="N112" i="1"/>
  <c r="M112" i="1"/>
  <c r="AE111" i="1"/>
  <c r="AO214" i="1" s="1"/>
  <c r="Y111" i="1"/>
  <c r="V111" i="1"/>
  <c r="T111" i="1"/>
  <c r="S111" i="1"/>
  <c r="R111" i="1"/>
  <c r="Q111" i="1"/>
  <c r="P111" i="1"/>
  <c r="O111" i="1"/>
  <c r="N111" i="1"/>
  <c r="M111" i="1"/>
  <c r="AN110" i="1"/>
  <c r="AE110" i="1"/>
  <c r="AO212" i="1" s="1"/>
  <c r="Y110" i="1"/>
  <c r="V110" i="1"/>
  <c r="T110" i="1"/>
  <c r="S110" i="1"/>
  <c r="R110" i="1"/>
  <c r="Q110" i="1"/>
  <c r="P110" i="1"/>
  <c r="O110" i="1"/>
  <c r="N110" i="1"/>
  <c r="M110" i="1"/>
  <c r="AN109" i="1"/>
  <c r="Y109" i="1"/>
  <c r="AE109" i="1" s="1"/>
  <c r="AO210" i="1" s="1"/>
  <c r="V109" i="1"/>
  <c r="T109" i="1"/>
  <c r="S109" i="1"/>
  <c r="R109" i="1"/>
  <c r="Q109" i="1"/>
  <c r="P109" i="1"/>
  <c r="O109" i="1"/>
  <c r="N109" i="1"/>
  <c r="W109" i="1" s="1"/>
  <c r="M109" i="1"/>
  <c r="AN108" i="1"/>
  <c r="Y108" i="1"/>
  <c r="AE108" i="1" s="1"/>
  <c r="AO208" i="1" s="1"/>
  <c r="V108" i="1"/>
  <c r="T108" i="1"/>
  <c r="S108" i="1"/>
  <c r="R108" i="1"/>
  <c r="Q108" i="1"/>
  <c r="P108" i="1"/>
  <c r="O108" i="1"/>
  <c r="N108" i="1"/>
  <c r="M108" i="1"/>
  <c r="Y107" i="1"/>
  <c r="AE107" i="1" s="1"/>
  <c r="AO206" i="1" s="1"/>
  <c r="V107" i="1"/>
  <c r="T107" i="1"/>
  <c r="S107" i="1"/>
  <c r="R107" i="1"/>
  <c r="Q107" i="1"/>
  <c r="P107" i="1"/>
  <c r="O107" i="1"/>
  <c r="N107" i="1"/>
  <c r="M107" i="1"/>
  <c r="AN106" i="1"/>
  <c r="AN107" i="1" s="1"/>
  <c r="Y106" i="1"/>
  <c r="AE106" i="1" s="1"/>
  <c r="AO204" i="1" s="1"/>
  <c r="V106" i="1"/>
  <c r="T106" i="1"/>
  <c r="S106" i="1"/>
  <c r="R106" i="1"/>
  <c r="Q106" i="1"/>
  <c r="P106" i="1"/>
  <c r="O106" i="1"/>
  <c r="N106" i="1"/>
  <c r="M106" i="1"/>
  <c r="Y105" i="1"/>
  <c r="AE105" i="1" s="1"/>
  <c r="AO202" i="1" s="1"/>
  <c r="V105" i="1"/>
  <c r="T105" i="1"/>
  <c r="S105" i="1"/>
  <c r="R105" i="1"/>
  <c r="Q105" i="1"/>
  <c r="P105" i="1"/>
  <c r="O105" i="1"/>
  <c r="N105" i="1"/>
  <c r="M105" i="1"/>
  <c r="AN104" i="1"/>
  <c r="AN105" i="1" s="1"/>
  <c r="AE104" i="1"/>
  <c r="AO200" i="1" s="1"/>
  <c r="Y104" i="1"/>
  <c r="V104" i="1"/>
  <c r="T104" i="1"/>
  <c r="S104" i="1"/>
  <c r="R104" i="1"/>
  <c r="Q104" i="1"/>
  <c r="P104" i="1"/>
  <c r="O104" i="1"/>
  <c r="N104" i="1"/>
  <c r="M104" i="1"/>
  <c r="Y103" i="1"/>
  <c r="AE103" i="1" s="1"/>
  <c r="AO198" i="1" s="1"/>
  <c r="V103" i="1"/>
  <c r="T103" i="1"/>
  <c r="S103" i="1"/>
  <c r="R103" i="1"/>
  <c r="Q103" i="1"/>
  <c r="P103" i="1"/>
  <c r="O103" i="1"/>
  <c r="N103" i="1"/>
  <c r="M103" i="1"/>
  <c r="AN102" i="1"/>
  <c r="AN103" i="1" s="1"/>
  <c r="AE102" i="1"/>
  <c r="AO196" i="1" s="1"/>
  <c r="Y102" i="1"/>
  <c r="V102" i="1"/>
  <c r="T102" i="1"/>
  <c r="S102" i="1"/>
  <c r="R102" i="1"/>
  <c r="Q102" i="1"/>
  <c r="P102" i="1"/>
  <c r="O102" i="1"/>
  <c r="N102" i="1"/>
  <c r="M102" i="1"/>
  <c r="AN101" i="1"/>
  <c r="Y101" i="1"/>
  <c r="AE101" i="1" s="1"/>
  <c r="AO194" i="1" s="1"/>
  <c r="V101" i="1"/>
  <c r="T101" i="1"/>
  <c r="S101" i="1"/>
  <c r="R101" i="1"/>
  <c r="Q101" i="1"/>
  <c r="P101" i="1"/>
  <c r="O101" i="1"/>
  <c r="Z101" i="1" s="1"/>
  <c r="AH101" i="1" s="1"/>
  <c r="N101" i="1"/>
  <c r="M101" i="1"/>
  <c r="AN100" i="1"/>
  <c r="AE100" i="1"/>
  <c r="AO192" i="1" s="1"/>
  <c r="Y100" i="1"/>
  <c r="V100" i="1"/>
  <c r="T100" i="1"/>
  <c r="S100" i="1"/>
  <c r="R100" i="1"/>
  <c r="Q100" i="1"/>
  <c r="P100" i="1"/>
  <c r="O100" i="1"/>
  <c r="N100" i="1"/>
  <c r="M100" i="1"/>
  <c r="Y99" i="1"/>
  <c r="AE99" i="1" s="1"/>
  <c r="AO190" i="1" s="1"/>
  <c r="V99" i="1"/>
  <c r="T99" i="1"/>
  <c r="S99" i="1"/>
  <c r="R99" i="1"/>
  <c r="Q99" i="1"/>
  <c r="P99" i="1"/>
  <c r="O99" i="1"/>
  <c r="N99" i="1"/>
  <c r="M99" i="1"/>
  <c r="AN98" i="1"/>
  <c r="AN99" i="1" s="1"/>
  <c r="Y98" i="1"/>
  <c r="AE98" i="1" s="1"/>
  <c r="AO188" i="1" s="1"/>
  <c r="V98" i="1"/>
  <c r="T98" i="1"/>
  <c r="S98" i="1"/>
  <c r="R98" i="1"/>
  <c r="Q98" i="1"/>
  <c r="P98" i="1"/>
  <c r="O98" i="1"/>
  <c r="N98" i="1"/>
  <c r="M98" i="1"/>
  <c r="Y97" i="1"/>
  <c r="AE97" i="1" s="1"/>
  <c r="AO186" i="1" s="1"/>
  <c r="V97" i="1"/>
  <c r="T97" i="1"/>
  <c r="S97" i="1"/>
  <c r="R97" i="1"/>
  <c r="Q97" i="1"/>
  <c r="P97" i="1"/>
  <c r="O97" i="1"/>
  <c r="N97" i="1"/>
  <c r="M97" i="1"/>
  <c r="W97" i="1" s="1"/>
  <c r="AN96" i="1"/>
  <c r="AN97" i="1" s="1"/>
  <c r="Y96" i="1"/>
  <c r="AE96" i="1" s="1"/>
  <c r="AO184" i="1" s="1"/>
  <c r="V96" i="1"/>
  <c r="T96" i="1"/>
  <c r="S96" i="1"/>
  <c r="R96" i="1"/>
  <c r="Q96" i="1"/>
  <c r="P96" i="1"/>
  <c r="O96" i="1"/>
  <c r="N96" i="1"/>
  <c r="M96" i="1"/>
  <c r="AE95" i="1"/>
  <c r="AO182" i="1" s="1"/>
  <c r="Y95" i="1"/>
  <c r="V95" i="1"/>
  <c r="T95" i="1"/>
  <c r="S95" i="1"/>
  <c r="R95" i="1"/>
  <c r="Q95" i="1"/>
  <c r="P95" i="1"/>
  <c r="O95" i="1"/>
  <c r="N95" i="1"/>
  <c r="M95" i="1"/>
  <c r="AN94" i="1"/>
  <c r="AN95" i="1" s="1"/>
  <c r="AE94" i="1"/>
  <c r="AO180" i="1" s="1"/>
  <c r="Y94" i="1"/>
  <c r="V94" i="1"/>
  <c r="T94" i="1"/>
  <c r="S94" i="1"/>
  <c r="R94" i="1"/>
  <c r="Q94" i="1"/>
  <c r="P94" i="1"/>
  <c r="O94" i="1"/>
  <c r="N94" i="1"/>
  <c r="M94" i="1"/>
  <c r="AE93" i="1"/>
  <c r="AO178" i="1" s="1"/>
  <c r="Y93" i="1"/>
  <c r="V93" i="1"/>
  <c r="T93" i="1"/>
  <c r="S93" i="1"/>
  <c r="R93" i="1"/>
  <c r="Q93" i="1"/>
  <c r="P93" i="1"/>
  <c r="O93" i="1"/>
  <c r="N93" i="1"/>
  <c r="M93" i="1"/>
  <c r="AN92" i="1"/>
  <c r="AN93" i="1" s="1"/>
  <c r="Y92" i="1"/>
  <c r="AE92" i="1" s="1"/>
  <c r="AO176" i="1" s="1"/>
  <c r="V92" i="1"/>
  <c r="T92" i="1"/>
  <c r="S92" i="1"/>
  <c r="R92" i="1"/>
  <c r="Q92" i="1"/>
  <c r="P92" i="1"/>
  <c r="O92" i="1"/>
  <c r="N92" i="1"/>
  <c r="M92" i="1"/>
  <c r="Y91" i="1"/>
  <c r="AE91" i="1" s="1"/>
  <c r="AO174" i="1" s="1"/>
  <c r="V91" i="1"/>
  <c r="T91" i="1"/>
  <c r="S91" i="1"/>
  <c r="R91" i="1"/>
  <c r="Q91" i="1"/>
  <c r="P91" i="1"/>
  <c r="O91" i="1"/>
  <c r="N91" i="1"/>
  <c r="M91" i="1"/>
  <c r="AN90" i="1"/>
  <c r="AN91" i="1" s="1"/>
  <c r="Y90" i="1"/>
  <c r="AE90" i="1" s="1"/>
  <c r="AO172" i="1" s="1"/>
  <c r="V90" i="1"/>
  <c r="T90" i="1"/>
  <c r="S90" i="1"/>
  <c r="R90" i="1"/>
  <c r="Q90" i="1"/>
  <c r="P90" i="1"/>
  <c r="O90" i="1"/>
  <c r="N90" i="1"/>
  <c r="M90" i="1"/>
  <c r="AN89" i="1"/>
  <c r="Y89" i="1"/>
  <c r="AE89" i="1" s="1"/>
  <c r="AO170" i="1" s="1"/>
  <c r="V89" i="1"/>
  <c r="T89" i="1"/>
  <c r="S89" i="1"/>
  <c r="R89" i="1"/>
  <c r="Q89" i="1"/>
  <c r="P89" i="1"/>
  <c r="O89" i="1"/>
  <c r="Z89" i="1" s="1"/>
  <c r="AH89" i="1" s="1"/>
  <c r="AO171" i="1" s="1"/>
  <c r="N89" i="1"/>
  <c r="M89" i="1"/>
  <c r="AN88" i="1"/>
  <c r="AE88" i="1"/>
  <c r="AO168" i="1" s="1"/>
  <c r="Y88" i="1"/>
  <c r="V88" i="1"/>
  <c r="T88" i="1"/>
  <c r="S88" i="1"/>
  <c r="R88" i="1"/>
  <c r="Q88" i="1"/>
  <c r="P88" i="1"/>
  <c r="O88" i="1"/>
  <c r="N88" i="1"/>
  <c r="M88" i="1"/>
  <c r="Y87" i="1"/>
  <c r="AE87" i="1" s="1"/>
  <c r="AO166" i="1" s="1"/>
  <c r="V87" i="1"/>
  <c r="T87" i="1"/>
  <c r="S87" i="1"/>
  <c r="R87" i="1"/>
  <c r="Q87" i="1"/>
  <c r="P87" i="1"/>
  <c r="O87" i="1"/>
  <c r="N87" i="1"/>
  <c r="M87" i="1"/>
  <c r="AN86" i="1"/>
  <c r="AN87" i="1" s="1"/>
  <c r="Y86" i="1"/>
  <c r="AE86" i="1" s="1"/>
  <c r="AO164" i="1" s="1"/>
  <c r="V86" i="1"/>
  <c r="T86" i="1"/>
  <c r="S86" i="1"/>
  <c r="R86" i="1"/>
  <c r="Q86" i="1"/>
  <c r="P86" i="1"/>
  <c r="O86" i="1"/>
  <c r="N86" i="1"/>
  <c r="M86" i="1"/>
  <c r="W86" i="1" s="1"/>
  <c r="Y85" i="1"/>
  <c r="AE85" i="1" s="1"/>
  <c r="AO162" i="1" s="1"/>
  <c r="V85" i="1"/>
  <c r="T85" i="1"/>
  <c r="S85" i="1"/>
  <c r="R85" i="1"/>
  <c r="Q85" i="1"/>
  <c r="P85" i="1"/>
  <c r="O85" i="1"/>
  <c r="N85" i="1"/>
  <c r="M85" i="1"/>
  <c r="AN84" i="1"/>
  <c r="AN85" i="1" s="1"/>
  <c r="AE84" i="1"/>
  <c r="AO160" i="1" s="1"/>
  <c r="Y84" i="1"/>
  <c r="V84" i="1"/>
  <c r="T84" i="1"/>
  <c r="S84" i="1"/>
  <c r="R84" i="1"/>
  <c r="Q84" i="1"/>
  <c r="P84" i="1"/>
  <c r="O84" i="1"/>
  <c r="N84" i="1"/>
  <c r="M84" i="1"/>
  <c r="AN83" i="1"/>
  <c r="Y83" i="1"/>
  <c r="AE83" i="1" s="1"/>
  <c r="AO158" i="1" s="1"/>
  <c r="V83" i="1"/>
  <c r="T83" i="1"/>
  <c r="S83" i="1"/>
  <c r="R83" i="1"/>
  <c r="Q83" i="1"/>
  <c r="P83" i="1"/>
  <c r="O83" i="1"/>
  <c r="Z83" i="1" s="1"/>
  <c r="AH83" i="1" s="1"/>
  <c r="AO159" i="1" s="1"/>
  <c r="N83" i="1"/>
  <c r="M83" i="1"/>
  <c r="AN82" i="1"/>
  <c r="AE82" i="1"/>
  <c r="AO156" i="1" s="1"/>
  <c r="Y82" i="1"/>
  <c r="V82" i="1"/>
  <c r="T82" i="1"/>
  <c r="S82" i="1"/>
  <c r="R82" i="1"/>
  <c r="Q82" i="1"/>
  <c r="P82" i="1"/>
  <c r="O82" i="1"/>
  <c r="N82" i="1"/>
  <c r="M82" i="1"/>
  <c r="AN81" i="1"/>
  <c r="Y81" i="1"/>
  <c r="AE81" i="1" s="1"/>
  <c r="AO154" i="1" s="1"/>
  <c r="V81" i="1"/>
  <c r="T81" i="1"/>
  <c r="S81" i="1"/>
  <c r="R81" i="1"/>
  <c r="Q81" i="1"/>
  <c r="P81" i="1"/>
  <c r="O81" i="1"/>
  <c r="N81" i="1"/>
  <c r="M81" i="1"/>
  <c r="AN80" i="1"/>
  <c r="Y80" i="1"/>
  <c r="AE80" i="1" s="1"/>
  <c r="AO152" i="1" s="1"/>
  <c r="V80" i="1"/>
  <c r="T80" i="1"/>
  <c r="S80" i="1"/>
  <c r="R80" i="1"/>
  <c r="Q80" i="1"/>
  <c r="P80" i="1"/>
  <c r="O80" i="1"/>
  <c r="N80" i="1"/>
  <c r="M80" i="1"/>
  <c r="Y79" i="1"/>
  <c r="AE79" i="1" s="1"/>
  <c r="AO150" i="1" s="1"/>
  <c r="V79" i="1"/>
  <c r="T79" i="1"/>
  <c r="S79" i="1"/>
  <c r="R79" i="1"/>
  <c r="Q79" i="1"/>
  <c r="P79" i="1"/>
  <c r="O79" i="1"/>
  <c r="N79" i="1"/>
  <c r="M79" i="1"/>
  <c r="AN78" i="1"/>
  <c r="AN79" i="1" s="1"/>
  <c r="Y78" i="1"/>
  <c r="AE78" i="1" s="1"/>
  <c r="AO148" i="1" s="1"/>
  <c r="V78" i="1"/>
  <c r="T78" i="1"/>
  <c r="S78" i="1"/>
  <c r="R78" i="1"/>
  <c r="Q78" i="1"/>
  <c r="P78" i="1"/>
  <c r="O78" i="1"/>
  <c r="N78" i="1"/>
  <c r="M78" i="1"/>
  <c r="Y77" i="1"/>
  <c r="AE77" i="1" s="1"/>
  <c r="AO146" i="1" s="1"/>
  <c r="V77" i="1"/>
  <c r="T77" i="1"/>
  <c r="S77" i="1"/>
  <c r="R77" i="1"/>
  <c r="Q77" i="1"/>
  <c r="P77" i="1"/>
  <c r="O77" i="1"/>
  <c r="N77" i="1"/>
  <c r="M77" i="1"/>
  <c r="AN76" i="1"/>
  <c r="AN77" i="1" s="1"/>
  <c r="AE76" i="1"/>
  <c r="AO144" i="1" s="1"/>
  <c r="Y76" i="1"/>
  <c r="V76" i="1"/>
  <c r="T76" i="1"/>
  <c r="S76" i="1"/>
  <c r="R76" i="1"/>
  <c r="Q76" i="1"/>
  <c r="P76" i="1"/>
  <c r="O76" i="1"/>
  <c r="N76" i="1"/>
  <c r="M76" i="1"/>
  <c r="AN75" i="1"/>
  <c r="Y75" i="1"/>
  <c r="AE75" i="1" s="1"/>
  <c r="AO142" i="1" s="1"/>
  <c r="V75" i="1"/>
  <c r="T75" i="1"/>
  <c r="S75" i="1"/>
  <c r="R75" i="1"/>
  <c r="Q75" i="1"/>
  <c r="P75" i="1"/>
  <c r="O75" i="1"/>
  <c r="N75" i="1"/>
  <c r="M75" i="1"/>
  <c r="AN74" i="1"/>
  <c r="AE74" i="1"/>
  <c r="AO140" i="1" s="1"/>
  <c r="Y74" i="1"/>
  <c r="V74" i="1"/>
  <c r="T74" i="1"/>
  <c r="S74" i="1"/>
  <c r="R74" i="1"/>
  <c r="Q74" i="1"/>
  <c r="P74" i="1"/>
  <c r="O74" i="1"/>
  <c r="N74" i="1"/>
  <c r="M74" i="1"/>
  <c r="Y73" i="1"/>
  <c r="AE73" i="1" s="1"/>
  <c r="AO138" i="1" s="1"/>
  <c r="V73" i="1"/>
  <c r="T73" i="1"/>
  <c r="S73" i="1"/>
  <c r="R73" i="1"/>
  <c r="Q73" i="1"/>
  <c r="P73" i="1"/>
  <c r="O73" i="1"/>
  <c r="N73" i="1"/>
  <c r="M73" i="1"/>
  <c r="AN72" i="1"/>
  <c r="Y72" i="1"/>
  <c r="AE72" i="1" s="1"/>
  <c r="AO136" i="1" s="1"/>
  <c r="V72" i="1"/>
  <c r="T72" i="1"/>
  <c r="S72" i="1"/>
  <c r="R72" i="1"/>
  <c r="Q72" i="1"/>
  <c r="P72" i="1"/>
  <c r="O72" i="1"/>
  <c r="N72" i="1"/>
  <c r="M72" i="1"/>
  <c r="Y71" i="1"/>
  <c r="AE71" i="1" s="1"/>
  <c r="AO134" i="1" s="1"/>
  <c r="V71" i="1"/>
  <c r="T71" i="1"/>
  <c r="S71" i="1"/>
  <c r="R71" i="1"/>
  <c r="Q71" i="1"/>
  <c r="P71" i="1"/>
  <c r="O71" i="1"/>
  <c r="N71" i="1"/>
  <c r="M71" i="1"/>
  <c r="AN70" i="1"/>
  <c r="AN71" i="1" s="1"/>
  <c r="Y70" i="1"/>
  <c r="AE70" i="1" s="1"/>
  <c r="AO132" i="1" s="1"/>
  <c r="V70" i="1"/>
  <c r="T70" i="1"/>
  <c r="S70" i="1"/>
  <c r="R70" i="1"/>
  <c r="Q70" i="1"/>
  <c r="P70" i="1"/>
  <c r="O70" i="1"/>
  <c r="N70" i="1"/>
  <c r="M70" i="1"/>
  <c r="AE69" i="1"/>
  <c r="AO130" i="1" s="1"/>
  <c r="Y69" i="1"/>
  <c r="V69" i="1"/>
  <c r="T69" i="1"/>
  <c r="S69" i="1"/>
  <c r="R69" i="1"/>
  <c r="Q69" i="1"/>
  <c r="P69" i="1"/>
  <c r="O69" i="1"/>
  <c r="N69" i="1"/>
  <c r="M69" i="1"/>
  <c r="AN68" i="1"/>
  <c r="AE68" i="1"/>
  <c r="AO128" i="1" s="1"/>
  <c r="Y68" i="1"/>
  <c r="V68" i="1"/>
  <c r="T68" i="1"/>
  <c r="S68" i="1"/>
  <c r="R68" i="1"/>
  <c r="Q68" i="1"/>
  <c r="P68" i="1"/>
  <c r="O68" i="1"/>
  <c r="N68" i="1"/>
  <c r="M68" i="1"/>
  <c r="Y67" i="1"/>
  <c r="AE67" i="1" s="1"/>
  <c r="AO126" i="1" s="1"/>
  <c r="V67" i="1"/>
  <c r="T67" i="1"/>
  <c r="S67" i="1"/>
  <c r="R67" i="1"/>
  <c r="Q67" i="1"/>
  <c r="P67" i="1"/>
  <c r="O67" i="1"/>
  <c r="N67" i="1"/>
  <c r="M67" i="1"/>
  <c r="AN66" i="1"/>
  <c r="Y66" i="1"/>
  <c r="AE66" i="1" s="1"/>
  <c r="AO124" i="1" s="1"/>
  <c r="V66" i="1"/>
  <c r="T66" i="1"/>
  <c r="S66" i="1"/>
  <c r="R66" i="1"/>
  <c r="Q66" i="1"/>
  <c r="P66" i="1"/>
  <c r="O66" i="1"/>
  <c r="N66" i="1"/>
  <c r="M66" i="1"/>
  <c r="Y65" i="1"/>
  <c r="AE65" i="1" s="1"/>
  <c r="AO122" i="1" s="1"/>
  <c r="V65" i="1"/>
  <c r="T65" i="1"/>
  <c r="S65" i="1"/>
  <c r="R65" i="1"/>
  <c r="Q65" i="1"/>
  <c r="P65" i="1"/>
  <c r="O65" i="1"/>
  <c r="N65" i="1"/>
  <c r="M65" i="1"/>
  <c r="AN64" i="1"/>
  <c r="AN65" i="1" s="1"/>
  <c r="Y64" i="1"/>
  <c r="AE64" i="1" s="1"/>
  <c r="AO120" i="1" s="1"/>
  <c r="V64" i="1"/>
  <c r="T64" i="1"/>
  <c r="S64" i="1"/>
  <c r="R64" i="1"/>
  <c r="Q64" i="1"/>
  <c r="P64" i="1"/>
  <c r="O64" i="1"/>
  <c r="N64" i="1"/>
  <c r="M64" i="1"/>
  <c r="AE63" i="1"/>
  <c r="AO118" i="1" s="1"/>
  <c r="Y63" i="1"/>
  <c r="V63" i="1"/>
  <c r="T63" i="1"/>
  <c r="S63" i="1"/>
  <c r="R63" i="1"/>
  <c r="Q63" i="1"/>
  <c r="P63" i="1"/>
  <c r="O63" i="1"/>
  <c r="N63" i="1"/>
  <c r="M63" i="1"/>
  <c r="W63" i="1" s="1"/>
  <c r="AN62" i="1"/>
  <c r="AN63" i="1" s="1"/>
  <c r="AE62" i="1"/>
  <c r="AO116" i="1" s="1"/>
  <c r="Y62" i="1"/>
  <c r="V62" i="1"/>
  <c r="T62" i="1"/>
  <c r="S62" i="1"/>
  <c r="R62" i="1"/>
  <c r="Q62" i="1"/>
  <c r="P62" i="1"/>
  <c r="O62" i="1"/>
  <c r="N62" i="1"/>
  <c r="M62" i="1"/>
  <c r="Z62" i="1" s="1"/>
  <c r="AH62" i="1" s="1"/>
  <c r="AE61" i="1"/>
  <c r="AO114" i="1" s="1"/>
  <c r="Y61" i="1"/>
  <c r="V61" i="1"/>
  <c r="T61" i="1"/>
  <c r="S61" i="1"/>
  <c r="R61" i="1"/>
  <c r="Q61" i="1"/>
  <c r="P61" i="1"/>
  <c r="O61" i="1"/>
  <c r="N61" i="1"/>
  <c r="M61" i="1"/>
  <c r="AN60" i="1"/>
  <c r="AN61" i="1" s="1"/>
  <c r="AE60" i="1"/>
  <c r="AO112" i="1" s="1"/>
  <c r="Y60" i="1"/>
  <c r="V60" i="1"/>
  <c r="T60" i="1"/>
  <c r="S60" i="1"/>
  <c r="R60" i="1"/>
  <c r="Q60" i="1"/>
  <c r="P60" i="1"/>
  <c r="O60" i="1"/>
  <c r="N60" i="1"/>
  <c r="M60" i="1"/>
  <c r="Y59" i="1"/>
  <c r="AE59" i="1" s="1"/>
  <c r="AO110" i="1" s="1"/>
  <c r="V59" i="1"/>
  <c r="T59" i="1"/>
  <c r="S59" i="1"/>
  <c r="R59" i="1"/>
  <c r="Q59" i="1"/>
  <c r="P59" i="1"/>
  <c r="O59" i="1"/>
  <c r="Z59" i="1" s="1"/>
  <c r="AH59" i="1" s="1"/>
  <c r="N59" i="1"/>
  <c r="M59" i="1"/>
  <c r="AN58" i="1"/>
  <c r="Y58" i="1"/>
  <c r="AE58" i="1" s="1"/>
  <c r="AO108" i="1" s="1"/>
  <c r="V58" i="1"/>
  <c r="T58" i="1"/>
  <c r="S58" i="1"/>
  <c r="R58" i="1"/>
  <c r="Q58" i="1"/>
  <c r="P58" i="1"/>
  <c r="O58" i="1"/>
  <c r="N58" i="1"/>
  <c r="W58" i="1" s="1"/>
  <c r="M58" i="1"/>
  <c r="Y57" i="1"/>
  <c r="AE57" i="1" s="1"/>
  <c r="AO106" i="1" s="1"/>
  <c r="V57" i="1"/>
  <c r="T57" i="1"/>
  <c r="S57" i="1"/>
  <c r="R57" i="1"/>
  <c r="Q57" i="1"/>
  <c r="P57" i="1"/>
  <c r="O57" i="1"/>
  <c r="N57" i="1"/>
  <c r="M57" i="1"/>
  <c r="AN56" i="1"/>
  <c r="AN57" i="1" s="1"/>
  <c r="Y56" i="1"/>
  <c r="AE56" i="1" s="1"/>
  <c r="AO104" i="1" s="1"/>
  <c r="V56" i="1"/>
  <c r="T56" i="1"/>
  <c r="S56" i="1"/>
  <c r="R56" i="1"/>
  <c r="Q56" i="1"/>
  <c r="P56" i="1"/>
  <c r="O56" i="1"/>
  <c r="N56" i="1"/>
  <c r="M56" i="1"/>
  <c r="AE55" i="1"/>
  <c r="AO102" i="1" s="1"/>
  <c r="Y55" i="1"/>
  <c r="V55" i="1"/>
  <c r="T55" i="1"/>
  <c r="S55" i="1"/>
  <c r="R55" i="1"/>
  <c r="Q55" i="1"/>
  <c r="P55" i="1"/>
  <c r="O55" i="1"/>
  <c r="N55" i="1"/>
  <c r="M55" i="1"/>
  <c r="AN54" i="1"/>
  <c r="AN55" i="1" s="1"/>
  <c r="AE54" i="1"/>
  <c r="AO100" i="1" s="1"/>
  <c r="Y54" i="1"/>
  <c r="V54" i="1"/>
  <c r="T54" i="1"/>
  <c r="S54" i="1"/>
  <c r="R54" i="1"/>
  <c r="Q54" i="1"/>
  <c r="P54" i="1"/>
  <c r="O54" i="1"/>
  <c r="N54" i="1"/>
  <c r="M54" i="1"/>
  <c r="Y53" i="1"/>
  <c r="AE53" i="1" s="1"/>
  <c r="AO98" i="1" s="1"/>
  <c r="V53" i="1"/>
  <c r="T53" i="1"/>
  <c r="S53" i="1"/>
  <c r="R53" i="1"/>
  <c r="Q53" i="1"/>
  <c r="P53" i="1"/>
  <c r="O53" i="1"/>
  <c r="N53" i="1"/>
  <c r="M53" i="1"/>
  <c r="AN52" i="1"/>
  <c r="AN53" i="1" s="1"/>
  <c r="Y52" i="1"/>
  <c r="AE52" i="1" s="1"/>
  <c r="AO96" i="1" s="1"/>
  <c r="V52" i="1"/>
  <c r="T52" i="1"/>
  <c r="S52" i="1"/>
  <c r="R52" i="1"/>
  <c r="Q52" i="1"/>
  <c r="P52" i="1"/>
  <c r="O52" i="1"/>
  <c r="N52" i="1"/>
  <c r="M52" i="1"/>
  <c r="Y51" i="1"/>
  <c r="AE51" i="1" s="1"/>
  <c r="AO94" i="1" s="1"/>
  <c r="V51" i="1"/>
  <c r="T51" i="1"/>
  <c r="S51" i="1"/>
  <c r="R51" i="1"/>
  <c r="Q51" i="1"/>
  <c r="P51" i="1"/>
  <c r="O51" i="1"/>
  <c r="N51" i="1"/>
  <c r="M51" i="1"/>
  <c r="AN50" i="1"/>
  <c r="Y50" i="1"/>
  <c r="AE50" i="1" s="1"/>
  <c r="AO92" i="1" s="1"/>
  <c r="V50" i="1"/>
  <c r="T50" i="1"/>
  <c r="S50" i="1"/>
  <c r="R50" i="1"/>
  <c r="Q50" i="1"/>
  <c r="P50" i="1"/>
  <c r="O50" i="1"/>
  <c r="N50" i="1"/>
  <c r="M50" i="1"/>
  <c r="Y49" i="1"/>
  <c r="AE49" i="1" s="1"/>
  <c r="AO90" i="1" s="1"/>
  <c r="V49" i="1"/>
  <c r="T49" i="1"/>
  <c r="S49" i="1"/>
  <c r="R49" i="1"/>
  <c r="Q49" i="1"/>
  <c r="P49" i="1"/>
  <c r="O49" i="1"/>
  <c r="N49" i="1"/>
  <c r="M49" i="1"/>
  <c r="W49" i="1" s="1"/>
  <c r="AN48" i="1"/>
  <c r="AN49" i="1" s="1"/>
  <c r="Y48" i="1"/>
  <c r="AE48" i="1" s="1"/>
  <c r="AO88" i="1" s="1"/>
  <c r="V48" i="1"/>
  <c r="T48" i="1"/>
  <c r="S48" i="1"/>
  <c r="R48" i="1"/>
  <c r="Q48" i="1"/>
  <c r="P48" i="1"/>
  <c r="O48" i="1"/>
  <c r="N48" i="1"/>
  <c r="M48" i="1"/>
  <c r="AE47" i="1"/>
  <c r="AO86" i="1" s="1"/>
  <c r="Y47" i="1"/>
  <c r="V47" i="1"/>
  <c r="T47" i="1"/>
  <c r="S47" i="1"/>
  <c r="R47" i="1"/>
  <c r="Q47" i="1"/>
  <c r="P47" i="1"/>
  <c r="O47" i="1"/>
  <c r="N47" i="1"/>
  <c r="M47" i="1"/>
  <c r="AN46" i="1"/>
  <c r="AN47" i="1" s="1"/>
  <c r="AE46" i="1"/>
  <c r="AO84" i="1" s="1"/>
  <c r="Y46" i="1"/>
  <c r="V46" i="1"/>
  <c r="T46" i="1"/>
  <c r="S46" i="1"/>
  <c r="R46" i="1"/>
  <c r="Q46" i="1"/>
  <c r="P46" i="1"/>
  <c r="O46" i="1"/>
  <c r="N46" i="1"/>
  <c r="M46" i="1"/>
  <c r="AE45" i="1"/>
  <c r="AO82" i="1" s="1"/>
  <c r="Y45" i="1"/>
  <c r="V45" i="1"/>
  <c r="T45" i="1"/>
  <c r="S45" i="1"/>
  <c r="R45" i="1"/>
  <c r="Q45" i="1"/>
  <c r="P45" i="1"/>
  <c r="O45" i="1"/>
  <c r="N45" i="1"/>
  <c r="M45" i="1"/>
  <c r="AN44" i="1"/>
  <c r="AN45" i="1" s="1"/>
  <c r="AE44" i="1"/>
  <c r="AO80" i="1" s="1"/>
  <c r="Y44" i="1"/>
  <c r="V44" i="1"/>
  <c r="T44" i="1"/>
  <c r="S44" i="1"/>
  <c r="R44" i="1"/>
  <c r="Q44" i="1"/>
  <c r="P44" i="1"/>
  <c r="O44" i="1"/>
  <c r="N44" i="1"/>
  <c r="M44" i="1"/>
  <c r="Y43" i="1"/>
  <c r="AE43" i="1" s="1"/>
  <c r="AO78" i="1" s="1"/>
  <c r="V43" i="1"/>
  <c r="T43" i="1"/>
  <c r="S43" i="1"/>
  <c r="R43" i="1"/>
  <c r="Q43" i="1"/>
  <c r="P43" i="1"/>
  <c r="O43" i="1"/>
  <c r="N43" i="1"/>
  <c r="M43" i="1"/>
  <c r="AN42" i="1"/>
  <c r="Y42" i="1"/>
  <c r="AE42" i="1" s="1"/>
  <c r="AO76" i="1" s="1"/>
  <c r="V42" i="1"/>
  <c r="T42" i="1"/>
  <c r="S42" i="1"/>
  <c r="R42" i="1"/>
  <c r="Q42" i="1"/>
  <c r="P42" i="1"/>
  <c r="O42" i="1"/>
  <c r="N42" i="1"/>
  <c r="M42" i="1"/>
  <c r="Y41" i="1"/>
  <c r="AE41" i="1" s="1"/>
  <c r="AO74" i="1" s="1"/>
  <c r="V41" i="1"/>
  <c r="T41" i="1"/>
  <c r="S41" i="1"/>
  <c r="R41" i="1"/>
  <c r="Q41" i="1"/>
  <c r="P41" i="1"/>
  <c r="O41" i="1"/>
  <c r="N41" i="1"/>
  <c r="M41" i="1"/>
  <c r="AN40" i="1"/>
  <c r="AN41" i="1" s="1"/>
  <c r="Y40" i="1"/>
  <c r="AE40" i="1" s="1"/>
  <c r="AO72" i="1" s="1"/>
  <c r="V40" i="1"/>
  <c r="T40" i="1"/>
  <c r="S40" i="1"/>
  <c r="R40" i="1"/>
  <c r="Q40" i="1"/>
  <c r="P40" i="1"/>
  <c r="O40" i="1"/>
  <c r="N40" i="1"/>
  <c r="W40" i="1" s="1"/>
  <c r="M40" i="1"/>
  <c r="Y39" i="1"/>
  <c r="AE39" i="1" s="1"/>
  <c r="AO70" i="1" s="1"/>
  <c r="V39" i="1"/>
  <c r="T39" i="1"/>
  <c r="S39" i="1"/>
  <c r="R39" i="1"/>
  <c r="Q39" i="1"/>
  <c r="P39" i="1"/>
  <c r="O39" i="1"/>
  <c r="N39" i="1"/>
  <c r="M39" i="1"/>
  <c r="W39" i="1" s="1"/>
  <c r="AN38" i="1"/>
  <c r="AN39" i="1" s="1"/>
  <c r="Y38" i="1"/>
  <c r="AE38" i="1" s="1"/>
  <c r="AO68" i="1" s="1"/>
  <c r="V38" i="1"/>
  <c r="T38" i="1"/>
  <c r="S38" i="1"/>
  <c r="R38" i="1"/>
  <c r="Q38" i="1"/>
  <c r="P38" i="1"/>
  <c r="O38" i="1"/>
  <c r="N38" i="1"/>
  <c r="M38" i="1"/>
  <c r="Z38" i="1" s="1"/>
  <c r="AH38" i="1" s="1"/>
  <c r="AE37" i="1"/>
  <c r="AO66" i="1" s="1"/>
  <c r="Y37" i="1"/>
  <c r="V37" i="1"/>
  <c r="T37" i="1"/>
  <c r="S37" i="1"/>
  <c r="R37" i="1"/>
  <c r="Q37" i="1"/>
  <c r="P37" i="1"/>
  <c r="O37" i="1"/>
  <c r="Z37" i="1" s="1"/>
  <c r="AH37" i="1" s="1"/>
  <c r="N37" i="1"/>
  <c r="M37" i="1"/>
  <c r="AN36" i="1"/>
  <c r="AN37" i="1" s="1"/>
  <c r="AE36" i="1"/>
  <c r="AO64" i="1" s="1"/>
  <c r="Y36" i="1"/>
  <c r="V36" i="1"/>
  <c r="T36" i="1"/>
  <c r="S36" i="1"/>
  <c r="R36" i="1"/>
  <c r="Q36" i="1"/>
  <c r="P36" i="1"/>
  <c r="O36" i="1"/>
  <c r="N36" i="1"/>
  <c r="M36" i="1"/>
  <c r="Y35" i="1"/>
  <c r="AE35" i="1" s="1"/>
  <c r="AO62" i="1" s="1"/>
  <c r="V35" i="1"/>
  <c r="T35" i="1"/>
  <c r="S35" i="1"/>
  <c r="R35" i="1"/>
  <c r="Q35" i="1"/>
  <c r="P35" i="1"/>
  <c r="O35" i="1"/>
  <c r="N35" i="1"/>
  <c r="M35" i="1"/>
  <c r="AN34" i="1"/>
  <c r="Y34" i="1"/>
  <c r="AE34" i="1" s="1"/>
  <c r="AO60" i="1" s="1"/>
  <c r="V34" i="1"/>
  <c r="T34" i="1"/>
  <c r="S34" i="1"/>
  <c r="R34" i="1"/>
  <c r="Q34" i="1"/>
  <c r="P34" i="1"/>
  <c r="O34" i="1"/>
  <c r="N34" i="1"/>
  <c r="M34" i="1"/>
  <c r="Y33" i="1"/>
  <c r="AE33" i="1" s="1"/>
  <c r="AO58" i="1" s="1"/>
  <c r="V33" i="1"/>
  <c r="T33" i="1"/>
  <c r="S33" i="1"/>
  <c r="R33" i="1"/>
  <c r="Q33" i="1"/>
  <c r="P33" i="1"/>
  <c r="O33" i="1"/>
  <c r="N33" i="1"/>
  <c r="M33" i="1"/>
  <c r="AN32" i="1"/>
  <c r="Y32" i="1"/>
  <c r="AE32" i="1" s="1"/>
  <c r="AO56" i="1" s="1"/>
  <c r="V32" i="1"/>
  <c r="T32" i="1"/>
  <c r="S32" i="1"/>
  <c r="R32" i="1"/>
  <c r="Q32" i="1"/>
  <c r="P32" i="1"/>
  <c r="O32" i="1"/>
  <c r="N32" i="1"/>
  <c r="M32" i="1"/>
  <c r="Y31" i="1"/>
  <c r="AE31" i="1" s="1"/>
  <c r="AO54" i="1" s="1"/>
  <c r="V31" i="1"/>
  <c r="T31" i="1"/>
  <c r="S31" i="1"/>
  <c r="R31" i="1"/>
  <c r="Q31" i="1"/>
  <c r="P31" i="1"/>
  <c r="Z31" i="1" s="1"/>
  <c r="AH31" i="1" s="1"/>
  <c r="O31" i="1"/>
  <c r="N31" i="1"/>
  <c r="M31" i="1"/>
  <c r="AN30" i="1"/>
  <c r="AN31" i="1" s="1"/>
  <c r="Y30" i="1"/>
  <c r="AE30" i="1" s="1"/>
  <c r="AO52" i="1" s="1"/>
  <c r="V30" i="1"/>
  <c r="T30" i="1"/>
  <c r="S30" i="1"/>
  <c r="R30" i="1"/>
  <c r="Q30" i="1"/>
  <c r="P30" i="1"/>
  <c r="O30" i="1"/>
  <c r="N30" i="1"/>
  <c r="M30" i="1"/>
  <c r="Y29" i="1"/>
  <c r="AE29" i="1" s="1"/>
  <c r="AO50" i="1" s="1"/>
  <c r="V29" i="1"/>
  <c r="T29" i="1"/>
  <c r="S29" i="1"/>
  <c r="R29" i="1"/>
  <c r="Q29" i="1"/>
  <c r="P29" i="1"/>
  <c r="O29" i="1"/>
  <c r="N29" i="1"/>
  <c r="M29" i="1"/>
  <c r="AN28" i="1"/>
  <c r="AN29" i="1" s="1"/>
  <c r="AE28" i="1"/>
  <c r="AO48" i="1" s="1"/>
  <c r="Y28" i="1"/>
  <c r="V28" i="1"/>
  <c r="T28" i="1"/>
  <c r="S28" i="1"/>
  <c r="R28" i="1"/>
  <c r="Q28" i="1"/>
  <c r="P28" i="1"/>
  <c r="O28" i="1"/>
  <c r="N28" i="1"/>
  <c r="M28" i="1"/>
  <c r="Y27" i="1"/>
  <c r="AE27" i="1" s="1"/>
  <c r="AO46" i="1" s="1"/>
  <c r="V27" i="1"/>
  <c r="T27" i="1"/>
  <c r="S27" i="1"/>
  <c r="R27" i="1"/>
  <c r="Q27" i="1"/>
  <c r="P27" i="1"/>
  <c r="O27" i="1"/>
  <c r="N27" i="1"/>
  <c r="M27" i="1"/>
  <c r="AN26" i="1"/>
  <c r="AN27" i="1" s="1"/>
  <c r="Y26" i="1"/>
  <c r="AE26" i="1" s="1"/>
  <c r="AO44" i="1" s="1"/>
  <c r="V26" i="1"/>
  <c r="T26" i="1"/>
  <c r="S26" i="1"/>
  <c r="R26" i="1"/>
  <c r="Q26" i="1"/>
  <c r="P26" i="1"/>
  <c r="O26" i="1"/>
  <c r="N26" i="1"/>
  <c r="M26" i="1"/>
  <c r="Z26" i="1" s="1"/>
  <c r="AH26" i="1" s="1"/>
  <c r="Y25" i="1"/>
  <c r="AE25" i="1" s="1"/>
  <c r="AO42" i="1" s="1"/>
  <c r="V25" i="1"/>
  <c r="T25" i="1"/>
  <c r="S25" i="1"/>
  <c r="R25" i="1"/>
  <c r="Q25" i="1"/>
  <c r="P25" i="1"/>
  <c r="Z25" i="1" s="1"/>
  <c r="AH25" i="1" s="1"/>
  <c r="O25" i="1"/>
  <c r="N25" i="1"/>
  <c r="M25" i="1"/>
  <c r="AN24" i="1"/>
  <c r="AN25" i="1" s="1"/>
  <c r="AE24" i="1"/>
  <c r="AO40" i="1" s="1"/>
  <c r="Y24" i="1"/>
  <c r="V24" i="1"/>
  <c r="T24" i="1"/>
  <c r="S24" i="1"/>
  <c r="R24" i="1"/>
  <c r="Q24" i="1"/>
  <c r="P24" i="1"/>
  <c r="O24" i="1"/>
  <c r="N24" i="1"/>
  <c r="M24" i="1"/>
  <c r="AN23" i="1"/>
  <c r="Y23" i="1"/>
  <c r="AE23" i="1" s="1"/>
  <c r="AO38" i="1" s="1"/>
  <c r="V23" i="1"/>
  <c r="T23" i="1"/>
  <c r="S23" i="1"/>
  <c r="R23" i="1"/>
  <c r="Q23" i="1"/>
  <c r="P23" i="1"/>
  <c r="O23" i="1"/>
  <c r="Z23" i="1" s="1"/>
  <c r="AH23" i="1" s="1"/>
  <c r="N23" i="1"/>
  <c r="M23" i="1"/>
  <c r="AN22" i="1"/>
  <c r="AE22" i="1"/>
  <c r="AO36" i="1" s="1"/>
  <c r="Y22" i="1"/>
  <c r="V22" i="1"/>
  <c r="T22" i="1"/>
  <c r="S22" i="1"/>
  <c r="R22" i="1"/>
  <c r="Q22" i="1"/>
  <c r="P22" i="1"/>
  <c r="O22" i="1"/>
  <c r="N22" i="1"/>
  <c r="M22" i="1"/>
  <c r="Y21" i="1"/>
  <c r="AE21" i="1" s="1"/>
  <c r="AO34" i="1" s="1"/>
  <c r="V21" i="1"/>
  <c r="T21" i="1"/>
  <c r="S21" i="1"/>
  <c r="R21" i="1"/>
  <c r="Q21" i="1"/>
  <c r="P21" i="1"/>
  <c r="O21" i="1"/>
  <c r="N21" i="1"/>
  <c r="M21" i="1"/>
  <c r="AN20" i="1"/>
  <c r="AN21" i="1" s="1"/>
  <c r="Y20" i="1"/>
  <c r="AE20" i="1" s="1"/>
  <c r="AO32" i="1" s="1"/>
  <c r="V20" i="1"/>
  <c r="T20" i="1"/>
  <c r="S20" i="1"/>
  <c r="R20" i="1"/>
  <c r="Q20" i="1"/>
  <c r="P20" i="1"/>
  <c r="O20" i="1"/>
  <c r="N20" i="1"/>
  <c r="M20" i="1"/>
  <c r="AO30" i="1"/>
  <c r="AN18" i="1"/>
  <c r="AN19" i="1" s="1"/>
  <c r="Y18" i="1"/>
  <c r="AE18" i="1" s="1"/>
  <c r="AO28" i="1" s="1"/>
  <c r="V18" i="1"/>
  <c r="T18" i="1"/>
  <c r="S18" i="1"/>
  <c r="R18" i="1"/>
  <c r="Q18" i="1"/>
  <c r="P18" i="1"/>
  <c r="O18" i="1"/>
  <c r="N18" i="1"/>
  <c r="M18" i="1"/>
  <c r="AN17" i="1"/>
  <c r="Y17" i="1"/>
  <c r="AE17" i="1" s="1"/>
  <c r="AO26" i="1" s="1"/>
  <c r="V17" i="1"/>
  <c r="T17" i="1"/>
  <c r="S17" i="1"/>
  <c r="R17" i="1"/>
  <c r="Q17" i="1"/>
  <c r="P17" i="1"/>
  <c r="O17" i="1"/>
  <c r="N17" i="1"/>
  <c r="M17" i="1"/>
  <c r="AN16" i="1"/>
  <c r="AE16" i="1"/>
  <c r="AO24" i="1" s="1"/>
  <c r="Y16" i="1"/>
  <c r="V16" i="1"/>
  <c r="T16" i="1"/>
  <c r="S16" i="1"/>
  <c r="R16" i="1"/>
  <c r="Q16" i="1"/>
  <c r="P16" i="1"/>
  <c r="O16" i="1"/>
  <c r="N16" i="1"/>
  <c r="M16" i="1"/>
  <c r="Z16" i="1" s="1"/>
  <c r="AH16" i="1" s="1"/>
  <c r="Y15" i="1"/>
  <c r="AE15" i="1" s="1"/>
  <c r="AO22" i="1" s="1"/>
  <c r="V15" i="1"/>
  <c r="T15" i="1"/>
  <c r="S15" i="1"/>
  <c r="R15" i="1"/>
  <c r="Q15" i="1"/>
  <c r="P15" i="1"/>
  <c r="O15" i="1"/>
  <c r="N15" i="1"/>
  <c r="M15" i="1"/>
  <c r="AN14" i="1"/>
  <c r="AN15" i="1" s="1"/>
  <c r="Y14" i="1"/>
  <c r="AE14" i="1" s="1"/>
  <c r="AO20" i="1" s="1"/>
  <c r="V14" i="1"/>
  <c r="T14" i="1"/>
  <c r="S14" i="1"/>
  <c r="R14" i="1"/>
  <c r="Q14" i="1"/>
  <c r="P14" i="1"/>
  <c r="O14" i="1"/>
  <c r="N14" i="1"/>
  <c r="M14" i="1"/>
  <c r="AN13" i="1"/>
  <c r="Y13" i="1"/>
  <c r="AE13" i="1" s="1"/>
  <c r="AO18" i="1" s="1"/>
  <c r="V13" i="1"/>
  <c r="T13" i="1"/>
  <c r="S13" i="1"/>
  <c r="R13" i="1"/>
  <c r="Q13" i="1"/>
  <c r="P13" i="1"/>
  <c r="O13" i="1"/>
  <c r="Z13" i="1" s="1"/>
  <c r="AH13" i="1" s="1"/>
  <c r="N13" i="1"/>
  <c r="M13" i="1"/>
  <c r="AN12" i="1"/>
  <c r="AE12" i="1"/>
  <c r="AO16" i="1" s="1"/>
  <c r="Y12" i="1"/>
  <c r="V12" i="1"/>
  <c r="T12" i="1"/>
  <c r="S12" i="1"/>
  <c r="R12" i="1"/>
  <c r="Q12" i="1"/>
  <c r="P12" i="1"/>
  <c r="O12" i="1"/>
  <c r="N12" i="1"/>
  <c r="M12" i="1"/>
  <c r="Y11" i="1"/>
  <c r="AE11" i="1" s="1"/>
  <c r="AO14" i="1" s="1"/>
  <c r="V11" i="1"/>
  <c r="T11" i="1"/>
  <c r="S11" i="1"/>
  <c r="R11" i="1"/>
  <c r="Q11" i="1"/>
  <c r="P11" i="1"/>
  <c r="O11" i="1"/>
  <c r="N11" i="1"/>
  <c r="M11" i="1"/>
  <c r="AN10" i="1"/>
  <c r="AN11" i="1" s="1"/>
  <c r="Y10" i="1"/>
  <c r="AE10" i="1" s="1"/>
  <c r="AO12" i="1" s="1"/>
  <c r="V10" i="1"/>
  <c r="T10" i="1"/>
  <c r="S10" i="1"/>
  <c r="R10" i="1"/>
  <c r="Q10" i="1"/>
  <c r="P10" i="1"/>
  <c r="O10" i="1"/>
  <c r="N10" i="1"/>
  <c r="M10" i="1"/>
  <c r="Z10" i="1" s="1"/>
  <c r="AH10" i="1" s="1"/>
  <c r="AO13" i="1" s="1"/>
  <c r="Y9" i="1"/>
  <c r="AE9" i="1" s="1"/>
  <c r="AO10" i="1" s="1"/>
  <c r="V9" i="1"/>
  <c r="T9" i="1"/>
  <c r="S9" i="1"/>
  <c r="R9" i="1"/>
  <c r="Q9" i="1"/>
  <c r="P9" i="1"/>
  <c r="O9" i="1"/>
  <c r="N9" i="1"/>
  <c r="M9" i="1"/>
  <c r="AN8" i="1"/>
  <c r="AN9" i="1" s="1"/>
  <c r="AE8" i="1"/>
  <c r="AO8" i="1" s="1"/>
  <c r="Y8" i="1"/>
  <c r="V8" i="1"/>
  <c r="T8" i="1"/>
  <c r="S8" i="1"/>
  <c r="R8" i="1"/>
  <c r="Q8" i="1"/>
  <c r="P8" i="1"/>
  <c r="O8" i="1"/>
  <c r="N8" i="1"/>
  <c r="M8" i="1"/>
  <c r="W17" i="1" l="1"/>
  <c r="AP32" i="1"/>
  <c r="AP33" i="1" s="1"/>
  <c r="AP70" i="1"/>
  <c r="AP71" i="1" s="1"/>
  <c r="AP68" i="1"/>
  <c r="AP69" i="1" s="1"/>
  <c r="AP72" i="1"/>
  <c r="AP73" i="1" s="1"/>
  <c r="Z8" i="1"/>
  <c r="AH8" i="1" s="1"/>
  <c r="AO9" i="1" s="1"/>
  <c r="W9" i="1"/>
  <c r="Z12" i="1"/>
  <c r="AH12" i="1" s="1"/>
  <c r="AO17" i="1" s="1"/>
  <c r="W13" i="1"/>
  <c r="Z17" i="1"/>
  <c r="AH17" i="1" s="1"/>
  <c r="AO27" i="1" s="1"/>
  <c r="Z21" i="1"/>
  <c r="AH21" i="1" s="1"/>
  <c r="AO35" i="1" s="1"/>
  <c r="Z24" i="1"/>
  <c r="AH24" i="1" s="1"/>
  <c r="W25" i="1"/>
  <c r="W26" i="1"/>
  <c r="Z28" i="1"/>
  <c r="AH28" i="1" s="1"/>
  <c r="AO49" i="1" s="1"/>
  <c r="W29" i="1"/>
  <c r="W30" i="1"/>
  <c r="W34" i="1"/>
  <c r="Z35" i="1"/>
  <c r="AH35" i="1" s="1"/>
  <c r="AO63" i="1" s="1"/>
  <c r="W42" i="1"/>
  <c r="Z43" i="1"/>
  <c r="AH43" i="1" s="1"/>
  <c r="AO79" i="1" s="1"/>
  <c r="Z46" i="1"/>
  <c r="AH46" i="1" s="1"/>
  <c r="AO85" i="1" s="1"/>
  <c r="W47" i="1"/>
  <c r="AP90" i="1"/>
  <c r="AP91" i="1" s="1"/>
  <c r="Z53" i="1"/>
  <c r="AH53" i="1" s="1"/>
  <c r="AO99" i="1" s="1"/>
  <c r="Z61" i="1"/>
  <c r="AH61" i="1" s="1"/>
  <c r="Z109" i="1"/>
  <c r="AH109" i="1" s="1"/>
  <c r="W112" i="1"/>
  <c r="W113" i="1"/>
  <c r="Z116" i="1"/>
  <c r="AH116" i="1" s="1"/>
  <c r="Z15" i="1"/>
  <c r="AH15" i="1" s="1"/>
  <c r="AO23" i="1" s="1"/>
  <c r="Z18" i="1"/>
  <c r="AH18" i="1" s="1"/>
  <c r="AO29" i="1" s="1"/>
  <c r="Z27" i="1"/>
  <c r="AH27" i="1" s="1"/>
  <c r="W28" i="1"/>
  <c r="AP50" i="1"/>
  <c r="AP51" i="1" s="1"/>
  <c r="W33" i="1"/>
  <c r="Z54" i="1"/>
  <c r="AH54" i="1" s="1"/>
  <c r="AO101" i="1" s="1"/>
  <c r="W55" i="1"/>
  <c r="W56" i="1"/>
  <c r="AP110" i="1"/>
  <c r="AP111" i="1" s="1"/>
  <c r="W65" i="1"/>
  <c r="Z81" i="1"/>
  <c r="AH81" i="1" s="1"/>
  <c r="AO155" i="1" s="1"/>
  <c r="W84" i="1"/>
  <c r="W85" i="1"/>
  <c r="Z93" i="1"/>
  <c r="AH93" i="1" s="1"/>
  <c r="AO179" i="1" s="1"/>
  <c r="W98" i="1"/>
  <c r="W107" i="1"/>
  <c r="AP34" i="1"/>
  <c r="AP35" i="1" s="1"/>
  <c r="Z9" i="1"/>
  <c r="AH9" i="1" s="1"/>
  <c r="AO11" i="1" s="1"/>
  <c r="W11" i="1"/>
  <c r="AO19" i="1"/>
  <c r="AO25" i="1"/>
  <c r="Z20" i="1"/>
  <c r="AH20" i="1" s="1"/>
  <c r="AO33" i="1" s="1"/>
  <c r="W21" i="1"/>
  <c r="AP40" i="1"/>
  <c r="AP41" i="1" s="1"/>
  <c r="W27" i="1"/>
  <c r="AP48" i="1"/>
  <c r="AP49" i="1" s="1"/>
  <c r="AP58" i="1"/>
  <c r="AP59" i="1" s="1"/>
  <c r="AP64" i="1"/>
  <c r="AP65" i="1" s="1"/>
  <c r="AP66" i="1"/>
  <c r="AP67" i="1" s="1"/>
  <c r="AP74" i="1"/>
  <c r="AP75" i="1" s="1"/>
  <c r="Z45" i="1"/>
  <c r="AH45" i="1" s="1"/>
  <c r="AO83" i="1" s="1"/>
  <c r="W50" i="1"/>
  <c r="Z51" i="1"/>
  <c r="AH51" i="1" s="1"/>
  <c r="AP122" i="1"/>
  <c r="AP123" i="1" s="1"/>
  <c r="W87" i="1"/>
  <c r="Z103" i="1"/>
  <c r="AH103" i="1" s="1"/>
  <c r="W120" i="1"/>
  <c r="W121" i="1"/>
  <c r="Z11" i="1"/>
  <c r="AH11" i="1" s="1"/>
  <c r="AO15" i="1" s="1"/>
  <c r="Z14" i="1"/>
  <c r="AH14" i="1" s="1"/>
  <c r="AO21" i="1" s="1"/>
  <c r="W15" i="1"/>
  <c r="AO31" i="1"/>
  <c r="Z22" i="1"/>
  <c r="AH22" i="1" s="1"/>
  <c r="W23" i="1"/>
  <c r="AP42" i="1"/>
  <c r="AP43" i="1" s="1"/>
  <c r="Z29" i="1"/>
  <c r="AH29" i="1" s="1"/>
  <c r="AO51" i="1" s="1"/>
  <c r="Z30" i="1"/>
  <c r="AH30" i="1" s="1"/>
  <c r="W31" i="1"/>
  <c r="W32" i="1"/>
  <c r="AP56" i="1"/>
  <c r="AP57" i="1" s="1"/>
  <c r="W41" i="1"/>
  <c r="W48" i="1"/>
  <c r="W57" i="1"/>
  <c r="W64" i="1"/>
  <c r="AP120" i="1"/>
  <c r="AP121" i="1" s="1"/>
  <c r="Z79" i="1"/>
  <c r="AH79" i="1" s="1"/>
  <c r="AO151" i="1" s="1"/>
  <c r="Z87" i="1"/>
  <c r="AH87" i="1" s="1"/>
  <c r="AO167" i="1" s="1"/>
  <c r="Z94" i="1"/>
  <c r="AH94" i="1" s="1"/>
  <c r="AO181" i="1" s="1"/>
  <c r="Z95" i="1"/>
  <c r="AH95" i="1" s="1"/>
  <c r="Z96" i="1"/>
  <c r="AH96" i="1" s="1"/>
  <c r="AO185" i="1" s="1"/>
  <c r="Z99" i="1"/>
  <c r="AH99" i="1" s="1"/>
  <c r="Z102" i="1"/>
  <c r="AH102" i="1" s="1"/>
  <c r="AO197" i="1" s="1"/>
  <c r="Z107" i="1"/>
  <c r="AH107" i="1" s="1"/>
  <c r="W115" i="1"/>
  <c r="Z118" i="1"/>
  <c r="AH118" i="1" s="1"/>
  <c r="Z119" i="1"/>
  <c r="AH119" i="1" s="1"/>
  <c r="W122" i="1"/>
  <c r="W123" i="1"/>
  <c r="W135" i="1"/>
  <c r="W66" i="1"/>
  <c r="Z67" i="1"/>
  <c r="AH67" i="1" s="1"/>
  <c r="Z77" i="1"/>
  <c r="AH77" i="1" s="1"/>
  <c r="AO147" i="1" s="1"/>
  <c r="Z85" i="1"/>
  <c r="AH85" i="1" s="1"/>
  <c r="AO163" i="1" s="1"/>
  <c r="W88" i="1"/>
  <c r="W89" i="1"/>
  <c r="W90" i="1"/>
  <c r="Z91" i="1"/>
  <c r="AH91" i="1" s="1"/>
  <c r="AO175" i="1" s="1"/>
  <c r="W92" i="1"/>
  <c r="Z100" i="1"/>
  <c r="AH100" i="1" s="1"/>
  <c r="W101" i="1"/>
  <c r="Z105" i="1"/>
  <c r="AH105" i="1" s="1"/>
  <c r="Z117" i="1"/>
  <c r="AH117" i="1" s="1"/>
  <c r="Z125" i="1"/>
  <c r="AH125" i="1" s="1"/>
  <c r="Z128" i="1"/>
  <c r="AH128" i="1" s="1"/>
  <c r="W130" i="1"/>
  <c r="Z131" i="1"/>
  <c r="AH131" i="1" s="1"/>
  <c r="AO255" i="1" s="1"/>
  <c r="W132" i="1"/>
  <c r="T9" i="3"/>
  <c r="AA6" i="3"/>
  <c r="AP46" i="1"/>
  <c r="AP47" i="1" s="1"/>
  <c r="AP8" i="1"/>
  <c r="AP9" i="1" s="1"/>
  <c r="AP22" i="1"/>
  <c r="AP23" i="1" s="1"/>
  <c r="AP24" i="1"/>
  <c r="AP25" i="1" s="1"/>
  <c r="AP38" i="1"/>
  <c r="AP39" i="1" s="1"/>
  <c r="AP54" i="1"/>
  <c r="AP55" i="1" s="1"/>
  <c r="AP60" i="1"/>
  <c r="AP61" i="1" s="1"/>
  <c r="AP92" i="1"/>
  <c r="AP93" i="1" s="1"/>
  <c r="AP106" i="1"/>
  <c r="AP107" i="1" s="1"/>
  <c r="AP124" i="1"/>
  <c r="AP125" i="1" s="1"/>
  <c r="AP132" i="1"/>
  <c r="AP133" i="1" s="1"/>
  <c r="AP14" i="1"/>
  <c r="AP15" i="1" s="1"/>
  <c r="AP16" i="1"/>
  <c r="AP17" i="1" s="1"/>
  <c r="AP18" i="1"/>
  <c r="AP19" i="1" s="1"/>
  <c r="AP20" i="1"/>
  <c r="AP21" i="1" s="1"/>
  <c r="AP78" i="1"/>
  <c r="AP79" i="1" s="1"/>
  <c r="AP104" i="1"/>
  <c r="AP105" i="1" s="1"/>
  <c r="AP30" i="1"/>
  <c r="AP31" i="1" s="1"/>
  <c r="AP76" i="1"/>
  <c r="AP77" i="1" s="1"/>
  <c r="AP108" i="1"/>
  <c r="AP109" i="1" s="1"/>
  <c r="AP10" i="1"/>
  <c r="AP11" i="1" s="1"/>
  <c r="AP12" i="1"/>
  <c r="AP13" i="1" s="1"/>
  <c r="AP26" i="1"/>
  <c r="AP27" i="1" s="1"/>
  <c r="AP28" i="1"/>
  <c r="AP29" i="1" s="1"/>
  <c r="AP62" i="1"/>
  <c r="AP63" i="1" s="1"/>
  <c r="AP88" i="1"/>
  <c r="AP89" i="1" s="1"/>
  <c r="AP94" i="1"/>
  <c r="AP95" i="1" s="1"/>
  <c r="AP126" i="1"/>
  <c r="AP127" i="1" s="1"/>
  <c r="AP134" i="1"/>
  <c r="AP135" i="1" s="1"/>
  <c r="Z32" i="1"/>
  <c r="AH32" i="1" s="1"/>
  <c r="AN33" i="1"/>
  <c r="AP36" i="1"/>
  <c r="AP37" i="1" s="1"/>
  <c r="Z40" i="1"/>
  <c r="AH40" i="1" s="1"/>
  <c r="AO43" i="1"/>
  <c r="AP44" i="1"/>
  <c r="AP45" i="1" s="1"/>
  <c r="AP84" i="1"/>
  <c r="AP85" i="1" s="1"/>
  <c r="AP86" i="1"/>
  <c r="AP87" i="1" s="1"/>
  <c r="Z48" i="1"/>
  <c r="AH48" i="1" s="1"/>
  <c r="AO89" i="1" s="1"/>
  <c r="AP52" i="1"/>
  <c r="AP53" i="1" s="1"/>
  <c r="AP100" i="1"/>
  <c r="AP101" i="1" s="1"/>
  <c r="AP102" i="1"/>
  <c r="AP103" i="1" s="1"/>
  <c r="Z56" i="1"/>
  <c r="AH56" i="1" s="1"/>
  <c r="AO105" i="1" s="1"/>
  <c r="AP116" i="1"/>
  <c r="AP117" i="1" s="1"/>
  <c r="AP118" i="1"/>
  <c r="AP119" i="1" s="1"/>
  <c r="Z64" i="1"/>
  <c r="AH64" i="1" s="1"/>
  <c r="AO67" i="1"/>
  <c r="AP128" i="1"/>
  <c r="AP129" i="1" s="1"/>
  <c r="W70" i="1"/>
  <c r="Z70" i="1"/>
  <c r="AH70" i="1" s="1"/>
  <c r="AP136" i="1"/>
  <c r="AP137" i="1" s="1"/>
  <c r="AP138" i="1"/>
  <c r="AP139" i="1" s="1"/>
  <c r="AP140" i="1"/>
  <c r="AP141" i="1" s="1"/>
  <c r="AP142" i="1"/>
  <c r="AP143" i="1" s="1"/>
  <c r="AP144" i="1"/>
  <c r="AP145" i="1" s="1"/>
  <c r="AP146" i="1"/>
  <c r="AP147" i="1" s="1"/>
  <c r="AP148" i="1"/>
  <c r="AP149" i="1" s="1"/>
  <c r="AP150" i="1"/>
  <c r="AP151" i="1" s="1"/>
  <c r="AP152" i="1"/>
  <c r="AP153" i="1" s="1"/>
  <c r="AP154" i="1"/>
  <c r="AP155" i="1" s="1"/>
  <c r="AP156" i="1"/>
  <c r="AP157" i="1" s="1"/>
  <c r="AP158" i="1"/>
  <c r="AP159" i="1" s="1"/>
  <c r="AP172" i="1"/>
  <c r="AP173" i="1" s="1"/>
  <c r="AP184" i="1"/>
  <c r="AP185" i="1" s="1"/>
  <c r="W8" i="1"/>
  <c r="W14" i="1"/>
  <c r="W18" i="1"/>
  <c r="W22" i="1"/>
  <c r="AO41" i="1"/>
  <c r="AP96" i="1"/>
  <c r="AP97" i="1" s="1"/>
  <c r="AP98" i="1"/>
  <c r="AP99" i="1" s="1"/>
  <c r="AO57" i="1"/>
  <c r="AP112" i="1"/>
  <c r="AP113" i="1" s="1"/>
  <c r="AP114" i="1"/>
  <c r="AP115" i="1" s="1"/>
  <c r="AO69" i="1"/>
  <c r="AP130" i="1"/>
  <c r="AP131" i="1" s="1"/>
  <c r="Z71" i="1"/>
  <c r="AH71" i="1" s="1"/>
  <c r="AO135" i="1" s="1"/>
  <c r="W71" i="1"/>
  <c r="AO73" i="1"/>
  <c r="AN73" i="1"/>
  <c r="AP170" i="1"/>
  <c r="AP171" i="1" s="1"/>
  <c r="AP176" i="1"/>
  <c r="AP177" i="1" s="1"/>
  <c r="W10" i="1"/>
  <c r="W12" i="1"/>
  <c r="W16" i="1"/>
  <c r="W20" i="1"/>
  <c r="W24" i="1"/>
  <c r="Z33" i="1"/>
  <c r="AH33" i="1" s="1"/>
  <c r="AO59" i="1" s="1"/>
  <c r="Z36" i="1"/>
  <c r="AH36" i="1" s="1"/>
  <c r="AO65" i="1" s="1"/>
  <c r="W37" i="1"/>
  <c r="W38" i="1"/>
  <c r="AO39" i="1"/>
  <c r="Z41" i="1"/>
  <c r="AH41" i="1" s="1"/>
  <c r="AO75" i="1" s="1"/>
  <c r="Z44" i="1"/>
  <c r="AH44" i="1" s="1"/>
  <c r="AO81" i="1" s="1"/>
  <c r="W45" i="1"/>
  <c r="W46" i="1"/>
  <c r="AO47" i="1"/>
  <c r="AQ47" i="1" s="1"/>
  <c r="B58" i="2" s="1"/>
  <c r="D58" i="2" s="1"/>
  <c r="Z49" i="1"/>
  <c r="AH49" i="1" s="1"/>
  <c r="Z52" i="1"/>
  <c r="AH52" i="1" s="1"/>
  <c r="W53" i="1"/>
  <c r="W54" i="1"/>
  <c r="AO55" i="1"/>
  <c r="Z57" i="1"/>
  <c r="AH57" i="1" s="1"/>
  <c r="AO107" i="1" s="1"/>
  <c r="Z60" i="1"/>
  <c r="AH60" i="1" s="1"/>
  <c r="AO113" i="1" s="1"/>
  <c r="W61" i="1"/>
  <c r="W62" i="1"/>
  <c r="Z65" i="1"/>
  <c r="AH65" i="1" s="1"/>
  <c r="AO123" i="1" s="1"/>
  <c r="W68" i="1"/>
  <c r="Z68" i="1"/>
  <c r="AH68" i="1" s="1"/>
  <c r="AN69" i="1"/>
  <c r="W72" i="1"/>
  <c r="Z72" i="1"/>
  <c r="AH72" i="1" s="1"/>
  <c r="AO137" i="1" s="1"/>
  <c r="W74" i="1"/>
  <c r="Z74" i="1"/>
  <c r="AH74" i="1" s="1"/>
  <c r="AO141" i="1" s="1"/>
  <c r="W76" i="1"/>
  <c r="Z76" i="1"/>
  <c r="AH76" i="1" s="1"/>
  <c r="AO145" i="1" s="1"/>
  <c r="W78" i="1"/>
  <c r="Z78" i="1"/>
  <c r="AH78" i="1" s="1"/>
  <c r="AO149" i="1" s="1"/>
  <c r="W80" i="1"/>
  <c r="Z80" i="1"/>
  <c r="AH80" i="1" s="1"/>
  <c r="AO153" i="1" s="1"/>
  <c r="AP80" i="1"/>
  <c r="AP81" i="1" s="1"/>
  <c r="W82" i="1"/>
  <c r="Z82" i="1"/>
  <c r="AH82" i="1" s="1"/>
  <c r="AO157" i="1" s="1"/>
  <c r="AP82" i="1"/>
  <c r="AP83" i="1" s="1"/>
  <c r="AP166" i="1"/>
  <c r="AP167" i="1" s="1"/>
  <c r="AQ32" i="1"/>
  <c r="B43" i="2" s="1"/>
  <c r="D43" i="2" s="1"/>
  <c r="Z34" i="1"/>
  <c r="AH34" i="1" s="1"/>
  <c r="AO61" i="1" s="1"/>
  <c r="W35" i="1"/>
  <c r="AN35" i="1"/>
  <c r="W36" i="1"/>
  <c r="AO37" i="1"/>
  <c r="Z39" i="1"/>
  <c r="AH39" i="1" s="1"/>
  <c r="Z42" i="1"/>
  <c r="AH42" i="1" s="1"/>
  <c r="AO77" i="1" s="1"/>
  <c r="W43" i="1"/>
  <c r="AN43" i="1"/>
  <c r="W44" i="1"/>
  <c r="AO45" i="1"/>
  <c r="Z47" i="1"/>
  <c r="AH47" i="1" s="1"/>
  <c r="AO87" i="1" s="1"/>
  <c r="Z50" i="1"/>
  <c r="AH50" i="1" s="1"/>
  <c r="W51" i="1"/>
  <c r="AN51" i="1"/>
  <c r="W52" i="1"/>
  <c r="AO53" i="1"/>
  <c r="Z55" i="1"/>
  <c r="AH55" i="1" s="1"/>
  <c r="AO103" i="1" s="1"/>
  <c r="AQ56" i="1"/>
  <c r="B67" i="2" s="1"/>
  <c r="D67" i="2" s="1"/>
  <c r="Z58" i="1"/>
  <c r="AH58" i="1" s="1"/>
  <c r="AO109" i="1" s="1"/>
  <c r="W59" i="1"/>
  <c r="AN59" i="1"/>
  <c r="W60" i="1"/>
  <c r="Z63" i="1"/>
  <c r="AH63" i="1" s="1"/>
  <c r="Z66" i="1"/>
  <c r="AH66" i="1" s="1"/>
  <c r="AO125" i="1" s="1"/>
  <c r="W67" i="1"/>
  <c r="AN67" i="1"/>
  <c r="Z69" i="1"/>
  <c r="AH69" i="1" s="1"/>
  <c r="W69" i="1"/>
  <c r="AO71" i="1"/>
  <c r="AQ71" i="1" s="1"/>
  <c r="B82" i="2" s="1"/>
  <c r="D82" i="2" s="1"/>
  <c r="Z73" i="1"/>
  <c r="AH73" i="1" s="1"/>
  <c r="AO139" i="1" s="1"/>
  <c r="Z75" i="1"/>
  <c r="AH75" i="1" s="1"/>
  <c r="AO143" i="1" s="1"/>
  <c r="W77" i="1"/>
  <c r="W79" i="1"/>
  <c r="W81" i="1"/>
  <c r="W83" i="1"/>
  <c r="AP162" i="1"/>
  <c r="AP163" i="1" s="1"/>
  <c r="AP174" i="1"/>
  <c r="AP175" i="1" s="1"/>
  <c r="AP186" i="1"/>
  <c r="AP187" i="1" s="1"/>
  <c r="W73" i="1"/>
  <c r="W75" i="1"/>
  <c r="Z84" i="1"/>
  <c r="AH84" i="1" s="1"/>
  <c r="AO161" i="1" s="1"/>
  <c r="Z86" i="1"/>
  <c r="AH86" i="1" s="1"/>
  <c r="AO165" i="1" s="1"/>
  <c r="Z88" i="1"/>
  <c r="AH88" i="1" s="1"/>
  <c r="AO169" i="1" s="1"/>
  <c r="Z90" i="1"/>
  <c r="AH90" i="1" s="1"/>
  <c r="AO173" i="1" s="1"/>
  <c r="W91" i="1"/>
  <c r="AO93" i="1"/>
  <c r="AQ93" i="1" s="1"/>
  <c r="B104" i="2" s="1"/>
  <c r="D104" i="2" s="1"/>
  <c r="Z98" i="1"/>
  <c r="AH98" i="1" s="1"/>
  <c r="W99" i="1"/>
  <c r="AP192" i="1"/>
  <c r="AP193" i="1" s="1"/>
  <c r="W105" i="1"/>
  <c r="AP220" i="1"/>
  <c r="AP221" i="1" s="1"/>
  <c r="AP236" i="1"/>
  <c r="AP237" i="1" s="1"/>
  <c r="AP160" i="1"/>
  <c r="AP161" i="1" s="1"/>
  <c r="AP164" i="1"/>
  <c r="AP165" i="1" s="1"/>
  <c r="AP168" i="1"/>
  <c r="AP169" i="1" s="1"/>
  <c r="AO91" i="1"/>
  <c r="AP180" i="1"/>
  <c r="AP181" i="1" s="1"/>
  <c r="AP182" i="1"/>
  <c r="AP183" i="1" s="1"/>
  <c r="AP190" i="1"/>
  <c r="AP191" i="1" s="1"/>
  <c r="AP196" i="1"/>
  <c r="AP197" i="1" s="1"/>
  <c r="AP200" i="1"/>
  <c r="AP201" i="1" s="1"/>
  <c r="AP202" i="1"/>
  <c r="AP203" i="1" s="1"/>
  <c r="AP204" i="1"/>
  <c r="AP205" i="1" s="1"/>
  <c r="AP206" i="1"/>
  <c r="AP207" i="1" s="1"/>
  <c r="AP208" i="1"/>
  <c r="AP209" i="1" s="1"/>
  <c r="AP210" i="1"/>
  <c r="AP211" i="1" s="1"/>
  <c r="AP212" i="1"/>
  <c r="AP213" i="1" s="1"/>
  <c r="AO131" i="1"/>
  <c r="AP256" i="1"/>
  <c r="AP257" i="1" s="1"/>
  <c r="AP178" i="1"/>
  <c r="AP179" i="1" s="1"/>
  <c r="W95" i="1"/>
  <c r="W96" i="1"/>
  <c r="AO97" i="1"/>
  <c r="W100" i="1"/>
  <c r="AP194" i="1"/>
  <c r="AP195" i="1" s="1"/>
  <c r="W103" i="1"/>
  <c r="AP218" i="1"/>
  <c r="AP219" i="1" s="1"/>
  <c r="AP234" i="1"/>
  <c r="AP235" i="1" s="1"/>
  <c r="Z92" i="1"/>
  <c r="AH92" i="1" s="1"/>
  <c r="AO177" i="1" s="1"/>
  <c r="W93" i="1"/>
  <c r="W94" i="1"/>
  <c r="AO95" i="1"/>
  <c r="Z97" i="1"/>
  <c r="AH97" i="1" s="1"/>
  <c r="AP188" i="1"/>
  <c r="AP189" i="1" s="1"/>
  <c r="W102" i="1"/>
  <c r="AP198" i="1"/>
  <c r="AP199" i="1" s="1"/>
  <c r="W104" i="1"/>
  <c r="Z104" i="1"/>
  <c r="AH104" i="1" s="1"/>
  <c r="W106" i="1"/>
  <c r="Z106" i="1"/>
  <c r="AH106" i="1" s="1"/>
  <c r="W108" i="1"/>
  <c r="Z108" i="1"/>
  <c r="AH108" i="1" s="1"/>
  <c r="W110" i="1"/>
  <c r="Z110" i="1"/>
  <c r="AH110" i="1" s="1"/>
  <c r="Z111" i="1"/>
  <c r="AH111" i="1" s="1"/>
  <c r="AO215" i="1" s="1"/>
  <c r="W111" i="1"/>
  <c r="AP216" i="1"/>
  <c r="AP217" i="1" s="1"/>
  <c r="AP222" i="1"/>
  <c r="AP223" i="1" s="1"/>
  <c r="AP232" i="1"/>
  <c r="AP233" i="1" s="1"/>
  <c r="AP238" i="1"/>
  <c r="AP239" i="1" s="1"/>
  <c r="Z112" i="1"/>
  <c r="AH112" i="1" s="1"/>
  <c r="AO217" i="1" s="1"/>
  <c r="AQ217" i="1" s="1"/>
  <c r="B228" i="2" s="1"/>
  <c r="D228" i="2" s="1"/>
  <c r="Z115" i="1"/>
  <c r="AH115" i="1" s="1"/>
  <c r="W116" i="1"/>
  <c r="AO117" i="1"/>
  <c r="W117" i="1"/>
  <c r="AN117" i="1"/>
  <c r="Z120" i="1"/>
  <c r="AH120" i="1" s="1"/>
  <c r="Z123" i="1"/>
  <c r="AH123" i="1" s="1"/>
  <c r="AO239" i="1" s="1"/>
  <c r="Z124" i="1"/>
  <c r="AH124" i="1" s="1"/>
  <c r="W124" i="1"/>
  <c r="W128" i="1"/>
  <c r="W129" i="1"/>
  <c r="Z129" i="1"/>
  <c r="AH129" i="1" s="1"/>
  <c r="AP260" i="1"/>
  <c r="AP261" i="1" s="1"/>
  <c r="AP214" i="1"/>
  <c r="AP215" i="1" s="1"/>
  <c r="Z113" i="1"/>
  <c r="AH113" i="1" s="1"/>
  <c r="AO219" i="1" s="1"/>
  <c r="W114" i="1"/>
  <c r="AO115" i="1"/>
  <c r="AN115" i="1"/>
  <c r="AP230" i="1"/>
  <c r="AP231" i="1" s="1"/>
  <c r="Z121" i="1"/>
  <c r="AH121" i="1" s="1"/>
  <c r="AQ122" i="1"/>
  <c r="B133" i="2" s="1"/>
  <c r="D133" i="2" s="1"/>
  <c r="AN123" i="1"/>
  <c r="Z126" i="1"/>
  <c r="AH126" i="1" s="1"/>
  <c r="AO245" i="1" s="1"/>
  <c r="W126" i="1"/>
  <c r="AP246" i="1"/>
  <c r="AP247" i="1" s="1"/>
  <c r="AP248" i="1"/>
  <c r="AP249" i="1" s="1"/>
  <c r="AP250" i="1"/>
  <c r="AP251" i="1" s="1"/>
  <c r="AN113" i="1"/>
  <c r="AP226" i="1"/>
  <c r="AP227" i="1" s="1"/>
  <c r="AP228" i="1"/>
  <c r="AP229" i="1" s="1"/>
  <c r="AO121" i="1"/>
  <c r="AN121" i="1"/>
  <c r="AP240" i="1"/>
  <c r="AP241" i="1" s="1"/>
  <c r="AP242" i="1"/>
  <c r="AP243" i="1" s="1"/>
  <c r="AP252" i="1"/>
  <c r="AP253" i="1" s="1"/>
  <c r="AP254" i="1"/>
  <c r="AP255" i="1" s="1"/>
  <c r="Z134" i="1"/>
  <c r="AH134" i="1" s="1"/>
  <c r="W134" i="1"/>
  <c r="AO111" i="1"/>
  <c r="AQ110" i="1"/>
  <c r="B121" i="2" s="1"/>
  <c r="D121" i="2" s="1"/>
  <c r="AN111" i="1"/>
  <c r="AP224" i="1"/>
  <c r="AP225" i="1" s="1"/>
  <c r="W118" i="1"/>
  <c r="AO119" i="1"/>
  <c r="W119" i="1"/>
  <c r="AN119" i="1"/>
  <c r="Z122" i="1"/>
  <c r="AH122" i="1" s="1"/>
  <c r="AO237" i="1" s="1"/>
  <c r="W125" i="1"/>
  <c r="AP244" i="1"/>
  <c r="AP245" i="1" s="1"/>
  <c r="W127" i="1"/>
  <c r="Z127" i="1"/>
  <c r="AH127" i="1" s="1"/>
  <c r="AO129" i="1"/>
  <c r="AN131" i="1"/>
  <c r="AP258" i="1"/>
  <c r="AP259" i="1" s="1"/>
  <c r="Z130" i="1"/>
  <c r="AH130" i="1" s="1"/>
  <c r="W131" i="1"/>
  <c r="AO133" i="1"/>
  <c r="AO187" i="1"/>
  <c r="AO195" i="1"/>
  <c r="AO203" i="1"/>
  <c r="AQ203" i="1" s="1"/>
  <c r="B214" i="2" s="1"/>
  <c r="D214" i="2" s="1"/>
  <c r="AO211" i="1"/>
  <c r="AO193" i="1"/>
  <c r="AO201" i="1"/>
  <c r="AO209" i="1"/>
  <c r="AQ209" i="1" s="1"/>
  <c r="B220" i="2" s="1"/>
  <c r="D220" i="2" s="1"/>
  <c r="AO225" i="1"/>
  <c r="AO183" i="1"/>
  <c r="AO191" i="1"/>
  <c r="AO199" i="1"/>
  <c r="AO207" i="1"/>
  <c r="AO223" i="1"/>
  <c r="AO127" i="1"/>
  <c r="Z132" i="1"/>
  <c r="AH132" i="1" s="1"/>
  <c r="W133" i="1"/>
  <c r="AP262" i="1"/>
  <c r="AP263" i="1" s="1"/>
  <c r="AQ142" i="1"/>
  <c r="B153" i="2" s="1"/>
  <c r="D153" i="2" s="1"/>
  <c r="AQ144" i="1"/>
  <c r="B155" i="2" s="1"/>
  <c r="D155" i="2" s="1"/>
  <c r="AQ158" i="1"/>
  <c r="B169" i="2" s="1"/>
  <c r="D169" i="2" s="1"/>
  <c r="AQ160" i="1"/>
  <c r="B171" i="2" s="1"/>
  <c r="D171" i="2" s="1"/>
  <c r="AQ172" i="1"/>
  <c r="B183" i="2" s="1"/>
  <c r="D183" i="2" s="1"/>
  <c r="AO189" i="1"/>
  <c r="AO205" i="1"/>
  <c r="AQ205" i="1" s="1"/>
  <c r="B216" i="2" s="1"/>
  <c r="D216" i="2" s="1"/>
  <c r="AO213" i="1"/>
  <c r="AO221" i="1"/>
  <c r="AO229" i="1"/>
  <c r="AO233" i="1"/>
  <c r="AO241" i="1"/>
  <c r="AO249" i="1"/>
  <c r="AO253" i="1"/>
  <c r="AO257" i="1"/>
  <c r="AO261" i="1"/>
  <c r="AN229" i="1"/>
  <c r="AN233" i="1"/>
  <c r="AN237" i="1"/>
  <c r="AN241" i="1"/>
  <c r="AN245" i="1"/>
  <c r="AN249" i="1"/>
  <c r="AN253" i="1"/>
  <c r="AN257" i="1"/>
  <c r="AN261" i="1"/>
  <c r="AQ220" i="1"/>
  <c r="B231" i="2" s="1"/>
  <c r="D231" i="2" s="1"/>
  <c r="AO227" i="1"/>
  <c r="AQ230" i="1"/>
  <c r="B241" i="2" s="1"/>
  <c r="D241" i="2" s="1"/>
  <c r="AO231" i="1"/>
  <c r="AO235" i="1"/>
  <c r="AQ238" i="1"/>
  <c r="B249" i="2" s="1"/>
  <c r="D249" i="2" s="1"/>
  <c r="AO243" i="1"/>
  <c r="AO247" i="1"/>
  <c r="AO251" i="1"/>
  <c r="AO259" i="1"/>
  <c r="AN263" i="1"/>
  <c r="AO263" i="1"/>
  <c r="AQ171" i="1" l="1"/>
  <c r="B182" i="2" s="1"/>
  <c r="D182" i="2" s="1"/>
  <c r="AQ202" i="1"/>
  <c r="B213" i="2" s="1"/>
  <c r="D213" i="2" s="1"/>
  <c r="AQ91" i="1"/>
  <c r="B102" i="2" s="1"/>
  <c r="D102" i="2" s="1"/>
  <c r="AQ186" i="1"/>
  <c r="B197" i="2" s="1"/>
  <c r="D197" i="2" s="1"/>
  <c r="AQ90" i="1"/>
  <c r="B101" i="2" s="1"/>
  <c r="D101" i="2" s="1"/>
  <c r="AQ149" i="1"/>
  <c r="B160" i="2" s="1"/>
  <c r="D160" i="2" s="1"/>
  <c r="AQ141" i="1"/>
  <c r="B152" i="2" s="1"/>
  <c r="D152" i="2" s="1"/>
  <c r="AQ55" i="1"/>
  <c r="B66" i="2" s="1"/>
  <c r="D66" i="2" s="1"/>
  <c r="AQ184" i="1"/>
  <c r="B195" i="2" s="1"/>
  <c r="D195" i="2" s="1"/>
  <c r="AQ70" i="1"/>
  <c r="B81" i="2" s="1"/>
  <c r="D81" i="2" s="1"/>
  <c r="AQ187" i="1"/>
  <c r="B198" i="2" s="1"/>
  <c r="D198" i="2" s="1"/>
  <c r="AQ39" i="1"/>
  <c r="B50" i="2" s="1"/>
  <c r="D50" i="2" s="1"/>
  <c r="AQ235" i="1"/>
  <c r="B246" i="2" s="1"/>
  <c r="D246" i="2" s="1"/>
  <c r="AQ189" i="1"/>
  <c r="B200" i="2" s="1"/>
  <c r="D200" i="2" s="1"/>
  <c r="AQ210" i="1"/>
  <c r="B221" i="2" s="1"/>
  <c r="D221" i="2" s="1"/>
  <c r="AQ179" i="1"/>
  <c r="B190" i="2" s="1"/>
  <c r="D190" i="2" s="1"/>
  <c r="AQ211" i="1"/>
  <c r="B222" i="2" s="1"/>
  <c r="D222" i="2" s="1"/>
  <c r="AQ231" i="1"/>
  <c r="B242" i="2" s="1"/>
  <c r="D242" i="2" s="1"/>
  <c r="AQ225" i="1"/>
  <c r="B236" i="2" s="1"/>
  <c r="D236" i="2" s="1"/>
  <c r="AQ133" i="1"/>
  <c r="B144" i="2" s="1"/>
  <c r="D144" i="2" s="1"/>
  <c r="AQ95" i="1"/>
  <c r="B106" i="2" s="1"/>
  <c r="D106" i="2" s="1"/>
  <c r="E106" i="2" s="1"/>
  <c r="AQ243" i="1"/>
  <c r="B254" i="2" s="1"/>
  <c r="D254" i="2" s="1"/>
  <c r="AQ45" i="1"/>
  <c r="B56" i="2" s="1"/>
  <c r="D56" i="2" s="1"/>
  <c r="E58" i="2" s="1"/>
  <c r="AQ105" i="1"/>
  <c r="B116" i="2" s="1"/>
  <c r="D116" i="2" s="1"/>
  <c r="AQ54" i="1"/>
  <c r="B65" i="2" s="1"/>
  <c r="D65" i="2" s="1"/>
  <c r="E67" i="2" s="1"/>
  <c r="AQ155" i="1"/>
  <c r="B166" i="2" s="1"/>
  <c r="D166" i="2" s="1"/>
  <c r="AQ85" i="1"/>
  <c r="B96" i="2" s="1"/>
  <c r="D96" i="2" s="1"/>
  <c r="AQ214" i="1"/>
  <c r="B225" i="2" s="1"/>
  <c r="D225" i="2" s="1"/>
  <c r="AQ180" i="1"/>
  <c r="B191" i="2" s="1"/>
  <c r="D191" i="2" s="1"/>
  <c r="AQ254" i="1"/>
  <c r="B265" i="2" s="1"/>
  <c r="D265" i="2" s="1"/>
  <c r="AQ227" i="1"/>
  <c r="B238" i="2" s="1"/>
  <c r="D238" i="2" s="1"/>
  <c r="E238" i="2" s="1"/>
  <c r="AQ192" i="1"/>
  <c r="B203" i="2" s="1"/>
  <c r="D203" i="2" s="1"/>
  <c r="AQ166" i="1"/>
  <c r="B177" i="2" s="1"/>
  <c r="D177" i="2" s="1"/>
  <c r="AQ136" i="1"/>
  <c r="B147" i="2" s="1"/>
  <c r="D147" i="2" s="1"/>
  <c r="AQ201" i="1"/>
  <c r="B212" i="2" s="1"/>
  <c r="D212" i="2" s="1"/>
  <c r="E214" i="2" s="1"/>
  <c r="AQ120" i="1"/>
  <c r="B131" i="2" s="1"/>
  <c r="D131" i="2" s="1"/>
  <c r="AQ58" i="1"/>
  <c r="B69" i="2" s="1"/>
  <c r="D69" i="2" s="1"/>
  <c r="AQ135" i="1"/>
  <c r="B146" i="2" s="1"/>
  <c r="D146" i="2" s="1"/>
  <c r="AQ174" i="1"/>
  <c r="B185" i="2" s="1"/>
  <c r="D185" i="2" s="1"/>
  <c r="AQ167" i="1"/>
  <c r="B178" i="2" s="1"/>
  <c r="D178" i="2" s="1"/>
  <c r="AQ152" i="1"/>
  <c r="B163" i="2" s="1"/>
  <c r="D163" i="2" s="1"/>
  <c r="AQ193" i="1"/>
  <c r="B204" i="2" s="1"/>
  <c r="D204" i="2" s="1"/>
  <c r="AQ107" i="1"/>
  <c r="B118" i="2" s="1"/>
  <c r="D118" i="2" s="1"/>
  <c r="AQ143" i="1"/>
  <c r="B154" i="2" s="1"/>
  <c r="D154" i="2" s="1"/>
  <c r="E154" i="2" s="1"/>
  <c r="AQ125" i="1"/>
  <c r="B136" i="2" s="1"/>
  <c r="D136" i="2" s="1"/>
  <c r="AQ61" i="1"/>
  <c r="B72" i="2" s="1"/>
  <c r="D72" i="2" s="1"/>
  <c r="AQ66" i="1"/>
  <c r="B77" i="2" s="1"/>
  <c r="D77" i="2" s="1"/>
  <c r="AQ42" i="1"/>
  <c r="B53" i="2" s="1"/>
  <c r="D53" i="2" s="1"/>
  <c r="AQ124" i="1"/>
  <c r="B135" i="2" s="1"/>
  <c r="D135" i="2" s="1"/>
  <c r="E135" i="2" s="1"/>
  <c r="AQ237" i="1"/>
  <c r="B248" i="2" s="1"/>
  <c r="D248" i="2" s="1"/>
  <c r="AQ163" i="1"/>
  <c r="B174" i="2" s="1"/>
  <c r="D174" i="2" s="1"/>
  <c r="AQ223" i="1"/>
  <c r="B234" i="2" s="1"/>
  <c r="D234" i="2" s="1"/>
  <c r="AQ87" i="1"/>
  <c r="B98" i="2" s="1"/>
  <c r="D98" i="2" s="1"/>
  <c r="AQ72" i="1"/>
  <c r="B83" i="2" s="1"/>
  <c r="D83" i="2" s="1"/>
  <c r="E83" i="2" s="1"/>
  <c r="AQ84" i="1"/>
  <c r="B95" i="2" s="1"/>
  <c r="D95" i="2" s="1"/>
  <c r="AQ34" i="1"/>
  <c r="B45" i="2" s="1"/>
  <c r="D45" i="2" s="1"/>
  <c r="E45" i="2" s="1"/>
  <c r="AQ21" i="1"/>
  <c r="B32" i="2" s="1"/>
  <c r="D32" i="2" s="1"/>
  <c r="AQ63" i="1"/>
  <c r="B74" i="2" s="1"/>
  <c r="D74" i="2" s="1"/>
  <c r="E74" i="2" s="1"/>
  <c r="AQ49" i="1"/>
  <c r="B60" i="2" s="1"/>
  <c r="D60" i="2" s="1"/>
  <c r="E60" i="2" s="1"/>
  <c r="AQ25" i="1"/>
  <c r="B36" i="2" s="1"/>
  <c r="D36" i="2" s="1"/>
  <c r="AQ123" i="1"/>
  <c r="B134" i="2" s="1"/>
  <c r="D134" i="2" s="1"/>
  <c r="AQ115" i="1"/>
  <c r="B126" i="2" s="1"/>
  <c r="D126" i="2" s="1"/>
  <c r="AQ147" i="1"/>
  <c r="B158" i="2" s="1"/>
  <c r="D158" i="2" s="1"/>
  <c r="AQ206" i="1"/>
  <c r="B217" i="2" s="1"/>
  <c r="D217" i="2" s="1"/>
  <c r="AQ198" i="1"/>
  <c r="B209" i="2" s="1"/>
  <c r="D209" i="2" s="1"/>
  <c r="AQ236" i="1"/>
  <c r="B247" i="2" s="1"/>
  <c r="D247" i="2" s="1"/>
  <c r="AQ138" i="1"/>
  <c r="B149" i="2" s="1"/>
  <c r="D149" i="2" s="1"/>
  <c r="E149" i="2" s="1"/>
  <c r="AQ207" i="1"/>
  <c r="B218" i="2" s="1"/>
  <c r="D218" i="2" s="1"/>
  <c r="E220" i="2" s="1"/>
  <c r="AQ239" i="1"/>
  <c r="B250" i="2" s="1"/>
  <c r="D250" i="2" s="1"/>
  <c r="AQ116" i="1"/>
  <c r="B127" i="2" s="1"/>
  <c r="D127" i="2" s="1"/>
  <c r="AQ53" i="1"/>
  <c r="B64" i="2" s="1"/>
  <c r="D64" i="2" s="1"/>
  <c r="AQ89" i="1"/>
  <c r="B100" i="2" s="1"/>
  <c r="D100" i="2" s="1"/>
  <c r="E102" i="2" s="1"/>
  <c r="AQ196" i="1"/>
  <c r="B207" i="2" s="1"/>
  <c r="D207" i="2" s="1"/>
  <c r="AQ146" i="1"/>
  <c r="B157" i="2" s="1"/>
  <c r="D157" i="2" s="1"/>
  <c r="E157" i="2" s="1"/>
  <c r="AQ199" i="1"/>
  <c r="B210" i="2" s="1"/>
  <c r="D210" i="2" s="1"/>
  <c r="AQ129" i="1"/>
  <c r="B140" i="2" s="1"/>
  <c r="D140" i="2" s="1"/>
  <c r="AQ139" i="1"/>
  <c r="B150" i="2" s="1"/>
  <c r="D150" i="2" s="1"/>
  <c r="E152" i="2" s="1"/>
  <c r="AQ69" i="1"/>
  <c r="B80" i="2" s="1"/>
  <c r="D80" i="2" s="1"/>
  <c r="AQ68" i="1"/>
  <c r="B79" i="2" s="1"/>
  <c r="D79" i="2" s="1"/>
  <c r="E81" i="2" s="1"/>
  <c r="AQ185" i="1"/>
  <c r="B196" i="2" s="1"/>
  <c r="D196" i="2" s="1"/>
  <c r="AQ222" i="1"/>
  <c r="B233" i="2" s="1"/>
  <c r="D233" i="2" s="1"/>
  <c r="E233" i="2" s="1"/>
  <c r="AQ241" i="1"/>
  <c r="B252" i="2" s="1"/>
  <c r="D252" i="2" s="1"/>
  <c r="AQ248" i="1"/>
  <c r="B259" i="2" s="1"/>
  <c r="D259" i="2" s="1"/>
  <c r="AQ170" i="1"/>
  <c r="B181" i="2" s="1"/>
  <c r="D181" i="2" s="1"/>
  <c r="E183" i="2" s="1"/>
  <c r="AQ162" i="1"/>
  <c r="B173" i="2" s="1"/>
  <c r="D173" i="2" s="1"/>
  <c r="AQ154" i="1"/>
  <c r="B165" i="2" s="1"/>
  <c r="D165" i="2" s="1"/>
  <c r="AQ127" i="1"/>
  <c r="B138" i="2" s="1"/>
  <c r="D138" i="2" s="1"/>
  <c r="AQ128" i="1"/>
  <c r="B139" i="2" s="1"/>
  <c r="D139" i="2" s="1"/>
  <c r="AQ215" i="1"/>
  <c r="B226" i="2" s="1"/>
  <c r="D226" i="2" s="1"/>
  <c r="E228" i="2" s="1"/>
  <c r="AQ65" i="1"/>
  <c r="B76" i="2" s="1"/>
  <c r="D76" i="2" s="1"/>
  <c r="E76" i="2" s="1"/>
  <c r="AQ86" i="1"/>
  <c r="B97" i="2" s="1"/>
  <c r="D97" i="2" s="1"/>
  <c r="AQ251" i="1"/>
  <c r="B262" i="2" s="1"/>
  <c r="D262" i="2" s="1"/>
  <c r="AQ153" i="1"/>
  <c r="B164" i="2" s="1"/>
  <c r="D164" i="2" s="1"/>
  <c r="E166" i="2" s="1"/>
  <c r="AQ145" i="1"/>
  <c r="B156" i="2" s="1"/>
  <c r="D156" i="2" s="1"/>
  <c r="AQ137" i="1"/>
  <c r="B148" i="2" s="1"/>
  <c r="D148" i="2" s="1"/>
  <c r="AQ23" i="1"/>
  <c r="B34" i="2" s="1"/>
  <c r="D34" i="2" s="1"/>
  <c r="AQ17" i="1"/>
  <c r="B28" i="2" s="1"/>
  <c r="D28" i="2" s="1"/>
  <c r="AQ259" i="1"/>
  <c r="B270" i="2" s="1"/>
  <c r="D270" i="2" s="1"/>
  <c r="AQ247" i="1"/>
  <c r="B258" i="2" s="1"/>
  <c r="D258" i="2" s="1"/>
  <c r="AQ221" i="1"/>
  <c r="B232" i="2" s="1"/>
  <c r="D232" i="2" s="1"/>
  <c r="AQ252" i="1"/>
  <c r="B263" i="2" s="1"/>
  <c r="D263" i="2" s="1"/>
  <c r="AQ244" i="1"/>
  <c r="B255" i="2" s="1"/>
  <c r="D255" i="2" s="1"/>
  <c r="AQ213" i="1"/>
  <c r="B224" i="2" s="1"/>
  <c r="D224" i="2" s="1"/>
  <c r="AQ176" i="1"/>
  <c r="B187" i="2" s="1"/>
  <c r="D187" i="2" s="1"/>
  <c r="AQ159" i="1"/>
  <c r="B170" i="2" s="1"/>
  <c r="D170" i="2" s="1"/>
  <c r="AQ150" i="1"/>
  <c r="B161" i="2" s="1"/>
  <c r="D161" i="2" s="1"/>
  <c r="AQ112" i="1"/>
  <c r="B123" i="2" s="1"/>
  <c r="D123" i="2" s="1"/>
  <c r="E123" i="2" s="1"/>
  <c r="AQ109" i="1"/>
  <c r="B120" i="2" s="1"/>
  <c r="D120" i="2" s="1"/>
  <c r="AQ37" i="1"/>
  <c r="B48" i="2" s="1"/>
  <c r="D48" i="2" s="1"/>
  <c r="AQ50" i="1"/>
  <c r="B61" i="2" s="1"/>
  <c r="D61" i="2" s="1"/>
  <c r="AQ41" i="1"/>
  <c r="B52" i="2" s="1"/>
  <c r="D52" i="2" s="1"/>
  <c r="AQ102" i="1"/>
  <c r="B113" i="2" s="1"/>
  <c r="D113" i="2" s="1"/>
  <c r="AQ126" i="1"/>
  <c r="B137" i="2" s="1"/>
  <c r="D137" i="2" s="1"/>
  <c r="AQ62" i="1"/>
  <c r="B73" i="2" s="1"/>
  <c r="D73" i="2" s="1"/>
  <c r="AQ258" i="1"/>
  <c r="B269" i="2" s="1"/>
  <c r="D269" i="2" s="1"/>
  <c r="AQ218" i="1"/>
  <c r="B229" i="2" s="1"/>
  <c r="D229" i="2" s="1"/>
  <c r="E231" i="2" s="1"/>
  <c r="AQ168" i="1"/>
  <c r="B179" i="2" s="1"/>
  <c r="D179" i="2" s="1"/>
  <c r="AQ219" i="1"/>
  <c r="B230" i="2" s="1"/>
  <c r="D230" i="2" s="1"/>
  <c r="E230" i="2" s="1"/>
  <c r="AQ103" i="1"/>
  <c r="B114" i="2" s="1"/>
  <c r="D114" i="2" s="1"/>
  <c r="AQ161" i="1"/>
  <c r="B172" i="2" s="1"/>
  <c r="D172" i="2" s="1"/>
  <c r="AQ255" i="1"/>
  <c r="B266" i="2" s="1"/>
  <c r="D266" i="2" s="1"/>
  <c r="AQ197" i="1"/>
  <c r="B208" i="2" s="1"/>
  <c r="D208" i="2" s="1"/>
  <c r="AQ181" i="1"/>
  <c r="B192" i="2" s="1"/>
  <c r="D192" i="2" s="1"/>
  <c r="AQ101" i="1"/>
  <c r="B112" i="2" s="1"/>
  <c r="D112" i="2" s="1"/>
  <c r="AQ99" i="1"/>
  <c r="B110" i="2" s="1"/>
  <c r="D110" i="2" s="1"/>
  <c r="AQ79" i="1"/>
  <c r="B90" i="2" s="1"/>
  <c r="D90" i="2" s="1"/>
  <c r="AQ9" i="1"/>
  <c r="B20" i="2" s="1"/>
  <c r="D20" i="2" s="1"/>
  <c r="AQ169" i="1"/>
  <c r="B180" i="2" s="1"/>
  <c r="D180" i="2" s="1"/>
  <c r="AQ151" i="1"/>
  <c r="B162" i="2" s="1"/>
  <c r="D162" i="2" s="1"/>
  <c r="E162" i="2" s="1"/>
  <c r="AQ253" i="1"/>
  <c r="B264" i="2" s="1"/>
  <c r="D264" i="2" s="1"/>
  <c r="AQ191" i="1"/>
  <c r="B202" i="2" s="1"/>
  <c r="D202" i="2" s="1"/>
  <c r="AQ240" i="1"/>
  <c r="B251" i="2" s="1"/>
  <c r="D251" i="2" s="1"/>
  <c r="E251" i="2" s="1"/>
  <c r="AQ228" i="1"/>
  <c r="B239" i="2" s="1"/>
  <c r="D239" i="2" s="1"/>
  <c r="E241" i="2" s="1"/>
  <c r="AQ40" i="1"/>
  <c r="B51" i="2" s="1"/>
  <c r="D51" i="2" s="1"/>
  <c r="AQ134" i="1"/>
  <c r="B145" i="2" s="1"/>
  <c r="D145" i="2" s="1"/>
  <c r="AQ29" i="1"/>
  <c r="D40" i="2" s="1"/>
  <c r="AQ67" i="1"/>
  <c r="B78" i="2" s="1"/>
  <c r="D78" i="2" s="1"/>
  <c r="AQ33" i="1"/>
  <c r="B44" i="2" s="1"/>
  <c r="D44" i="2" s="1"/>
  <c r="AQ249" i="1"/>
  <c r="B260" i="2" s="1"/>
  <c r="D260" i="2" s="1"/>
  <c r="AQ233" i="1"/>
  <c r="B244" i="2" s="1"/>
  <c r="D244" i="2" s="1"/>
  <c r="AQ131" i="1"/>
  <c r="B142" i="2" s="1"/>
  <c r="D142" i="2" s="1"/>
  <c r="AQ117" i="1"/>
  <c r="B128" i="2" s="1"/>
  <c r="D128" i="2" s="1"/>
  <c r="E128" i="2" s="1"/>
  <c r="AQ51" i="1"/>
  <c r="B62" i="2" s="1"/>
  <c r="D62" i="2" s="1"/>
  <c r="AQ156" i="1"/>
  <c r="B167" i="2" s="1"/>
  <c r="D167" i="2" s="1"/>
  <c r="AQ140" i="1"/>
  <c r="B151" i="2" s="1"/>
  <c r="D151" i="2" s="1"/>
  <c r="E153" i="2" s="1"/>
  <c r="AQ121" i="1"/>
  <c r="B132" i="2" s="1"/>
  <c r="D132" i="2" s="1"/>
  <c r="AQ35" i="1"/>
  <c r="B46" i="2" s="1"/>
  <c r="D46" i="2" s="1"/>
  <c r="AQ77" i="1"/>
  <c r="B88" i="2" s="1"/>
  <c r="D88" i="2" s="1"/>
  <c r="AQ57" i="1"/>
  <c r="B68" i="2" s="1"/>
  <c r="D68" i="2" s="1"/>
  <c r="AQ15" i="1"/>
  <c r="B26" i="2" s="1"/>
  <c r="D26" i="2" s="1"/>
  <c r="AQ195" i="1"/>
  <c r="B206" i="2" s="1"/>
  <c r="D206" i="2" s="1"/>
  <c r="E206" i="2" s="1"/>
  <c r="AQ183" i="1"/>
  <c r="B194" i="2" s="1"/>
  <c r="D194" i="2" s="1"/>
  <c r="AQ257" i="1"/>
  <c r="B268" i="2" s="1"/>
  <c r="D268" i="2" s="1"/>
  <c r="AQ164" i="1"/>
  <c r="B175" i="2" s="1"/>
  <c r="D175" i="2" s="1"/>
  <c r="AQ148" i="1"/>
  <c r="B159" i="2" s="1"/>
  <c r="D159" i="2" s="1"/>
  <c r="E159" i="2" s="1"/>
  <c r="AQ263" i="1"/>
  <c r="B274" i="2" s="1"/>
  <c r="D274" i="2" s="1"/>
  <c r="AQ250" i="1"/>
  <c r="B261" i="2" s="1"/>
  <c r="D261" i="2" s="1"/>
  <c r="AQ242" i="1"/>
  <c r="B253" i="2" s="1"/>
  <c r="D253" i="2" s="1"/>
  <c r="AQ224" i="1"/>
  <c r="B235" i="2" s="1"/>
  <c r="D235" i="2" s="1"/>
  <c r="AQ216" i="1"/>
  <c r="B227" i="2" s="1"/>
  <c r="D227" i="2" s="1"/>
  <c r="AQ212" i="1"/>
  <c r="B223" i="2" s="1"/>
  <c r="D223" i="2" s="1"/>
  <c r="AQ208" i="1"/>
  <c r="B219" i="2" s="1"/>
  <c r="D219" i="2" s="1"/>
  <c r="AQ204" i="1"/>
  <c r="B215" i="2" s="1"/>
  <c r="D215" i="2" s="1"/>
  <c r="E215" i="2" s="1"/>
  <c r="AQ200" i="1"/>
  <c r="B211" i="2" s="1"/>
  <c r="D211" i="2" s="1"/>
  <c r="E213" i="2" s="1"/>
  <c r="AQ188" i="1"/>
  <c r="B199" i="2" s="1"/>
  <c r="D199" i="2" s="1"/>
  <c r="AQ260" i="1"/>
  <c r="B271" i="2" s="1"/>
  <c r="D271" i="2" s="1"/>
  <c r="AQ232" i="1"/>
  <c r="B243" i="2" s="1"/>
  <c r="D243" i="2" s="1"/>
  <c r="AQ177" i="1"/>
  <c r="B188" i="2" s="1"/>
  <c r="D188" i="2" s="1"/>
  <c r="AQ173" i="1"/>
  <c r="B184" i="2" s="1"/>
  <c r="D184" i="2" s="1"/>
  <c r="AQ165" i="1"/>
  <c r="B176" i="2" s="1"/>
  <c r="D176" i="2" s="1"/>
  <c r="AQ157" i="1"/>
  <c r="B168" i="2" s="1"/>
  <c r="D168" i="2" s="1"/>
  <c r="E168" i="2" s="1"/>
  <c r="AQ119" i="1"/>
  <c r="B130" i="2" s="1"/>
  <c r="D130" i="2" s="1"/>
  <c r="AQ113" i="1"/>
  <c r="B124" i="2" s="1"/>
  <c r="D124" i="2" s="1"/>
  <c r="AQ97" i="1"/>
  <c r="B108" i="2" s="1"/>
  <c r="D108" i="2" s="1"/>
  <c r="AQ74" i="1"/>
  <c r="B85" i="2" s="1"/>
  <c r="D85" i="2" s="1"/>
  <c r="E85" i="2" s="1"/>
  <c r="AQ48" i="1"/>
  <c r="B59" i="2" s="1"/>
  <c r="D59" i="2" s="1"/>
  <c r="AQ43" i="1"/>
  <c r="B54" i="2" s="1"/>
  <c r="D54" i="2" s="1"/>
  <c r="AQ81" i="1"/>
  <c r="B92" i="2" s="1"/>
  <c r="D92" i="2" s="1"/>
  <c r="AQ73" i="1"/>
  <c r="B84" i="2" s="1"/>
  <c r="D84" i="2" s="1"/>
  <c r="E84" i="2" s="1"/>
  <c r="AQ28" i="1"/>
  <c r="D39" i="2" s="1"/>
  <c r="AQ12" i="1"/>
  <c r="B23" i="2" s="1"/>
  <c r="D23" i="2" s="1"/>
  <c r="AQ18" i="1"/>
  <c r="B29" i="2" s="1"/>
  <c r="D29" i="2" s="1"/>
  <c r="AQ92" i="1"/>
  <c r="B103" i="2" s="1"/>
  <c r="D103" i="2" s="1"/>
  <c r="AQ262" i="1"/>
  <c r="B273" i="2" s="1"/>
  <c r="D273" i="2" s="1"/>
  <c r="AQ246" i="1"/>
  <c r="B257" i="2" s="1"/>
  <c r="D257" i="2" s="1"/>
  <c r="AQ234" i="1"/>
  <c r="B245" i="2" s="1"/>
  <c r="D245" i="2" s="1"/>
  <c r="AQ226" i="1"/>
  <c r="B237" i="2" s="1"/>
  <c r="D237" i="2" s="1"/>
  <c r="AQ194" i="1"/>
  <c r="B205" i="2" s="1"/>
  <c r="D205" i="2" s="1"/>
  <c r="AQ190" i="1"/>
  <c r="B201" i="2" s="1"/>
  <c r="D201" i="2" s="1"/>
  <c r="E201" i="2" s="1"/>
  <c r="AQ182" i="1"/>
  <c r="B193" i="2" s="1"/>
  <c r="D193" i="2" s="1"/>
  <c r="AQ261" i="1"/>
  <c r="B272" i="2" s="1"/>
  <c r="D272" i="2" s="1"/>
  <c r="AQ245" i="1"/>
  <c r="B256" i="2" s="1"/>
  <c r="D256" i="2" s="1"/>
  <c r="AQ229" i="1"/>
  <c r="B240" i="2" s="1"/>
  <c r="D240" i="2" s="1"/>
  <c r="AQ256" i="1"/>
  <c r="B267" i="2" s="1"/>
  <c r="D267" i="2" s="1"/>
  <c r="AQ178" i="1"/>
  <c r="B189" i="2" s="1"/>
  <c r="D189" i="2" s="1"/>
  <c r="AQ175" i="1"/>
  <c r="B186" i="2" s="1"/>
  <c r="D186" i="2" s="1"/>
  <c r="AQ130" i="1"/>
  <c r="B141" i="2" s="1"/>
  <c r="D141" i="2" s="1"/>
  <c r="AQ118" i="1"/>
  <c r="B129" i="2" s="1"/>
  <c r="D129" i="2" s="1"/>
  <c r="AQ111" i="1"/>
  <c r="B122" i="2" s="1"/>
  <c r="D122" i="2" s="1"/>
  <c r="AQ114" i="1"/>
  <c r="B125" i="2" s="1"/>
  <c r="D125" i="2" s="1"/>
  <c r="AQ64" i="1"/>
  <c r="B75" i="2" s="1"/>
  <c r="D75" i="2" s="1"/>
  <c r="AQ59" i="1"/>
  <c r="B70" i="2" s="1"/>
  <c r="D70" i="2" s="1"/>
  <c r="AQ75" i="1"/>
  <c r="B86" i="2" s="1"/>
  <c r="D86" i="2" s="1"/>
  <c r="E86" i="2" s="1"/>
  <c r="AQ26" i="1"/>
  <c r="B37" i="2" s="1"/>
  <c r="D37" i="2" s="1"/>
  <c r="AQ10" i="1"/>
  <c r="B21" i="2" s="1"/>
  <c r="D21" i="2" s="1"/>
  <c r="AQ14" i="1"/>
  <c r="B25" i="2" s="1"/>
  <c r="D25" i="2" s="1"/>
  <c r="E254" i="2"/>
  <c r="E133" i="2"/>
  <c r="E209" i="2"/>
  <c r="E249" i="2"/>
  <c r="E222" i="2"/>
  <c r="E171" i="2"/>
  <c r="E155" i="2"/>
  <c r="E82" i="2"/>
  <c r="E173" i="2"/>
  <c r="E104" i="2"/>
  <c r="E69" i="2"/>
  <c r="E216" i="2"/>
  <c r="AQ80" i="1"/>
  <c r="B91" i="2" s="1"/>
  <c r="D91" i="2" s="1"/>
  <c r="AQ36" i="1"/>
  <c r="B47" i="2" s="1"/>
  <c r="D47" i="2" s="1"/>
  <c r="AQ8" i="1"/>
  <c r="B19" i="2" s="1"/>
  <c r="D19" i="2" s="1"/>
  <c r="AQ96" i="1"/>
  <c r="B107" i="2" s="1"/>
  <c r="D107" i="2" s="1"/>
  <c r="AQ83" i="1"/>
  <c r="B94" i="2" s="1"/>
  <c r="D94" i="2" s="1"/>
  <c r="AQ88" i="1"/>
  <c r="B99" i="2" s="1"/>
  <c r="D99" i="2" s="1"/>
  <c r="AQ44" i="1"/>
  <c r="B55" i="2" s="1"/>
  <c r="D55" i="2" s="1"/>
  <c r="AQ108" i="1"/>
  <c r="B119" i="2" s="1"/>
  <c r="D119" i="2" s="1"/>
  <c r="E121" i="2" s="1"/>
  <c r="AQ30" i="1"/>
  <c r="D41" i="2" s="1"/>
  <c r="AQ78" i="1"/>
  <c r="B89" i="2" s="1"/>
  <c r="D89" i="2" s="1"/>
  <c r="AQ19" i="1"/>
  <c r="B30" i="2" s="1"/>
  <c r="D30" i="2" s="1"/>
  <c r="AQ22" i="1"/>
  <c r="B33" i="2" s="1"/>
  <c r="D33" i="2" s="1"/>
  <c r="AQ13" i="1"/>
  <c r="B24" i="2" s="1"/>
  <c r="D24" i="2" s="1"/>
  <c r="AQ52" i="1"/>
  <c r="B63" i="2" s="1"/>
  <c r="D63" i="2" s="1"/>
  <c r="AQ16" i="1"/>
  <c r="B27" i="2" s="1"/>
  <c r="D27" i="2" s="1"/>
  <c r="AQ132" i="1"/>
  <c r="B143" i="2" s="1"/>
  <c r="D143" i="2" s="1"/>
  <c r="AQ106" i="1"/>
  <c r="B117" i="2" s="1"/>
  <c r="D117" i="2" s="1"/>
  <c r="AQ60" i="1"/>
  <c r="B71" i="2" s="1"/>
  <c r="D71" i="2" s="1"/>
  <c r="AQ27" i="1"/>
  <c r="B38" i="2" s="1"/>
  <c r="D38" i="2" s="1"/>
  <c r="AQ11" i="1"/>
  <c r="B22" i="2" s="1"/>
  <c r="D22" i="2" s="1"/>
  <c r="AQ46" i="1"/>
  <c r="B57" i="2" s="1"/>
  <c r="D57" i="2" s="1"/>
  <c r="AQ98" i="1"/>
  <c r="B109" i="2" s="1"/>
  <c r="D109" i="2" s="1"/>
  <c r="AQ82" i="1"/>
  <c r="B93" i="2" s="1"/>
  <c r="D93" i="2" s="1"/>
  <c r="AQ100" i="1"/>
  <c r="B111" i="2" s="1"/>
  <c r="D111" i="2" s="1"/>
  <c r="AQ94" i="1"/>
  <c r="B105" i="2" s="1"/>
  <c r="D105" i="2" s="1"/>
  <c r="AQ76" i="1"/>
  <c r="B87" i="2" s="1"/>
  <c r="D87" i="2" s="1"/>
  <c r="AQ104" i="1"/>
  <c r="B115" i="2" s="1"/>
  <c r="D115" i="2" s="1"/>
  <c r="AQ20" i="1"/>
  <c r="B31" i="2" s="1"/>
  <c r="D31" i="2" s="1"/>
  <c r="AQ31" i="1"/>
  <c r="D42" i="2" s="1"/>
  <c r="AQ38" i="1"/>
  <c r="B49" i="2" s="1"/>
  <c r="D49" i="2" s="1"/>
  <c r="E49" i="2" s="1"/>
  <c r="AQ24" i="1"/>
  <c r="B35" i="2" s="1"/>
  <c r="D35" i="2" s="1"/>
  <c r="E190" i="2" l="1"/>
  <c r="E252" i="2"/>
  <c r="E113" i="2"/>
  <c r="E246" i="2"/>
  <c r="E182" i="2"/>
  <c r="E234" i="2"/>
  <c r="E197" i="2"/>
  <c r="E164" i="2"/>
  <c r="E103" i="2"/>
  <c r="E235" i="2"/>
  <c r="E48" i="2"/>
  <c r="E224" i="2"/>
  <c r="E184" i="2"/>
  <c r="E195" i="2"/>
  <c r="E189" i="2"/>
  <c r="E192" i="2"/>
  <c r="E116" i="2"/>
  <c r="E52" i="2"/>
  <c r="E66" i="2"/>
  <c r="E47" i="2"/>
  <c r="E131" i="2"/>
  <c r="E178" i="2"/>
  <c r="E53" i="2"/>
  <c r="E146" i="2"/>
  <c r="E55" i="2"/>
  <c r="E122" i="2"/>
  <c r="E141" i="2"/>
  <c r="E199" i="2"/>
  <c r="E225" i="2"/>
  <c r="E50" i="2"/>
  <c r="E242" i="2"/>
  <c r="E127" i="2"/>
  <c r="E256" i="2"/>
  <c r="E167" i="2"/>
  <c r="E34" i="2"/>
  <c r="E98" i="2"/>
  <c r="E236" i="2"/>
  <c r="E221" i="2"/>
  <c r="E200" i="2"/>
  <c r="E253" i="2"/>
  <c r="E56" i="2"/>
  <c r="E198" i="2"/>
  <c r="E112" i="2"/>
  <c r="E175" i="2"/>
  <c r="E134" i="2"/>
  <c r="E136" i="2"/>
  <c r="E179" i="2"/>
  <c r="E191" i="2"/>
  <c r="E177" i="2"/>
  <c r="E262" i="2"/>
  <c r="E115" i="2"/>
  <c r="E180" i="2"/>
  <c r="E108" i="2"/>
  <c r="E71" i="2"/>
  <c r="E264" i="2"/>
  <c r="E163" i="2"/>
  <c r="E156" i="2"/>
  <c r="E138" i="2"/>
  <c r="E42" i="2"/>
  <c r="E244" i="2"/>
  <c r="E207" i="2"/>
  <c r="E137" i="2"/>
  <c r="E165" i="2"/>
  <c r="E208" i="2"/>
  <c r="E255" i="2"/>
  <c r="E272" i="2"/>
  <c r="E174" i="2"/>
  <c r="E120" i="2"/>
  <c r="E187" i="2"/>
  <c r="E172" i="2"/>
  <c r="E250" i="2"/>
  <c r="E61" i="2"/>
  <c r="E90" i="2"/>
  <c r="E28" i="2"/>
  <c r="E80" i="2"/>
  <c r="E265" i="2"/>
  <c r="E64" i="2"/>
  <c r="E185" i="2"/>
  <c r="E232" i="2"/>
  <c r="E266" i="2"/>
  <c r="E239" i="2"/>
  <c r="E170" i="2"/>
  <c r="E118" i="2"/>
  <c r="E210" i="2"/>
  <c r="E158" i="2"/>
  <c r="E30" i="2"/>
  <c r="E247" i="2"/>
  <c r="E72" i="2"/>
  <c r="E267" i="2"/>
  <c r="E248" i="2"/>
  <c r="E126" i="2"/>
  <c r="E263" i="2"/>
  <c r="E147" i="2"/>
  <c r="E204" i="2"/>
  <c r="E150" i="2"/>
  <c r="E63" i="2"/>
  <c r="E212" i="2"/>
  <c r="E160" i="2"/>
  <c r="E78" i="2"/>
  <c r="E62" i="2"/>
  <c r="E79" i="2"/>
  <c r="E169" i="2"/>
  <c r="E92" i="2"/>
  <c r="E75" i="2"/>
  <c r="E257" i="2"/>
  <c r="E270" i="2"/>
  <c r="E151" i="2"/>
  <c r="E97" i="2"/>
  <c r="E129" i="2"/>
  <c r="E193" i="2"/>
  <c r="E31" i="2"/>
  <c r="E110" i="2"/>
  <c r="E27" i="2"/>
  <c r="E273" i="2"/>
  <c r="E132" i="2"/>
  <c r="E229" i="2"/>
  <c r="E176" i="2"/>
  <c r="E139" i="2"/>
  <c r="E140" i="2"/>
  <c r="E36" i="2"/>
  <c r="E38" i="2"/>
  <c r="E226" i="2"/>
  <c r="E25" i="2"/>
  <c r="E70" i="2"/>
  <c r="E271" i="2"/>
  <c r="E219" i="2"/>
  <c r="E124" i="2"/>
  <c r="E148" i="2"/>
  <c r="E223" i="2"/>
  <c r="E94" i="2"/>
  <c r="E100" i="2"/>
  <c r="E99" i="2"/>
  <c r="E259" i="2"/>
  <c r="E186" i="2"/>
  <c r="E203" i="2"/>
  <c r="E68" i="2"/>
  <c r="E261" i="2"/>
  <c r="E202" i="2"/>
  <c r="E218" i="2"/>
  <c r="E217" i="2"/>
  <c r="E142" i="2"/>
  <c r="E260" i="2"/>
  <c r="E181" i="2"/>
  <c r="E268" i="2"/>
  <c r="E258" i="2"/>
  <c r="E23" i="2"/>
  <c r="E39" i="2"/>
  <c r="E245" i="2"/>
  <c r="E143" i="2"/>
  <c r="E77" i="2"/>
  <c r="E240" i="2"/>
  <c r="E114" i="2"/>
  <c r="E243" i="2"/>
  <c r="E130" i="2"/>
  <c r="E269" i="2"/>
  <c r="E87" i="2"/>
  <c r="E105" i="2"/>
  <c r="E144" i="2"/>
  <c r="E161" i="2"/>
  <c r="E237" i="2"/>
  <c r="E54" i="2"/>
  <c r="E188" i="2"/>
  <c r="E274" i="2"/>
  <c r="E194" i="2"/>
  <c r="E46" i="2"/>
  <c r="E196" i="2"/>
  <c r="E88" i="2"/>
  <c r="E205" i="2"/>
  <c r="E41" i="2"/>
  <c r="E211" i="2"/>
  <c r="E227" i="2"/>
  <c r="E125" i="2"/>
  <c r="E35" i="2"/>
  <c r="E109" i="2"/>
  <c r="E24" i="2"/>
  <c r="E57" i="2"/>
  <c r="E117" i="2"/>
  <c r="E93" i="2"/>
  <c r="E95" i="2"/>
  <c r="E29" i="2"/>
  <c r="E44" i="2"/>
  <c r="E26" i="2"/>
  <c r="E89" i="2"/>
  <c r="E91" i="2"/>
  <c r="E73" i="2"/>
  <c r="E51" i="2"/>
  <c r="E111" i="2"/>
  <c r="E33" i="2"/>
  <c r="E119" i="2"/>
  <c r="E107" i="2"/>
  <c r="E32" i="2"/>
  <c r="E59" i="2"/>
  <c r="E37" i="2"/>
  <c r="E65" i="2"/>
  <c r="E43" i="2"/>
  <c r="E101" i="2"/>
  <c r="E40" i="2"/>
  <c r="E96" i="2"/>
  <c r="E1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  <author>Author</author>
  </authors>
  <commentList>
    <comment ref="AJ7" authorId="0" shapeId="0" xr:uid="{6C59D700-1496-4624-A6E5-C4BF50DAA010}">
      <text>
        <r>
          <rPr>
            <b/>
            <sz val="9"/>
            <color indexed="81"/>
            <rFont val="Tahoma"/>
            <charset val="1"/>
          </rPr>
          <t>Gustavo:</t>
        </r>
        <r>
          <rPr>
            <sz val="9"/>
            <color indexed="81"/>
            <rFont val="Tahoma"/>
            <charset val="1"/>
          </rPr>
          <t xml:space="preserve">
Comments on commands are from the I2C "master" side.
</t>
        </r>
      </text>
    </comment>
    <comment ref="AK7" authorId="0" shapeId="0" xr:uid="{5D007516-FBF7-4B4C-A310-6FB025DD086B}">
      <text>
        <r>
          <rPr>
            <b/>
            <sz val="9"/>
            <color indexed="81"/>
            <rFont val="Tahoma"/>
            <charset val="1"/>
          </rPr>
          <t>Gustavo:</t>
        </r>
        <r>
          <rPr>
            <sz val="9"/>
            <color indexed="81"/>
            <rFont val="Tahoma"/>
            <charset val="1"/>
          </rPr>
          <t xml:space="preserve">
Comments on replies are from the I2C "slave" side.</t>
        </r>
      </text>
    </comment>
    <comment ref="AJ8" authorId="1" shapeId="0" xr:uid="{1297055F-0665-4C9B-8DDB-91E0AF341B89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8" authorId="1" shapeId="0" xr:uid="{85A85EFF-B2E0-4A56-AAC2-EBD078EA423A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" authorId="1" shapeId="0" xr:uid="{1FAC0628-1FEE-4FFB-92CC-1A5A87F5E27C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" authorId="1" shapeId="0" xr:uid="{4BB5DC29-8958-4BC6-86E0-7D664013D444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10" authorId="1" shapeId="0" xr:uid="{B01C3796-168D-490B-A73D-BEE798FA8513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10" authorId="1" shapeId="0" xr:uid="{2DC9BFCD-6B5C-4831-8722-826AF4BB9AC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11" authorId="1" shapeId="0" xr:uid="{CEA8B3DA-7827-4765-92B8-0DE0A7DEB593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11" authorId="1" shapeId="0" xr:uid="{0B952837-07D6-4FDB-AEA6-C1905659717E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"T" character (Timonel signature).
- 1 byte Bootloader major version number.
- 1 byte Bootloader minor version number.
- 1 byte Optional features settings.
- 1 byte Extended optional features settings.
- 1 byte Bootloader start address (MSB).
- 1 byte Bootloader start address (LSB).
- 1 byte Application start addr on the trampoline (MSB).
- 1 byte Application start addr on the trampoline (LSB).
- 1 byte AVR Low fuse bits settings.
- 1 byte Internal RC oscillator calibration value.
</t>
        </r>
      </text>
    </comment>
    <comment ref="AJ12" authorId="1" shapeId="0" xr:uid="{BFD197D7-0ED2-462A-A3D0-E1E9360B2C83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12" authorId="1" shapeId="0" xr:uid="{7EEAE5E2-14B6-4B79-9AAB-6D5C86F1C67F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13" authorId="1" shapeId="0" xr:uid="{9594E035-456D-4387-968F-599B9F8822D4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- 1 byte Base Address MSB.
- 1 byte Base Address LSB.
- 1 byte Checksum ((uint8_t ) Sum of MSB and LSB of the page address).
</t>
        </r>
      </text>
    </comment>
    <comment ref="AK13" authorId="1" shapeId="0" xr:uid="{C6227238-A058-4E69-A3C2-490283B79CA8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Checksum (Sum of MSB and LSB of the received page address).</t>
        </r>
      </text>
    </comment>
    <comment ref="AJ14" authorId="1" shapeId="0" xr:uid="{B36936F9-9247-402A-8213-968F874E51C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N bytes Data (1 byte for each 8-bit value).
- 1 byte Checksum ((uint8_t) Sum of all data bytes).
If MST_PACKET_SIZE = 32, this command is to be executed 2 times to fill a 64-byte flash memory page.
</t>
        </r>
      </text>
    </comment>
    <comment ref="AK14" authorId="1" shapeId="0" xr:uid="{B91513A8-5769-41A2-B4B1-361B132F40A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Checksum ((uint8_t) Sum of all data bytes received).</t>
        </r>
      </text>
    </comment>
    <comment ref="AJ15" authorId="1" shapeId="0" xr:uid="{6ABDBCAF-029E-434C-B930-05A6F35E6086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15" authorId="1" shapeId="0" xr:uid="{EBEA4A41-892B-4701-9297-6DBD919205EA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16" authorId="1" shapeId="0" xr:uid="{619F7588-9A1D-4BE9-A58B-F6CE94BEDE5E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- 1 byte Base Address MSB.
- 1 byte Base Address LSB.
- 1 byte Data Size Requested.
</t>
        </r>
      </text>
    </comment>
    <comment ref="AK16" authorId="1" shapeId="0" xr:uid="{1974E21E-0E6A-4B78-9C25-5F8B8DDF22CA}">
      <text>
        <r>
          <rPr>
            <b/>
            <sz val="9"/>
            <color indexed="81"/>
            <rFont val="Tahoma"/>
            <family val="2"/>
          </rPr>
          <t xml:space="preserve">Gustavo Casanova:
</t>
        </r>
        <r>
          <rPr>
            <sz val="9"/>
            <color indexed="81"/>
            <rFont val="Tahoma"/>
            <family val="2"/>
          </rPr>
          <t>Reply:
- 1 byte Command Ack (~Command).
- N bytes Data (1 byte for each 8-bit value).
- 1 byte Checksum ((uint8_t) Sum of all data sent + MSB and LSB of the address received in the request).
If SLV_PACKET_SIZE = 32, this command is to be executed 256 times to dump an ATtiny85 full flash memory.</t>
        </r>
      </text>
    </comment>
    <comment ref="AJ17" authorId="1" shapeId="0" xr:uid="{C9FA0E77-FC7E-4C4C-BDFF-C08713455FAE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17" authorId="1" shapeId="0" xr:uid="{B853E230-8B2E-4B94-87C0-46A31137AB18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Low fuse bits settings.
- 1 byte High fuse bits settings.
- 1 byte Extended fuse bits settings.
- 1 byte Lock bits settings.
- 1 byte Device signature byte 0.
- 1 byte Device signature byte 1.
- 1 byte Device signature byte 2.
- 1 byte Calibration data for internal oscillator at 8.0 MHz.
- 1 byte Calibration data for internal oscillator at 6.4 MHz.</t>
        </r>
      </text>
    </comment>
    <comment ref="AJ18" authorId="1" shapeId="0" xr:uid="{97321FE1-0A34-43F8-B639-F8165E330CE6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- 1 byte EEPROM Address MSB.
- 1 byte EEPROM Address LSB.
- 1 byte Data.
- 1 byte Checksum ((uint8_t ) Sum of MSB, LSB of the EEPROM address and data byte).
</t>
        </r>
      </text>
    </comment>
    <comment ref="AK18" authorId="1" shapeId="0" xr:uid="{52864375-539F-4CF4-8490-F9B683511B77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Checksum ((uint8_t ) Sum of MSB, LSB of the EEPROM address and data byte received).</t>
        </r>
      </text>
    </comment>
    <comment ref="AJ19" authorId="1" shapeId="0" xr:uid="{2332EC96-8414-47A3-9EED-062D13359E99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- 1 byte EEPROM Address MSB.
- 1 byte EEPROM Address LSB.
- 1 byte Checksum ((uint8_t ) Sum of MSB and LSB of the EEPROM address).
</t>
        </r>
      </text>
    </comment>
    <comment ref="AK19" authorId="1" shapeId="0" xr:uid="{690EBE21-A13E-49F4-BBBD-63D262E2D6DF}">
      <text>
        <r>
          <rPr>
            <b/>
            <sz val="9"/>
            <color indexed="81"/>
            <rFont val="Tahoma"/>
            <family val="2"/>
          </rPr>
          <t xml:space="preserve">Gustavo Casanova:
</t>
        </r>
        <r>
          <rPr>
            <sz val="9"/>
            <color indexed="81"/>
            <rFont val="Tahoma"/>
            <family val="2"/>
          </rPr>
          <t>Reply:
- 1 byte Command Ack (~Command).
- 1 byte Data (1 byte for each 8-bit value).
- 1 byte Checksum ((uint8_t) Sum of data byte sent + MSB and LSB of the EEPROM address received in the request).</t>
        </r>
      </text>
    </comment>
    <comment ref="AJ27" authorId="1" shapeId="0" xr:uid="{D813C955-5EF2-4A96-B1EB-DE076C27FCAE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27" authorId="1" shapeId="0" xr:uid="{8D8C9D87-C771-482C-A2E7-E02B1D3E1E7F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28" authorId="1" shapeId="0" xr:uid="{C0474DC8-B1C0-422D-A263-D34B0515CA47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28" authorId="1" shapeId="0" xr:uid="{497222D2-242F-46C6-8D7A-4261039B9BD0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68" authorId="0" shapeId="0" xr:uid="{6F597E43-EA2B-45C7-9912-7AF4608761D7}">
      <text>
        <r>
          <rPr>
            <b/>
            <sz val="9"/>
            <color indexed="81"/>
            <rFont val="Tahoma"/>
            <charset val="1"/>
          </rPr>
          <t xml:space="preserve">Gustavo Casanova:
</t>
        </r>
        <r>
          <rPr>
            <sz val="9"/>
            <color indexed="81"/>
            <rFont val="Tahoma"/>
            <family val="2"/>
          </rPr>
          <t xml:space="preserve">Command:
- 1 byte OpCode.
- 1 byte Operand (values: 0-255).
- 1 byte CRC.
</t>
        </r>
      </text>
    </comment>
    <comment ref="AK68" authorId="1" shapeId="0" xr:uid="{5A1E1E0C-6E61-4D71-B5A3-0F56953946A0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CRC check result (0 = Correct).</t>
        </r>
      </text>
    </comment>
    <comment ref="AJ87" authorId="1" shapeId="0" xr:uid="{6315BC2D-8CAC-43B0-88B7-D0AEA967C49F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87" authorId="1" shapeId="0" xr:uid="{2A26D9DE-64EE-40EF-BCA4-A2E16D0254B9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ADC readout MSB.
- 1 byte ADC readout LSB.
- 1 byte CRC.</t>
        </r>
      </text>
    </comment>
    <comment ref="AJ95" authorId="1" shapeId="0" xr:uid="{2196E32E-76F9-46C5-B6D3-DABDD9C3E289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5" authorId="1" shapeId="0" xr:uid="{54D02B12-7117-4944-8765-86BA71A88032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6" authorId="1" shapeId="0" xr:uid="{A20E2665-5F2D-4492-A56C-9DEB73846B4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6" authorId="1" shapeId="0" xr:uid="{E17B509D-6E42-4699-B452-BECD6A830229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7" authorId="1" shapeId="0" xr:uid="{C08A7A0F-98E4-4D2C-9A5A-8267CD04A752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7" authorId="1" shapeId="0" xr:uid="{3F0E843F-D242-45B3-8247-561A4FC15C63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8" authorId="1" shapeId="0" xr:uid="{AABD1514-465E-4B9B-836C-459599B1CDD5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8" authorId="1" shapeId="0" xr:uid="{306CE71B-C239-40BC-B29B-2F7636B3DA2E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9" authorId="1" shapeId="0" xr:uid="{631BFBE7-1734-4989-97D0-E3702CC46414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- 1 byte Start Position.
- 1 byte Data Size Requested (2 bytes for each 10-bit value).
</t>
        </r>
      </text>
    </comment>
    <comment ref="AK99" authorId="1" shapeId="0" xr:uid="{4524CEE3-CDEA-449A-BFFB-12EE740F326A}">
      <text>
        <r>
          <rPr>
            <b/>
            <sz val="9"/>
            <color indexed="81"/>
            <rFont val="Tahoma"/>
            <family val="2"/>
          </rPr>
          <t xml:space="preserve">Gustavo Casanova:
</t>
        </r>
        <r>
          <rPr>
            <sz val="9"/>
            <color indexed="81"/>
            <rFont val="Tahoma"/>
            <family val="2"/>
          </rPr>
          <t>Reply:
- 1 byte Command Ack (~Command).
- N bytes Data (2 bytes for each 10-bit value).
- 1 byte CRC.</t>
        </r>
      </text>
    </comment>
    <comment ref="AJ100" authorId="1" shapeId="0" xr:uid="{D811FA7C-8682-4323-A974-8F4095C3EFC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- 1 byte Start Position.
- 2 bytes Data (2 bytes for each 10-bit value).
- 1 byte CRC. 
</t>
        </r>
      </text>
    </comment>
    <comment ref="AK100" authorId="1" shapeId="0" xr:uid="{A4E2CBAA-804D-49F2-A4B2-ABA3AB2BEE0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CRC check result (0 = Correct).</t>
        </r>
      </text>
    </comment>
  </commentList>
</comments>
</file>

<file path=xl/sharedStrings.xml><?xml version="1.0" encoding="utf-8"?>
<sst xmlns="http://schemas.openxmlformats.org/spreadsheetml/2006/main" count="1018" uniqueCount="504">
  <si>
    <t>NB Command Set</t>
  </si>
  <si>
    <t xml:space="preserve">Version: </t>
  </si>
  <si>
    <t>Xmit Byte</t>
  </si>
  <si>
    <t>Reply Byte</t>
  </si>
  <si>
    <t>TX</t>
  </si>
  <si>
    <t>RX</t>
  </si>
  <si>
    <t>Command</t>
  </si>
  <si>
    <t>Reply</t>
  </si>
  <si>
    <t>Length (Bytes)</t>
  </si>
  <si>
    <t>Command Type</t>
  </si>
  <si>
    <t>Opcode</t>
  </si>
  <si>
    <t>Ack</t>
  </si>
  <si>
    <t>Action</t>
  </si>
  <si>
    <t>Mnemonic</t>
  </si>
  <si>
    <t>Code</t>
  </si>
  <si>
    <t>In Use</t>
  </si>
  <si>
    <t>Commanf for "nb-twi-cmd.h" file</t>
  </si>
  <si>
    <t>Bootloader Command</t>
  </si>
  <si>
    <t>UNKNOWNC</t>
  </si>
  <si>
    <t>YES</t>
  </si>
  <si>
    <t>RESET MICROCONTROLLER</t>
  </si>
  <si>
    <t>RESETMCU</t>
  </si>
  <si>
    <t>ACKRESET</t>
  </si>
  <si>
    <t>INITIALIZE FIRMWARE</t>
  </si>
  <si>
    <t>INITSOFT</t>
  </si>
  <si>
    <t>ACKINITS</t>
  </si>
  <si>
    <t>GET TIMONEL VERSION</t>
  </si>
  <si>
    <t>GETTMNLV</t>
  </si>
  <si>
    <t>ACKTMNLV</t>
  </si>
  <si>
    <t>DELETE FLASH</t>
  </si>
  <si>
    <t>DELFLASH</t>
  </si>
  <si>
    <t>ACKDELFL</t>
  </si>
  <si>
    <t>STPGADDR</t>
  </si>
  <si>
    <t>AKPGADDR</t>
  </si>
  <si>
    <t>3 + Csum</t>
  </si>
  <si>
    <t>1 + Csum Chk</t>
  </si>
  <si>
    <t>WRITE DATA TO PAGE BUFFER</t>
  </si>
  <si>
    <t>WRITPAGE</t>
  </si>
  <si>
    <t>ACKWTPAG</t>
  </si>
  <si>
    <t>1 + Data + Csum</t>
  </si>
  <si>
    <t>EXIT TIMONEL (JUMP TO APP)</t>
  </si>
  <si>
    <t>EXITTMNL</t>
  </si>
  <si>
    <t>ACKEXITT</t>
  </si>
  <si>
    <t>READ DATA FROM FLASH MEMORY</t>
  </si>
  <si>
    <t>READFLSH</t>
  </si>
  <si>
    <t>ACKRDFSH</t>
  </si>
  <si>
    <t>1 + Data + Chk</t>
  </si>
  <si>
    <t>NO</t>
  </si>
  <si>
    <t>UNASSIGNED BOOTLOADER CMD 13</t>
  </si>
  <si>
    <t>BLRCMD04</t>
  </si>
  <si>
    <t>ACKBLC04</t>
  </si>
  <si>
    <t>UNASSIGNED BOOTLOADER CMD 14</t>
  </si>
  <si>
    <t>BLRCMD05</t>
  </si>
  <si>
    <t>ACKBLC05</t>
  </si>
  <si>
    <t>UNASSIGNED BOOTLOADER CMD 15</t>
  </si>
  <si>
    <t>BLRCMD06</t>
  </si>
  <si>
    <t>ACKBLC06</t>
  </si>
  <si>
    <t>UNASSIGNED BOOTLOADER CMD 16</t>
  </si>
  <si>
    <t>BLRCMD07</t>
  </si>
  <si>
    <t>ACKBLC07</t>
  </si>
  <si>
    <t>UNASSIGNED BOOTLOADER CMD 17</t>
  </si>
  <si>
    <t>BLRCMD08</t>
  </si>
  <si>
    <t>ACKBLC08</t>
  </si>
  <si>
    <t>Hardware Command (IO Set)</t>
  </si>
  <si>
    <t>SET IO PORT 0 = 0</t>
  </si>
  <si>
    <t>SETIO0_0</t>
  </si>
  <si>
    <t>ACKIO0_0</t>
  </si>
  <si>
    <t>SET IO PORT 0 = 1</t>
  </si>
  <si>
    <t>SETIO0_1</t>
  </si>
  <si>
    <t>ACKIO0_1</t>
  </si>
  <si>
    <t>SET IO PORT 1 = 0</t>
  </si>
  <si>
    <t>SETIO1_0</t>
  </si>
  <si>
    <t>ACKIO1_0</t>
  </si>
  <si>
    <t>SET IO PORT 1 = 1</t>
  </si>
  <si>
    <t>SETIO1_1</t>
  </si>
  <si>
    <t>ACKIO1_1</t>
  </si>
  <si>
    <t>SET IO PORT 2 = 0</t>
  </si>
  <si>
    <t>SETIO2_0</t>
  </si>
  <si>
    <t>ACKIO2_0</t>
  </si>
  <si>
    <t>SET IO PORT 2 = 1</t>
  </si>
  <si>
    <t>SETIO2_1</t>
  </si>
  <si>
    <t>ACKIO2_1</t>
  </si>
  <si>
    <t>SET IO PORT 3 = 0</t>
  </si>
  <si>
    <t>SETIO3_0</t>
  </si>
  <si>
    <t>ACKIO3_0</t>
  </si>
  <si>
    <t>SET IO PORT 3 = 1</t>
  </si>
  <si>
    <t>SETIO3_1</t>
  </si>
  <si>
    <t>ACKIO3_1</t>
  </si>
  <si>
    <t>SET IO PORT 4 = 0</t>
  </si>
  <si>
    <t>SETIO4_0</t>
  </si>
  <si>
    <t>ACKIO4_0</t>
  </si>
  <si>
    <t>SET IO PORT 4 = 1</t>
  </si>
  <si>
    <t>SETIO4_1</t>
  </si>
  <si>
    <t>ACKIO4_1</t>
  </si>
  <si>
    <t>SET IO PORT 5 = 0</t>
  </si>
  <si>
    <t>SETIO5_0</t>
  </si>
  <si>
    <t>ACKIO5_0</t>
  </si>
  <si>
    <t>SET IO PORT 5 = 1</t>
  </si>
  <si>
    <t>SETIO5_1</t>
  </si>
  <si>
    <t>ACKIO5_1</t>
  </si>
  <si>
    <t>SET IO PORT 6 = 0</t>
  </si>
  <si>
    <t>SETIO6_0</t>
  </si>
  <si>
    <t>ACKIO6_0</t>
  </si>
  <si>
    <t>SET IO PORT 6 = 1</t>
  </si>
  <si>
    <t>SETIO6_1</t>
  </si>
  <si>
    <t>ACKIO6_1</t>
  </si>
  <si>
    <t>SET IO PORT 7 = 0</t>
  </si>
  <si>
    <t>SETIO7_0</t>
  </si>
  <si>
    <t>ACKIO7_0</t>
  </si>
  <si>
    <t>SET IO PORT 7 = 1</t>
  </si>
  <si>
    <t>SETIO7_1</t>
  </si>
  <si>
    <t>ACKIO7_1</t>
  </si>
  <si>
    <t>SET IO PORT 8 = 0</t>
  </si>
  <si>
    <t>SETIO8_0</t>
  </si>
  <si>
    <t>ACKIO8_0</t>
  </si>
  <si>
    <t>SET IO PORT 8 = 1</t>
  </si>
  <si>
    <t>SETIO8_1</t>
  </si>
  <si>
    <t>ACKIO8_1</t>
  </si>
  <si>
    <t>SET IO PORT 9 = 0</t>
  </si>
  <si>
    <t>SETIO9_0</t>
  </si>
  <si>
    <t>ACKIO9_0</t>
  </si>
  <si>
    <t>SET IO PORT 9 = 1</t>
  </si>
  <si>
    <t>SETIO9_1</t>
  </si>
  <si>
    <t>ACKIO9_1</t>
  </si>
  <si>
    <t>SET IO PORT 10 = 0</t>
  </si>
  <si>
    <t>SETIO100</t>
  </si>
  <si>
    <t>ACKIO100</t>
  </si>
  <si>
    <t>SET IO PORT 10 = 1</t>
  </si>
  <si>
    <t>SETIO101</t>
  </si>
  <si>
    <t>ACKIO101</t>
  </si>
  <si>
    <t>SET IO PORT 11 = 0</t>
  </si>
  <si>
    <t>SETIO110</t>
  </si>
  <si>
    <t>ACKIO110</t>
  </si>
  <si>
    <t>SET IO PORT 11 = 1</t>
  </si>
  <si>
    <t>SETIO111</t>
  </si>
  <si>
    <t>ACKIO111</t>
  </si>
  <si>
    <t>SET IO PORT 12 = 0</t>
  </si>
  <si>
    <t>SETIO120</t>
  </si>
  <si>
    <t>ACKIO120</t>
  </si>
  <si>
    <t>SET IO PORT 12 = 1</t>
  </si>
  <si>
    <t>SETIO121</t>
  </si>
  <si>
    <t>ACKIO121</t>
  </si>
  <si>
    <t>SET IO PORT 13 = 0</t>
  </si>
  <si>
    <t>SETIO130</t>
  </si>
  <si>
    <t>ACKIO130</t>
  </si>
  <si>
    <t>SET IO PORT 13 = 1</t>
  </si>
  <si>
    <t>SETIO131</t>
  </si>
  <si>
    <t>ACKIO131</t>
  </si>
  <si>
    <t>SET IO PORT 14 = 0</t>
  </si>
  <si>
    <t>SETIO140</t>
  </si>
  <si>
    <t>ACKIO140</t>
  </si>
  <si>
    <t>SET IO PORT 14 = 1</t>
  </si>
  <si>
    <t>SETIO141</t>
  </si>
  <si>
    <t>ACKIO141</t>
  </si>
  <si>
    <t>SET IO PORT 15 = 0</t>
  </si>
  <si>
    <t>SETIO150</t>
  </si>
  <si>
    <t>ACKIO150</t>
  </si>
  <si>
    <t>SET IO PORT 15 = 1</t>
  </si>
  <si>
    <t>SETIO151</t>
  </si>
  <si>
    <t>ACKIO151</t>
  </si>
  <si>
    <t>SET IO PORT 16 = 0</t>
  </si>
  <si>
    <t>SETIO160</t>
  </si>
  <si>
    <t>ACKIO160</t>
  </si>
  <si>
    <t>SET IO PORT 16 = 1</t>
  </si>
  <si>
    <t>SETIO161</t>
  </si>
  <si>
    <t>ACKIO161</t>
  </si>
  <si>
    <t>SET IO PORT 17 = 0</t>
  </si>
  <si>
    <t>SETIO170</t>
  </si>
  <si>
    <t>ACKIO170</t>
  </si>
  <si>
    <t>SET IO PORT 17 = 1</t>
  </si>
  <si>
    <t>SETIO171</t>
  </si>
  <si>
    <t>ACKIO171</t>
  </si>
  <si>
    <t>SET IO PORT 18 = 0</t>
  </si>
  <si>
    <t>SETIO180</t>
  </si>
  <si>
    <t>ACKIO180</t>
  </si>
  <si>
    <t>SET IO PORT 18 = 1</t>
  </si>
  <si>
    <t>SETIO181</t>
  </si>
  <si>
    <t>ACKIO181</t>
  </si>
  <si>
    <t>SET IO PORT 19 = 0</t>
  </si>
  <si>
    <t>SETIO190</t>
  </si>
  <si>
    <t>ACKIO190</t>
  </si>
  <si>
    <t>SET IO PORT 19 = 1</t>
  </si>
  <si>
    <t>SETIO191</t>
  </si>
  <si>
    <t>ACKIO191</t>
  </si>
  <si>
    <t>Hardware Command (Analog Set)</t>
  </si>
  <si>
    <t>SET ANALOG PORT 0 = PWMx</t>
  </si>
  <si>
    <t>SETANA00</t>
  </si>
  <si>
    <t>ACKANA00</t>
  </si>
  <si>
    <t>2 + CRC</t>
  </si>
  <si>
    <t>1 + CRC Chk</t>
  </si>
  <si>
    <t>SET ANALOG PORT 1 = PWMx</t>
  </si>
  <si>
    <t>SETANA01</t>
  </si>
  <si>
    <t>ACKANA01</t>
  </si>
  <si>
    <t>SET ANALOG PORT 2 = PWMx</t>
  </si>
  <si>
    <t>SETANA02</t>
  </si>
  <si>
    <t>ACKANA02</t>
  </si>
  <si>
    <t>SET ANALOG PORT 3 = PWMx</t>
  </si>
  <si>
    <t>SETANA03</t>
  </si>
  <si>
    <t>ACKANA03</t>
  </si>
  <si>
    <t>SET ANALOG PORT 4 = PWMx</t>
  </si>
  <si>
    <t>SETANA04</t>
  </si>
  <si>
    <t>ACKANA04</t>
  </si>
  <si>
    <t>SET ANALOG PORT 5 = PWMx</t>
  </si>
  <si>
    <t>SETANA05</t>
  </si>
  <si>
    <t>ACKANA05</t>
  </si>
  <si>
    <t>SET ANALOG PORT 6 = PWMx</t>
  </si>
  <si>
    <t>SETANA06</t>
  </si>
  <si>
    <t>ACKANA06</t>
  </si>
  <si>
    <t>SET ANALOG PORT 7 = PWMx</t>
  </si>
  <si>
    <t>SETANA07</t>
  </si>
  <si>
    <t>ACKANA07</t>
  </si>
  <si>
    <t>SET ANALOG PORT 8 = PWMx</t>
  </si>
  <si>
    <t>SETANA08</t>
  </si>
  <si>
    <t>ACKANA08</t>
  </si>
  <si>
    <t>SET ANALOG PORT 9 = PWMx</t>
  </si>
  <si>
    <t>SETANA09</t>
  </si>
  <si>
    <t>ACKANA09</t>
  </si>
  <si>
    <t>SET ANALOG PORT 10 = PWMx</t>
  </si>
  <si>
    <t>SETANA10</t>
  </si>
  <si>
    <t>ACKANA10</t>
  </si>
  <si>
    <t>SET ANALOG PORT 11 = PWMx</t>
  </si>
  <si>
    <t>SETANA11</t>
  </si>
  <si>
    <t>ACKANA11</t>
  </si>
  <si>
    <t>SET ANALOG PORT 12 = PWMx</t>
  </si>
  <si>
    <t>SETANA12</t>
  </si>
  <si>
    <t>ACKANA12</t>
  </si>
  <si>
    <t>SET ANALOG PORT 13 = PWMx</t>
  </si>
  <si>
    <t>SETANA13</t>
  </si>
  <si>
    <t>ACKANA13</t>
  </si>
  <si>
    <t>SET ANALOG PORT 14 = PWMx</t>
  </si>
  <si>
    <t>SETANA14</t>
  </si>
  <si>
    <t>ACKANA14</t>
  </si>
  <si>
    <t>SET ANALOG PORT 15 = PWMx</t>
  </si>
  <si>
    <t>SETANA15</t>
  </si>
  <si>
    <t>ACKANA15</t>
  </si>
  <si>
    <t>SET ANALOG PORT 16 = PWMx</t>
  </si>
  <si>
    <t>SETANA16</t>
  </si>
  <si>
    <t>ACKANA16</t>
  </si>
  <si>
    <t>SET ANALOG PORT 17 = PWMx</t>
  </si>
  <si>
    <t>SETANA17</t>
  </si>
  <si>
    <t>ACKANA17</t>
  </si>
  <si>
    <t>SET ANALOG PORT 18 = PWMx</t>
  </si>
  <si>
    <t>SETANA18</t>
  </si>
  <si>
    <t>ACKANA18</t>
  </si>
  <si>
    <t>SET ANALOG PORT 19 = PWMx</t>
  </si>
  <si>
    <t>SETANA19</t>
  </si>
  <si>
    <t>ACKANA19</t>
  </si>
  <si>
    <t>Hardware Command (Analog Read)</t>
  </si>
  <si>
    <t>READ ADC0</t>
  </si>
  <si>
    <t>READADC0</t>
  </si>
  <si>
    <t>ACKNADC0</t>
  </si>
  <si>
    <t>3 + CRC</t>
  </si>
  <si>
    <t>READ ADC1</t>
  </si>
  <si>
    <t>READADC1</t>
  </si>
  <si>
    <t>ACKNADC1</t>
  </si>
  <si>
    <t>READ ADC2</t>
  </si>
  <si>
    <t>READADC2</t>
  </si>
  <si>
    <t>ACKNADC2</t>
  </si>
  <si>
    <t>READ ADC3</t>
  </si>
  <si>
    <t>READADC3</t>
  </si>
  <si>
    <t>ACKNADC3</t>
  </si>
  <si>
    <t>READ ADC4</t>
  </si>
  <si>
    <t>READADC4</t>
  </si>
  <si>
    <t>ACKNADC4</t>
  </si>
  <si>
    <t>READ ADC5</t>
  </si>
  <si>
    <t>READADC5</t>
  </si>
  <si>
    <t>ACKNADC5</t>
  </si>
  <si>
    <t>READ ADC6</t>
  </si>
  <si>
    <t>READADC6</t>
  </si>
  <si>
    <t>ACKNADC6</t>
  </si>
  <si>
    <t>READ ADC7</t>
  </si>
  <si>
    <t>READADC7</t>
  </si>
  <si>
    <t>ACKNADC7</t>
  </si>
  <si>
    <t>READ ADC8</t>
  </si>
  <si>
    <t>READADC8</t>
  </si>
  <si>
    <t>ACKNADC8</t>
  </si>
  <si>
    <t>READ ADC9</t>
  </si>
  <si>
    <t>READADC9</t>
  </si>
  <si>
    <t>ACKNADC9</t>
  </si>
  <si>
    <t>General App Ccommand (Free)</t>
  </si>
  <si>
    <t>RETRIEVE GENERAL INFO</t>
  </si>
  <si>
    <t>INFORMAT</t>
  </si>
  <si>
    <t>ACKINFOR</t>
  </si>
  <si>
    <t>RELEASE ANALOG DATA</t>
  </si>
  <si>
    <t>RELANDAT</t>
  </si>
  <si>
    <t>ACKRELAD</t>
  </si>
  <si>
    <t>FIX POSITIVE HALF-CYCLES FOR ADC</t>
  </si>
  <si>
    <t>FIXPOSIT</t>
  </si>
  <si>
    <t>ACKFXPOS</t>
  </si>
  <si>
    <t>FIX NEGATIVE HALF-CYCLES FOR ADC</t>
  </si>
  <si>
    <t>FIXNEGAT</t>
  </si>
  <si>
    <t>ACKFXNEG</t>
  </si>
  <si>
    <t>READ DATA FROM APP FW BUFFER</t>
  </si>
  <si>
    <t>READBUFF</t>
  </si>
  <si>
    <t>ACKRDBUF</t>
  </si>
  <si>
    <t>1 + Data + CRC</t>
  </si>
  <si>
    <t>WRITE DATA TO APP FW BUFFER</t>
  </si>
  <si>
    <t>WRITBUFF</t>
  </si>
  <si>
    <t>ACKWTBUF</t>
  </si>
  <si>
    <t>4 + CRC</t>
  </si>
  <si>
    <t>UNASSIGNED APPLICATION CMD 07</t>
  </si>
  <si>
    <t>APPCMD01</t>
  </si>
  <si>
    <t>ACKAPC01</t>
  </si>
  <si>
    <t>UNASSIGNED APPLICATION CMD 08</t>
  </si>
  <si>
    <t>APPCMD02</t>
  </si>
  <si>
    <t>ACKAPC02</t>
  </si>
  <si>
    <t>UNASSIGNED APPLICATION CMD 09</t>
  </si>
  <si>
    <t>APPCMD03</t>
  </si>
  <si>
    <t>ACKAPC03</t>
  </si>
  <si>
    <t>UNASSIGNED APPLICATION CMD 10</t>
  </si>
  <si>
    <t>APPCMD04</t>
  </si>
  <si>
    <t>ACKAPC04</t>
  </si>
  <si>
    <t>UNASSIGNED APPLICATION CMD 11</t>
  </si>
  <si>
    <t>APPCMD05</t>
  </si>
  <si>
    <t>ACKAPC05</t>
  </si>
  <si>
    <t>UNASSIGNED APPLICATION CMD 12</t>
  </si>
  <si>
    <t>APPCMD06</t>
  </si>
  <si>
    <t>ACKAPC06</t>
  </si>
  <si>
    <t>UNASSIGNED APPLICATION CMD 13</t>
  </si>
  <si>
    <t>APPCMD07</t>
  </si>
  <si>
    <t>ACKAPC07</t>
  </si>
  <si>
    <t>UNASSIGNED APPLICATION CMD 14</t>
  </si>
  <si>
    <t>APPCMD08</t>
  </si>
  <si>
    <t>ACKAPC08</t>
  </si>
  <si>
    <t>UNASSIGNED APPLICATION CMD 15</t>
  </si>
  <si>
    <t>APPCMD09</t>
  </si>
  <si>
    <t>ACKAPC09</t>
  </si>
  <si>
    <t>UNASSIGNED APPLICATION CMD 16</t>
  </si>
  <si>
    <t>APPCMD10</t>
  </si>
  <si>
    <t>ACKAPC10</t>
  </si>
  <si>
    <t>UNASSIGNED APPLICATION CMD 17</t>
  </si>
  <si>
    <t>APPCMD11</t>
  </si>
  <si>
    <t>ACKAPC11</t>
  </si>
  <si>
    <t>UNASSIGNED APPLICATION CMD 18</t>
  </si>
  <si>
    <t>APPCMD12</t>
  </si>
  <si>
    <t>ACKAPC12</t>
  </si>
  <si>
    <t>UNASSIGNED APPLICATION CMD 19</t>
  </si>
  <si>
    <t>APPCMD13</t>
  </si>
  <si>
    <t>ACKAPC13</t>
  </si>
  <si>
    <t>UNASSIGNED APPLICATION CMD 20</t>
  </si>
  <si>
    <t>APPCMD14</t>
  </si>
  <si>
    <t>ACKAPC14</t>
  </si>
  <si>
    <t>UNASSIGNED APPLICATION CMD 21</t>
  </si>
  <si>
    <t>APPCMD15</t>
  </si>
  <si>
    <t>ACKAPC15</t>
  </si>
  <si>
    <t>UNASSIGNED APPLICATION CMD 22</t>
  </si>
  <si>
    <t>APPCMD16</t>
  </si>
  <si>
    <t>ACKAPC16</t>
  </si>
  <si>
    <t>UNASSIGNED APPLICATION CMD 23</t>
  </si>
  <si>
    <t>APPCMD17</t>
  </si>
  <si>
    <t>ACKAPC17</t>
  </si>
  <si>
    <t>UNASSIGNED APPLICATION CMD 24</t>
  </si>
  <si>
    <t>APPCMD18</t>
  </si>
  <si>
    <t>ACKAPC18</t>
  </si>
  <si>
    <t>UNASSIGNED APPLICATION CMD 25</t>
  </si>
  <si>
    <t>APPCMD19</t>
  </si>
  <si>
    <t>ACKAPC19</t>
  </si>
  <si>
    <t>UNASSIGNED APPLICATION CMD 26</t>
  </si>
  <si>
    <t>APPCMD20</t>
  </si>
  <si>
    <t>ACKAPC20</t>
  </si>
  <si>
    <t>UNASSIGNED APPLICATION CMD 27</t>
  </si>
  <si>
    <t>APPCMD21</t>
  </si>
  <si>
    <t>ACKAPC21</t>
  </si>
  <si>
    <t>UNASSIGNED APPLICATION CMD 28</t>
  </si>
  <si>
    <t>APPCMD22</t>
  </si>
  <si>
    <t>ACKAPC22</t>
  </si>
  <si>
    <t>UNASSIGNED APPLICATION CMD 29</t>
  </si>
  <si>
    <t>APPCMD23</t>
  </si>
  <si>
    <t>ACKAPC23</t>
  </si>
  <si>
    <t>UNASSIGNED APPLICATION CMD 30</t>
  </si>
  <si>
    <t>APPCMD24</t>
  </si>
  <si>
    <t>ACKAPC24</t>
  </si>
  <si>
    <t>UNASSIGNED APPLICATION CMD 31</t>
  </si>
  <si>
    <t>APPCMD25</t>
  </si>
  <si>
    <t>ACKAPC25</t>
  </si>
  <si>
    <t>UNASSIGNED APPLICATION CMD 32</t>
  </si>
  <si>
    <t>APPCMD26</t>
  </si>
  <si>
    <t>ACKAPC26</t>
  </si>
  <si>
    <t>UNASSIGNED APPLICATION CMD 33</t>
  </si>
  <si>
    <t>APPCMD27</t>
  </si>
  <si>
    <t>ACKAPC27</t>
  </si>
  <si>
    <t>UNASSIGNED APPLICATION CMD 34</t>
  </si>
  <si>
    <t>APPCMD28</t>
  </si>
  <si>
    <t>ACKAPC28</t>
  </si>
  <si>
    <t>UNASSIGNED APPLICATION CMD 35</t>
  </si>
  <si>
    <t>APPCMD29</t>
  </si>
  <si>
    <t>ACKAPC29</t>
  </si>
  <si>
    <t>UNASSIGNED APPLICATION CMD 36</t>
  </si>
  <si>
    <t>APPCMD30</t>
  </si>
  <si>
    <t>ACKAPC30</t>
  </si>
  <si>
    <t>UNASSIGNED APPLICATION CMD 37</t>
  </si>
  <si>
    <t>APPCMD31</t>
  </si>
  <si>
    <t>ACKAPC31</t>
  </si>
  <si>
    <t>UNASSIGNED APPLICATION CMD 38</t>
  </si>
  <si>
    <t>APPCMD32</t>
  </si>
  <si>
    <t>ACKAPC32</t>
  </si>
  <si>
    <t>UNASSIGNED APPLICATION CMD 39</t>
  </si>
  <si>
    <t>APPCMD33</t>
  </si>
  <si>
    <t>ACKAPC33</t>
  </si>
  <si>
    <t>UNASSIGNED APPLICATION CMD 40</t>
  </si>
  <si>
    <t>APPCMD34</t>
  </si>
  <si>
    <t>ACKAPC34</t>
  </si>
  <si>
    <t>APPCMD35</t>
  </si>
  <si>
    <t>ACKAPC35</t>
  </si>
  <si>
    <r>
      <t xml:space="preserve">   &lt;--- Autogenerated </t>
    </r>
    <r>
      <rPr>
        <b/>
        <sz val="11"/>
        <color rgb="FFC00000"/>
        <rFont val="Calibri"/>
        <family val="2"/>
        <scheme val="minor"/>
      </rPr>
      <t>"nb-twi-cmd.h"</t>
    </r>
    <r>
      <rPr>
        <b/>
        <sz val="11"/>
        <color theme="1"/>
        <rFont val="Calibri"/>
        <family val="2"/>
        <scheme val="minor"/>
      </rPr>
      <t xml:space="preserve"> header file</t>
    </r>
  </si>
  <si>
    <t>// ********************************************************</t>
  </si>
  <si>
    <t>Copy the yellow area and paste it</t>
  </si>
  <si>
    <t>// *  Nicebots TWI Command Set                            *</t>
  </si>
  <si>
    <t>// *  ========================                            *</t>
  </si>
  <si>
    <t>// *  This file defines the comm protocol over TWI (I2C)  *</t>
  </si>
  <si>
    <t>// *  ..................................................  *</t>
  </si>
  <si>
    <t>// *  Author: Gustavo Casanova  / Nicebots                *</t>
  </si>
  <si>
    <r>
      <t>Cross Review</t>
    </r>
    <r>
      <rPr>
        <sz val="10"/>
        <color theme="1"/>
        <rFont val="Calibri"/>
        <family val="2"/>
        <scheme val="minor"/>
      </rPr>
      <t xml:space="preserve"> (Don't copy this to the header file!)</t>
    </r>
  </si>
  <si>
    <t>Exception</t>
  </si>
  <si>
    <t>MSB</t>
  </si>
  <si>
    <t>LSB</t>
  </si>
  <si>
    <t>DECIMAL ADC DATA</t>
  </si>
  <si>
    <t>ADC DATA</t>
  </si>
  <si>
    <t>MASK</t>
  </si>
  <si>
    <t>TX DATA</t>
  </si>
  <si>
    <t>CRC-8 Table: Polynomial = 0x9C, CRC size = 8-bit, HD = 5, Word Length = 9 bytes</t>
  </si>
  <si>
    <t>0x00</t>
  </si>
  <si>
    <t>0x9c</t>
  </si>
  <si>
    <t>0xa4</t>
  </si>
  <si>
    <t>0x38</t>
  </si>
  <si>
    <t>0xd4</t>
  </si>
  <si>
    <t>0x48</t>
  </si>
  <si>
    <t>0x70</t>
  </si>
  <si>
    <t>0xec</t>
  </si>
  <si>
    <t>0x34</t>
  </si>
  <si>
    <t>0xa8</t>
  </si>
  <si>
    <t>0x90</t>
  </si>
  <si>
    <t>0x0c</t>
  </si>
  <si>
    <t>0xe0</t>
  </si>
  <si>
    <t>0x7c</t>
  </si>
  <si>
    <t>0x44</t>
  </si>
  <si>
    <t>0xd8</t>
  </si>
  <si>
    <t>0x68</t>
  </si>
  <si>
    <t>0xf4</t>
  </si>
  <si>
    <t>0xcc</t>
  </si>
  <si>
    <t>0x50</t>
  </si>
  <si>
    <t>0xbc</t>
  </si>
  <si>
    <t>0x20</t>
  </si>
  <si>
    <t>0x18</t>
  </si>
  <si>
    <t>0x84</t>
  </si>
  <si>
    <t>0x5c</t>
  </si>
  <si>
    <t>0xc0</t>
  </si>
  <si>
    <t>0xf8</t>
  </si>
  <si>
    <t>0x64</t>
  </si>
  <si>
    <t>0x88</t>
  </si>
  <si>
    <t>0x14</t>
  </si>
  <si>
    <t>0x2c</t>
  </si>
  <si>
    <t>0xb0</t>
  </si>
  <si>
    <t>0xd0</t>
  </si>
  <si>
    <t>0x4c</t>
  </si>
  <si>
    <t>0x74</t>
  </si>
  <si>
    <t>0xe8</t>
  </si>
  <si>
    <t>0x04</t>
  </si>
  <si>
    <t>0x98</t>
  </si>
  <si>
    <t>0xa0</t>
  </si>
  <si>
    <t>0x3c</t>
  </si>
  <si>
    <t>0xe4</t>
  </si>
  <si>
    <t>0x78</t>
  </si>
  <si>
    <t>0x40</t>
  </si>
  <si>
    <t>0xdc</t>
  </si>
  <si>
    <t>0x30</t>
  </si>
  <si>
    <t>0xac</t>
  </si>
  <si>
    <t>0x94</t>
  </si>
  <si>
    <t>0x08</t>
  </si>
  <si>
    <t>0xb8</t>
  </si>
  <si>
    <t>0x24</t>
  </si>
  <si>
    <t>0x1c</t>
  </si>
  <si>
    <t>0x80</t>
  </si>
  <si>
    <t>0x6c</t>
  </si>
  <si>
    <t>0xf0</t>
  </si>
  <si>
    <t>0xc8</t>
  </si>
  <si>
    <t>0x54</t>
  </si>
  <si>
    <t>0x8c</t>
  </si>
  <si>
    <t>0x10</t>
  </si>
  <si>
    <t>0x28</t>
  </si>
  <si>
    <t>0xb4</t>
  </si>
  <si>
    <t>0x58</t>
  </si>
  <si>
    <t>0xc4</t>
  </si>
  <si>
    <t>0xfc</t>
  </si>
  <si>
    <t>0x60</t>
  </si>
  <si>
    <t>NO_OP</t>
  </si>
  <si>
    <t>NO OPERATION - UNKNOWN</t>
  </si>
  <si>
    <t>READDEVS</t>
  </si>
  <si>
    <t>ACKRDEVS</t>
  </si>
  <si>
    <t>// https://github.com/casanovg/nb-twi-cmd/raw/master/extras/Nicebots-Pluggie-I2C-Commands.xlsx</t>
  </si>
  <si>
    <t>0.7.0</t>
  </si>
  <si>
    <t>into the actual "nb-twi-cmd.h" file</t>
  </si>
  <si>
    <t>#ifndef _NB_TWI_CMD_H_</t>
  </si>
  <si>
    <t>#define _NB_TWI_CMD_H_</t>
  </si>
  <si>
    <t>#endif  // _NB_TWI_CMD_H_</t>
  </si>
  <si>
    <t>READ DEVICE SIGNATURE AND FUSES</t>
  </si>
  <si>
    <t>WRITEEPR</t>
  </si>
  <si>
    <t>WRITE BYTE TO EEPROM</t>
  </si>
  <si>
    <t>READ BYTE FROM EEPROM</t>
  </si>
  <si>
    <t>ACKWTEEP</t>
  </si>
  <si>
    <t>READEEPR</t>
  </si>
  <si>
    <t>ACKRDEEP</t>
  </si>
  <si>
    <t>SET FLASH PAGE BASE ADDRESS</t>
  </si>
  <si>
    <t>3 + Data + Csum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</si>
</sst>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color rgb="FFC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/>
    <xf numFmtId="0" fontId="0" fillId="2" borderId="0" xfId="0" applyFill="1"/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2" borderId="0" xfId="0" applyFont="1" applyFill="1"/>
    <xf numFmtId="0" fontId="6" fillId="2" borderId="0" xfId="0" applyFont="1" applyFill="1"/>
    <xf numFmtId="0" fontId="1" fillId="0" borderId="0" xfId="0" applyFont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0" borderId="2" xfId="0" applyFont="1" applyBorder="1"/>
    <xf numFmtId="0" fontId="0" fillId="0" borderId="3" xfId="0" applyBorder="1"/>
    <xf numFmtId="0" fontId="4" fillId="0" borderId="4" xfId="0" applyFont="1" applyBorder="1"/>
    <xf numFmtId="0" fontId="4" fillId="0" borderId="0" xfId="0" applyFont="1"/>
    <xf numFmtId="0" fontId="7" fillId="3" borderId="0" xfId="0" applyFont="1" applyFill="1"/>
    <xf numFmtId="0" fontId="7" fillId="4" borderId="0" xfId="0" applyFont="1" applyFill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7" borderId="6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7" xfId="0" applyFont="1" applyFill="1" applyBorder="1"/>
    <xf numFmtId="0" fontId="4" fillId="7" borderId="8" xfId="0" applyFont="1" applyFill="1" applyBorder="1"/>
    <xf numFmtId="0" fontId="5" fillId="8" borderId="6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9" borderId="7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0" borderId="7" xfId="0" applyFont="1" applyBorder="1"/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5" fillId="7" borderId="4" xfId="0" applyFont="1" applyFill="1" applyBorder="1"/>
    <xf numFmtId="0" fontId="5" fillId="7" borderId="0" xfId="0" applyFont="1" applyFill="1" applyAlignment="1">
      <alignment horizontal="center"/>
    </xf>
    <xf numFmtId="0" fontId="5" fillId="7" borderId="0" xfId="0" applyFont="1" applyFill="1"/>
    <xf numFmtId="0" fontId="5" fillId="7" borderId="5" xfId="0" applyFont="1" applyFill="1" applyBorder="1"/>
    <xf numFmtId="0" fontId="5" fillId="9" borderId="7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0" borderId="7" xfId="0" applyFont="1" applyBorder="1"/>
    <xf numFmtId="0" fontId="5" fillId="8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5" fillId="9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5" fillId="8" borderId="9" xfId="0" applyFont="1" applyFill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5" fillId="9" borderId="10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0" borderId="10" xfId="0" applyFont="1" applyBorder="1"/>
    <xf numFmtId="0" fontId="10" fillId="0" borderId="10" xfId="0" applyFont="1" applyBorder="1" applyAlignment="1">
      <alignment horizontal="center"/>
    </xf>
    <xf numFmtId="0" fontId="5" fillId="10" borderId="4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11" borderId="0" xfId="0" applyFont="1" applyFill="1" applyAlignment="1">
      <alignment horizontal="center"/>
    </xf>
    <xf numFmtId="0" fontId="10" fillId="0" borderId="2" xfId="0" applyFont="1" applyBorder="1"/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5" fillId="10" borderId="6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6" fillId="11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5" borderId="6" xfId="0" applyFont="1" applyFill="1" applyBorder="1"/>
    <xf numFmtId="0" fontId="7" fillId="0" borderId="7" xfId="0" applyFont="1" applyBorder="1"/>
    <xf numFmtId="0" fontId="6" fillId="12" borderId="7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5" fillId="5" borderId="4" xfId="0" applyFont="1" applyFill="1" applyBorder="1"/>
    <xf numFmtId="0" fontId="7" fillId="0" borderId="0" xfId="0" applyFont="1"/>
    <xf numFmtId="0" fontId="6" fillId="12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5" borderId="9" xfId="0" applyFont="1" applyFill="1" applyBorder="1"/>
    <xf numFmtId="0" fontId="7" fillId="0" borderId="10" xfId="0" applyFont="1" applyBorder="1"/>
    <xf numFmtId="0" fontId="6" fillId="12" borderId="10" xfId="0" applyFont="1" applyFill="1" applyBorder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 applyAlignment="1">
      <alignment horizontal="center"/>
    </xf>
    <xf numFmtId="0" fontId="11" fillId="0" borderId="0" xfId="0" applyFont="1"/>
    <xf numFmtId="0" fontId="5" fillId="7" borderId="9" xfId="0" applyFont="1" applyFill="1" applyBorder="1"/>
    <xf numFmtId="0" fontId="5" fillId="7" borderId="10" xfId="0" applyFont="1" applyFill="1" applyBorder="1"/>
    <xf numFmtId="0" fontId="5" fillId="7" borderId="11" xfId="0" applyFont="1" applyFill="1" applyBorder="1"/>
    <xf numFmtId="0" fontId="6" fillId="13" borderId="12" xfId="0" applyFont="1" applyFill="1" applyBorder="1"/>
    <xf numFmtId="0" fontId="1" fillId="11" borderId="0" xfId="0" applyFont="1" applyFill="1"/>
    <xf numFmtId="0" fontId="6" fillId="11" borderId="0" xfId="0" applyFont="1" applyFill="1"/>
    <xf numFmtId="0" fontId="15" fillId="13" borderId="13" xfId="0" applyFont="1" applyFill="1" applyBorder="1"/>
    <xf numFmtId="0" fontId="4" fillId="11" borderId="0" xfId="0" applyFont="1" applyFill="1"/>
    <xf numFmtId="164" fontId="6" fillId="0" borderId="0" xfId="0" applyNumberFormat="1" applyFont="1"/>
    <xf numFmtId="0" fontId="16" fillId="13" borderId="13" xfId="0" applyFont="1" applyFill="1" applyBorder="1"/>
    <xf numFmtId="0" fontId="6" fillId="7" borderId="4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13" borderId="14" xfId="0" applyFont="1" applyFill="1" applyBorder="1"/>
    <xf numFmtId="0" fontId="18" fillId="14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6" fillId="17" borderId="0" xfId="0" applyFont="1" applyFill="1" applyAlignment="1">
      <alignment vertical="center"/>
    </xf>
    <xf numFmtId="0" fontId="6" fillId="18" borderId="0" xfId="0" applyFont="1" applyFill="1" applyAlignment="1">
      <alignment horizontal="center" vertical="center"/>
    </xf>
    <xf numFmtId="0" fontId="6" fillId="18" borderId="0" xfId="0" applyFont="1" applyFill="1"/>
    <xf numFmtId="0" fontId="6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vertical="center"/>
    </xf>
    <xf numFmtId="0" fontId="0" fillId="16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6" fillId="19" borderId="0" xfId="0" applyFont="1" applyFill="1" applyAlignment="1">
      <alignment horizontal="center"/>
    </xf>
    <xf numFmtId="0" fontId="18" fillId="14" borderId="0" xfId="0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6" fillId="17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57150</xdr:rowOff>
    </xdr:from>
    <xdr:to>
      <xdr:col>1</xdr:col>
      <xdr:colOff>1352760</xdr:colOff>
      <xdr:row>3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C2956F-1DE8-4AB8-B87C-0C82FCAD6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247650"/>
          <a:ext cx="1238460" cy="514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9C98-8BDD-41F7-959F-C5D321587AAF}">
  <dimension ref="A1:AQ263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.7109375" customWidth="1"/>
    <col min="2" max="2" width="28.85546875" bestFit="1" customWidth="1"/>
    <col min="3" max="3" width="1.7109375" customWidth="1"/>
    <col min="4" max="11" width="2.7109375" customWidth="1"/>
    <col min="12" max="12" width="1.7109375" customWidth="1"/>
    <col min="13" max="20" width="2.7109375" customWidth="1"/>
    <col min="21" max="21" width="1.7109375" customWidth="1"/>
    <col min="24" max="24" width="1.7109375" customWidth="1"/>
    <col min="27" max="27" width="1.7109375" customWidth="1"/>
    <col min="28" max="28" width="29" bestFit="1" customWidth="1"/>
    <col min="29" max="29" width="1.7109375" customWidth="1"/>
    <col min="30" max="31" width="10.7109375" customWidth="1"/>
    <col min="32" max="32" width="1.7109375" customWidth="1"/>
    <col min="33" max="33" width="10.7109375" customWidth="1"/>
    <col min="35" max="35" width="1.7109375" customWidth="1"/>
    <col min="36" max="37" width="13.7109375" customWidth="1"/>
    <col min="38" max="38" width="6.7109375" customWidth="1"/>
    <col min="39" max="39" width="4.7109375" customWidth="1"/>
    <col min="40" max="40" width="10.5703125" bestFit="1" customWidth="1"/>
    <col min="41" max="41" width="5" bestFit="1" customWidth="1"/>
    <col min="42" max="42" width="26.5703125" bestFit="1" customWidth="1"/>
    <col min="43" max="43" width="71.7109375" bestFit="1" customWidth="1"/>
  </cols>
  <sheetData>
    <row r="1" spans="2:43" x14ac:dyDescent="0.25">
      <c r="AN1" s="1"/>
      <c r="AO1" s="1"/>
      <c r="AP1" s="1"/>
      <c r="AQ1" s="1"/>
    </row>
    <row r="2" spans="2:43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N2" s="1"/>
      <c r="AO2" s="1"/>
      <c r="AP2" s="1"/>
      <c r="AQ2" s="1"/>
    </row>
    <row r="3" spans="2:43" ht="15.75" x14ac:dyDescent="0.25">
      <c r="B3" s="3"/>
      <c r="C3" s="3" t="s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4"/>
      <c r="AD3" s="4" t="s">
        <v>1</v>
      </c>
      <c r="AE3" s="5" t="s">
        <v>490</v>
      </c>
      <c r="AF3" s="5"/>
      <c r="AG3" s="6">
        <v>44003</v>
      </c>
      <c r="AH3" s="7"/>
      <c r="AI3" s="7"/>
      <c r="AJ3" s="2"/>
      <c r="AK3" s="2"/>
      <c r="AL3" s="4"/>
      <c r="AN3" s="8"/>
      <c r="AO3" s="9"/>
      <c r="AP3" s="8"/>
      <c r="AQ3" s="8"/>
    </row>
    <row r="4" spans="2:43" x14ac:dyDescent="0.25">
      <c r="B4" s="2"/>
      <c r="C4" s="2"/>
      <c r="D4" s="10"/>
      <c r="E4" s="11"/>
      <c r="F4" s="11"/>
      <c r="G4" s="11"/>
      <c r="H4" s="11"/>
      <c r="I4" s="11"/>
      <c r="J4" s="11"/>
      <c r="K4" s="11"/>
      <c r="L4" s="11"/>
      <c r="M4" s="10"/>
      <c r="N4" s="11"/>
      <c r="O4" s="11"/>
      <c r="P4" s="11"/>
      <c r="Q4" s="11"/>
      <c r="R4" s="11"/>
      <c r="S4" s="11"/>
      <c r="T4" s="11"/>
      <c r="U4" s="11"/>
      <c r="V4" s="10"/>
      <c r="W4" s="10"/>
      <c r="X4" s="10"/>
      <c r="Y4" s="10"/>
      <c r="Z4" s="11"/>
      <c r="AA4" s="11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N4" s="1"/>
      <c r="AO4" s="1"/>
      <c r="AP4" s="1"/>
      <c r="AQ4" s="1"/>
    </row>
    <row r="5" spans="2:43" x14ac:dyDescent="0.25">
      <c r="D5" s="12"/>
      <c r="E5" s="13"/>
      <c r="F5" s="13"/>
      <c r="G5" s="13"/>
      <c r="H5" s="13"/>
      <c r="I5" s="13"/>
      <c r="J5" s="13"/>
      <c r="K5" s="13"/>
      <c r="L5" s="13"/>
      <c r="M5" s="12"/>
      <c r="N5" s="13"/>
      <c r="O5" s="13"/>
      <c r="P5" s="13"/>
      <c r="Q5" s="13"/>
      <c r="R5" s="13"/>
      <c r="S5" s="13"/>
      <c r="T5" s="13"/>
      <c r="U5" s="13"/>
      <c r="V5" s="12"/>
      <c r="W5" s="12"/>
      <c r="X5" s="12"/>
      <c r="Y5" s="12"/>
      <c r="Z5" s="13"/>
      <c r="AA5" s="13"/>
      <c r="AN5" s="1"/>
      <c r="AO5" s="1"/>
      <c r="AP5" s="1"/>
      <c r="AQ5" s="1"/>
    </row>
    <row r="6" spans="2:43" x14ac:dyDescent="0.25">
      <c r="B6" s="14"/>
      <c r="C6" s="15"/>
      <c r="D6" s="126" t="s">
        <v>2</v>
      </c>
      <c r="E6" s="126"/>
      <c r="F6" s="126"/>
      <c r="G6" s="126"/>
      <c r="H6" s="126"/>
      <c r="I6" s="126"/>
      <c r="J6" s="126"/>
      <c r="K6" s="126"/>
      <c r="L6" s="15"/>
      <c r="M6" s="127" t="s">
        <v>3</v>
      </c>
      <c r="N6" s="127"/>
      <c r="O6" s="127"/>
      <c r="P6" s="127"/>
      <c r="Q6" s="127"/>
      <c r="R6" s="127"/>
      <c r="S6" s="127"/>
      <c r="T6" s="127"/>
      <c r="U6" s="15"/>
      <c r="V6" s="16" t="s">
        <v>4</v>
      </c>
      <c r="W6" s="17" t="s">
        <v>5</v>
      </c>
      <c r="X6" s="15"/>
      <c r="Y6" s="16" t="s">
        <v>4</v>
      </c>
      <c r="Z6" s="17" t="s">
        <v>5</v>
      </c>
      <c r="AA6" s="15"/>
      <c r="AB6" s="18" t="s">
        <v>6</v>
      </c>
      <c r="AC6" s="15"/>
      <c r="AD6" s="18" t="s">
        <v>6</v>
      </c>
      <c r="AE6" s="18"/>
      <c r="AF6" s="18"/>
      <c r="AG6" s="18" t="s">
        <v>7</v>
      </c>
      <c r="AH6" s="18"/>
      <c r="AI6" s="18"/>
      <c r="AJ6" s="128" t="s">
        <v>8</v>
      </c>
      <c r="AK6" s="128"/>
      <c r="AL6" s="19"/>
      <c r="AN6" s="1"/>
      <c r="AO6" s="1"/>
      <c r="AP6" s="1"/>
      <c r="AQ6" s="1"/>
    </row>
    <row r="7" spans="2:43" x14ac:dyDescent="0.25">
      <c r="B7" s="20" t="s">
        <v>9</v>
      </c>
      <c r="C7" s="21"/>
      <c r="D7" s="22">
        <v>7</v>
      </c>
      <c r="E7" s="22">
        <v>6</v>
      </c>
      <c r="F7" s="22">
        <v>5</v>
      </c>
      <c r="G7" s="22">
        <v>4</v>
      </c>
      <c r="H7" s="22">
        <v>3</v>
      </c>
      <c r="I7" s="22">
        <v>2</v>
      </c>
      <c r="J7" s="22">
        <v>1</v>
      </c>
      <c r="K7" s="22">
        <v>0</v>
      </c>
      <c r="L7" s="21"/>
      <c r="M7" s="23">
        <v>7</v>
      </c>
      <c r="N7" s="23">
        <v>6</v>
      </c>
      <c r="O7" s="23">
        <v>5</v>
      </c>
      <c r="P7" s="23">
        <v>4</v>
      </c>
      <c r="Q7" s="23">
        <v>3</v>
      </c>
      <c r="R7" s="23">
        <v>2</v>
      </c>
      <c r="S7" s="23">
        <v>1</v>
      </c>
      <c r="T7" s="23">
        <v>0</v>
      </c>
      <c r="U7" s="21"/>
      <c r="V7" s="24" t="s">
        <v>10</v>
      </c>
      <c r="W7" s="24" t="s">
        <v>11</v>
      </c>
      <c r="X7" s="24"/>
      <c r="Y7" s="24" t="s">
        <v>10</v>
      </c>
      <c r="Z7" s="24" t="s">
        <v>11</v>
      </c>
      <c r="AA7" s="24"/>
      <c r="AB7" s="21" t="s">
        <v>12</v>
      </c>
      <c r="AC7" s="21"/>
      <c r="AD7" s="21" t="s">
        <v>13</v>
      </c>
      <c r="AE7" s="24" t="s">
        <v>14</v>
      </c>
      <c r="AF7" s="21"/>
      <c r="AG7" s="21" t="s">
        <v>13</v>
      </c>
      <c r="AH7" s="24" t="s">
        <v>14</v>
      </c>
      <c r="AI7" s="21"/>
      <c r="AJ7" s="24" t="s">
        <v>4</v>
      </c>
      <c r="AK7" s="24" t="s">
        <v>5</v>
      </c>
      <c r="AL7" s="25" t="s">
        <v>15</v>
      </c>
      <c r="AN7" s="26" t="s">
        <v>13</v>
      </c>
      <c r="AO7" s="27" t="s">
        <v>14</v>
      </c>
      <c r="AP7" s="28" t="s">
        <v>12</v>
      </c>
      <c r="AQ7" s="29" t="s">
        <v>16</v>
      </c>
    </row>
    <row r="8" spans="2:43" x14ac:dyDescent="0.25">
      <c r="B8" s="30" t="s">
        <v>17</v>
      </c>
      <c r="C8" s="31"/>
      <c r="D8" s="32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/>
      <c r="M8" s="32">
        <f>IF(NOT(ISBLANK(D8)), IF(D8=0,1,0),"")</f>
        <v>1</v>
      </c>
      <c r="N8" s="34">
        <f t="shared" ref="N8:T23" si="0">IF(NOT(ISBLANK(E8)), IF(E8=0,1,0),"")</f>
        <v>1</v>
      </c>
      <c r="O8" s="34">
        <f t="shared" si="0"/>
        <v>1</v>
      </c>
      <c r="P8" s="34">
        <f t="shared" si="0"/>
        <v>1</v>
      </c>
      <c r="Q8" s="34">
        <f t="shared" si="0"/>
        <v>1</v>
      </c>
      <c r="R8" s="34">
        <f t="shared" si="0"/>
        <v>1</v>
      </c>
      <c r="S8" s="34">
        <f t="shared" si="0"/>
        <v>1</v>
      </c>
      <c r="T8" s="34">
        <f t="shared" si="0"/>
        <v>1</v>
      </c>
      <c r="U8" s="35"/>
      <c r="V8" s="33">
        <f t="shared" ref="V8:V71" si="1">(D8*2^D$7)+(E8*2^E$7)+(F8*2^F$7)+(G8*2^G$7)+(H8*2^H$7)+(I8*2^I$7)+(J8*2^J$7)+(K8*2^K$7)</f>
        <v>0</v>
      </c>
      <c r="W8" s="34">
        <f t="shared" ref="W8:W24" si="2">(M8*2^M$7)+(N8*2^N$7)+(O8*2^O$7)+(P8*2^P$7)+(Q8*2^Q$7)+(R8*2^R$7)+(S8*2^S$7)+(T8*2^T$7)</f>
        <v>255</v>
      </c>
      <c r="X8" s="33"/>
      <c r="Y8" s="33" t="str">
        <f t="shared" ref="Y8:Y24" si="3">DEC2HEX((D8*2^D$7)+(E8*2^E$7)+(F8*2^F$7)+(G8*2^G$7)+(H8*2^H$7)+(I8*2^I$7)+(J8*2^J$7)+(K8*2^K$7), 2)</f>
        <v>00</v>
      </c>
      <c r="Z8" s="34" t="str">
        <f t="shared" ref="Z8:Z24" si="4">DEC2HEX((M8*2^M$7)+(N8*2^N$7)+(O8*2^O$7)+(P8*2^P$7)+(Q8*2^Q$7)+(R8*2^R$7)+(S8*2^S$7)+(T8*2^T$7), 2)</f>
        <v>FF</v>
      </c>
      <c r="AA8" s="33"/>
      <c r="AB8" s="35" t="s">
        <v>486</v>
      </c>
      <c r="AC8" s="35"/>
      <c r="AD8" s="33" t="s">
        <v>485</v>
      </c>
      <c r="AE8" s="33" t="str">
        <f>Y8</f>
        <v>00</v>
      </c>
      <c r="AF8" s="35"/>
      <c r="AG8" s="33" t="s">
        <v>18</v>
      </c>
      <c r="AH8" s="33" t="str">
        <f>Z8</f>
        <v>FF</v>
      </c>
      <c r="AI8" s="36"/>
      <c r="AJ8" s="37">
        <v>1</v>
      </c>
      <c r="AK8" s="37">
        <v>1</v>
      </c>
      <c r="AL8" s="38" t="s">
        <v>19</v>
      </c>
      <c r="AN8" s="39" t="str">
        <f>AD8</f>
        <v>NO_OP</v>
      </c>
      <c r="AO8" s="40" t="str">
        <f>AE8</f>
        <v>00</v>
      </c>
      <c r="AP8" s="41" t="str">
        <f>PROPER(VLOOKUP(AO8,$Y$8:$AB$194,4,FALSE))</f>
        <v>No Operation - Unknown</v>
      </c>
      <c r="AQ8" s="42" t="str">
        <f>CONCATENATE(IF(VLOOKUP(AN8,$AD$6:$AL$135,9,FALSE)="NO", "// ", ""),"#define ",AN8, " 0x",AO8, " /* Command ", AP8, " */")</f>
        <v>#define NO_OP 0x00 /* Command No Operation - Unknown */</v>
      </c>
    </row>
    <row r="9" spans="2:43" x14ac:dyDescent="0.25">
      <c r="B9" s="30" t="s">
        <v>17</v>
      </c>
      <c r="C9" s="31"/>
      <c r="D9" s="43">
        <v>1</v>
      </c>
      <c r="E9" s="44">
        <v>0</v>
      </c>
      <c r="F9" s="44">
        <v>0</v>
      </c>
      <c r="G9" s="44">
        <v>0</v>
      </c>
      <c r="H9" s="37">
        <v>0</v>
      </c>
      <c r="I9" s="37">
        <v>0</v>
      </c>
      <c r="J9" s="37">
        <v>0</v>
      </c>
      <c r="K9" s="37">
        <v>0</v>
      </c>
      <c r="L9" s="37"/>
      <c r="M9" s="45">
        <f t="shared" ref="M9:T24" si="5">IF(NOT(ISBLANK(D9)), IF(D9=0,1,0),"")</f>
        <v>0</v>
      </c>
      <c r="N9" s="46">
        <f t="shared" si="0"/>
        <v>1</v>
      </c>
      <c r="O9" s="46">
        <f t="shared" si="0"/>
        <v>1</v>
      </c>
      <c r="P9" s="46">
        <f t="shared" si="0"/>
        <v>1</v>
      </c>
      <c r="Q9" s="46">
        <f t="shared" si="0"/>
        <v>1</v>
      </c>
      <c r="R9" s="46">
        <f t="shared" si="0"/>
        <v>1</v>
      </c>
      <c r="S9" s="46">
        <f t="shared" si="0"/>
        <v>1</v>
      </c>
      <c r="T9" s="46">
        <f t="shared" si="0"/>
        <v>1</v>
      </c>
      <c r="U9" s="36"/>
      <c r="V9" s="47">
        <f t="shared" si="1"/>
        <v>128</v>
      </c>
      <c r="W9" s="48">
        <f t="shared" si="2"/>
        <v>127</v>
      </c>
      <c r="X9" s="37"/>
      <c r="Y9" s="47" t="str">
        <f t="shared" si="3"/>
        <v>80</v>
      </c>
      <c r="Z9" s="48" t="str">
        <f t="shared" si="4"/>
        <v>7F</v>
      </c>
      <c r="AA9" s="37"/>
      <c r="AB9" s="49" t="s">
        <v>20</v>
      </c>
      <c r="AC9" s="36"/>
      <c r="AD9" s="47" t="s">
        <v>21</v>
      </c>
      <c r="AE9" s="47" t="str">
        <f>Y9</f>
        <v>80</v>
      </c>
      <c r="AF9" s="36"/>
      <c r="AG9" s="47" t="s">
        <v>22</v>
      </c>
      <c r="AH9" s="47" t="str">
        <f>Z9</f>
        <v>7F</v>
      </c>
      <c r="AI9" s="36"/>
      <c r="AJ9" s="37">
        <v>1</v>
      </c>
      <c r="AK9" s="37">
        <v>1</v>
      </c>
      <c r="AL9" s="38" t="s">
        <v>19</v>
      </c>
      <c r="AN9" s="39" t="str">
        <f>VLOOKUP(AN8,$AD$7:$AH$135,4,FALSE)</f>
        <v>UNKNOWNC</v>
      </c>
      <c r="AO9" s="40" t="str">
        <f>VLOOKUP(AN8,$AD$7:$AH$135,5,FALSE)</f>
        <v>FF</v>
      </c>
      <c r="AP9" s="41" t="str">
        <f>AP8</f>
        <v>No Operation - Unknown</v>
      </c>
      <c r="AQ9" s="42" t="str">
        <f>CONCATENATE(IF(VLOOKUP(AN8,$AD$6:$AL$135,9,FALSE)="NO", "// ", ""),"#define ",AN9, " 0x",AO9, " /* Acknowledge ", AP8, " command */")</f>
        <v>#define UNKNOWNC 0xFF /* Acknowledge No Operation - Unknown command */</v>
      </c>
    </row>
    <row r="10" spans="2:43" x14ac:dyDescent="0.25">
      <c r="B10" s="30" t="s">
        <v>17</v>
      </c>
      <c r="C10" s="31"/>
      <c r="D10" s="43">
        <v>1</v>
      </c>
      <c r="E10" s="44">
        <v>0</v>
      </c>
      <c r="F10" s="44">
        <v>0</v>
      </c>
      <c r="G10" s="44">
        <v>0</v>
      </c>
      <c r="H10" s="37">
        <v>0</v>
      </c>
      <c r="I10" s="37">
        <v>0</v>
      </c>
      <c r="J10" s="37">
        <v>0</v>
      </c>
      <c r="K10" s="37">
        <v>1</v>
      </c>
      <c r="L10" s="37"/>
      <c r="M10" s="45">
        <f t="shared" si="5"/>
        <v>0</v>
      </c>
      <c r="N10" s="46">
        <f t="shared" si="0"/>
        <v>1</v>
      </c>
      <c r="O10" s="46">
        <f t="shared" si="0"/>
        <v>1</v>
      </c>
      <c r="P10" s="46">
        <f t="shared" si="0"/>
        <v>1</v>
      </c>
      <c r="Q10" s="46">
        <f t="shared" si="0"/>
        <v>1</v>
      </c>
      <c r="R10" s="46">
        <f t="shared" si="0"/>
        <v>1</v>
      </c>
      <c r="S10" s="46">
        <f t="shared" si="0"/>
        <v>1</v>
      </c>
      <c r="T10" s="46">
        <f t="shared" si="0"/>
        <v>0</v>
      </c>
      <c r="U10" s="36"/>
      <c r="V10" s="47">
        <f t="shared" si="1"/>
        <v>129</v>
      </c>
      <c r="W10" s="48">
        <f t="shared" si="2"/>
        <v>126</v>
      </c>
      <c r="X10" s="37"/>
      <c r="Y10" s="47" t="str">
        <f t="shared" si="3"/>
        <v>81</v>
      </c>
      <c r="Z10" s="48" t="str">
        <f t="shared" si="4"/>
        <v>7E</v>
      </c>
      <c r="AA10" s="37"/>
      <c r="AB10" s="49" t="s">
        <v>23</v>
      </c>
      <c r="AC10" s="36"/>
      <c r="AD10" s="47" t="s">
        <v>24</v>
      </c>
      <c r="AE10" s="47" t="str">
        <f>Y10</f>
        <v>81</v>
      </c>
      <c r="AF10" s="36"/>
      <c r="AG10" s="47" t="s">
        <v>25</v>
      </c>
      <c r="AH10" s="47" t="str">
        <f>Z10</f>
        <v>7E</v>
      </c>
      <c r="AI10" s="36"/>
      <c r="AJ10" s="37">
        <v>1</v>
      </c>
      <c r="AK10" s="37">
        <v>1</v>
      </c>
      <c r="AL10" s="38" t="s">
        <v>19</v>
      </c>
      <c r="AN10" s="39" t="str">
        <f t="shared" ref="AN10:AO10" si="6">AD9</f>
        <v>RESETMCU</v>
      </c>
      <c r="AO10" s="40" t="str">
        <f t="shared" si="6"/>
        <v>80</v>
      </c>
      <c r="AP10" s="41" t="str">
        <f t="shared" ref="AP10:AP136" si="7">PROPER(VLOOKUP(AO10,$Y$8:$AB$194,4,FALSE))</f>
        <v>Reset Microcontroller</v>
      </c>
      <c r="AQ10" s="42" t="str">
        <f t="shared" ref="AQ10" si="8">CONCATENATE(IF(VLOOKUP(AN10,$AD$6:$AL$135,9,FALSE)="NO", "// ", ""),"#define ",AN10, " 0x",AO10, " /* Command ", AP10, " */")</f>
        <v>#define RESETMCU 0x80 /* Command Reset Microcontroller */</v>
      </c>
    </row>
    <row r="11" spans="2:43" x14ac:dyDescent="0.25">
      <c r="B11" s="30" t="s">
        <v>17</v>
      </c>
      <c r="C11" s="31"/>
      <c r="D11" s="43">
        <v>1</v>
      </c>
      <c r="E11" s="44">
        <v>0</v>
      </c>
      <c r="F11" s="44">
        <v>0</v>
      </c>
      <c r="G11" s="44">
        <v>0</v>
      </c>
      <c r="H11" s="37">
        <v>0</v>
      </c>
      <c r="I11" s="37">
        <v>0</v>
      </c>
      <c r="J11" s="37">
        <v>1</v>
      </c>
      <c r="K11" s="37">
        <v>0</v>
      </c>
      <c r="L11" s="37"/>
      <c r="M11" s="45">
        <f t="shared" si="5"/>
        <v>0</v>
      </c>
      <c r="N11" s="46">
        <f t="shared" si="0"/>
        <v>1</v>
      </c>
      <c r="O11" s="46">
        <f t="shared" si="0"/>
        <v>1</v>
      </c>
      <c r="P11" s="46">
        <f t="shared" si="0"/>
        <v>1</v>
      </c>
      <c r="Q11" s="46">
        <f t="shared" si="0"/>
        <v>1</v>
      </c>
      <c r="R11" s="46">
        <f t="shared" si="0"/>
        <v>1</v>
      </c>
      <c r="S11" s="46">
        <f t="shared" si="0"/>
        <v>0</v>
      </c>
      <c r="T11" s="46">
        <f t="shared" si="0"/>
        <v>1</v>
      </c>
      <c r="U11" s="36"/>
      <c r="V11" s="47">
        <f t="shared" si="1"/>
        <v>130</v>
      </c>
      <c r="W11" s="48">
        <f t="shared" si="2"/>
        <v>125</v>
      </c>
      <c r="X11" s="37"/>
      <c r="Y11" s="47" t="str">
        <f t="shared" si="3"/>
        <v>82</v>
      </c>
      <c r="Z11" s="48" t="str">
        <f t="shared" si="4"/>
        <v>7D</v>
      </c>
      <c r="AA11" s="37"/>
      <c r="AB11" s="49" t="s">
        <v>26</v>
      </c>
      <c r="AC11" s="36"/>
      <c r="AD11" s="47" t="s">
        <v>27</v>
      </c>
      <c r="AE11" s="47" t="str">
        <f t="shared" ref="AE11:AE24" si="9">Y11</f>
        <v>82</v>
      </c>
      <c r="AF11" s="36"/>
      <c r="AG11" s="47" t="s">
        <v>28</v>
      </c>
      <c r="AH11" s="47" t="str">
        <f t="shared" ref="AH11:AH26" si="10">Z11</f>
        <v>7D</v>
      </c>
      <c r="AI11" s="36"/>
      <c r="AJ11" s="37">
        <v>1</v>
      </c>
      <c r="AK11" s="37">
        <v>12</v>
      </c>
      <c r="AL11" s="38" t="s">
        <v>19</v>
      </c>
      <c r="AN11" s="39" t="str">
        <f>VLOOKUP(AN10,$AD$7:$AH$135,4,FALSE)</f>
        <v>ACKRESET</v>
      </c>
      <c r="AO11" s="40" t="str">
        <f>VLOOKUP(AN10,$AD$7:$AH$135,5,FALSE)</f>
        <v>7F</v>
      </c>
      <c r="AP11" s="41" t="str">
        <f>AP10</f>
        <v>Reset Microcontroller</v>
      </c>
      <c r="AQ11" s="42" t="str">
        <f>CONCATENATE(IF(VLOOKUP(AN10,$AD$6:$AL$135,9,FALSE)="NO", "// ", ""),"#define ",AN11, " 0x",AO11, " /* Acknowledge ", AP10, " command */")</f>
        <v>#define ACKRESET 0x7F /* Acknowledge Reset Microcontroller command */</v>
      </c>
    </row>
    <row r="12" spans="2:43" x14ac:dyDescent="0.25">
      <c r="B12" s="30" t="s">
        <v>17</v>
      </c>
      <c r="C12" s="31"/>
      <c r="D12" s="43">
        <v>1</v>
      </c>
      <c r="E12" s="44">
        <v>0</v>
      </c>
      <c r="F12" s="44">
        <v>0</v>
      </c>
      <c r="G12" s="44">
        <v>0</v>
      </c>
      <c r="H12" s="37">
        <v>0</v>
      </c>
      <c r="I12" s="37">
        <v>0</v>
      </c>
      <c r="J12" s="37">
        <v>1</v>
      </c>
      <c r="K12" s="37">
        <v>1</v>
      </c>
      <c r="L12" s="37"/>
      <c r="M12" s="45">
        <f t="shared" si="5"/>
        <v>0</v>
      </c>
      <c r="N12" s="46">
        <f t="shared" si="0"/>
        <v>1</v>
      </c>
      <c r="O12" s="46">
        <f t="shared" si="0"/>
        <v>1</v>
      </c>
      <c r="P12" s="46">
        <f t="shared" si="0"/>
        <v>1</v>
      </c>
      <c r="Q12" s="46">
        <f t="shared" si="0"/>
        <v>1</v>
      </c>
      <c r="R12" s="46">
        <f t="shared" si="0"/>
        <v>1</v>
      </c>
      <c r="S12" s="46">
        <f t="shared" si="0"/>
        <v>0</v>
      </c>
      <c r="T12" s="46">
        <f t="shared" si="0"/>
        <v>0</v>
      </c>
      <c r="U12" s="36"/>
      <c r="V12" s="47">
        <f t="shared" si="1"/>
        <v>131</v>
      </c>
      <c r="W12" s="48">
        <f t="shared" si="2"/>
        <v>124</v>
      </c>
      <c r="X12" s="37"/>
      <c r="Y12" s="47" t="str">
        <f t="shared" si="3"/>
        <v>83</v>
      </c>
      <c r="Z12" s="48" t="str">
        <f t="shared" si="4"/>
        <v>7C</v>
      </c>
      <c r="AA12" s="37"/>
      <c r="AB12" s="49" t="s">
        <v>29</v>
      </c>
      <c r="AC12" s="36"/>
      <c r="AD12" s="47" t="s">
        <v>30</v>
      </c>
      <c r="AE12" s="47" t="str">
        <f t="shared" si="9"/>
        <v>83</v>
      </c>
      <c r="AF12" s="36"/>
      <c r="AG12" s="47" t="s">
        <v>31</v>
      </c>
      <c r="AH12" s="47" t="str">
        <f t="shared" si="10"/>
        <v>7C</v>
      </c>
      <c r="AI12" s="36"/>
      <c r="AJ12" s="37">
        <v>1</v>
      </c>
      <c r="AK12" s="37">
        <v>1</v>
      </c>
      <c r="AL12" s="38" t="s">
        <v>19</v>
      </c>
      <c r="AN12" s="39" t="str">
        <f>AD10</f>
        <v>INITSOFT</v>
      </c>
      <c r="AO12" s="40" t="str">
        <f>AE10</f>
        <v>81</v>
      </c>
      <c r="AP12" s="41" t="str">
        <f t="shared" si="7"/>
        <v>Initialize Firmware</v>
      </c>
      <c r="AQ12" s="42" t="str">
        <f t="shared" ref="AQ12" si="11">CONCATENATE(IF(VLOOKUP(AN12,$AD$6:$AL$135,9,FALSE)="NO", "// ", ""),"#define ",AN12, " 0x",AO12, " /* Command ", AP12, " */")</f>
        <v>#define INITSOFT 0x81 /* Command Initialize Firmware */</v>
      </c>
    </row>
    <row r="13" spans="2:43" x14ac:dyDescent="0.25">
      <c r="B13" s="30" t="s">
        <v>17</v>
      </c>
      <c r="C13" s="31"/>
      <c r="D13" s="43">
        <v>1</v>
      </c>
      <c r="E13" s="44">
        <v>0</v>
      </c>
      <c r="F13" s="44">
        <v>0</v>
      </c>
      <c r="G13" s="44">
        <v>0</v>
      </c>
      <c r="H13" s="37">
        <v>0</v>
      </c>
      <c r="I13" s="37">
        <v>1</v>
      </c>
      <c r="J13" s="37">
        <v>0</v>
      </c>
      <c r="K13" s="37">
        <v>0</v>
      </c>
      <c r="L13" s="37"/>
      <c r="M13" s="45">
        <f t="shared" si="5"/>
        <v>0</v>
      </c>
      <c r="N13" s="46">
        <f t="shared" si="0"/>
        <v>1</v>
      </c>
      <c r="O13" s="46">
        <f t="shared" si="0"/>
        <v>1</v>
      </c>
      <c r="P13" s="46">
        <f t="shared" si="0"/>
        <v>1</v>
      </c>
      <c r="Q13" s="46">
        <f t="shared" si="0"/>
        <v>1</v>
      </c>
      <c r="R13" s="46">
        <f t="shared" si="0"/>
        <v>0</v>
      </c>
      <c r="S13" s="46">
        <f t="shared" si="0"/>
        <v>1</v>
      </c>
      <c r="T13" s="46">
        <f t="shared" si="0"/>
        <v>1</v>
      </c>
      <c r="U13" s="36"/>
      <c r="V13" s="47">
        <f t="shared" si="1"/>
        <v>132</v>
      </c>
      <c r="W13" s="48">
        <f t="shared" si="2"/>
        <v>123</v>
      </c>
      <c r="X13" s="37"/>
      <c r="Y13" s="47" t="str">
        <f t="shared" si="3"/>
        <v>84</v>
      </c>
      <c r="Z13" s="48" t="str">
        <f t="shared" si="4"/>
        <v>7B</v>
      </c>
      <c r="AA13" s="37"/>
      <c r="AB13" s="49" t="s">
        <v>502</v>
      </c>
      <c r="AC13" s="36"/>
      <c r="AD13" s="47" t="s">
        <v>32</v>
      </c>
      <c r="AE13" s="47" t="str">
        <f t="shared" si="9"/>
        <v>84</v>
      </c>
      <c r="AF13" s="36"/>
      <c r="AG13" s="47" t="s">
        <v>33</v>
      </c>
      <c r="AH13" s="47" t="str">
        <f t="shared" si="10"/>
        <v>7B</v>
      </c>
      <c r="AI13" s="36"/>
      <c r="AJ13" s="37" t="s">
        <v>34</v>
      </c>
      <c r="AK13" s="37" t="s">
        <v>35</v>
      </c>
      <c r="AL13" s="38" t="s">
        <v>19</v>
      </c>
      <c r="AN13" s="39" t="str">
        <f>VLOOKUP(AN12,$AD$7:$AH$135,4,FALSE)</f>
        <v>ACKINITS</v>
      </c>
      <c r="AO13" s="40" t="str">
        <f>VLOOKUP(AN12,$AD$7:$AH$135,5,FALSE)</f>
        <v>7E</v>
      </c>
      <c r="AP13" s="41" t="str">
        <f>AP12</f>
        <v>Initialize Firmware</v>
      </c>
      <c r="AQ13" s="42" t="str">
        <f>CONCATENATE(IF(VLOOKUP(AN12,$AD$6:$AL$135,9,FALSE)="NO", "// ", ""),"#define ",AN13, " 0x",AO13, " /* Acknowledge ", AP12, " command */")</f>
        <v>#define ACKINITS 0x7E /* Acknowledge Initialize Firmware command */</v>
      </c>
    </row>
    <row r="14" spans="2:43" x14ac:dyDescent="0.25">
      <c r="B14" s="30" t="s">
        <v>17</v>
      </c>
      <c r="C14" s="31"/>
      <c r="D14" s="43">
        <v>1</v>
      </c>
      <c r="E14" s="44">
        <v>0</v>
      </c>
      <c r="F14" s="44">
        <v>0</v>
      </c>
      <c r="G14" s="44">
        <v>0</v>
      </c>
      <c r="H14" s="37">
        <v>0</v>
      </c>
      <c r="I14" s="37">
        <v>1</v>
      </c>
      <c r="J14" s="37">
        <v>0</v>
      </c>
      <c r="K14" s="37">
        <v>1</v>
      </c>
      <c r="L14" s="37"/>
      <c r="M14" s="45">
        <f t="shared" si="5"/>
        <v>0</v>
      </c>
      <c r="N14" s="46">
        <f t="shared" si="0"/>
        <v>1</v>
      </c>
      <c r="O14" s="46">
        <f t="shared" si="0"/>
        <v>1</v>
      </c>
      <c r="P14" s="46">
        <f t="shared" si="0"/>
        <v>1</v>
      </c>
      <c r="Q14" s="46">
        <f t="shared" si="0"/>
        <v>1</v>
      </c>
      <c r="R14" s="46">
        <f t="shared" si="0"/>
        <v>0</v>
      </c>
      <c r="S14" s="46">
        <f t="shared" si="0"/>
        <v>1</v>
      </c>
      <c r="T14" s="46">
        <f t="shared" si="0"/>
        <v>0</v>
      </c>
      <c r="U14" s="36"/>
      <c r="V14" s="47">
        <f t="shared" si="1"/>
        <v>133</v>
      </c>
      <c r="W14" s="48">
        <f t="shared" si="2"/>
        <v>122</v>
      </c>
      <c r="X14" s="37"/>
      <c r="Y14" s="47" t="str">
        <f t="shared" si="3"/>
        <v>85</v>
      </c>
      <c r="Z14" s="48" t="str">
        <f t="shared" si="4"/>
        <v>7A</v>
      </c>
      <c r="AA14" s="37"/>
      <c r="AB14" s="49" t="s">
        <v>36</v>
      </c>
      <c r="AC14" s="36"/>
      <c r="AD14" s="47" t="s">
        <v>37</v>
      </c>
      <c r="AE14" s="47" t="str">
        <f t="shared" si="9"/>
        <v>85</v>
      </c>
      <c r="AF14" s="36"/>
      <c r="AG14" s="47" t="s">
        <v>38</v>
      </c>
      <c r="AH14" s="47" t="str">
        <f t="shared" si="10"/>
        <v>7A</v>
      </c>
      <c r="AI14" s="36"/>
      <c r="AJ14" s="37" t="s">
        <v>39</v>
      </c>
      <c r="AK14" s="37" t="s">
        <v>35</v>
      </c>
      <c r="AL14" s="38" t="s">
        <v>19</v>
      </c>
      <c r="AN14" s="39" t="str">
        <f>AD11</f>
        <v>GETTMNLV</v>
      </c>
      <c r="AO14" s="40" t="str">
        <f>AE11</f>
        <v>82</v>
      </c>
      <c r="AP14" s="41" t="str">
        <f t="shared" si="7"/>
        <v>Get Timonel Version</v>
      </c>
      <c r="AQ14" s="42" t="str">
        <f t="shared" ref="AQ14" si="12">CONCATENATE(IF(VLOOKUP(AN14,$AD$6:$AL$135,9,FALSE)="NO", "// ", ""),"#define ",AN14, " 0x",AO14, " /* Command ", AP14, " */")</f>
        <v>#define GETTMNLV 0x82 /* Command Get Timonel Version */</v>
      </c>
    </row>
    <row r="15" spans="2:43" x14ac:dyDescent="0.25">
      <c r="B15" s="30" t="s">
        <v>17</v>
      </c>
      <c r="C15" s="31"/>
      <c r="D15" s="43">
        <v>1</v>
      </c>
      <c r="E15" s="44">
        <v>0</v>
      </c>
      <c r="F15" s="44">
        <v>0</v>
      </c>
      <c r="G15" s="44">
        <v>0</v>
      </c>
      <c r="H15" s="37">
        <v>0</v>
      </c>
      <c r="I15" s="37">
        <v>1</v>
      </c>
      <c r="J15" s="37">
        <v>1</v>
      </c>
      <c r="K15" s="37">
        <v>0</v>
      </c>
      <c r="L15" s="37"/>
      <c r="M15" s="45">
        <f t="shared" si="5"/>
        <v>0</v>
      </c>
      <c r="N15" s="46">
        <f t="shared" si="0"/>
        <v>1</v>
      </c>
      <c r="O15" s="46">
        <f t="shared" si="0"/>
        <v>1</v>
      </c>
      <c r="P15" s="46">
        <f t="shared" si="0"/>
        <v>1</v>
      </c>
      <c r="Q15" s="46">
        <f t="shared" si="0"/>
        <v>1</v>
      </c>
      <c r="R15" s="46">
        <f t="shared" si="0"/>
        <v>0</v>
      </c>
      <c r="S15" s="46">
        <f t="shared" si="0"/>
        <v>0</v>
      </c>
      <c r="T15" s="46">
        <f t="shared" si="0"/>
        <v>1</v>
      </c>
      <c r="U15" s="36"/>
      <c r="V15" s="47">
        <f t="shared" si="1"/>
        <v>134</v>
      </c>
      <c r="W15" s="48">
        <f t="shared" si="2"/>
        <v>121</v>
      </c>
      <c r="X15" s="37"/>
      <c r="Y15" s="47" t="str">
        <f t="shared" si="3"/>
        <v>86</v>
      </c>
      <c r="Z15" s="48" t="str">
        <f t="shared" si="4"/>
        <v>79</v>
      </c>
      <c r="AA15" s="37"/>
      <c r="AB15" s="49" t="s">
        <v>40</v>
      </c>
      <c r="AC15" s="36"/>
      <c r="AD15" s="47" t="s">
        <v>41</v>
      </c>
      <c r="AE15" s="47" t="str">
        <f t="shared" si="9"/>
        <v>86</v>
      </c>
      <c r="AF15" s="36"/>
      <c r="AG15" s="47" t="s">
        <v>42</v>
      </c>
      <c r="AH15" s="47" t="str">
        <f t="shared" si="10"/>
        <v>79</v>
      </c>
      <c r="AI15" s="36"/>
      <c r="AJ15" s="37">
        <v>1</v>
      </c>
      <c r="AK15" s="37">
        <v>1</v>
      </c>
      <c r="AL15" s="38" t="s">
        <v>19</v>
      </c>
      <c r="AN15" s="39" t="str">
        <f>VLOOKUP(AN14,$AD$7:$AH$135,4,FALSE)</f>
        <v>ACKTMNLV</v>
      </c>
      <c r="AO15" s="40" t="str">
        <f>VLOOKUP(AN14,$AD$7:$AH$135,5,FALSE)</f>
        <v>7D</v>
      </c>
      <c r="AP15" s="41" t="str">
        <f>AP14</f>
        <v>Get Timonel Version</v>
      </c>
      <c r="AQ15" s="42" t="str">
        <f>CONCATENATE(IF(VLOOKUP(AN14,$AD$6:$AL$135,9,FALSE)="NO", "// ", ""),"#define ",AN15, " 0x",AO15, " /* Acknowledge ", AP14, " command */")</f>
        <v>#define ACKTMNLV 0x7D /* Acknowledge Get Timonel Version command */</v>
      </c>
    </row>
    <row r="16" spans="2:43" x14ac:dyDescent="0.25">
      <c r="B16" s="30" t="s">
        <v>17</v>
      </c>
      <c r="C16" s="31"/>
      <c r="D16" s="43">
        <v>1</v>
      </c>
      <c r="E16" s="44">
        <v>0</v>
      </c>
      <c r="F16" s="44">
        <v>0</v>
      </c>
      <c r="G16" s="44">
        <v>0</v>
      </c>
      <c r="H16" s="37">
        <v>0</v>
      </c>
      <c r="I16" s="37">
        <v>1</v>
      </c>
      <c r="J16" s="37">
        <v>1</v>
      </c>
      <c r="K16" s="37">
        <v>1</v>
      </c>
      <c r="L16" s="37"/>
      <c r="M16" s="45">
        <f t="shared" si="5"/>
        <v>0</v>
      </c>
      <c r="N16" s="46">
        <f t="shared" si="0"/>
        <v>1</v>
      </c>
      <c r="O16" s="46">
        <f t="shared" si="0"/>
        <v>1</v>
      </c>
      <c r="P16" s="46">
        <f t="shared" si="0"/>
        <v>1</v>
      </c>
      <c r="Q16" s="46">
        <f t="shared" si="0"/>
        <v>1</v>
      </c>
      <c r="R16" s="46">
        <f t="shared" si="0"/>
        <v>0</v>
      </c>
      <c r="S16" s="46">
        <f t="shared" si="0"/>
        <v>0</v>
      </c>
      <c r="T16" s="46">
        <f t="shared" si="0"/>
        <v>0</v>
      </c>
      <c r="U16" s="36"/>
      <c r="V16" s="47">
        <f t="shared" si="1"/>
        <v>135</v>
      </c>
      <c r="W16" s="48">
        <f t="shared" si="2"/>
        <v>120</v>
      </c>
      <c r="X16" s="37"/>
      <c r="Y16" s="47" t="str">
        <f t="shared" si="3"/>
        <v>87</v>
      </c>
      <c r="Z16" s="48" t="str">
        <f t="shared" si="4"/>
        <v>78</v>
      </c>
      <c r="AA16" s="37"/>
      <c r="AB16" s="49" t="s">
        <v>43</v>
      </c>
      <c r="AC16" s="36"/>
      <c r="AD16" s="47" t="s">
        <v>44</v>
      </c>
      <c r="AE16" s="47" t="str">
        <f t="shared" si="9"/>
        <v>87</v>
      </c>
      <c r="AF16" s="36"/>
      <c r="AG16" s="47" t="s">
        <v>45</v>
      </c>
      <c r="AH16" s="47" t="str">
        <f t="shared" si="10"/>
        <v>78</v>
      </c>
      <c r="AI16" s="36"/>
      <c r="AJ16" s="37">
        <v>4</v>
      </c>
      <c r="AK16" s="37" t="s">
        <v>46</v>
      </c>
      <c r="AL16" s="38" t="s">
        <v>19</v>
      </c>
      <c r="AN16" s="39" t="str">
        <f>AD12</f>
        <v>DELFLASH</v>
      </c>
      <c r="AO16" s="40" t="str">
        <f>AE12</f>
        <v>83</v>
      </c>
      <c r="AP16" s="41" t="str">
        <f t="shared" si="7"/>
        <v>Delete Flash</v>
      </c>
      <c r="AQ16" s="42" t="str">
        <f t="shared" ref="AQ16" si="13">CONCATENATE(IF(VLOOKUP(AN16,$AD$6:$AL$135,9,FALSE)="NO", "// ", ""),"#define ",AN16, " 0x",AO16, " /* Command ", AP16, " */")</f>
        <v>#define DELFLASH 0x83 /* Command Delete Flash */</v>
      </c>
    </row>
    <row r="17" spans="2:43" x14ac:dyDescent="0.25">
      <c r="B17" s="30" t="s">
        <v>17</v>
      </c>
      <c r="C17" s="31"/>
      <c r="D17" s="43">
        <v>1</v>
      </c>
      <c r="E17" s="44">
        <v>0</v>
      </c>
      <c r="F17" s="44">
        <v>0</v>
      </c>
      <c r="G17" s="44">
        <v>0</v>
      </c>
      <c r="H17" s="37">
        <v>1</v>
      </c>
      <c r="I17" s="37">
        <v>0</v>
      </c>
      <c r="J17" s="37">
        <v>0</v>
      </c>
      <c r="K17" s="37">
        <v>0</v>
      </c>
      <c r="L17" s="37"/>
      <c r="M17" s="45">
        <f t="shared" si="5"/>
        <v>0</v>
      </c>
      <c r="N17" s="46">
        <f t="shared" si="0"/>
        <v>1</v>
      </c>
      <c r="O17" s="46">
        <f t="shared" si="0"/>
        <v>1</v>
      </c>
      <c r="P17" s="46">
        <f t="shared" si="0"/>
        <v>1</v>
      </c>
      <c r="Q17" s="46">
        <f t="shared" si="0"/>
        <v>0</v>
      </c>
      <c r="R17" s="46">
        <f t="shared" si="0"/>
        <v>1</v>
      </c>
      <c r="S17" s="46">
        <f t="shared" si="0"/>
        <v>1</v>
      </c>
      <c r="T17" s="46">
        <f t="shared" si="0"/>
        <v>1</v>
      </c>
      <c r="U17" s="36"/>
      <c r="V17" s="47">
        <f t="shared" si="1"/>
        <v>136</v>
      </c>
      <c r="W17" s="48">
        <f t="shared" si="2"/>
        <v>119</v>
      </c>
      <c r="X17" s="37"/>
      <c r="Y17" s="47" t="str">
        <f t="shared" si="3"/>
        <v>88</v>
      </c>
      <c r="Z17" s="48" t="str">
        <f t="shared" si="4"/>
        <v>77</v>
      </c>
      <c r="AA17" s="37"/>
      <c r="AB17" s="49" t="s">
        <v>495</v>
      </c>
      <c r="AC17" s="36"/>
      <c r="AD17" s="47" t="s">
        <v>487</v>
      </c>
      <c r="AE17" s="47" t="str">
        <f t="shared" si="9"/>
        <v>88</v>
      </c>
      <c r="AF17" s="36"/>
      <c r="AG17" s="47" t="s">
        <v>488</v>
      </c>
      <c r="AH17" s="47" t="str">
        <f t="shared" si="10"/>
        <v>77</v>
      </c>
      <c r="AI17" s="36"/>
      <c r="AJ17" s="37">
        <v>1</v>
      </c>
      <c r="AK17" s="37">
        <v>10</v>
      </c>
      <c r="AL17" s="38" t="s">
        <v>19</v>
      </c>
      <c r="AN17" s="39" t="str">
        <f>VLOOKUP(AN16,$AD$7:$AH$135,4,FALSE)</f>
        <v>ACKDELFL</v>
      </c>
      <c r="AO17" s="40" t="str">
        <f>VLOOKUP(AN16,$AD$7:$AH$135,5,FALSE)</f>
        <v>7C</v>
      </c>
      <c r="AP17" s="41" t="str">
        <f>AP16</f>
        <v>Delete Flash</v>
      </c>
      <c r="AQ17" s="42" t="str">
        <f>CONCATENATE(IF(VLOOKUP(AN16,$AD$6:$AL$135,9,FALSE)="NO", "// ", ""),"#define ",AN17, " 0x",AO17, " /* Acknowledge ", AP16, " command */")</f>
        <v>#define ACKDELFL 0x7C /* Acknowledge Delete Flash command */</v>
      </c>
    </row>
    <row r="18" spans="2:43" x14ac:dyDescent="0.25">
      <c r="B18" s="30" t="s">
        <v>17</v>
      </c>
      <c r="C18" s="31"/>
      <c r="D18" s="43">
        <v>1</v>
      </c>
      <c r="E18" s="44">
        <v>0</v>
      </c>
      <c r="F18" s="44">
        <v>0</v>
      </c>
      <c r="G18" s="44">
        <v>0</v>
      </c>
      <c r="H18" s="37">
        <v>1</v>
      </c>
      <c r="I18" s="37">
        <v>0</v>
      </c>
      <c r="J18" s="37">
        <v>0</v>
      </c>
      <c r="K18" s="37">
        <v>1</v>
      </c>
      <c r="L18" s="37"/>
      <c r="M18" s="45">
        <f t="shared" si="5"/>
        <v>0</v>
      </c>
      <c r="N18" s="46">
        <f t="shared" si="0"/>
        <v>1</v>
      </c>
      <c r="O18" s="46">
        <f t="shared" si="0"/>
        <v>1</v>
      </c>
      <c r="P18" s="46">
        <f t="shared" si="0"/>
        <v>1</v>
      </c>
      <c r="Q18" s="46">
        <f t="shared" si="0"/>
        <v>0</v>
      </c>
      <c r="R18" s="46">
        <f t="shared" si="0"/>
        <v>1</v>
      </c>
      <c r="S18" s="46">
        <f t="shared" si="0"/>
        <v>1</v>
      </c>
      <c r="T18" s="46">
        <f t="shared" si="0"/>
        <v>0</v>
      </c>
      <c r="U18" s="36"/>
      <c r="V18" s="47">
        <f t="shared" si="1"/>
        <v>137</v>
      </c>
      <c r="W18" s="48">
        <f t="shared" si="2"/>
        <v>118</v>
      </c>
      <c r="X18" s="37"/>
      <c r="Y18" s="47" t="str">
        <f t="shared" si="3"/>
        <v>89</v>
      </c>
      <c r="Z18" s="48" t="str">
        <f t="shared" si="4"/>
        <v>76</v>
      </c>
      <c r="AA18" s="37"/>
      <c r="AB18" s="49" t="s">
        <v>497</v>
      </c>
      <c r="AC18" s="36"/>
      <c r="AD18" s="47" t="s">
        <v>496</v>
      </c>
      <c r="AE18" s="47" t="str">
        <f t="shared" si="9"/>
        <v>89</v>
      </c>
      <c r="AF18" s="36"/>
      <c r="AG18" s="47" t="s">
        <v>499</v>
      </c>
      <c r="AH18" s="47" t="str">
        <f t="shared" si="10"/>
        <v>76</v>
      </c>
      <c r="AI18" s="36"/>
      <c r="AJ18" s="37" t="s">
        <v>503</v>
      </c>
      <c r="AK18" s="37">
        <v>2</v>
      </c>
      <c r="AL18" s="38" t="s">
        <v>19</v>
      </c>
      <c r="AN18" s="39" t="str">
        <f>AD13</f>
        <v>STPGADDR</v>
      </c>
      <c r="AO18" s="40" t="str">
        <f>AE13</f>
        <v>84</v>
      </c>
      <c r="AP18" s="41" t="str">
        <f t="shared" si="7"/>
        <v>Set Flash Page Base Address</v>
      </c>
      <c r="AQ18" s="42" t="str">
        <f t="shared" ref="AQ18" si="14">CONCATENATE(IF(VLOOKUP(AN18,$AD$6:$AL$135,9,FALSE)="NO", "// ", ""),"#define ",AN18, " 0x",AO18, " /* Command ", AP18, " */")</f>
        <v>#define STPGADDR 0x84 /* Command Set Flash Page Base Address */</v>
      </c>
    </row>
    <row r="19" spans="2:43" x14ac:dyDescent="0.25">
      <c r="B19" s="30" t="s">
        <v>17</v>
      </c>
      <c r="C19" s="31"/>
      <c r="D19" s="43">
        <v>1</v>
      </c>
      <c r="E19" s="44">
        <v>0</v>
      </c>
      <c r="F19" s="44">
        <v>0</v>
      </c>
      <c r="G19" s="44">
        <v>0</v>
      </c>
      <c r="H19" s="37">
        <v>1</v>
      </c>
      <c r="I19" s="37">
        <v>0</v>
      </c>
      <c r="J19" s="37">
        <v>1</v>
      </c>
      <c r="K19" s="37">
        <v>0</v>
      </c>
      <c r="L19" s="37"/>
      <c r="M19" s="45">
        <f t="shared" si="5"/>
        <v>0</v>
      </c>
      <c r="N19" s="46">
        <f t="shared" si="0"/>
        <v>1</v>
      </c>
      <c r="O19" s="46">
        <f t="shared" si="0"/>
        <v>1</v>
      </c>
      <c r="P19" s="46">
        <f t="shared" si="0"/>
        <v>1</v>
      </c>
      <c r="Q19" s="46">
        <f t="shared" si="0"/>
        <v>0</v>
      </c>
      <c r="R19" s="46">
        <f t="shared" si="0"/>
        <v>1</v>
      </c>
      <c r="S19" s="46">
        <f t="shared" si="0"/>
        <v>0</v>
      </c>
      <c r="T19" s="46">
        <f t="shared" si="0"/>
        <v>1</v>
      </c>
      <c r="U19" s="36"/>
      <c r="V19" s="47">
        <f t="shared" si="1"/>
        <v>138</v>
      </c>
      <c r="W19" s="48">
        <f t="shared" si="2"/>
        <v>117</v>
      </c>
      <c r="X19" s="37"/>
      <c r="Y19" s="47" t="str">
        <f t="shared" si="3"/>
        <v>8A</v>
      </c>
      <c r="Z19" s="48" t="str">
        <f t="shared" si="4"/>
        <v>75</v>
      </c>
      <c r="AA19" s="37"/>
      <c r="AB19" s="49" t="s">
        <v>498</v>
      </c>
      <c r="AC19" s="36"/>
      <c r="AD19" s="47" t="s">
        <v>500</v>
      </c>
      <c r="AE19" s="47" t="str">
        <f t="shared" si="9"/>
        <v>8A</v>
      </c>
      <c r="AF19" s="36"/>
      <c r="AG19" s="47" t="s">
        <v>501</v>
      </c>
      <c r="AH19" s="47" t="str">
        <f t="shared" si="10"/>
        <v>75</v>
      </c>
      <c r="AI19" s="36"/>
      <c r="AJ19" s="37" t="s">
        <v>34</v>
      </c>
      <c r="AK19" s="37" t="s">
        <v>46</v>
      </c>
      <c r="AL19" s="38" t="s">
        <v>19</v>
      </c>
      <c r="AN19" s="39" t="str">
        <f>VLOOKUP(AN18,$AD$7:$AH$135,4,FALSE)</f>
        <v>AKPGADDR</v>
      </c>
      <c r="AO19" s="40" t="str">
        <f>VLOOKUP(AN18,$AD$7:$AH$135,5,FALSE)</f>
        <v>7B</v>
      </c>
      <c r="AP19" s="41" t="str">
        <f>AP18</f>
        <v>Set Flash Page Base Address</v>
      </c>
      <c r="AQ19" s="42" t="str">
        <f>CONCATENATE(IF(VLOOKUP(AN18,$AD$6:$AL$135,9,FALSE)="NO", "// ", ""),"#define ",AN19, " 0x",AO19, " /* Acknowledge ", AP18, " command */")</f>
        <v>#define AKPGADDR 0x7B /* Acknowledge Set Flash Page Base Address command */</v>
      </c>
    </row>
    <row r="20" spans="2:43" x14ac:dyDescent="0.25">
      <c r="B20" s="50" t="s">
        <v>17</v>
      </c>
      <c r="C20" s="51"/>
      <c r="D20" s="52">
        <v>1</v>
      </c>
      <c r="E20" s="53">
        <v>0</v>
      </c>
      <c r="F20" s="53">
        <v>0</v>
      </c>
      <c r="G20" s="53">
        <v>0</v>
      </c>
      <c r="H20" s="54">
        <v>1</v>
      </c>
      <c r="I20" s="54">
        <v>0</v>
      </c>
      <c r="J20" s="54">
        <v>1</v>
      </c>
      <c r="K20" s="54">
        <v>1</v>
      </c>
      <c r="L20" s="54"/>
      <c r="M20" s="55">
        <f t="shared" si="5"/>
        <v>0</v>
      </c>
      <c r="N20" s="56">
        <f t="shared" si="0"/>
        <v>1</v>
      </c>
      <c r="O20" s="56">
        <f t="shared" si="0"/>
        <v>1</v>
      </c>
      <c r="P20" s="56">
        <f t="shared" si="0"/>
        <v>1</v>
      </c>
      <c r="Q20" s="56">
        <f t="shared" si="0"/>
        <v>0</v>
      </c>
      <c r="R20" s="56">
        <f t="shared" si="0"/>
        <v>1</v>
      </c>
      <c r="S20" s="56">
        <f t="shared" si="0"/>
        <v>0</v>
      </c>
      <c r="T20" s="56">
        <f t="shared" si="0"/>
        <v>0</v>
      </c>
      <c r="U20" s="13"/>
      <c r="V20" s="54">
        <f t="shared" si="1"/>
        <v>139</v>
      </c>
      <c r="W20" s="56">
        <f t="shared" si="2"/>
        <v>116</v>
      </c>
      <c r="X20" s="54"/>
      <c r="Y20" s="54" t="str">
        <f t="shared" si="3"/>
        <v>8B</v>
      </c>
      <c r="Z20" s="56" t="str">
        <f t="shared" si="4"/>
        <v>74</v>
      </c>
      <c r="AA20" s="54"/>
      <c r="AB20" s="57" t="s">
        <v>48</v>
      </c>
      <c r="AC20" s="13"/>
      <c r="AD20" s="58" t="s">
        <v>49</v>
      </c>
      <c r="AE20" s="58" t="str">
        <f t="shared" si="9"/>
        <v>8B</v>
      </c>
      <c r="AF20" s="58"/>
      <c r="AG20" s="58" t="s">
        <v>50</v>
      </c>
      <c r="AH20" s="58" t="str">
        <f t="shared" si="10"/>
        <v>74</v>
      </c>
      <c r="AI20" s="13"/>
      <c r="AJ20" s="58"/>
      <c r="AK20" s="58"/>
      <c r="AL20" s="59" t="s">
        <v>47</v>
      </c>
      <c r="AN20" s="39" t="str">
        <f>AD14</f>
        <v>WRITPAGE</v>
      </c>
      <c r="AO20" s="40" t="str">
        <f>AE14</f>
        <v>85</v>
      </c>
      <c r="AP20" s="41" t="str">
        <f t="shared" si="7"/>
        <v>Write Data To Page Buffer</v>
      </c>
      <c r="AQ20" s="42" t="str">
        <f t="shared" ref="AQ20" si="15">CONCATENATE(IF(VLOOKUP(AN20,$AD$6:$AL$135,9,FALSE)="NO", "// ", ""),"#define ",AN20, " 0x",AO20, " /* Command ", AP20, " */")</f>
        <v>#define WRITPAGE 0x85 /* Command Write Data To Page Buffer */</v>
      </c>
    </row>
    <row r="21" spans="2:43" x14ac:dyDescent="0.25">
      <c r="B21" s="50" t="s">
        <v>17</v>
      </c>
      <c r="C21" s="51"/>
      <c r="D21" s="52">
        <v>1</v>
      </c>
      <c r="E21" s="53">
        <v>0</v>
      </c>
      <c r="F21" s="53">
        <v>0</v>
      </c>
      <c r="G21" s="53">
        <v>0</v>
      </c>
      <c r="H21" s="54">
        <v>1</v>
      </c>
      <c r="I21" s="54">
        <v>1</v>
      </c>
      <c r="J21" s="54">
        <v>0</v>
      </c>
      <c r="K21" s="54">
        <v>0</v>
      </c>
      <c r="L21" s="54"/>
      <c r="M21" s="55">
        <f t="shared" si="5"/>
        <v>0</v>
      </c>
      <c r="N21" s="56">
        <f t="shared" si="0"/>
        <v>1</v>
      </c>
      <c r="O21" s="56">
        <f t="shared" si="0"/>
        <v>1</v>
      </c>
      <c r="P21" s="56">
        <f t="shared" si="0"/>
        <v>1</v>
      </c>
      <c r="Q21" s="56">
        <f t="shared" si="0"/>
        <v>0</v>
      </c>
      <c r="R21" s="56">
        <f t="shared" si="0"/>
        <v>0</v>
      </c>
      <c r="S21" s="56">
        <f t="shared" si="0"/>
        <v>1</v>
      </c>
      <c r="T21" s="56">
        <f t="shared" si="0"/>
        <v>1</v>
      </c>
      <c r="U21" s="13"/>
      <c r="V21" s="54">
        <f t="shared" si="1"/>
        <v>140</v>
      </c>
      <c r="W21" s="56">
        <f t="shared" si="2"/>
        <v>115</v>
      </c>
      <c r="X21" s="54"/>
      <c r="Y21" s="54" t="str">
        <f t="shared" si="3"/>
        <v>8C</v>
      </c>
      <c r="Z21" s="56" t="str">
        <f t="shared" si="4"/>
        <v>73</v>
      </c>
      <c r="AA21" s="54"/>
      <c r="AB21" s="57" t="s">
        <v>51</v>
      </c>
      <c r="AC21" s="13"/>
      <c r="AD21" s="58" t="s">
        <v>52</v>
      </c>
      <c r="AE21" s="58" t="str">
        <f t="shared" si="9"/>
        <v>8C</v>
      </c>
      <c r="AF21" s="58"/>
      <c r="AG21" s="58" t="s">
        <v>53</v>
      </c>
      <c r="AH21" s="58" t="str">
        <f t="shared" si="10"/>
        <v>73</v>
      </c>
      <c r="AI21" s="13"/>
      <c r="AJ21" s="58"/>
      <c r="AK21" s="58"/>
      <c r="AL21" s="59" t="s">
        <v>47</v>
      </c>
      <c r="AN21" s="39" t="str">
        <f>VLOOKUP(AN20,$AD$7:$AH$135,4,FALSE)</f>
        <v>ACKWTPAG</v>
      </c>
      <c r="AO21" s="40" t="str">
        <f>VLOOKUP(AN20,$AD$7:$AH$135,5,FALSE)</f>
        <v>7A</v>
      </c>
      <c r="AP21" s="41" t="str">
        <f>AP20</f>
        <v>Write Data To Page Buffer</v>
      </c>
      <c r="AQ21" s="42" t="str">
        <f>CONCATENATE(IF(VLOOKUP(AN20,$AD$6:$AL$135,9,FALSE)="NO", "// ", ""),"#define ",AN21, " 0x",AO21, " /* Acknowledge ", AP20, " command */")</f>
        <v>#define ACKWTPAG 0x7A /* Acknowledge Write Data To Page Buffer command */</v>
      </c>
    </row>
    <row r="22" spans="2:43" x14ac:dyDescent="0.25">
      <c r="B22" s="50" t="s">
        <v>17</v>
      </c>
      <c r="C22" s="51"/>
      <c r="D22" s="52">
        <v>1</v>
      </c>
      <c r="E22" s="53">
        <v>0</v>
      </c>
      <c r="F22" s="53">
        <v>0</v>
      </c>
      <c r="G22" s="53">
        <v>0</v>
      </c>
      <c r="H22" s="54">
        <v>1</v>
      </c>
      <c r="I22" s="54">
        <v>1</v>
      </c>
      <c r="J22" s="54">
        <v>0</v>
      </c>
      <c r="K22" s="54">
        <v>1</v>
      </c>
      <c r="L22" s="54"/>
      <c r="M22" s="55">
        <f t="shared" si="5"/>
        <v>0</v>
      </c>
      <c r="N22" s="56">
        <f t="shared" si="0"/>
        <v>1</v>
      </c>
      <c r="O22" s="56">
        <f t="shared" si="0"/>
        <v>1</v>
      </c>
      <c r="P22" s="56">
        <f t="shared" si="0"/>
        <v>1</v>
      </c>
      <c r="Q22" s="56">
        <f t="shared" si="0"/>
        <v>0</v>
      </c>
      <c r="R22" s="56">
        <f t="shared" si="0"/>
        <v>0</v>
      </c>
      <c r="S22" s="56">
        <f t="shared" si="0"/>
        <v>1</v>
      </c>
      <c r="T22" s="56">
        <f t="shared" si="0"/>
        <v>0</v>
      </c>
      <c r="U22" s="13"/>
      <c r="V22" s="54">
        <f t="shared" si="1"/>
        <v>141</v>
      </c>
      <c r="W22" s="56">
        <f t="shared" si="2"/>
        <v>114</v>
      </c>
      <c r="X22" s="54"/>
      <c r="Y22" s="54" t="str">
        <f t="shared" si="3"/>
        <v>8D</v>
      </c>
      <c r="Z22" s="56" t="str">
        <f t="shared" si="4"/>
        <v>72</v>
      </c>
      <c r="AA22" s="54"/>
      <c r="AB22" s="57" t="s">
        <v>54</v>
      </c>
      <c r="AC22" s="13"/>
      <c r="AD22" s="58" t="s">
        <v>55</v>
      </c>
      <c r="AE22" s="58" t="str">
        <f t="shared" si="9"/>
        <v>8D</v>
      </c>
      <c r="AF22" s="58"/>
      <c r="AG22" s="58" t="s">
        <v>56</v>
      </c>
      <c r="AH22" s="58" t="str">
        <f t="shared" si="10"/>
        <v>72</v>
      </c>
      <c r="AI22" s="13"/>
      <c r="AJ22" s="58"/>
      <c r="AK22" s="58"/>
      <c r="AL22" s="59" t="s">
        <v>47</v>
      </c>
      <c r="AN22" s="39" t="str">
        <f>AD15</f>
        <v>EXITTMNL</v>
      </c>
      <c r="AO22" s="40" t="str">
        <f>AE15</f>
        <v>86</v>
      </c>
      <c r="AP22" s="41" t="str">
        <f t="shared" si="7"/>
        <v>Exit Timonel (Jump To App)</v>
      </c>
      <c r="AQ22" s="42" t="str">
        <f t="shared" ref="AQ22" si="16">CONCATENATE(IF(VLOOKUP(AN22,$AD$6:$AL$135,9,FALSE)="NO", "// ", ""),"#define ",AN22, " 0x",AO22, " /* Command ", AP22, " */")</f>
        <v>#define EXITTMNL 0x86 /* Command Exit Timonel (Jump To App) */</v>
      </c>
    </row>
    <row r="23" spans="2:43" x14ac:dyDescent="0.25">
      <c r="B23" s="50" t="s">
        <v>17</v>
      </c>
      <c r="C23" s="51"/>
      <c r="D23" s="52">
        <v>1</v>
      </c>
      <c r="E23" s="53">
        <v>0</v>
      </c>
      <c r="F23" s="53">
        <v>0</v>
      </c>
      <c r="G23" s="53">
        <v>0</v>
      </c>
      <c r="H23" s="54">
        <v>1</v>
      </c>
      <c r="I23" s="54">
        <v>1</v>
      </c>
      <c r="J23" s="54">
        <v>1</v>
      </c>
      <c r="K23" s="54">
        <v>0</v>
      </c>
      <c r="L23" s="54"/>
      <c r="M23" s="55">
        <f t="shared" si="5"/>
        <v>0</v>
      </c>
      <c r="N23" s="56">
        <f t="shared" si="0"/>
        <v>1</v>
      </c>
      <c r="O23" s="56">
        <f t="shared" si="0"/>
        <v>1</v>
      </c>
      <c r="P23" s="56">
        <f t="shared" si="0"/>
        <v>1</v>
      </c>
      <c r="Q23" s="56">
        <f t="shared" si="0"/>
        <v>0</v>
      </c>
      <c r="R23" s="56">
        <f t="shared" si="0"/>
        <v>0</v>
      </c>
      <c r="S23" s="56">
        <f t="shared" si="0"/>
        <v>0</v>
      </c>
      <c r="T23" s="56">
        <f t="shared" si="0"/>
        <v>1</v>
      </c>
      <c r="U23" s="13"/>
      <c r="V23" s="54">
        <f t="shared" si="1"/>
        <v>142</v>
      </c>
      <c r="W23" s="56">
        <f t="shared" si="2"/>
        <v>113</v>
      </c>
      <c r="X23" s="54"/>
      <c r="Y23" s="54" t="str">
        <f t="shared" si="3"/>
        <v>8E</v>
      </c>
      <c r="Z23" s="56" t="str">
        <f t="shared" si="4"/>
        <v>71</v>
      </c>
      <c r="AA23" s="54"/>
      <c r="AB23" s="57" t="s">
        <v>57</v>
      </c>
      <c r="AC23" s="13"/>
      <c r="AD23" s="58" t="s">
        <v>58</v>
      </c>
      <c r="AE23" s="58" t="str">
        <f t="shared" si="9"/>
        <v>8E</v>
      </c>
      <c r="AF23" s="58"/>
      <c r="AG23" s="58" t="s">
        <v>59</v>
      </c>
      <c r="AH23" s="58" t="str">
        <f t="shared" si="10"/>
        <v>71</v>
      </c>
      <c r="AI23" s="13"/>
      <c r="AJ23" s="58"/>
      <c r="AK23" s="58"/>
      <c r="AL23" s="59" t="s">
        <v>47</v>
      </c>
      <c r="AN23" s="39" t="str">
        <f>VLOOKUP(AN22,$AD$7:$AH$135,4,FALSE)</f>
        <v>ACKEXITT</v>
      </c>
      <c r="AO23" s="40" t="str">
        <f>VLOOKUP(AN22,$AD$7:$AH$135,5,FALSE)</f>
        <v>79</v>
      </c>
      <c r="AP23" s="41" t="str">
        <f>AP22</f>
        <v>Exit Timonel (Jump To App)</v>
      </c>
      <c r="AQ23" s="42" t="str">
        <f>CONCATENATE(IF(VLOOKUP(AN22,$AD$6:$AL$135,9,FALSE)="NO", "// ", ""),"#define ",AN23, " 0x",AO23, " /* Acknowledge ", AP22, " command */")</f>
        <v>#define ACKEXITT 0x79 /* Acknowledge Exit Timonel (Jump To App) command */</v>
      </c>
    </row>
    <row r="24" spans="2:43" x14ac:dyDescent="0.25">
      <c r="B24" s="60" t="s">
        <v>17</v>
      </c>
      <c r="C24" s="61"/>
      <c r="D24" s="62">
        <v>1</v>
      </c>
      <c r="E24" s="63">
        <v>0</v>
      </c>
      <c r="F24" s="63">
        <v>0</v>
      </c>
      <c r="G24" s="63">
        <v>0</v>
      </c>
      <c r="H24" s="64">
        <v>1</v>
      </c>
      <c r="I24" s="64">
        <v>1</v>
      </c>
      <c r="J24" s="64">
        <v>1</v>
      </c>
      <c r="K24" s="64">
        <v>1</v>
      </c>
      <c r="L24" s="64"/>
      <c r="M24" s="65">
        <f t="shared" si="5"/>
        <v>0</v>
      </c>
      <c r="N24" s="66">
        <f t="shared" si="5"/>
        <v>1</v>
      </c>
      <c r="O24" s="66">
        <f t="shared" si="5"/>
        <v>1</v>
      </c>
      <c r="P24" s="66">
        <f t="shared" si="5"/>
        <v>1</v>
      </c>
      <c r="Q24" s="66">
        <f t="shared" si="5"/>
        <v>0</v>
      </c>
      <c r="R24" s="66">
        <f t="shared" si="5"/>
        <v>0</v>
      </c>
      <c r="S24" s="66">
        <f t="shared" si="5"/>
        <v>0</v>
      </c>
      <c r="T24" s="66">
        <f t="shared" si="5"/>
        <v>0</v>
      </c>
      <c r="U24" s="67"/>
      <c r="V24" s="64">
        <f t="shared" si="1"/>
        <v>143</v>
      </c>
      <c r="W24" s="66">
        <f t="shared" si="2"/>
        <v>112</v>
      </c>
      <c r="X24" s="64"/>
      <c r="Y24" s="64" t="str">
        <f t="shared" si="3"/>
        <v>8F</v>
      </c>
      <c r="Z24" s="66" t="str">
        <f t="shared" si="4"/>
        <v>70</v>
      </c>
      <c r="AA24" s="64"/>
      <c r="AB24" s="57" t="s">
        <v>60</v>
      </c>
      <c r="AC24" s="13"/>
      <c r="AD24" s="58" t="s">
        <v>61</v>
      </c>
      <c r="AE24" s="68" t="str">
        <f t="shared" si="9"/>
        <v>8F</v>
      </c>
      <c r="AF24" s="68"/>
      <c r="AG24" s="68" t="s">
        <v>62</v>
      </c>
      <c r="AH24" s="68" t="str">
        <f t="shared" si="10"/>
        <v>70</v>
      </c>
      <c r="AI24" s="67"/>
      <c r="AJ24" s="68"/>
      <c r="AK24" s="68"/>
      <c r="AL24" s="59" t="s">
        <v>47</v>
      </c>
      <c r="AN24" s="39" t="str">
        <f>AD16</f>
        <v>READFLSH</v>
      </c>
      <c r="AO24" s="40" t="str">
        <f>AE16</f>
        <v>87</v>
      </c>
      <c r="AP24" s="41" t="str">
        <f t="shared" si="7"/>
        <v>Read Data From Flash Memory</v>
      </c>
      <c r="AQ24" s="42" t="str">
        <f t="shared" ref="AQ24" si="17">CONCATENATE(IF(VLOOKUP(AN24,$AD$6:$AL$135,9,FALSE)="NO", "// ", ""),"#define ",AN24, " 0x",AO24, " /* Command ", AP24, " */")</f>
        <v>#define READFLSH 0x87 /* Command Read Data From Flash Memory */</v>
      </c>
    </row>
    <row r="25" spans="2:43" x14ac:dyDescent="0.25">
      <c r="B25" s="69" t="s">
        <v>63</v>
      </c>
      <c r="C25" s="70"/>
      <c r="D25" s="55">
        <v>1</v>
      </c>
      <c r="E25" s="71">
        <v>0</v>
      </c>
      <c r="F25" s="71">
        <v>0</v>
      </c>
      <c r="G25" s="71">
        <v>1</v>
      </c>
      <c r="H25" s="9">
        <v>0</v>
      </c>
      <c r="I25" s="9">
        <v>0</v>
      </c>
      <c r="J25" s="9">
        <v>0</v>
      </c>
      <c r="K25" s="9">
        <v>0</v>
      </c>
      <c r="L25" s="54"/>
      <c r="M25" s="55">
        <f t="shared" ref="M25:T56" si="18">IF(NOT(ISBLANK(D25)), IF(D25=0,1,0),"")</f>
        <v>0</v>
      </c>
      <c r="N25" s="56">
        <f t="shared" si="18"/>
        <v>1</v>
      </c>
      <c r="O25" s="56">
        <f t="shared" si="18"/>
        <v>1</v>
      </c>
      <c r="P25" s="56">
        <f t="shared" si="18"/>
        <v>0</v>
      </c>
      <c r="Q25" s="56">
        <f t="shared" si="18"/>
        <v>1</v>
      </c>
      <c r="R25" s="56">
        <f t="shared" si="18"/>
        <v>1</v>
      </c>
      <c r="S25" s="56">
        <f t="shared" si="18"/>
        <v>1</v>
      </c>
      <c r="T25" s="56">
        <f t="shared" si="18"/>
        <v>1</v>
      </c>
      <c r="U25" s="13"/>
      <c r="V25" s="54">
        <f t="shared" si="1"/>
        <v>144</v>
      </c>
      <c r="W25" s="56">
        <f>(M25*2^M$7)+(N25*2^N$7)+(O25*2^O$7)+(P25*2^P$7)+(Q25*2^Q$7)+(R25*2^R$7)+(S25*2^S$7)+(T25*2^T$7)</f>
        <v>111</v>
      </c>
      <c r="X25" s="54"/>
      <c r="Y25" s="54" t="str">
        <f>DEC2HEX((D25*2^D$7)+(E25*2^E$7)+(F25*2^F$7)+(G25*2^G$7)+(H25*2^H$7)+(I25*2^I$7)+(J25*2^J$7)+(K25*2^K$7), 2)</f>
        <v>90</v>
      </c>
      <c r="Z25" s="56" t="str">
        <f>DEC2HEX((M25*2^M$7)+(N25*2^N$7)+(O25*2^O$7)+(P25*2^P$7)+(Q25*2^Q$7)+(R25*2^R$7)+(S25*2^S$7)+(T25*2^T$7), 2)</f>
        <v>6F</v>
      </c>
      <c r="AA25" s="54"/>
      <c r="AB25" s="72" t="s">
        <v>64</v>
      </c>
      <c r="AC25" s="15"/>
      <c r="AD25" s="73" t="s">
        <v>65</v>
      </c>
      <c r="AE25" s="58" t="str">
        <f>Y25</f>
        <v>90</v>
      </c>
      <c r="AF25" s="13"/>
      <c r="AG25" s="58" t="s">
        <v>66</v>
      </c>
      <c r="AH25" s="58" t="str">
        <f t="shared" si="10"/>
        <v>6F</v>
      </c>
      <c r="AI25" s="13"/>
      <c r="AJ25" s="58">
        <v>1</v>
      </c>
      <c r="AK25" s="58">
        <v>1</v>
      </c>
      <c r="AL25" s="74" t="s">
        <v>47</v>
      </c>
      <c r="AN25" s="39" t="str">
        <f>VLOOKUP(AN24,$AD$7:$AH$135,4,FALSE)</f>
        <v>ACKRDFSH</v>
      </c>
      <c r="AO25" s="40" t="str">
        <f>VLOOKUP(AN24,$AD$7:$AH$135,5,FALSE)</f>
        <v>78</v>
      </c>
      <c r="AP25" s="41" t="str">
        <f>AP24</f>
        <v>Read Data From Flash Memory</v>
      </c>
      <c r="AQ25" s="42" t="str">
        <f>CONCATENATE(IF(VLOOKUP(AN24,$AD$6:$AL$135,9,FALSE)="NO", "// ", ""),"#define ",AN25, " 0x",AO25, " /* Acknowledge ", AP24, " command */")</f>
        <v>#define ACKRDFSH 0x78 /* Acknowledge Read Data From Flash Memory command */</v>
      </c>
    </row>
    <row r="26" spans="2:43" x14ac:dyDescent="0.25">
      <c r="B26" s="69" t="s">
        <v>63</v>
      </c>
      <c r="C26" s="70"/>
      <c r="D26" s="55">
        <v>1</v>
      </c>
      <c r="E26" s="71">
        <v>0</v>
      </c>
      <c r="F26" s="71">
        <v>0</v>
      </c>
      <c r="G26" s="71">
        <v>1</v>
      </c>
      <c r="H26" s="9">
        <v>0</v>
      </c>
      <c r="I26" s="9">
        <v>0</v>
      </c>
      <c r="J26" s="9">
        <v>0</v>
      </c>
      <c r="K26" s="9">
        <v>1</v>
      </c>
      <c r="L26" s="54"/>
      <c r="M26" s="55">
        <f t="shared" si="18"/>
        <v>0</v>
      </c>
      <c r="N26" s="56">
        <f t="shared" si="18"/>
        <v>1</v>
      </c>
      <c r="O26" s="56">
        <f t="shared" si="18"/>
        <v>1</v>
      </c>
      <c r="P26" s="56">
        <f t="shared" si="18"/>
        <v>0</v>
      </c>
      <c r="Q26" s="56">
        <f t="shared" si="18"/>
        <v>1</v>
      </c>
      <c r="R26" s="56">
        <f t="shared" si="18"/>
        <v>1</v>
      </c>
      <c r="S26" s="56">
        <f t="shared" si="18"/>
        <v>1</v>
      </c>
      <c r="T26" s="56">
        <f t="shared" si="18"/>
        <v>0</v>
      </c>
      <c r="U26" s="13"/>
      <c r="V26" s="54">
        <f t="shared" si="1"/>
        <v>145</v>
      </c>
      <c r="W26" s="56">
        <f>(M26*2^M$7)+(N26*2^N$7)+(O26*2^O$7)+(P26*2^P$7)+(Q26*2^Q$7)+(R26*2^R$7)+(S26*2^S$7)+(T26*2^T$7)</f>
        <v>110</v>
      </c>
      <c r="X26" s="54"/>
      <c r="Y26" s="54" t="str">
        <f>DEC2HEX((D26*2^D$7)+(E26*2^E$7)+(F26*2^F$7)+(G26*2^G$7)+(H26*2^H$7)+(I26*2^I$7)+(J26*2^J$7)+(K26*2^K$7), 2)</f>
        <v>91</v>
      </c>
      <c r="Z26" s="56" t="str">
        <f>DEC2HEX((M26*2^M$7)+(N26*2^N$7)+(O26*2^O$7)+(P26*2^P$7)+(Q26*2^Q$7)+(R26*2^R$7)+(S26*2^S$7)+(T26*2^T$7), 2)</f>
        <v>6E</v>
      </c>
      <c r="AA26" s="54"/>
      <c r="AB26" s="57" t="s">
        <v>67</v>
      </c>
      <c r="AC26" s="13"/>
      <c r="AD26" s="58" t="s">
        <v>68</v>
      </c>
      <c r="AE26" s="58" t="str">
        <f>Y26</f>
        <v>91</v>
      </c>
      <c r="AF26" s="13"/>
      <c r="AG26" s="58" t="s">
        <v>69</v>
      </c>
      <c r="AH26" s="58" t="str">
        <f t="shared" si="10"/>
        <v>6E</v>
      </c>
      <c r="AI26" s="13"/>
      <c r="AJ26" s="58">
        <v>1</v>
      </c>
      <c r="AK26" s="58">
        <v>1</v>
      </c>
      <c r="AL26" s="59" t="s">
        <v>47</v>
      </c>
      <c r="AN26" s="39" t="str">
        <f>AD17</f>
        <v>READDEVS</v>
      </c>
      <c r="AO26" s="40" t="str">
        <f>AE17</f>
        <v>88</v>
      </c>
      <c r="AP26" s="41" t="str">
        <f t="shared" si="7"/>
        <v>Read Device Signature And Fuses</v>
      </c>
      <c r="AQ26" s="42" t="str">
        <f t="shared" ref="AQ26" si="19">CONCATENATE(IF(VLOOKUP(AN26,$AD$6:$AL$135,9,FALSE)="NO", "// ", ""),"#define ",AN26, " 0x",AO26, " /* Command ", AP26, " */")</f>
        <v>#define READDEVS 0x88 /* Command Read Device Signature And Fuses */</v>
      </c>
    </row>
    <row r="27" spans="2:43" x14ac:dyDescent="0.25">
      <c r="B27" s="75" t="s">
        <v>63</v>
      </c>
      <c r="C27" s="76"/>
      <c r="D27" s="45">
        <v>1</v>
      </c>
      <c r="E27" s="77">
        <v>0</v>
      </c>
      <c r="F27" s="77">
        <v>0</v>
      </c>
      <c r="G27" s="77">
        <v>1</v>
      </c>
      <c r="H27" s="78">
        <v>0</v>
      </c>
      <c r="I27" s="78">
        <v>0</v>
      </c>
      <c r="J27" s="78">
        <v>1</v>
      </c>
      <c r="K27" s="78">
        <v>0</v>
      </c>
      <c r="L27" s="37"/>
      <c r="M27" s="45">
        <f t="shared" si="18"/>
        <v>0</v>
      </c>
      <c r="N27" s="46">
        <f t="shared" si="18"/>
        <v>1</v>
      </c>
      <c r="O27" s="46">
        <f t="shared" si="18"/>
        <v>1</v>
      </c>
      <c r="P27" s="46">
        <f t="shared" si="18"/>
        <v>0</v>
      </c>
      <c r="Q27" s="46">
        <f t="shared" si="18"/>
        <v>1</v>
      </c>
      <c r="R27" s="46">
        <f t="shared" si="18"/>
        <v>1</v>
      </c>
      <c r="S27" s="46">
        <f t="shared" si="18"/>
        <v>0</v>
      </c>
      <c r="T27" s="46">
        <f t="shared" si="18"/>
        <v>1</v>
      </c>
      <c r="U27" s="36"/>
      <c r="V27" s="47">
        <f t="shared" si="1"/>
        <v>146</v>
      </c>
      <c r="W27" s="48">
        <f>(M27*2^M$7)+(N27*2^N$7)+(O27*2^O$7)+(P27*2^P$7)+(Q27*2^Q$7)+(R27*2^R$7)+(S27*2^S$7)+(T27*2^T$7)</f>
        <v>109</v>
      </c>
      <c r="X27" s="37"/>
      <c r="Y27" s="47" t="str">
        <f>DEC2HEX((D27*2^D$7)+(E27*2^E$7)+(F27*2^F$7)+(G27*2^G$7)+(H27*2^H$7)+(I27*2^I$7)+(J27*2^J$7)+(K27*2^K$7), 2)</f>
        <v>92</v>
      </c>
      <c r="Z27" s="48" t="str">
        <f>DEC2HEX((M27*2^M$7)+(N27*2^N$7)+(O27*2^O$7)+(P27*2^P$7)+(Q27*2^Q$7)+(R27*2^R$7)+(S27*2^S$7)+(T27*2^T$7), 2)</f>
        <v>6D</v>
      </c>
      <c r="AA27" s="37"/>
      <c r="AB27" s="49" t="s">
        <v>70</v>
      </c>
      <c r="AC27" s="36"/>
      <c r="AD27" s="47" t="s">
        <v>71</v>
      </c>
      <c r="AE27" s="47" t="str">
        <f>Y27</f>
        <v>92</v>
      </c>
      <c r="AF27" s="47"/>
      <c r="AG27" s="47" t="s">
        <v>72</v>
      </c>
      <c r="AH27" s="47" t="str">
        <f>Z27</f>
        <v>6D</v>
      </c>
      <c r="AI27" s="36"/>
      <c r="AJ27" s="37">
        <v>1</v>
      </c>
      <c r="AK27" s="37">
        <v>1</v>
      </c>
      <c r="AL27" s="38" t="s">
        <v>19</v>
      </c>
      <c r="AN27" s="39" t="str">
        <f>VLOOKUP(AN26,$AD$7:$AH$135,4,FALSE)</f>
        <v>ACKRDEVS</v>
      </c>
      <c r="AO27" s="40" t="str">
        <f>VLOOKUP(AN26,$AD$7:$AH$135,5,FALSE)</f>
        <v>77</v>
      </c>
      <c r="AP27" s="41" t="str">
        <f>AP26</f>
        <v>Read Device Signature And Fuses</v>
      </c>
      <c r="AQ27" s="42" t="str">
        <f>CONCATENATE(IF(VLOOKUP(AN26,$AD$6:$AL$135,9,FALSE)="NO", "// ", ""),"#define ",AN27, " 0x",AO27, " /* Acknowledge ", AP26, " command */")</f>
        <v>#define ACKRDEVS 0x77 /* Acknowledge Read Device Signature And Fuses command */</v>
      </c>
    </row>
    <row r="28" spans="2:43" x14ac:dyDescent="0.25">
      <c r="B28" s="75" t="s">
        <v>63</v>
      </c>
      <c r="C28" s="76"/>
      <c r="D28" s="45">
        <v>1</v>
      </c>
      <c r="E28" s="77">
        <v>0</v>
      </c>
      <c r="F28" s="77">
        <v>0</v>
      </c>
      <c r="G28" s="77">
        <v>1</v>
      </c>
      <c r="H28" s="78">
        <v>0</v>
      </c>
      <c r="I28" s="78">
        <v>0</v>
      </c>
      <c r="J28" s="78">
        <v>1</v>
      </c>
      <c r="K28" s="78">
        <v>1</v>
      </c>
      <c r="L28" s="37"/>
      <c r="M28" s="45">
        <f t="shared" si="18"/>
        <v>0</v>
      </c>
      <c r="N28" s="46">
        <f t="shared" si="18"/>
        <v>1</v>
      </c>
      <c r="O28" s="46">
        <f t="shared" si="18"/>
        <v>1</v>
      </c>
      <c r="P28" s="46">
        <f t="shared" si="18"/>
        <v>0</v>
      </c>
      <c r="Q28" s="46">
        <f t="shared" si="18"/>
        <v>1</v>
      </c>
      <c r="R28" s="46">
        <f t="shared" si="18"/>
        <v>1</v>
      </c>
      <c r="S28" s="46">
        <f t="shared" si="18"/>
        <v>0</v>
      </c>
      <c r="T28" s="46">
        <f t="shared" si="18"/>
        <v>0</v>
      </c>
      <c r="U28" s="36"/>
      <c r="V28" s="47">
        <f t="shared" si="1"/>
        <v>147</v>
      </c>
      <c r="W28" s="48">
        <f t="shared" ref="W28:W91" si="20">(M28*2^M$7)+(N28*2^N$7)+(O28*2^O$7)+(P28*2^P$7)+(Q28*2^Q$7)+(R28*2^R$7)+(S28*2^S$7)+(T28*2^T$7)</f>
        <v>108</v>
      </c>
      <c r="X28" s="37"/>
      <c r="Y28" s="47" t="str">
        <f>DEC2HEX((D28*2^D$7)+(E28*2^E$7)+(F28*2^F$7)+(G28*2^G$7)+(H28*2^H$7)+(I28*2^I$7)+(J28*2^J$7)+(K28*2^K$7), 2)</f>
        <v>93</v>
      </c>
      <c r="Z28" s="48" t="str">
        <f>DEC2HEX((M28*2^M$7)+(N28*2^N$7)+(O28*2^O$7)+(P28*2^P$7)+(Q28*2^Q$7)+(R28*2^R$7)+(S28*2^S$7)+(T28*2^T$7), 2)</f>
        <v>6C</v>
      </c>
      <c r="AA28" s="37"/>
      <c r="AB28" s="49" t="s">
        <v>73</v>
      </c>
      <c r="AC28" s="36"/>
      <c r="AD28" s="47" t="s">
        <v>74</v>
      </c>
      <c r="AE28" s="47" t="str">
        <f>Y28</f>
        <v>93</v>
      </c>
      <c r="AF28" s="47"/>
      <c r="AG28" s="47" t="s">
        <v>75</v>
      </c>
      <c r="AH28" s="47" t="str">
        <f>Z28</f>
        <v>6C</v>
      </c>
      <c r="AI28" s="36"/>
      <c r="AJ28" s="37">
        <v>1</v>
      </c>
      <c r="AK28" s="37">
        <v>1</v>
      </c>
      <c r="AL28" s="38" t="s">
        <v>19</v>
      </c>
      <c r="AN28" s="39" t="str">
        <f>AD18</f>
        <v>WRITEEPR</v>
      </c>
      <c r="AO28" s="40" t="str">
        <f>AE18</f>
        <v>89</v>
      </c>
      <c r="AP28" s="41" t="str">
        <f t="shared" si="7"/>
        <v>Write Byte To Eeprom</v>
      </c>
      <c r="AQ28" s="42" t="str">
        <f t="shared" ref="AQ28" si="21">CONCATENATE(IF(VLOOKUP(AN28,$AD$6:$AL$135,9,FALSE)="NO", "// ", ""),"#define ",AN28, " 0x",AO28, " /* Command ", AP28, " */")</f>
        <v>#define WRITEEPR 0x89 /* Command Write Byte To Eeprom */</v>
      </c>
    </row>
    <row r="29" spans="2:43" x14ac:dyDescent="0.25">
      <c r="B29" s="69" t="s">
        <v>63</v>
      </c>
      <c r="C29" s="70"/>
      <c r="D29" s="55">
        <v>1</v>
      </c>
      <c r="E29" s="71">
        <v>0</v>
      </c>
      <c r="F29" s="71">
        <v>0</v>
      </c>
      <c r="G29" s="71">
        <v>1</v>
      </c>
      <c r="H29" s="9">
        <v>0</v>
      </c>
      <c r="I29" s="9">
        <v>1</v>
      </c>
      <c r="J29" s="9">
        <v>0</v>
      </c>
      <c r="K29" s="9">
        <v>0</v>
      </c>
      <c r="L29" s="54"/>
      <c r="M29" s="55">
        <f t="shared" si="18"/>
        <v>0</v>
      </c>
      <c r="N29" s="56">
        <f t="shared" si="18"/>
        <v>1</v>
      </c>
      <c r="O29" s="56">
        <f t="shared" si="18"/>
        <v>1</v>
      </c>
      <c r="P29" s="56">
        <f t="shared" si="18"/>
        <v>0</v>
      </c>
      <c r="Q29" s="56">
        <f t="shared" si="18"/>
        <v>1</v>
      </c>
      <c r="R29" s="56">
        <f t="shared" si="18"/>
        <v>0</v>
      </c>
      <c r="S29" s="56">
        <f t="shared" si="18"/>
        <v>1</v>
      </c>
      <c r="T29" s="56">
        <f t="shared" si="18"/>
        <v>1</v>
      </c>
      <c r="U29" s="13"/>
      <c r="V29" s="54">
        <f t="shared" si="1"/>
        <v>148</v>
      </c>
      <c r="W29" s="56">
        <f t="shared" si="20"/>
        <v>107</v>
      </c>
      <c r="X29" s="54"/>
      <c r="Y29" s="54" t="str">
        <f t="shared" ref="Y29:Y92" si="22">DEC2HEX((D29*2^D$7)+(E29*2^E$7)+(F29*2^F$7)+(G29*2^G$7)+(H29*2^H$7)+(I29*2^I$7)+(J29*2^J$7)+(K29*2^K$7), 2)</f>
        <v>94</v>
      </c>
      <c r="Z29" s="56" t="str">
        <f t="shared" ref="Z29:Z92" si="23">DEC2HEX((M29*2^M$7)+(N29*2^N$7)+(O29*2^O$7)+(P29*2^P$7)+(Q29*2^Q$7)+(R29*2^R$7)+(S29*2^S$7)+(T29*2^T$7), 2)</f>
        <v>6B</v>
      </c>
      <c r="AA29" s="54"/>
      <c r="AB29" s="57" t="s">
        <v>76</v>
      </c>
      <c r="AC29" s="13"/>
      <c r="AD29" s="58" t="s">
        <v>77</v>
      </c>
      <c r="AE29" s="58" t="str">
        <f t="shared" ref="AE29:AE64" si="24">Y29</f>
        <v>94</v>
      </c>
      <c r="AF29" s="13"/>
      <c r="AG29" s="58" t="s">
        <v>78</v>
      </c>
      <c r="AH29" s="58" t="str">
        <f t="shared" ref="AH29:AH67" si="25">Z29</f>
        <v>6B</v>
      </c>
      <c r="AI29" s="13"/>
      <c r="AJ29" s="58">
        <v>1</v>
      </c>
      <c r="AK29" s="58">
        <v>1</v>
      </c>
      <c r="AL29" s="59" t="s">
        <v>47</v>
      </c>
      <c r="AN29" s="39" t="str">
        <f>VLOOKUP(AN28,$AD$7:$AH$135,4,FALSE)</f>
        <v>ACKWTEEP</v>
      </c>
      <c r="AO29" s="40" t="str">
        <f>VLOOKUP(AN28,$AD$7:$AH$135,5,FALSE)</f>
        <v>76</v>
      </c>
      <c r="AP29" s="41" t="str">
        <f>AP28</f>
        <v>Write Byte To Eeprom</v>
      </c>
      <c r="AQ29" s="42" t="str">
        <f>CONCATENATE(IF(VLOOKUP(AN28,$AD$6:$AL$135,9,FALSE)="NO", "// ", ""),"#define ",AN29, " 0x",AO29, " /* Acknowledge ", AP28, " command */")</f>
        <v>#define ACKWTEEP 0x76 /* Acknowledge Write Byte To Eeprom command */</v>
      </c>
    </row>
    <row r="30" spans="2:43" x14ac:dyDescent="0.25">
      <c r="B30" s="69" t="s">
        <v>63</v>
      </c>
      <c r="C30" s="70"/>
      <c r="D30" s="55">
        <v>1</v>
      </c>
      <c r="E30" s="71">
        <v>0</v>
      </c>
      <c r="F30" s="71">
        <v>0</v>
      </c>
      <c r="G30" s="71">
        <v>1</v>
      </c>
      <c r="H30" s="9">
        <v>0</v>
      </c>
      <c r="I30" s="9">
        <v>1</v>
      </c>
      <c r="J30" s="9">
        <v>0</v>
      </c>
      <c r="K30" s="9">
        <v>1</v>
      </c>
      <c r="L30" s="54"/>
      <c r="M30" s="55">
        <f t="shared" si="18"/>
        <v>0</v>
      </c>
      <c r="N30" s="56">
        <f t="shared" si="18"/>
        <v>1</v>
      </c>
      <c r="O30" s="56">
        <f t="shared" si="18"/>
        <v>1</v>
      </c>
      <c r="P30" s="56">
        <f t="shared" si="18"/>
        <v>0</v>
      </c>
      <c r="Q30" s="56">
        <f t="shared" si="18"/>
        <v>1</v>
      </c>
      <c r="R30" s="56">
        <f t="shared" si="18"/>
        <v>0</v>
      </c>
      <c r="S30" s="56">
        <f t="shared" si="18"/>
        <v>1</v>
      </c>
      <c r="T30" s="56">
        <f t="shared" si="18"/>
        <v>0</v>
      </c>
      <c r="U30" s="13"/>
      <c r="V30" s="54">
        <f t="shared" si="1"/>
        <v>149</v>
      </c>
      <c r="W30" s="56">
        <f t="shared" si="20"/>
        <v>106</v>
      </c>
      <c r="X30" s="54"/>
      <c r="Y30" s="54" t="str">
        <f t="shared" si="22"/>
        <v>95</v>
      </c>
      <c r="Z30" s="56" t="str">
        <f t="shared" si="23"/>
        <v>6A</v>
      </c>
      <c r="AA30" s="54"/>
      <c r="AB30" s="57" t="s">
        <v>79</v>
      </c>
      <c r="AC30" s="13"/>
      <c r="AD30" s="58" t="s">
        <v>80</v>
      </c>
      <c r="AE30" s="58" t="str">
        <f t="shared" si="24"/>
        <v>95</v>
      </c>
      <c r="AF30" s="13"/>
      <c r="AG30" s="58" t="s">
        <v>81</v>
      </c>
      <c r="AH30" s="58" t="str">
        <f t="shared" si="25"/>
        <v>6A</v>
      </c>
      <c r="AI30" s="13"/>
      <c r="AJ30" s="58">
        <v>1</v>
      </c>
      <c r="AK30" s="58">
        <v>1</v>
      </c>
      <c r="AL30" s="59" t="s">
        <v>47</v>
      </c>
      <c r="AN30" s="39" t="str">
        <f>AD19</f>
        <v>READEEPR</v>
      </c>
      <c r="AO30" s="40" t="str">
        <f>AE19</f>
        <v>8A</v>
      </c>
      <c r="AP30" s="41" t="str">
        <f t="shared" si="7"/>
        <v>Read Byte From Eeprom</v>
      </c>
      <c r="AQ30" s="42" t="str">
        <f t="shared" ref="AQ30" si="26">CONCATENATE(IF(VLOOKUP(AN30,$AD$6:$AL$135,9,FALSE)="NO", "// ", ""),"#define ",AN30, " 0x",AO30, " /* Command ", AP30, " */")</f>
        <v>#define READEEPR 0x8A /* Command Read Byte From Eeprom */</v>
      </c>
    </row>
    <row r="31" spans="2:43" x14ac:dyDescent="0.25">
      <c r="B31" s="69" t="s">
        <v>63</v>
      </c>
      <c r="C31" s="70"/>
      <c r="D31" s="55">
        <v>1</v>
      </c>
      <c r="E31" s="71">
        <v>0</v>
      </c>
      <c r="F31" s="71">
        <v>0</v>
      </c>
      <c r="G31" s="71">
        <v>1</v>
      </c>
      <c r="H31" s="9">
        <v>0</v>
      </c>
      <c r="I31" s="9">
        <v>1</v>
      </c>
      <c r="J31" s="9">
        <v>1</v>
      </c>
      <c r="K31" s="9">
        <v>0</v>
      </c>
      <c r="L31" s="54"/>
      <c r="M31" s="55">
        <f t="shared" si="18"/>
        <v>0</v>
      </c>
      <c r="N31" s="56">
        <f t="shared" si="18"/>
        <v>1</v>
      </c>
      <c r="O31" s="56">
        <f t="shared" si="18"/>
        <v>1</v>
      </c>
      <c r="P31" s="56">
        <f t="shared" si="18"/>
        <v>0</v>
      </c>
      <c r="Q31" s="56">
        <f t="shared" si="18"/>
        <v>1</v>
      </c>
      <c r="R31" s="56">
        <f t="shared" si="18"/>
        <v>0</v>
      </c>
      <c r="S31" s="56">
        <f t="shared" si="18"/>
        <v>0</v>
      </c>
      <c r="T31" s="56">
        <f t="shared" si="18"/>
        <v>1</v>
      </c>
      <c r="U31" s="13"/>
      <c r="V31" s="54">
        <f t="shared" si="1"/>
        <v>150</v>
      </c>
      <c r="W31" s="56">
        <f t="shared" si="20"/>
        <v>105</v>
      </c>
      <c r="X31" s="54"/>
      <c r="Y31" s="54" t="str">
        <f t="shared" si="22"/>
        <v>96</v>
      </c>
      <c r="Z31" s="56" t="str">
        <f t="shared" si="23"/>
        <v>69</v>
      </c>
      <c r="AA31" s="54"/>
      <c r="AB31" s="57" t="s">
        <v>82</v>
      </c>
      <c r="AC31" s="13"/>
      <c r="AD31" s="58" t="s">
        <v>83</v>
      </c>
      <c r="AE31" s="58" t="str">
        <f t="shared" si="24"/>
        <v>96</v>
      </c>
      <c r="AF31" s="13"/>
      <c r="AG31" s="58" t="s">
        <v>84</v>
      </c>
      <c r="AH31" s="58" t="str">
        <f t="shared" si="25"/>
        <v>69</v>
      </c>
      <c r="AI31" s="13"/>
      <c r="AJ31" s="58">
        <v>1</v>
      </c>
      <c r="AK31" s="58">
        <v>1</v>
      </c>
      <c r="AL31" s="59" t="s">
        <v>47</v>
      </c>
      <c r="AN31" s="39" t="str">
        <f>VLOOKUP(AN30,$AD$7:$AH$135,4,FALSE)</f>
        <v>ACKRDEEP</v>
      </c>
      <c r="AO31" s="40" t="str">
        <f>VLOOKUP(AN30,$AD$7:$AH$135,5,FALSE)</f>
        <v>75</v>
      </c>
      <c r="AP31" s="41" t="str">
        <f>AP30</f>
        <v>Read Byte From Eeprom</v>
      </c>
      <c r="AQ31" s="42" t="str">
        <f>CONCATENATE(IF(VLOOKUP(AN30,$AD$6:$AL$135,9,FALSE)="NO", "// ", ""),"#define ",AN31, " 0x",AO31, " /* Acknowledge ", AP30, " command */")</f>
        <v>#define ACKRDEEP 0x75 /* Acknowledge Read Byte From Eeprom command */</v>
      </c>
    </row>
    <row r="32" spans="2:43" x14ac:dyDescent="0.25">
      <c r="B32" s="69" t="s">
        <v>63</v>
      </c>
      <c r="C32" s="70"/>
      <c r="D32" s="55">
        <v>1</v>
      </c>
      <c r="E32" s="71">
        <v>0</v>
      </c>
      <c r="F32" s="71">
        <v>0</v>
      </c>
      <c r="G32" s="71">
        <v>1</v>
      </c>
      <c r="H32" s="9">
        <v>0</v>
      </c>
      <c r="I32" s="9">
        <v>1</v>
      </c>
      <c r="J32" s="9">
        <v>1</v>
      </c>
      <c r="K32" s="9">
        <v>1</v>
      </c>
      <c r="L32" s="54"/>
      <c r="M32" s="55">
        <f t="shared" si="18"/>
        <v>0</v>
      </c>
      <c r="N32" s="56">
        <f t="shared" si="18"/>
        <v>1</v>
      </c>
      <c r="O32" s="56">
        <f t="shared" si="18"/>
        <v>1</v>
      </c>
      <c r="P32" s="56">
        <f t="shared" si="18"/>
        <v>0</v>
      </c>
      <c r="Q32" s="56">
        <f t="shared" si="18"/>
        <v>1</v>
      </c>
      <c r="R32" s="56">
        <f t="shared" si="18"/>
        <v>0</v>
      </c>
      <c r="S32" s="56">
        <f t="shared" si="18"/>
        <v>0</v>
      </c>
      <c r="T32" s="56">
        <f t="shared" si="18"/>
        <v>0</v>
      </c>
      <c r="U32" s="13"/>
      <c r="V32" s="54">
        <f t="shared" si="1"/>
        <v>151</v>
      </c>
      <c r="W32" s="56">
        <f t="shared" si="20"/>
        <v>104</v>
      </c>
      <c r="X32" s="54"/>
      <c r="Y32" s="54" t="str">
        <f t="shared" si="22"/>
        <v>97</v>
      </c>
      <c r="Z32" s="56" t="str">
        <f t="shared" si="23"/>
        <v>68</v>
      </c>
      <c r="AA32" s="54"/>
      <c r="AB32" s="57" t="s">
        <v>85</v>
      </c>
      <c r="AC32" s="13"/>
      <c r="AD32" s="58" t="s">
        <v>86</v>
      </c>
      <c r="AE32" s="58" t="str">
        <f t="shared" si="24"/>
        <v>97</v>
      </c>
      <c r="AF32" s="13"/>
      <c r="AG32" s="58" t="s">
        <v>87</v>
      </c>
      <c r="AH32" s="58" t="str">
        <f t="shared" si="25"/>
        <v>68</v>
      </c>
      <c r="AI32" s="13"/>
      <c r="AJ32" s="58">
        <v>1</v>
      </c>
      <c r="AK32" s="58">
        <v>1</v>
      </c>
      <c r="AL32" s="59" t="s">
        <v>47</v>
      </c>
      <c r="AN32" s="39" t="str">
        <f>AD20</f>
        <v>BLRCMD04</v>
      </c>
      <c r="AO32" s="40" t="str">
        <f>AE20</f>
        <v>8B</v>
      </c>
      <c r="AP32" s="41" t="str">
        <f t="shared" si="7"/>
        <v>Unassigned Bootloader Cmd 13</v>
      </c>
      <c r="AQ32" s="42" t="str">
        <f t="shared" ref="AQ32" si="27">CONCATENATE(IF(VLOOKUP(AN32,$AD$6:$AL$135,9,FALSE)="NO", "// ", ""),"#define ",AN32, " 0x",AO32, " /* Command ", AP32, " */")</f>
        <v>// #define BLRCMD04 0x8B /* Command Unassigned Bootloader Cmd 13 */</v>
      </c>
    </row>
    <row r="33" spans="2:43" x14ac:dyDescent="0.25">
      <c r="B33" s="69" t="s">
        <v>63</v>
      </c>
      <c r="C33" s="70"/>
      <c r="D33" s="55">
        <v>1</v>
      </c>
      <c r="E33" s="71">
        <v>0</v>
      </c>
      <c r="F33" s="71">
        <v>0</v>
      </c>
      <c r="G33" s="71">
        <v>1</v>
      </c>
      <c r="H33" s="9">
        <v>1</v>
      </c>
      <c r="I33" s="9">
        <v>0</v>
      </c>
      <c r="J33" s="9">
        <v>0</v>
      </c>
      <c r="K33" s="9">
        <v>0</v>
      </c>
      <c r="L33" s="54"/>
      <c r="M33" s="55">
        <f t="shared" si="18"/>
        <v>0</v>
      </c>
      <c r="N33" s="56">
        <f t="shared" si="18"/>
        <v>1</v>
      </c>
      <c r="O33" s="56">
        <f t="shared" si="18"/>
        <v>1</v>
      </c>
      <c r="P33" s="56">
        <f t="shared" si="18"/>
        <v>0</v>
      </c>
      <c r="Q33" s="56">
        <f t="shared" si="18"/>
        <v>0</v>
      </c>
      <c r="R33" s="56">
        <f t="shared" si="18"/>
        <v>1</v>
      </c>
      <c r="S33" s="56">
        <f t="shared" si="18"/>
        <v>1</v>
      </c>
      <c r="T33" s="56">
        <f t="shared" si="18"/>
        <v>1</v>
      </c>
      <c r="U33" s="13"/>
      <c r="V33" s="54">
        <f t="shared" si="1"/>
        <v>152</v>
      </c>
      <c r="W33" s="56">
        <f t="shared" si="20"/>
        <v>103</v>
      </c>
      <c r="X33" s="54"/>
      <c r="Y33" s="54" t="str">
        <f t="shared" si="22"/>
        <v>98</v>
      </c>
      <c r="Z33" s="56" t="str">
        <f t="shared" si="23"/>
        <v>67</v>
      </c>
      <c r="AA33" s="54"/>
      <c r="AB33" s="57" t="s">
        <v>88</v>
      </c>
      <c r="AC33" s="13"/>
      <c r="AD33" s="58" t="s">
        <v>89</v>
      </c>
      <c r="AE33" s="58" t="str">
        <f t="shared" si="24"/>
        <v>98</v>
      </c>
      <c r="AF33" s="13"/>
      <c r="AG33" s="58" t="s">
        <v>90</v>
      </c>
      <c r="AH33" s="58" t="str">
        <f t="shared" si="25"/>
        <v>67</v>
      </c>
      <c r="AI33" s="13"/>
      <c r="AJ33" s="58">
        <v>1</v>
      </c>
      <c r="AK33" s="58">
        <v>1</v>
      </c>
      <c r="AL33" s="59" t="s">
        <v>47</v>
      </c>
      <c r="AN33" s="39" t="str">
        <f>VLOOKUP(AN32,$AD$7:$AH$135,4,FALSE)</f>
        <v>ACKBLC04</v>
      </c>
      <c r="AO33" s="40" t="str">
        <f>VLOOKUP(AN32,$AD$7:$AH$135,5,FALSE)</f>
        <v>74</v>
      </c>
      <c r="AP33" s="41" t="str">
        <f>AP32</f>
        <v>Unassigned Bootloader Cmd 13</v>
      </c>
      <c r="AQ33" s="42" t="str">
        <f>CONCATENATE(IF(VLOOKUP(AN32,$AD$6:$AL$135,9,FALSE)="NO", "// ", ""),"#define ",AN33, " 0x",AO33, " /* Acknowledge ", AP32, " command */")</f>
        <v>// #define ACKBLC04 0x74 /* Acknowledge Unassigned Bootloader Cmd 13 command */</v>
      </c>
    </row>
    <row r="34" spans="2:43" x14ac:dyDescent="0.25">
      <c r="B34" s="69" t="s">
        <v>63</v>
      </c>
      <c r="C34" s="70"/>
      <c r="D34" s="55">
        <v>1</v>
      </c>
      <c r="E34" s="71">
        <v>0</v>
      </c>
      <c r="F34" s="71">
        <v>0</v>
      </c>
      <c r="G34" s="71">
        <v>1</v>
      </c>
      <c r="H34" s="9">
        <v>1</v>
      </c>
      <c r="I34" s="9">
        <v>0</v>
      </c>
      <c r="J34" s="9">
        <v>0</v>
      </c>
      <c r="K34" s="9">
        <v>1</v>
      </c>
      <c r="L34" s="54"/>
      <c r="M34" s="55">
        <f t="shared" si="18"/>
        <v>0</v>
      </c>
      <c r="N34" s="56">
        <f t="shared" si="18"/>
        <v>1</v>
      </c>
      <c r="O34" s="56">
        <f t="shared" si="18"/>
        <v>1</v>
      </c>
      <c r="P34" s="56">
        <f t="shared" si="18"/>
        <v>0</v>
      </c>
      <c r="Q34" s="56">
        <f t="shared" si="18"/>
        <v>0</v>
      </c>
      <c r="R34" s="56">
        <f t="shared" si="18"/>
        <v>1</v>
      </c>
      <c r="S34" s="56">
        <f t="shared" si="18"/>
        <v>1</v>
      </c>
      <c r="T34" s="56">
        <f t="shared" si="18"/>
        <v>0</v>
      </c>
      <c r="U34" s="13"/>
      <c r="V34" s="54">
        <f t="shared" si="1"/>
        <v>153</v>
      </c>
      <c r="W34" s="56">
        <f t="shared" si="20"/>
        <v>102</v>
      </c>
      <c r="X34" s="54"/>
      <c r="Y34" s="54" t="str">
        <f t="shared" si="22"/>
        <v>99</v>
      </c>
      <c r="Z34" s="56" t="str">
        <f t="shared" si="23"/>
        <v>66</v>
      </c>
      <c r="AA34" s="54"/>
      <c r="AB34" s="57" t="s">
        <v>91</v>
      </c>
      <c r="AC34" s="13"/>
      <c r="AD34" s="58" t="s">
        <v>92</v>
      </c>
      <c r="AE34" s="58" t="str">
        <f t="shared" si="24"/>
        <v>99</v>
      </c>
      <c r="AF34" s="13"/>
      <c r="AG34" s="58" t="s">
        <v>93</v>
      </c>
      <c r="AH34" s="58" t="str">
        <f t="shared" si="25"/>
        <v>66</v>
      </c>
      <c r="AI34" s="13"/>
      <c r="AJ34" s="58">
        <v>1</v>
      </c>
      <c r="AK34" s="58">
        <v>1</v>
      </c>
      <c r="AL34" s="59" t="s">
        <v>47</v>
      </c>
      <c r="AN34" s="39" t="str">
        <f>AD21</f>
        <v>BLRCMD05</v>
      </c>
      <c r="AO34" s="40" t="str">
        <f>AE21</f>
        <v>8C</v>
      </c>
      <c r="AP34" s="41" t="str">
        <f t="shared" si="7"/>
        <v>Unassigned Bootloader Cmd 14</v>
      </c>
      <c r="AQ34" s="42" t="str">
        <f t="shared" ref="AQ34" si="28">CONCATENATE(IF(VLOOKUP(AN34,$AD$6:$AL$135,9,FALSE)="NO", "// ", ""),"#define ",AN34, " 0x",AO34, " /* Command ", AP34, " */")</f>
        <v>// #define BLRCMD05 0x8C /* Command Unassigned Bootloader Cmd 14 */</v>
      </c>
    </row>
    <row r="35" spans="2:43" x14ac:dyDescent="0.25">
      <c r="B35" s="69" t="s">
        <v>63</v>
      </c>
      <c r="C35" s="70"/>
      <c r="D35" s="55">
        <v>1</v>
      </c>
      <c r="E35" s="71">
        <v>0</v>
      </c>
      <c r="F35" s="71">
        <v>0</v>
      </c>
      <c r="G35" s="71">
        <v>1</v>
      </c>
      <c r="H35" s="9">
        <v>1</v>
      </c>
      <c r="I35" s="9">
        <v>0</v>
      </c>
      <c r="J35" s="9">
        <v>1</v>
      </c>
      <c r="K35" s="9">
        <v>0</v>
      </c>
      <c r="L35" s="54"/>
      <c r="M35" s="55">
        <f t="shared" si="18"/>
        <v>0</v>
      </c>
      <c r="N35" s="56">
        <f t="shared" si="18"/>
        <v>1</v>
      </c>
      <c r="O35" s="56">
        <f t="shared" si="18"/>
        <v>1</v>
      </c>
      <c r="P35" s="56">
        <f t="shared" si="18"/>
        <v>0</v>
      </c>
      <c r="Q35" s="56">
        <f t="shared" si="18"/>
        <v>0</v>
      </c>
      <c r="R35" s="56">
        <f t="shared" si="18"/>
        <v>1</v>
      </c>
      <c r="S35" s="56">
        <f t="shared" si="18"/>
        <v>0</v>
      </c>
      <c r="T35" s="56">
        <f t="shared" si="18"/>
        <v>1</v>
      </c>
      <c r="U35" s="13"/>
      <c r="V35" s="54">
        <f t="shared" si="1"/>
        <v>154</v>
      </c>
      <c r="W35" s="56">
        <f t="shared" si="20"/>
        <v>101</v>
      </c>
      <c r="X35" s="54"/>
      <c r="Y35" s="54" t="str">
        <f t="shared" si="22"/>
        <v>9A</v>
      </c>
      <c r="Z35" s="56" t="str">
        <f t="shared" si="23"/>
        <v>65</v>
      </c>
      <c r="AA35" s="54"/>
      <c r="AB35" s="57" t="s">
        <v>94</v>
      </c>
      <c r="AC35" s="13"/>
      <c r="AD35" s="58" t="s">
        <v>95</v>
      </c>
      <c r="AE35" s="58" t="str">
        <f t="shared" si="24"/>
        <v>9A</v>
      </c>
      <c r="AF35" s="13"/>
      <c r="AG35" s="58" t="s">
        <v>96</v>
      </c>
      <c r="AH35" s="58" t="str">
        <f t="shared" si="25"/>
        <v>65</v>
      </c>
      <c r="AI35" s="13"/>
      <c r="AJ35" s="58">
        <v>1</v>
      </c>
      <c r="AK35" s="58">
        <v>1</v>
      </c>
      <c r="AL35" s="59" t="s">
        <v>47</v>
      </c>
      <c r="AN35" s="39" t="str">
        <f>VLOOKUP(AN34,$AD$7:$AH$135,4,FALSE)</f>
        <v>ACKBLC05</v>
      </c>
      <c r="AO35" s="40" t="str">
        <f>VLOOKUP(AN34,$AD$7:$AH$135,5,FALSE)</f>
        <v>73</v>
      </c>
      <c r="AP35" s="41" t="str">
        <f>AP34</f>
        <v>Unassigned Bootloader Cmd 14</v>
      </c>
      <c r="AQ35" s="42" t="str">
        <f>CONCATENATE(IF(VLOOKUP(AN34,$AD$6:$AL$135,9,FALSE)="NO", "// ", ""),"#define ",AN35, " 0x",AO35, " /* Acknowledge ", AP34, " command */")</f>
        <v>// #define ACKBLC05 0x73 /* Acknowledge Unassigned Bootloader Cmd 14 command */</v>
      </c>
    </row>
    <row r="36" spans="2:43" x14ac:dyDescent="0.25">
      <c r="B36" s="69" t="s">
        <v>63</v>
      </c>
      <c r="C36" s="70"/>
      <c r="D36" s="55">
        <v>1</v>
      </c>
      <c r="E36" s="71">
        <v>0</v>
      </c>
      <c r="F36" s="71">
        <v>0</v>
      </c>
      <c r="G36" s="71">
        <v>1</v>
      </c>
      <c r="H36" s="9">
        <v>1</v>
      </c>
      <c r="I36" s="9">
        <v>0</v>
      </c>
      <c r="J36" s="9">
        <v>1</v>
      </c>
      <c r="K36" s="9">
        <v>1</v>
      </c>
      <c r="L36" s="54"/>
      <c r="M36" s="55">
        <f t="shared" si="18"/>
        <v>0</v>
      </c>
      <c r="N36" s="56">
        <f t="shared" si="18"/>
        <v>1</v>
      </c>
      <c r="O36" s="56">
        <f t="shared" si="18"/>
        <v>1</v>
      </c>
      <c r="P36" s="56">
        <f t="shared" si="18"/>
        <v>0</v>
      </c>
      <c r="Q36" s="56">
        <f t="shared" si="18"/>
        <v>0</v>
      </c>
      <c r="R36" s="56">
        <f t="shared" si="18"/>
        <v>1</v>
      </c>
      <c r="S36" s="56">
        <f t="shared" si="18"/>
        <v>0</v>
      </c>
      <c r="T36" s="56">
        <f t="shared" si="18"/>
        <v>0</v>
      </c>
      <c r="U36" s="13"/>
      <c r="V36" s="54">
        <f t="shared" si="1"/>
        <v>155</v>
      </c>
      <c r="W36" s="56">
        <f t="shared" si="20"/>
        <v>100</v>
      </c>
      <c r="X36" s="54"/>
      <c r="Y36" s="54" t="str">
        <f t="shared" si="22"/>
        <v>9B</v>
      </c>
      <c r="Z36" s="56" t="str">
        <f t="shared" si="23"/>
        <v>64</v>
      </c>
      <c r="AA36" s="54"/>
      <c r="AB36" s="57" t="s">
        <v>97</v>
      </c>
      <c r="AC36" s="13"/>
      <c r="AD36" s="58" t="s">
        <v>98</v>
      </c>
      <c r="AE36" s="58" t="str">
        <f t="shared" si="24"/>
        <v>9B</v>
      </c>
      <c r="AF36" s="13"/>
      <c r="AG36" s="58" t="s">
        <v>99</v>
      </c>
      <c r="AH36" s="58" t="str">
        <f t="shared" si="25"/>
        <v>64</v>
      </c>
      <c r="AI36" s="13"/>
      <c r="AJ36" s="58">
        <v>1</v>
      </c>
      <c r="AK36" s="58">
        <v>1</v>
      </c>
      <c r="AL36" s="59" t="s">
        <v>47</v>
      </c>
      <c r="AN36" s="39" t="str">
        <f>AD22</f>
        <v>BLRCMD06</v>
      </c>
      <c r="AO36" s="40" t="str">
        <f>AE22</f>
        <v>8D</v>
      </c>
      <c r="AP36" s="41" t="str">
        <f t="shared" si="7"/>
        <v>Unassigned Bootloader Cmd 15</v>
      </c>
      <c r="AQ36" s="42" t="str">
        <f t="shared" ref="AQ36" si="29">CONCATENATE(IF(VLOOKUP(AN36,$AD$6:$AL$135,9,FALSE)="NO", "// ", ""),"#define ",AN36, " 0x",AO36, " /* Command ", AP36, " */")</f>
        <v>// #define BLRCMD06 0x8D /* Command Unassigned Bootloader Cmd 15 */</v>
      </c>
    </row>
    <row r="37" spans="2:43" x14ac:dyDescent="0.25">
      <c r="B37" s="69" t="s">
        <v>63</v>
      </c>
      <c r="C37" s="70"/>
      <c r="D37" s="55">
        <v>1</v>
      </c>
      <c r="E37" s="71">
        <v>0</v>
      </c>
      <c r="F37" s="71">
        <v>0</v>
      </c>
      <c r="G37" s="71">
        <v>1</v>
      </c>
      <c r="H37" s="9">
        <v>1</v>
      </c>
      <c r="I37" s="9">
        <v>1</v>
      </c>
      <c r="J37" s="9">
        <v>0</v>
      </c>
      <c r="K37" s="9">
        <v>0</v>
      </c>
      <c r="L37" s="54"/>
      <c r="M37" s="55">
        <f t="shared" si="18"/>
        <v>0</v>
      </c>
      <c r="N37" s="56">
        <f t="shared" si="18"/>
        <v>1</v>
      </c>
      <c r="O37" s="56">
        <f t="shared" si="18"/>
        <v>1</v>
      </c>
      <c r="P37" s="56">
        <f t="shared" si="18"/>
        <v>0</v>
      </c>
      <c r="Q37" s="56">
        <f t="shared" si="18"/>
        <v>0</v>
      </c>
      <c r="R37" s="56">
        <f t="shared" si="18"/>
        <v>0</v>
      </c>
      <c r="S37" s="56">
        <f t="shared" si="18"/>
        <v>1</v>
      </c>
      <c r="T37" s="56">
        <f t="shared" si="18"/>
        <v>1</v>
      </c>
      <c r="U37" s="13"/>
      <c r="V37" s="54">
        <f t="shared" si="1"/>
        <v>156</v>
      </c>
      <c r="W37" s="56">
        <f t="shared" si="20"/>
        <v>99</v>
      </c>
      <c r="X37" s="54"/>
      <c r="Y37" s="54" t="str">
        <f t="shared" si="22"/>
        <v>9C</v>
      </c>
      <c r="Z37" s="56" t="str">
        <f t="shared" si="23"/>
        <v>63</v>
      </c>
      <c r="AA37" s="54"/>
      <c r="AB37" s="57" t="s">
        <v>100</v>
      </c>
      <c r="AC37" s="13"/>
      <c r="AD37" s="58" t="s">
        <v>101</v>
      </c>
      <c r="AE37" s="58" t="str">
        <f t="shared" si="24"/>
        <v>9C</v>
      </c>
      <c r="AF37" s="13"/>
      <c r="AG37" s="58" t="s">
        <v>102</v>
      </c>
      <c r="AH37" s="58" t="str">
        <f t="shared" si="25"/>
        <v>63</v>
      </c>
      <c r="AI37" s="13"/>
      <c r="AJ37" s="58">
        <v>1</v>
      </c>
      <c r="AK37" s="58">
        <v>1</v>
      </c>
      <c r="AL37" s="59" t="s">
        <v>47</v>
      </c>
      <c r="AN37" s="39" t="str">
        <f>VLOOKUP(AN36,$AD$7:$AH$135,4,FALSE)</f>
        <v>ACKBLC06</v>
      </c>
      <c r="AO37" s="40" t="str">
        <f>VLOOKUP(AN36,$AD$7:$AH$135,5,FALSE)</f>
        <v>72</v>
      </c>
      <c r="AP37" s="41" t="str">
        <f>AP36</f>
        <v>Unassigned Bootloader Cmd 15</v>
      </c>
      <c r="AQ37" s="42" t="str">
        <f>CONCATENATE(IF(VLOOKUP(AN36,$AD$6:$AL$135,9,FALSE)="NO", "// ", ""),"#define ",AN37, " 0x",AO37, " /* Acknowledge ", AP36, " command */")</f>
        <v>// #define ACKBLC06 0x72 /* Acknowledge Unassigned Bootloader Cmd 15 command */</v>
      </c>
    </row>
    <row r="38" spans="2:43" x14ac:dyDescent="0.25">
      <c r="B38" s="69" t="s">
        <v>63</v>
      </c>
      <c r="C38" s="70"/>
      <c r="D38" s="55">
        <v>1</v>
      </c>
      <c r="E38" s="71">
        <v>0</v>
      </c>
      <c r="F38" s="71">
        <v>0</v>
      </c>
      <c r="G38" s="71">
        <v>1</v>
      </c>
      <c r="H38" s="9">
        <v>1</v>
      </c>
      <c r="I38" s="9">
        <v>1</v>
      </c>
      <c r="J38" s="9">
        <v>0</v>
      </c>
      <c r="K38" s="9">
        <v>1</v>
      </c>
      <c r="L38" s="54"/>
      <c r="M38" s="55">
        <f t="shared" si="18"/>
        <v>0</v>
      </c>
      <c r="N38" s="56">
        <f t="shared" si="18"/>
        <v>1</v>
      </c>
      <c r="O38" s="56">
        <f t="shared" si="18"/>
        <v>1</v>
      </c>
      <c r="P38" s="56">
        <f t="shared" si="18"/>
        <v>0</v>
      </c>
      <c r="Q38" s="56">
        <f t="shared" si="18"/>
        <v>0</v>
      </c>
      <c r="R38" s="56">
        <f t="shared" si="18"/>
        <v>0</v>
      </c>
      <c r="S38" s="56">
        <f t="shared" si="18"/>
        <v>1</v>
      </c>
      <c r="T38" s="56">
        <f t="shared" si="18"/>
        <v>0</v>
      </c>
      <c r="U38" s="13"/>
      <c r="V38" s="54">
        <f t="shared" si="1"/>
        <v>157</v>
      </c>
      <c r="W38" s="56">
        <f t="shared" si="20"/>
        <v>98</v>
      </c>
      <c r="X38" s="54"/>
      <c r="Y38" s="54" t="str">
        <f t="shared" si="22"/>
        <v>9D</v>
      </c>
      <c r="Z38" s="56" t="str">
        <f t="shared" si="23"/>
        <v>62</v>
      </c>
      <c r="AA38" s="54"/>
      <c r="AB38" s="57" t="s">
        <v>103</v>
      </c>
      <c r="AC38" s="13"/>
      <c r="AD38" s="58" t="s">
        <v>104</v>
      </c>
      <c r="AE38" s="58" t="str">
        <f t="shared" si="24"/>
        <v>9D</v>
      </c>
      <c r="AF38" s="13"/>
      <c r="AG38" s="58" t="s">
        <v>105</v>
      </c>
      <c r="AH38" s="58" t="str">
        <f t="shared" si="25"/>
        <v>62</v>
      </c>
      <c r="AI38" s="13"/>
      <c r="AJ38" s="58">
        <v>1</v>
      </c>
      <c r="AK38" s="58">
        <v>1</v>
      </c>
      <c r="AL38" s="59" t="s">
        <v>47</v>
      </c>
      <c r="AN38" s="39" t="str">
        <f>AD23</f>
        <v>BLRCMD07</v>
      </c>
      <c r="AO38" s="40" t="str">
        <f>AE23</f>
        <v>8E</v>
      </c>
      <c r="AP38" s="41" t="str">
        <f t="shared" si="7"/>
        <v>Unassigned Bootloader Cmd 16</v>
      </c>
      <c r="AQ38" s="42" t="str">
        <f t="shared" ref="AQ38" si="30">CONCATENATE(IF(VLOOKUP(AN38,$AD$6:$AL$135,9,FALSE)="NO", "// ", ""),"#define ",AN38, " 0x",AO38, " /* Command ", AP38, " */")</f>
        <v>// #define BLRCMD07 0x8E /* Command Unassigned Bootloader Cmd 16 */</v>
      </c>
    </row>
    <row r="39" spans="2:43" x14ac:dyDescent="0.25">
      <c r="B39" s="69" t="s">
        <v>63</v>
      </c>
      <c r="C39" s="70"/>
      <c r="D39" s="55">
        <v>1</v>
      </c>
      <c r="E39" s="71">
        <v>0</v>
      </c>
      <c r="F39" s="71">
        <v>0</v>
      </c>
      <c r="G39" s="71">
        <v>1</v>
      </c>
      <c r="H39" s="9">
        <v>1</v>
      </c>
      <c r="I39" s="9">
        <v>1</v>
      </c>
      <c r="J39" s="9">
        <v>1</v>
      </c>
      <c r="K39" s="9">
        <v>0</v>
      </c>
      <c r="L39" s="54"/>
      <c r="M39" s="55">
        <f t="shared" si="18"/>
        <v>0</v>
      </c>
      <c r="N39" s="56">
        <f t="shared" si="18"/>
        <v>1</v>
      </c>
      <c r="O39" s="56">
        <f t="shared" si="18"/>
        <v>1</v>
      </c>
      <c r="P39" s="56">
        <f t="shared" si="18"/>
        <v>0</v>
      </c>
      <c r="Q39" s="56">
        <f t="shared" si="18"/>
        <v>0</v>
      </c>
      <c r="R39" s="56">
        <f t="shared" si="18"/>
        <v>0</v>
      </c>
      <c r="S39" s="56">
        <f t="shared" si="18"/>
        <v>0</v>
      </c>
      <c r="T39" s="56">
        <f t="shared" si="18"/>
        <v>1</v>
      </c>
      <c r="U39" s="13"/>
      <c r="V39" s="54">
        <f t="shared" si="1"/>
        <v>158</v>
      </c>
      <c r="W39" s="56">
        <f t="shared" si="20"/>
        <v>97</v>
      </c>
      <c r="X39" s="54"/>
      <c r="Y39" s="54" t="str">
        <f t="shared" si="22"/>
        <v>9E</v>
      </c>
      <c r="Z39" s="56" t="str">
        <f t="shared" si="23"/>
        <v>61</v>
      </c>
      <c r="AA39" s="54"/>
      <c r="AB39" s="57" t="s">
        <v>106</v>
      </c>
      <c r="AC39" s="13"/>
      <c r="AD39" s="58" t="s">
        <v>107</v>
      </c>
      <c r="AE39" s="58" t="str">
        <f t="shared" si="24"/>
        <v>9E</v>
      </c>
      <c r="AF39" s="13"/>
      <c r="AG39" s="58" t="s">
        <v>108</v>
      </c>
      <c r="AH39" s="58" t="str">
        <f t="shared" si="25"/>
        <v>61</v>
      </c>
      <c r="AI39" s="13"/>
      <c r="AJ39" s="58">
        <v>1</v>
      </c>
      <c r="AK39" s="58">
        <v>1</v>
      </c>
      <c r="AL39" s="59" t="s">
        <v>47</v>
      </c>
      <c r="AN39" s="39" t="str">
        <f>VLOOKUP(AN38,$AD$7:$AH$135,4,FALSE)</f>
        <v>ACKBLC07</v>
      </c>
      <c r="AO39" s="40" t="str">
        <f>VLOOKUP(AN38,$AD$7:$AH$135,5,FALSE)</f>
        <v>71</v>
      </c>
      <c r="AP39" s="41" t="str">
        <f>AP38</f>
        <v>Unassigned Bootloader Cmd 16</v>
      </c>
      <c r="AQ39" s="42" t="str">
        <f>CONCATENATE(IF(VLOOKUP(AN38,$AD$6:$AL$135,9,FALSE)="NO", "// ", ""),"#define ",AN39, " 0x",AO39, " /* Acknowledge ", AP38, " command */")</f>
        <v>// #define ACKBLC07 0x71 /* Acknowledge Unassigned Bootloader Cmd 16 command */</v>
      </c>
    </row>
    <row r="40" spans="2:43" x14ac:dyDescent="0.25">
      <c r="B40" s="69" t="s">
        <v>63</v>
      </c>
      <c r="C40" s="70"/>
      <c r="D40" s="55">
        <v>1</v>
      </c>
      <c r="E40" s="71">
        <v>0</v>
      </c>
      <c r="F40" s="71">
        <v>0</v>
      </c>
      <c r="G40" s="71">
        <v>1</v>
      </c>
      <c r="H40" s="9">
        <v>1</v>
      </c>
      <c r="I40" s="9">
        <v>1</v>
      </c>
      <c r="J40" s="9">
        <v>1</v>
      </c>
      <c r="K40" s="9">
        <v>1</v>
      </c>
      <c r="L40" s="54"/>
      <c r="M40" s="55">
        <f t="shared" si="18"/>
        <v>0</v>
      </c>
      <c r="N40" s="56">
        <f t="shared" si="18"/>
        <v>1</v>
      </c>
      <c r="O40" s="56">
        <f t="shared" si="18"/>
        <v>1</v>
      </c>
      <c r="P40" s="56">
        <f t="shared" si="18"/>
        <v>0</v>
      </c>
      <c r="Q40" s="56">
        <f t="shared" si="18"/>
        <v>0</v>
      </c>
      <c r="R40" s="56">
        <f t="shared" si="18"/>
        <v>0</v>
      </c>
      <c r="S40" s="56">
        <f t="shared" si="18"/>
        <v>0</v>
      </c>
      <c r="T40" s="56">
        <f t="shared" si="18"/>
        <v>0</v>
      </c>
      <c r="U40" s="13"/>
      <c r="V40" s="54">
        <f t="shared" si="1"/>
        <v>159</v>
      </c>
      <c r="W40" s="56">
        <f t="shared" si="20"/>
        <v>96</v>
      </c>
      <c r="X40" s="54"/>
      <c r="Y40" s="54" t="str">
        <f t="shared" si="22"/>
        <v>9F</v>
      </c>
      <c r="Z40" s="56" t="str">
        <f t="shared" si="23"/>
        <v>60</v>
      </c>
      <c r="AA40" s="54"/>
      <c r="AB40" s="57" t="s">
        <v>109</v>
      </c>
      <c r="AC40" s="13"/>
      <c r="AD40" s="58" t="s">
        <v>110</v>
      </c>
      <c r="AE40" s="58" t="str">
        <f t="shared" si="24"/>
        <v>9F</v>
      </c>
      <c r="AF40" s="13"/>
      <c r="AG40" s="58" t="s">
        <v>111</v>
      </c>
      <c r="AH40" s="58" t="str">
        <f t="shared" si="25"/>
        <v>60</v>
      </c>
      <c r="AI40" s="13"/>
      <c r="AJ40" s="58">
        <v>1</v>
      </c>
      <c r="AK40" s="58">
        <v>1</v>
      </c>
      <c r="AL40" s="59" t="s">
        <v>47</v>
      </c>
      <c r="AN40" s="39" t="str">
        <f>AD24</f>
        <v>BLRCMD08</v>
      </c>
      <c r="AO40" s="40" t="str">
        <f>AE24</f>
        <v>8F</v>
      </c>
      <c r="AP40" s="41" t="str">
        <f t="shared" si="7"/>
        <v>Unassigned Bootloader Cmd 17</v>
      </c>
      <c r="AQ40" s="42" t="str">
        <f t="shared" ref="AQ40" si="31">CONCATENATE(IF(VLOOKUP(AN40,$AD$6:$AL$135,9,FALSE)="NO", "// ", ""),"#define ",AN40, " 0x",AO40, " /* Command ", AP40, " */")</f>
        <v>// #define BLRCMD08 0x8F /* Command Unassigned Bootloader Cmd 17 */</v>
      </c>
    </row>
    <row r="41" spans="2:43" x14ac:dyDescent="0.25">
      <c r="B41" s="69" t="s">
        <v>63</v>
      </c>
      <c r="C41" s="70"/>
      <c r="D41" s="55">
        <v>1</v>
      </c>
      <c r="E41" s="71">
        <v>0</v>
      </c>
      <c r="F41" s="71">
        <v>1</v>
      </c>
      <c r="G41" s="71">
        <v>0</v>
      </c>
      <c r="H41" s="9">
        <v>0</v>
      </c>
      <c r="I41" s="9">
        <v>0</v>
      </c>
      <c r="J41" s="9">
        <v>0</v>
      </c>
      <c r="K41" s="9">
        <v>0</v>
      </c>
      <c r="L41" s="54"/>
      <c r="M41" s="55">
        <f t="shared" si="18"/>
        <v>0</v>
      </c>
      <c r="N41" s="56">
        <f t="shared" si="18"/>
        <v>1</v>
      </c>
      <c r="O41" s="56">
        <f t="shared" si="18"/>
        <v>0</v>
      </c>
      <c r="P41" s="56">
        <f t="shared" si="18"/>
        <v>1</v>
      </c>
      <c r="Q41" s="56">
        <f t="shared" si="18"/>
        <v>1</v>
      </c>
      <c r="R41" s="56">
        <f t="shared" si="18"/>
        <v>1</v>
      </c>
      <c r="S41" s="56">
        <f t="shared" si="18"/>
        <v>1</v>
      </c>
      <c r="T41" s="56">
        <f t="shared" si="18"/>
        <v>1</v>
      </c>
      <c r="U41" s="13"/>
      <c r="V41" s="54">
        <f t="shared" si="1"/>
        <v>160</v>
      </c>
      <c r="W41" s="56">
        <f t="shared" si="20"/>
        <v>95</v>
      </c>
      <c r="X41" s="54"/>
      <c r="Y41" s="54" t="str">
        <f t="shared" si="22"/>
        <v>A0</v>
      </c>
      <c r="Z41" s="56" t="str">
        <f t="shared" si="23"/>
        <v>5F</v>
      </c>
      <c r="AA41" s="54"/>
      <c r="AB41" s="57" t="s">
        <v>112</v>
      </c>
      <c r="AC41" s="13"/>
      <c r="AD41" s="58" t="s">
        <v>113</v>
      </c>
      <c r="AE41" s="58" t="str">
        <f t="shared" si="24"/>
        <v>A0</v>
      </c>
      <c r="AF41" s="13"/>
      <c r="AG41" s="58" t="s">
        <v>114</v>
      </c>
      <c r="AH41" s="58" t="str">
        <f t="shared" si="25"/>
        <v>5F</v>
      </c>
      <c r="AI41" s="13"/>
      <c r="AJ41" s="58">
        <v>1</v>
      </c>
      <c r="AK41" s="58">
        <v>1</v>
      </c>
      <c r="AL41" s="59" t="s">
        <v>47</v>
      </c>
      <c r="AN41" s="39" t="str">
        <f>VLOOKUP(AN40,$AD$7:$AH$135,4,FALSE)</f>
        <v>ACKBLC08</v>
      </c>
      <c r="AO41" s="40" t="str">
        <f>VLOOKUP(AN40,$AD$7:$AH$135,5,FALSE)</f>
        <v>70</v>
      </c>
      <c r="AP41" s="41" t="str">
        <f>AP40</f>
        <v>Unassigned Bootloader Cmd 17</v>
      </c>
      <c r="AQ41" s="42" t="str">
        <f>CONCATENATE(IF(VLOOKUP(AN40,$AD$6:$AL$135,9,FALSE)="NO", "// ", ""),"#define ",AN41, " 0x",AO41, " /* Acknowledge ", AP40, " command */")</f>
        <v>// #define ACKBLC08 0x70 /* Acknowledge Unassigned Bootloader Cmd 17 command */</v>
      </c>
    </row>
    <row r="42" spans="2:43" x14ac:dyDescent="0.25">
      <c r="B42" s="69" t="s">
        <v>63</v>
      </c>
      <c r="C42" s="70"/>
      <c r="D42" s="55">
        <v>1</v>
      </c>
      <c r="E42" s="71">
        <v>0</v>
      </c>
      <c r="F42" s="71">
        <v>1</v>
      </c>
      <c r="G42" s="71">
        <v>0</v>
      </c>
      <c r="H42" s="9">
        <v>0</v>
      </c>
      <c r="I42" s="9">
        <v>0</v>
      </c>
      <c r="J42" s="9">
        <v>0</v>
      </c>
      <c r="K42" s="9">
        <v>1</v>
      </c>
      <c r="L42" s="54"/>
      <c r="M42" s="55">
        <f t="shared" si="18"/>
        <v>0</v>
      </c>
      <c r="N42" s="56">
        <f t="shared" si="18"/>
        <v>1</v>
      </c>
      <c r="O42" s="56">
        <f t="shared" si="18"/>
        <v>0</v>
      </c>
      <c r="P42" s="56">
        <f t="shared" si="18"/>
        <v>1</v>
      </c>
      <c r="Q42" s="56">
        <f t="shared" si="18"/>
        <v>1</v>
      </c>
      <c r="R42" s="56">
        <f t="shared" si="18"/>
        <v>1</v>
      </c>
      <c r="S42" s="56">
        <f t="shared" si="18"/>
        <v>1</v>
      </c>
      <c r="T42" s="56">
        <f t="shared" si="18"/>
        <v>0</v>
      </c>
      <c r="U42" s="13"/>
      <c r="V42" s="54">
        <f t="shared" si="1"/>
        <v>161</v>
      </c>
      <c r="W42" s="56">
        <f t="shared" si="20"/>
        <v>94</v>
      </c>
      <c r="X42" s="54"/>
      <c r="Y42" s="54" t="str">
        <f t="shared" si="22"/>
        <v>A1</v>
      </c>
      <c r="Z42" s="56" t="str">
        <f t="shared" si="23"/>
        <v>5E</v>
      </c>
      <c r="AA42" s="54"/>
      <c r="AB42" s="57" t="s">
        <v>115</v>
      </c>
      <c r="AC42" s="13"/>
      <c r="AD42" s="58" t="s">
        <v>116</v>
      </c>
      <c r="AE42" s="58" t="str">
        <f t="shared" si="24"/>
        <v>A1</v>
      </c>
      <c r="AF42" s="13"/>
      <c r="AG42" s="58" t="s">
        <v>117</v>
      </c>
      <c r="AH42" s="58" t="str">
        <f t="shared" si="25"/>
        <v>5E</v>
      </c>
      <c r="AI42" s="13"/>
      <c r="AJ42" s="58">
        <v>1</v>
      </c>
      <c r="AK42" s="58">
        <v>1</v>
      </c>
      <c r="AL42" s="59" t="s">
        <v>47</v>
      </c>
      <c r="AN42" s="39" t="str">
        <f>AD25</f>
        <v>SETIO0_0</v>
      </c>
      <c r="AO42" s="40" t="str">
        <f>AE25</f>
        <v>90</v>
      </c>
      <c r="AP42" s="41" t="str">
        <f t="shared" si="7"/>
        <v>Set Io Port 0 = 0</v>
      </c>
      <c r="AQ42" s="42" t="str">
        <f t="shared" ref="AQ42" si="32">CONCATENATE(IF(VLOOKUP(AN42,$AD$6:$AL$135,9,FALSE)="NO", "// ", ""),"#define ",AN42, " 0x",AO42, " /* Command ", AP42, " */")</f>
        <v>// #define SETIO0_0 0x90 /* Command Set Io Port 0 = 0 */</v>
      </c>
    </row>
    <row r="43" spans="2:43" x14ac:dyDescent="0.25">
      <c r="B43" s="69" t="s">
        <v>63</v>
      </c>
      <c r="C43" s="70"/>
      <c r="D43" s="55">
        <v>1</v>
      </c>
      <c r="E43" s="71">
        <v>0</v>
      </c>
      <c r="F43" s="71">
        <v>1</v>
      </c>
      <c r="G43" s="71">
        <v>0</v>
      </c>
      <c r="H43" s="9">
        <v>0</v>
      </c>
      <c r="I43" s="9">
        <v>0</v>
      </c>
      <c r="J43" s="9">
        <v>1</v>
      </c>
      <c r="K43" s="9">
        <v>0</v>
      </c>
      <c r="L43" s="54"/>
      <c r="M43" s="55">
        <f t="shared" si="18"/>
        <v>0</v>
      </c>
      <c r="N43" s="56">
        <f t="shared" si="18"/>
        <v>1</v>
      </c>
      <c r="O43" s="56">
        <f t="shared" si="18"/>
        <v>0</v>
      </c>
      <c r="P43" s="56">
        <f t="shared" si="18"/>
        <v>1</v>
      </c>
      <c r="Q43" s="56">
        <f t="shared" si="18"/>
        <v>1</v>
      </c>
      <c r="R43" s="56">
        <f t="shared" si="18"/>
        <v>1</v>
      </c>
      <c r="S43" s="56">
        <f t="shared" si="18"/>
        <v>0</v>
      </c>
      <c r="T43" s="56">
        <f t="shared" si="18"/>
        <v>1</v>
      </c>
      <c r="U43" s="13"/>
      <c r="V43" s="54">
        <f t="shared" si="1"/>
        <v>162</v>
      </c>
      <c r="W43" s="56">
        <f t="shared" si="20"/>
        <v>93</v>
      </c>
      <c r="X43" s="54"/>
      <c r="Y43" s="54" t="str">
        <f t="shared" si="22"/>
        <v>A2</v>
      </c>
      <c r="Z43" s="56" t="str">
        <f t="shared" si="23"/>
        <v>5D</v>
      </c>
      <c r="AA43" s="54"/>
      <c r="AB43" s="57" t="s">
        <v>118</v>
      </c>
      <c r="AC43" s="13"/>
      <c r="AD43" s="58" t="s">
        <v>119</v>
      </c>
      <c r="AE43" s="58" t="str">
        <f t="shared" si="24"/>
        <v>A2</v>
      </c>
      <c r="AF43" s="13"/>
      <c r="AG43" s="58" t="s">
        <v>120</v>
      </c>
      <c r="AH43" s="58" t="str">
        <f t="shared" si="25"/>
        <v>5D</v>
      </c>
      <c r="AI43" s="13"/>
      <c r="AJ43" s="58">
        <v>1</v>
      </c>
      <c r="AK43" s="58">
        <v>1</v>
      </c>
      <c r="AL43" s="59" t="s">
        <v>47</v>
      </c>
      <c r="AN43" s="39" t="str">
        <f>VLOOKUP(AN42,$AD$7:$AH$135,4,FALSE)</f>
        <v>ACKIO0_0</v>
      </c>
      <c r="AO43" s="40" t="str">
        <f>VLOOKUP(AN42,$AD$7:$AH$135,5,FALSE)</f>
        <v>6F</v>
      </c>
      <c r="AP43" s="41" t="str">
        <f>AP42</f>
        <v>Set Io Port 0 = 0</v>
      </c>
      <c r="AQ43" s="42" t="str">
        <f>CONCATENATE(IF(VLOOKUP(AN42,$AD$6:$AL$135,9,FALSE)="NO", "// ", ""),"#define ",AN43, " 0x",AO43, " /* Acknowledge ", AP42, " command */")</f>
        <v>// #define ACKIO0_0 0x6F /* Acknowledge Set Io Port 0 = 0 command */</v>
      </c>
    </row>
    <row r="44" spans="2:43" x14ac:dyDescent="0.25">
      <c r="B44" s="69" t="s">
        <v>63</v>
      </c>
      <c r="C44" s="70"/>
      <c r="D44" s="55">
        <v>1</v>
      </c>
      <c r="E44" s="71">
        <v>0</v>
      </c>
      <c r="F44" s="71">
        <v>1</v>
      </c>
      <c r="G44" s="71">
        <v>0</v>
      </c>
      <c r="H44" s="9">
        <v>0</v>
      </c>
      <c r="I44" s="9">
        <v>0</v>
      </c>
      <c r="J44" s="9">
        <v>1</v>
      </c>
      <c r="K44" s="9">
        <v>1</v>
      </c>
      <c r="L44" s="54"/>
      <c r="M44" s="55">
        <f t="shared" si="18"/>
        <v>0</v>
      </c>
      <c r="N44" s="56">
        <f t="shared" si="18"/>
        <v>1</v>
      </c>
      <c r="O44" s="56">
        <f t="shared" si="18"/>
        <v>0</v>
      </c>
      <c r="P44" s="56">
        <f t="shared" si="18"/>
        <v>1</v>
      </c>
      <c r="Q44" s="56">
        <f t="shared" si="18"/>
        <v>1</v>
      </c>
      <c r="R44" s="56">
        <f t="shared" si="18"/>
        <v>1</v>
      </c>
      <c r="S44" s="56">
        <f t="shared" si="18"/>
        <v>0</v>
      </c>
      <c r="T44" s="56">
        <f t="shared" si="18"/>
        <v>0</v>
      </c>
      <c r="U44" s="13"/>
      <c r="V44" s="54">
        <f t="shared" si="1"/>
        <v>163</v>
      </c>
      <c r="W44" s="56">
        <f t="shared" si="20"/>
        <v>92</v>
      </c>
      <c r="X44" s="54"/>
      <c r="Y44" s="54" t="str">
        <f t="shared" si="22"/>
        <v>A3</v>
      </c>
      <c r="Z44" s="56" t="str">
        <f t="shared" si="23"/>
        <v>5C</v>
      </c>
      <c r="AA44" s="54"/>
      <c r="AB44" s="57" t="s">
        <v>121</v>
      </c>
      <c r="AC44" s="13"/>
      <c r="AD44" s="58" t="s">
        <v>122</v>
      </c>
      <c r="AE44" s="58" t="str">
        <f t="shared" si="24"/>
        <v>A3</v>
      </c>
      <c r="AF44" s="13"/>
      <c r="AG44" s="58" t="s">
        <v>123</v>
      </c>
      <c r="AH44" s="58" t="str">
        <f t="shared" si="25"/>
        <v>5C</v>
      </c>
      <c r="AI44" s="13"/>
      <c r="AJ44" s="58">
        <v>1</v>
      </c>
      <c r="AK44" s="58">
        <v>1</v>
      </c>
      <c r="AL44" s="59" t="s">
        <v>47</v>
      </c>
      <c r="AN44" s="39" t="str">
        <f>AD26</f>
        <v>SETIO0_1</v>
      </c>
      <c r="AO44" s="40" t="str">
        <f>AE26</f>
        <v>91</v>
      </c>
      <c r="AP44" s="41" t="str">
        <f t="shared" si="7"/>
        <v>Set Io Port 0 = 1</v>
      </c>
      <c r="AQ44" s="42" t="str">
        <f t="shared" ref="AQ44" si="33">CONCATENATE(IF(VLOOKUP(AN44,$AD$6:$AL$135,9,FALSE)="NO", "// ", ""),"#define ",AN44, " 0x",AO44, " /* Command ", AP44, " */")</f>
        <v>// #define SETIO0_1 0x91 /* Command Set Io Port 0 = 1 */</v>
      </c>
    </row>
    <row r="45" spans="2:43" x14ac:dyDescent="0.25">
      <c r="B45" s="69" t="s">
        <v>63</v>
      </c>
      <c r="C45" s="70"/>
      <c r="D45" s="55">
        <v>1</v>
      </c>
      <c r="E45" s="71">
        <v>0</v>
      </c>
      <c r="F45" s="71">
        <v>1</v>
      </c>
      <c r="G45" s="71">
        <v>0</v>
      </c>
      <c r="H45" s="9">
        <v>0</v>
      </c>
      <c r="I45" s="9">
        <v>1</v>
      </c>
      <c r="J45" s="9">
        <v>0</v>
      </c>
      <c r="K45" s="9">
        <v>0</v>
      </c>
      <c r="L45" s="54"/>
      <c r="M45" s="55">
        <f t="shared" si="18"/>
        <v>0</v>
      </c>
      <c r="N45" s="56">
        <f t="shared" si="18"/>
        <v>1</v>
      </c>
      <c r="O45" s="56">
        <f t="shared" si="18"/>
        <v>0</v>
      </c>
      <c r="P45" s="56">
        <f t="shared" si="18"/>
        <v>1</v>
      </c>
      <c r="Q45" s="56">
        <f t="shared" si="18"/>
        <v>1</v>
      </c>
      <c r="R45" s="56">
        <f t="shared" si="18"/>
        <v>0</v>
      </c>
      <c r="S45" s="56">
        <f t="shared" si="18"/>
        <v>1</v>
      </c>
      <c r="T45" s="56">
        <f t="shared" si="18"/>
        <v>1</v>
      </c>
      <c r="U45" s="13"/>
      <c r="V45" s="54">
        <f t="shared" si="1"/>
        <v>164</v>
      </c>
      <c r="W45" s="56">
        <f t="shared" si="20"/>
        <v>91</v>
      </c>
      <c r="X45" s="54"/>
      <c r="Y45" s="54" t="str">
        <f t="shared" si="22"/>
        <v>A4</v>
      </c>
      <c r="Z45" s="56" t="str">
        <f t="shared" si="23"/>
        <v>5B</v>
      </c>
      <c r="AA45" s="54"/>
      <c r="AB45" s="57" t="s">
        <v>124</v>
      </c>
      <c r="AC45" s="13"/>
      <c r="AD45" s="58" t="s">
        <v>125</v>
      </c>
      <c r="AE45" s="58" t="str">
        <f t="shared" si="24"/>
        <v>A4</v>
      </c>
      <c r="AF45" s="13"/>
      <c r="AG45" s="58" t="s">
        <v>126</v>
      </c>
      <c r="AH45" s="58" t="str">
        <f t="shared" si="25"/>
        <v>5B</v>
      </c>
      <c r="AI45" s="13"/>
      <c r="AJ45" s="58">
        <v>1</v>
      </c>
      <c r="AK45" s="58">
        <v>1</v>
      </c>
      <c r="AL45" s="59" t="s">
        <v>47</v>
      </c>
      <c r="AN45" s="39" t="str">
        <f>VLOOKUP(AN44,$AD$7:$AH$135,4,FALSE)</f>
        <v>ACKIO0_1</v>
      </c>
      <c r="AO45" s="40" t="str">
        <f>VLOOKUP(AN44,$AD$7:$AH$135,5,FALSE)</f>
        <v>6E</v>
      </c>
      <c r="AP45" s="41" t="str">
        <f>AP44</f>
        <v>Set Io Port 0 = 1</v>
      </c>
      <c r="AQ45" s="42" t="str">
        <f>CONCATENATE(IF(VLOOKUP(AN44,$AD$6:$AL$135,9,FALSE)="NO", "// ", ""),"#define ",AN45, " 0x",AO45, " /* Acknowledge ", AP44, " command */")</f>
        <v>// #define ACKIO0_1 0x6E /* Acknowledge Set Io Port 0 = 1 command */</v>
      </c>
    </row>
    <row r="46" spans="2:43" x14ac:dyDescent="0.25">
      <c r="B46" s="69" t="s">
        <v>63</v>
      </c>
      <c r="C46" s="70"/>
      <c r="D46" s="55">
        <v>1</v>
      </c>
      <c r="E46" s="71">
        <v>0</v>
      </c>
      <c r="F46" s="71">
        <v>1</v>
      </c>
      <c r="G46" s="71">
        <v>0</v>
      </c>
      <c r="H46" s="9">
        <v>0</v>
      </c>
      <c r="I46" s="9">
        <v>1</v>
      </c>
      <c r="J46" s="9">
        <v>0</v>
      </c>
      <c r="K46" s="9">
        <v>1</v>
      </c>
      <c r="L46" s="54"/>
      <c r="M46" s="55">
        <f t="shared" si="18"/>
        <v>0</v>
      </c>
      <c r="N46" s="56">
        <f t="shared" si="18"/>
        <v>1</v>
      </c>
      <c r="O46" s="56">
        <f t="shared" si="18"/>
        <v>0</v>
      </c>
      <c r="P46" s="56">
        <f t="shared" si="18"/>
        <v>1</v>
      </c>
      <c r="Q46" s="56">
        <f t="shared" si="18"/>
        <v>1</v>
      </c>
      <c r="R46" s="56">
        <f t="shared" si="18"/>
        <v>0</v>
      </c>
      <c r="S46" s="56">
        <f t="shared" si="18"/>
        <v>1</v>
      </c>
      <c r="T46" s="56">
        <f t="shared" si="18"/>
        <v>0</v>
      </c>
      <c r="U46" s="13"/>
      <c r="V46" s="54">
        <f t="shared" si="1"/>
        <v>165</v>
      </c>
      <c r="W46" s="56">
        <f t="shared" si="20"/>
        <v>90</v>
      </c>
      <c r="X46" s="54"/>
      <c r="Y46" s="54" t="str">
        <f t="shared" si="22"/>
        <v>A5</v>
      </c>
      <c r="Z46" s="56" t="str">
        <f t="shared" si="23"/>
        <v>5A</v>
      </c>
      <c r="AA46" s="54"/>
      <c r="AB46" s="57" t="s">
        <v>127</v>
      </c>
      <c r="AC46" s="13"/>
      <c r="AD46" s="58" t="s">
        <v>128</v>
      </c>
      <c r="AE46" s="58" t="str">
        <f t="shared" si="24"/>
        <v>A5</v>
      </c>
      <c r="AF46" s="13"/>
      <c r="AG46" s="58" t="s">
        <v>129</v>
      </c>
      <c r="AH46" s="58" t="str">
        <f t="shared" si="25"/>
        <v>5A</v>
      </c>
      <c r="AI46" s="13"/>
      <c r="AJ46" s="58">
        <v>1</v>
      </c>
      <c r="AK46" s="58">
        <v>1</v>
      </c>
      <c r="AL46" s="59" t="s">
        <v>47</v>
      </c>
      <c r="AN46" s="39" t="str">
        <f>AD27</f>
        <v>SETIO1_0</v>
      </c>
      <c r="AO46" s="40" t="str">
        <f>AE27</f>
        <v>92</v>
      </c>
      <c r="AP46" s="41" t="str">
        <f t="shared" si="7"/>
        <v>Set Io Port 1 = 0</v>
      </c>
      <c r="AQ46" s="42" t="str">
        <f t="shared" ref="AQ46" si="34">CONCATENATE(IF(VLOOKUP(AN46,$AD$6:$AL$135,9,FALSE)="NO", "// ", ""),"#define ",AN46, " 0x",AO46, " /* Command ", AP46, " */")</f>
        <v>#define SETIO1_0 0x92 /* Command Set Io Port 1 = 0 */</v>
      </c>
    </row>
    <row r="47" spans="2:43" x14ac:dyDescent="0.25">
      <c r="B47" s="69" t="s">
        <v>63</v>
      </c>
      <c r="C47" s="70"/>
      <c r="D47" s="55">
        <v>1</v>
      </c>
      <c r="E47" s="71">
        <v>0</v>
      </c>
      <c r="F47" s="71">
        <v>1</v>
      </c>
      <c r="G47" s="71">
        <v>0</v>
      </c>
      <c r="H47" s="9">
        <v>0</v>
      </c>
      <c r="I47" s="9">
        <v>1</v>
      </c>
      <c r="J47" s="9">
        <v>1</v>
      </c>
      <c r="K47" s="9">
        <v>0</v>
      </c>
      <c r="L47" s="54"/>
      <c r="M47" s="55">
        <f t="shared" si="18"/>
        <v>0</v>
      </c>
      <c r="N47" s="56">
        <f t="shared" si="18"/>
        <v>1</v>
      </c>
      <c r="O47" s="56">
        <f t="shared" si="18"/>
        <v>0</v>
      </c>
      <c r="P47" s="56">
        <f t="shared" si="18"/>
        <v>1</v>
      </c>
      <c r="Q47" s="56">
        <f t="shared" si="18"/>
        <v>1</v>
      </c>
      <c r="R47" s="56">
        <f t="shared" si="18"/>
        <v>0</v>
      </c>
      <c r="S47" s="56">
        <f t="shared" si="18"/>
        <v>0</v>
      </c>
      <c r="T47" s="56">
        <f t="shared" si="18"/>
        <v>1</v>
      </c>
      <c r="U47" s="13"/>
      <c r="V47" s="54">
        <f t="shared" si="1"/>
        <v>166</v>
      </c>
      <c r="W47" s="56">
        <f t="shared" si="20"/>
        <v>89</v>
      </c>
      <c r="X47" s="54"/>
      <c r="Y47" s="54" t="str">
        <f t="shared" si="22"/>
        <v>A6</v>
      </c>
      <c r="Z47" s="56" t="str">
        <f t="shared" si="23"/>
        <v>59</v>
      </c>
      <c r="AA47" s="54"/>
      <c r="AB47" s="57" t="s">
        <v>130</v>
      </c>
      <c r="AC47" s="13"/>
      <c r="AD47" s="58" t="s">
        <v>131</v>
      </c>
      <c r="AE47" s="58" t="str">
        <f t="shared" si="24"/>
        <v>A6</v>
      </c>
      <c r="AF47" s="13"/>
      <c r="AG47" s="58" t="s">
        <v>132</v>
      </c>
      <c r="AH47" s="58" t="str">
        <f t="shared" si="25"/>
        <v>59</v>
      </c>
      <c r="AI47" s="13"/>
      <c r="AJ47" s="58">
        <v>1</v>
      </c>
      <c r="AK47" s="58">
        <v>1</v>
      </c>
      <c r="AL47" s="59" t="s">
        <v>47</v>
      </c>
      <c r="AN47" s="39" t="str">
        <f>VLOOKUP(AN46,$AD$7:$AH$135,4,FALSE)</f>
        <v>ACKIO1_0</v>
      </c>
      <c r="AO47" s="40" t="str">
        <f>VLOOKUP(AN46,$AD$7:$AH$135,5,FALSE)</f>
        <v>6D</v>
      </c>
      <c r="AP47" s="41" t="str">
        <f>AP46</f>
        <v>Set Io Port 1 = 0</v>
      </c>
      <c r="AQ47" s="42" t="str">
        <f>CONCATENATE(IF(VLOOKUP(AN46,$AD$6:$AL$135,9,FALSE)="NO", "// ", ""),"#define ",AN47, " 0x",AO47, " /* Acknowledge ", AP46, " command */")</f>
        <v>#define ACKIO1_0 0x6D /* Acknowledge Set Io Port 1 = 0 command */</v>
      </c>
    </row>
    <row r="48" spans="2:43" x14ac:dyDescent="0.25">
      <c r="B48" s="69" t="s">
        <v>63</v>
      </c>
      <c r="C48" s="70"/>
      <c r="D48" s="55">
        <v>1</v>
      </c>
      <c r="E48" s="71">
        <v>0</v>
      </c>
      <c r="F48" s="71">
        <v>1</v>
      </c>
      <c r="G48" s="71">
        <v>0</v>
      </c>
      <c r="H48" s="9">
        <v>0</v>
      </c>
      <c r="I48" s="9">
        <v>1</v>
      </c>
      <c r="J48" s="9">
        <v>1</v>
      </c>
      <c r="K48" s="9">
        <v>1</v>
      </c>
      <c r="L48" s="54"/>
      <c r="M48" s="55">
        <f t="shared" si="18"/>
        <v>0</v>
      </c>
      <c r="N48" s="56">
        <f t="shared" si="18"/>
        <v>1</v>
      </c>
      <c r="O48" s="56">
        <f t="shared" si="18"/>
        <v>0</v>
      </c>
      <c r="P48" s="56">
        <f t="shared" si="18"/>
        <v>1</v>
      </c>
      <c r="Q48" s="56">
        <f t="shared" si="18"/>
        <v>1</v>
      </c>
      <c r="R48" s="56">
        <f t="shared" si="18"/>
        <v>0</v>
      </c>
      <c r="S48" s="56">
        <f t="shared" si="18"/>
        <v>0</v>
      </c>
      <c r="T48" s="56">
        <f t="shared" si="18"/>
        <v>0</v>
      </c>
      <c r="U48" s="13"/>
      <c r="V48" s="54">
        <f t="shared" si="1"/>
        <v>167</v>
      </c>
      <c r="W48" s="56">
        <f t="shared" si="20"/>
        <v>88</v>
      </c>
      <c r="X48" s="54"/>
      <c r="Y48" s="54" t="str">
        <f t="shared" si="22"/>
        <v>A7</v>
      </c>
      <c r="Z48" s="56" t="str">
        <f t="shared" si="23"/>
        <v>58</v>
      </c>
      <c r="AA48" s="54"/>
      <c r="AB48" s="57" t="s">
        <v>133</v>
      </c>
      <c r="AC48" s="13"/>
      <c r="AD48" s="58" t="s">
        <v>134</v>
      </c>
      <c r="AE48" s="58" t="str">
        <f t="shared" si="24"/>
        <v>A7</v>
      </c>
      <c r="AF48" s="13"/>
      <c r="AG48" s="58" t="s">
        <v>135</v>
      </c>
      <c r="AH48" s="58" t="str">
        <f t="shared" si="25"/>
        <v>58</v>
      </c>
      <c r="AI48" s="13"/>
      <c r="AJ48" s="58">
        <v>1</v>
      </c>
      <c r="AK48" s="58">
        <v>1</v>
      </c>
      <c r="AL48" s="59" t="s">
        <v>47</v>
      </c>
      <c r="AN48" s="39" t="str">
        <f>AD28</f>
        <v>SETIO1_1</v>
      </c>
      <c r="AO48" s="40" t="str">
        <f>AE28</f>
        <v>93</v>
      </c>
      <c r="AP48" s="41" t="str">
        <f t="shared" si="7"/>
        <v>Set Io Port 1 = 1</v>
      </c>
      <c r="AQ48" s="42" t="str">
        <f t="shared" ref="AQ48" si="35">CONCATENATE(IF(VLOOKUP(AN48,$AD$6:$AL$135,9,FALSE)="NO", "// ", ""),"#define ",AN48, " 0x",AO48, " /* Command ", AP48, " */")</f>
        <v>#define SETIO1_1 0x93 /* Command Set Io Port 1 = 1 */</v>
      </c>
    </row>
    <row r="49" spans="2:43" x14ac:dyDescent="0.25">
      <c r="B49" s="69" t="s">
        <v>63</v>
      </c>
      <c r="C49" s="70"/>
      <c r="D49" s="55">
        <v>1</v>
      </c>
      <c r="E49" s="71">
        <v>0</v>
      </c>
      <c r="F49" s="71">
        <v>1</v>
      </c>
      <c r="G49" s="71">
        <v>0</v>
      </c>
      <c r="H49" s="9">
        <v>1</v>
      </c>
      <c r="I49" s="9">
        <v>0</v>
      </c>
      <c r="J49" s="9">
        <v>0</v>
      </c>
      <c r="K49" s="9">
        <v>0</v>
      </c>
      <c r="L49" s="54"/>
      <c r="M49" s="55">
        <f t="shared" si="18"/>
        <v>0</v>
      </c>
      <c r="N49" s="56">
        <f t="shared" si="18"/>
        <v>1</v>
      </c>
      <c r="O49" s="56">
        <f t="shared" si="18"/>
        <v>0</v>
      </c>
      <c r="P49" s="56">
        <f t="shared" si="18"/>
        <v>1</v>
      </c>
      <c r="Q49" s="56">
        <f t="shared" si="18"/>
        <v>0</v>
      </c>
      <c r="R49" s="56">
        <f t="shared" si="18"/>
        <v>1</v>
      </c>
      <c r="S49" s="56">
        <f t="shared" si="18"/>
        <v>1</v>
      </c>
      <c r="T49" s="56">
        <f t="shared" si="18"/>
        <v>1</v>
      </c>
      <c r="U49" s="13"/>
      <c r="V49" s="54">
        <f t="shared" si="1"/>
        <v>168</v>
      </c>
      <c r="W49" s="56">
        <f t="shared" si="20"/>
        <v>87</v>
      </c>
      <c r="X49" s="54"/>
      <c r="Y49" s="54" t="str">
        <f t="shared" si="22"/>
        <v>A8</v>
      </c>
      <c r="Z49" s="56" t="str">
        <f t="shared" si="23"/>
        <v>57</v>
      </c>
      <c r="AA49" s="54"/>
      <c r="AB49" s="57" t="s">
        <v>136</v>
      </c>
      <c r="AC49" s="13"/>
      <c r="AD49" s="58" t="s">
        <v>137</v>
      </c>
      <c r="AE49" s="58" t="str">
        <f t="shared" si="24"/>
        <v>A8</v>
      </c>
      <c r="AF49" s="13"/>
      <c r="AG49" s="58" t="s">
        <v>138</v>
      </c>
      <c r="AH49" s="58" t="str">
        <f t="shared" si="25"/>
        <v>57</v>
      </c>
      <c r="AI49" s="13"/>
      <c r="AJ49" s="58">
        <v>1</v>
      </c>
      <c r="AK49" s="58">
        <v>1</v>
      </c>
      <c r="AL49" s="59" t="s">
        <v>47</v>
      </c>
      <c r="AN49" s="39" t="str">
        <f>VLOOKUP(AN48,$AD$7:$AH$135,4,FALSE)</f>
        <v>ACKIO1_1</v>
      </c>
      <c r="AO49" s="40" t="str">
        <f>VLOOKUP(AN48,$AD$7:$AH$135,5,FALSE)</f>
        <v>6C</v>
      </c>
      <c r="AP49" s="41" t="str">
        <f>AP48</f>
        <v>Set Io Port 1 = 1</v>
      </c>
      <c r="AQ49" s="42" t="str">
        <f>CONCATENATE(IF(VLOOKUP(AN48,$AD$6:$AL$135,9,FALSE)="NO", "// ", ""),"#define ",AN49, " 0x",AO49, " /* Acknowledge ", AP48, " command */")</f>
        <v>#define ACKIO1_1 0x6C /* Acknowledge Set Io Port 1 = 1 command */</v>
      </c>
    </row>
    <row r="50" spans="2:43" x14ac:dyDescent="0.25">
      <c r="B50" s="69" t="s">
        <v>63</v>
      </c>
      <c r="C50" s="70"/>
      <c r="D50" s="55">
        <v>1</v>
      </c>
      <c r="E50" s="71">
        <v>0</v>
      </c>
      <c r="F50" s="71">
        <v>1</v>
      </c>
      <c r="G50" s="71">
        <v>0</v>
      </c>
      <c r="H50" s="9">
        <v>1</v>
      </c>
      <c r="I50" s="9">
        <v>0</v>
      </c>
      <c r="J50" s="9">
        <v>0</v>
      </c>
      <c r="K50" s="9">
        <v>1</v>
      </c>
      <c r="L50" s="54"/>
      <c r="M50" s="55">
        <f t="shared" si="18"/>
        <v>0</v>
      </c>
      <c r="N50" s="56">
        <f t="shared" si="18"/>
        <v>1</v>
      </c>
      <c r="O50" s="56">
        <f t="shared" si="18"/>
        <v>0</v>
      </c>
      <c r="P50" s="56">
        <f t="shared" si="18"/>
        <v>1</v>
      </c>
      <c r="Q50" s="56">
        <f t="shared" si="18"/>
        <v>0</v>
      </c>
      <c r="R50" s="56">
        <f t="shared" si="18"/>
        <v>1</v>
      </c>
      <c r="S50" s="56">
        <f t="shared" si="18"/>
        <v>1</v>
      </c>
      <c r="T50" s="56">
        <f t="shared" si="18"/>
        <v>0</v>
      </c>
      <c r="U50" s="13"/>
      <c r="V50" s="54">
        <f t="shared" si="1"/>
        <v>169</v>
      </c>
      <c r="W50" s="56">
        <f t="shared" si="20"/>
        <v>86</v>
      </c>
      <c r="X50" s="54"/>
      <c r="Y50" s="54" t="str">
        <f t="shared" si="22"/>
        <v>A9</v>
      </c>
      <c r="Z50" s="56" t="str">
        <f t="shared" si="23"/>
        <v>56</v>
      </c>
      <c r="AA50" s="54"/>
      <c r="AB50" s="57" t="s">
        <v>139</v>
      </c>
      <c r="AC50" s="13"/>
      <c r="AD50" s="58" t="s">
        <v>140</v>
      </c>
      <c r="AE50" s="58" t="str">
        <f t="shared" si="24"/>
        <v>A9</v>
      </c>
      <c r="AF50" s="13"/>
      <c r="AG50" s="58" t="s">
        <v>141</v>
      </c>
      <c r="AH50" s="58" t="str">
        <f t="shared" si="25"/>
        <v>56</v>
      </c>
      <c r="AI50" s="13"/>
      <c r="AJ50" s="58">
        <v>1</v>
      </c>
      <c r="AK50" s="58">
        <v>1</v>
      </c>
      <c r="AL50" s="59" t="s">
        <v>47</v>
      </c>
      <c r="AN50" s="39" t="str">
        <f>AD29</f>
        <v>SETIO2_0</v>
      </c>
      <c r="AO50" s="40" t="str">
        <f>AE29</f>
        <v>94</v>
      </c>
      <c r="AP50" s="41" t="str">
        <f t="shared" si="7"/>
        <v>Set Io Port 2 = 0</v>
      </c>
      <c r="AQ50" s="42" t="str">
        <f t="shared" ref="AQ50" si="36">CONCATENATE(IF(VLOOKUP(AN50,$AD$6:$AL$135,9,FALSE)="NO", "// ", ""),"#define ",AN50, " 0x",AO50, " /* Command ", AP50, " */")</f>
        <v>// #define SETIO2_0 0x94 /* Command Set Io Port 2 = 0 */</v>
      </c>
    </row>
    <row r="51" spans="2:43" x14ac:dyDescent="0.25">
      <c r="B51" s="69" t="s">
        <v>63</v>
      </c>
      <c r="C51" s="70"/>
      <c r="D51" s="55">
        <v>1</v>
      </c>
      <c r="E51" s="71">
        <v>0</v>
      </c>
      <c r="F51" s="71">
        <v>1</v>
      </c>
      <c r="G51" s="71">
        <v>0</v>
      </c>
      <c r="H51" s="9">
        <v>1</v>
      </c>
      <c r="I51" s="9">
        <v>0</v>
      </c>
      <c r="J51" s="9">
        <v>1</v>
      </c>
      <c r="K51" s="9">
        <v>0</v>
      </c>
      <c r="L51" s="54"/>
      <c r="M51" s="55">
        <f t="shared" si="18"/>
        <v>0</v>
      </c>
      <c r="N51" s="56">
        <f t="shared" si="18"/>
        <v>1</v>
      </c>
      <c r="O51" s="56">
        <f t="shared" si="18"/>
        <v>0</v>
      </c>
      <c r="P51" s="56">
        <f t="shared" si="18"/>
        <v>1</v>
      </c>
      <c r="Q51" s="56">
        <f t="shared" si="18"/>
        <v>0</v>
      </c>
      <c r="R51" s="56">
        <f t="shared" si="18"/>
        <v>1</v>
      </c>
      <c r="S51" s="56">
        <f t="shared" si="18"/>
        <v>0</v>
      </c>
      <c r="T51" s="56">
        <f t="shared" si="18"/>
        <v>1</v>
      </c>
      <c r="U51" s="13"/>
      <c r="V51" s="54">
        <f t="shared" si="1"/>
        <v>170</v>
      </c>
      <c r="W51" s="56">
        <f t="shared" si="20"/>
        <v>85</v>
      </c>
      <c r="X51" s="54"/>
      <c r="Y51" s="54" t="str">
        <f t="shared" si="22"/>
        <v>AA</v>
      </c>
      <c r="Z51" s="56" t="str">
        <f t="shared" si="23"/>
        <v>55</v>
      </c>
      <c r="AA51" s="54"/>
      <c r="AB51" s="57" t="s">
        <v>142</v>
      </c>
      <c r="AC51" s="13"/>
      <c r="AD51" s="58" t="s">
        <v>143</v>
      </c>
      <c r="AE51" s="58" t="str">
        <f t="shared" si="24"/>
        <v>AA</v>
      </c>
      <c r="AF51" s="13"/>
      <c r="AG51" s="58" t="s">
        <v>144</v>
      </c>
      <c r="AH51" s="58" t="str">
        <f t="shared" si="25"/>
        <v>55</v>
      </c>
      <c r="AI51" s="13"/>
      <c r="AJ51" s="58">
        <v>1</v>
      </c>
      <c r="AK51" s="58">
        <v>1</v>
      </c>
      <c r="AL51" s="59" t="s">
        <v>47</v>
      </c>
      <c r="AN51" s="39" t="str">
        <f>VLOOKUP(AN50,$AD$7:$AH$135,4,FALSE)</f>
        <v>ACKIO2_0</v>
      </c>
      <c r="AO51" s="40" t="str">
        <f>VLOOKUP(AN50,$AD$7:$AH$135,5,FALSE)</f>
        <v>6B</v>
      </c>
      <c r="AP51" s="41" t="str">
        <f>AP50</f>
        <v>Set Io Port 2 = 0</v>
      </c>
      <c r="AQ51" s="42" t="str">
        <f>CONCATENATE(IF(VLOOKUP(AN50,$AD$6:$AL$135,9,FALSE)="NO", "// ", ""),"#define ",AN51, " 0x",AO51, " /* Acknowledge ", AP50, " command */")</f>
        <v>// #define ACKIO2_0 0x6B /* Acknowledge Set Io Port 2 = 0 command */</v>
      </c>
    </row>
    <row r="52" spans="2:43" x14ac:dyDescent="0.25">
      <c r="B52" s="69" t="s">
        <v>63</v>
      </c>
      <c r="C52" s="70"/>
      <c r="D52" s="55">
        <v>1</v>
      </c>
      <c r="E52" s="71">
        <v>0</v>
      </c>
      <c r="F52" s="71">
        <v>1</v>
      </c>
      <c r="G52" s="71">
        <v>0</v>
      </c>
      <c r="H52" s="9">
        <v>1</v>
      </c>
      <c r="I52" s="9">
        <v>0</v>
      </c>
      <c r="J52" s="9">
        <v>1</v>
      </c>
      <c r="K52" s="9">
        <v>1</v>
      </c>
      <c r="L52" s="54"/>
      <c r="M52" s="55">
        <f t="shared" si="18"/>
        <v>0</v>
      </c>
      <c r="N52" s="56">
        <f t="shared" si="18"/>
        <v>1</v>
      </c>
      <c r="O52" s="56">
        <f t="shared" si="18"/>
        <v>0</v>
      </c>
      <c r="P52" s="56">
        <f t="shared" si="18"/>
        <v>1</v>
      </c>
      <c r="Q52" s="56">
        <f t="shared" si="18"/>
        <v>0</v>
      </c>
      <c r="R52" s="56">
        <f t="shared" si="18"/>
        <v>1</v>
      </c>
      <c r="S52" s="56">
        <f t="shared" si="18"/>
        <v>0</v>
      </c>
      <c r="T52" s="56">
        <f t="shared" si="18"/>
        <v>0</v>
      </c>
      <c r="U52" s="13"/>
      <c r="V52" s="54">
        <f t="shared" si="1"/>
        <v>171</v>
      </c>
      <c r="W52" s="56">
        <f t="shared" si="20"/>
        <v>84</v>
      </c>
      <c r="X52" s="54"/>
      <c r="Y52" s="54" t="str">
        <f t="shared" si="22"/>
        <v>AB</v>
      </c>
      <c r="Z52" s="56" t="str">
        <f t="shared" si="23"/>
        <v>54</v>
      </c>
      <c r="AA52" s="54"/>
      <c r="AB52" s="57" t="s">
        <v>145</v>
      </c>
      <c r="AC52" s="13"/>
      <c r="AD52" s="58" t="s">
        <v>146</v>
      </c>
      <c r="AE52" s="58" t="str">
        <f t="shared" si="24"/>
        <v>AB</v>
      </c>
      <c r="AF52" s="13"/>
      <c r="AG52" s="58" t="s">
        <v>147</v>
      </c>
      <c r="AH52" s="58" t="str">
        <f t="shared" si="25"/>
        <v>54</v>
      </c>
      <c r="AI52" s="13"/>
      <c r="AJ52" s="58">
        <v>1</v>
      </c>
      <c r="AK52" s="58">
        <v>1</v>
      </c>
      <c r="AL52" s="59" t="s">
        <v>47</v>
      </c>
      <c r="AN52" s="39" t="str">
        <f>AD30</f>
        <v>SETIO2_1</v>
      </c>
      <c r="AO52" s="40" t="str">
        <f>AE30</f>
        <v>95</v>
      </c>
      <c r="AP52" s="41" t="str">
        <f t="shared" si="7"/>
        <v>Set Io Port 2 = 1</v>
      </c>
      <c r="AQ52" s="42" t="str">
        <f t="shared" ref="AQ52" si="37">CONCATENATE(IF(VLOOKUP(AN52,$AD$6:$AL$135,9,FALSE)="NO", "// ", ""),"#define ",AN52, " 0x",AO52, " /* Command ", AP52, " */")</f>
        <v>// #define SETIO2_1 0x95 /* Command Set Io Port 2 = 1 */</v>
      </c>
    </row>
    <row r="53" spans="2:43" x14ac:dyDescent="0.25">
      <c r="B53" s="69" t="s">
        <v>63</v>
      </c>
      <c r="C53" s="70"/>
      <c r="D53" s="55">
        <v>1</v>
      </c>
      <c r="E53" s="71">
        <v>0</v>
      </c>
      <c r="F53" s="71">
        <v>1</v>
      </c>
      <c r="G53" s="71">
        <v>0</v>
      </c>
      <c r="H53" s="9">
        <v>1</v>
      </c>
      <c r="I53" s="9">
        <v>1</v>
      </c>
      <c r="J53" s="9">
        <v>0</v>
      </c>
      <c r="K53" s="9">
        <v>0</v>
      </c>
      <c r="L53" s="54"/>
      <c r="M53" s="55">
        <f t="shared" si="18"/>
        <v>0</v>
      </c>
      <c r="N53" s="56">
        <f t="shared" si="18"/>
        <v>1</v>
      </c>
      <c r="O53" s="56">
        <f t="shared" si="18"/>
        <v>0</v>
      </c>
      <c r="P53" s="56">
        <f t="shared" si="18"/>
        <v>1</v>
      </c>
      <c r="Q53" s="56">
        <f t="shared" si="18"/>
        <v>0</v>
      </c>
      <c r="R53" s="56">
        <f t="shared" si="18"/>
        <v>0</v>
      </c>
      <c r="S53" s="56">
        <f t="shared" si="18"/>
        <v>1</v>
      </c>
      <c r="T53" s="56">
        <f t="shared" si="18"/>
        <v>1</v>
      </c>
      <c r="U53" s="13"/>
      <c r="V53" s="54">
        <f t="shared" si="1"/>
        <v>172</v>
      </c>
      <c r="W53" s="56">
        <f t="shared" si="20"/>
        <v>83</v>
      </c>
      <c r="X53" s="54"/>
      <c r="Y53" s="54" t="str">
        <f t="shared" si="22"/>
        <v>AC</v>
      </c>
      <c r="Z53" s="56" t="str">
        <f t="shared" si="23"/>
        <v>53</v>
      </c>
      <c r="AA53" s="54"/>
      <c r="AB53" s="57" t="s">
        <v>148</v>
      </c>
      <c r="AC53" s="13"/>
      <c r="AD53" s="58" t="s">
        <v>149</v>
      </c>
      <c r="AE53" s="58" t="str">
        <f t="shared" si="24"/>
        <v>AC</v>
      </c>
      <c r="AF53" s="13"/>
      <c r="AG53" s="58" t="s">
        <v>150</v>
      </c>
      <c r="AH53" s="58" t="str">
        <f t="shared" si="25"/>
        <v>53</v>
      </c>
      <c r="AI53" s="13"/>
      <c r="AJ53" s="58">
        <v>1</v>
      </c>
      <c r="AK53" s="58">
        <v>1</v>
      </c>
      <c r="AL53" s="59" t="s">
        <v>47</v>
      </c>
      <c r="AN53" s="39" t="str">
        <f>VLOOKUP(AN52,$AD$7:$AH$135,4,FALSE)</f>
        <v>ACKIO2_1</v>
      </c>
      <c r="AO53" s="40" t="str">
        <f>VLOOKUP(AN52,$AD$7:$AH$135,5,FALSE)</f>
        <v>6A</v>
      </c>
      <c r="AP53" s="41" t="str">
        <f>AP52</f>
        <v>Set Io Port 2 = 1</v>
      </c>
      <c r="AQ53" s="42" t="str">
        <f>CONCATENATE(IF(VLOOKUP(AN52,$AD$6:$AL$135,9,FALSE)="NO", "// ", ""),"#define ",AN53, " 0x",AO53, " /* Acknowledge ", AP52, " command */")</f>
        <v>// #define ACKIO2_1 0x6A /* Acknowledge Set Io Port 2 = 1 command */</v>
      </c>
    </row>
    <row r="54" spans="2:43" x14ac:dyDescent="0.25">
      <c r="B54" s="69" t="s">
        <v>63</v>
      </c>
      <c r="C54" s="70"/>
      <c r="D54" s="55">
        <v>1</v>
      </c>
      <c r="E54" s="71">
        <v>0</v>
      </c>
      <c r="F54" s="71">
        <v>1</v>
      </c>
      <c r="G54" s="71">
        <v>0</v>
      </c>
      <c r="H54" s="9">
        <v>1</v>
      </c>
      <c r="I54" s="9">
        <v>1</v>
      </c>
      <c r="J54" s="9">
        <v>0</v>
      </c>
      <c r="K54" s="9">
        <v>1</v>
      </c>
      <c r="L54" s="54"/>
      <c r="M54" s="55">
        <f t="shared" si="18"/>
        <v>0</v>
      </c>
      <c r="N54" s="56">
        <f t="shared" si="18"/>
        <v>1</v>
      </c>
      <c r="O54" s="56">
        <f t="shared" si="18"/>
        <v>0</v>
      </c>
      <c r="P54" s="56">
        <f t="shared" si="18"/>
        <v>1</v>
      </c>
      <c r="Q54" s="56">
        <f t="shared" si="18"/>
        <v>0</v>
      </c>
      <c r="R54" s="56">
        <f t="shared" si="18"/>
        <v>0</v>
      </c>
      <c r="S54" s="56">
        <f t="shared" si="18"/>
        <v>1</v>
      </c>
      <c r="T54" s="56">
        <f t="shared" si="18"/>
        <v>0</v>
      </c>
      <c r="U54" s="13"/>
      <c r="V54" s="54">
        <f t="shared" si="1"/>
        <v>173</v>
      </c>
      <c r="W54" s="56">
        <f t="shared" si="20"/>
        <v>82</v>
      </c>
      <c r="X54" s="54"/>
      <c r="Y54" s="54" t="str">
        <f t="shared" si="22"/>
        <v>AD</v>
      </c>
      <c r="Z54" s="56" t="str">
        <f t="shared" si="23"/>
        <v>52</v>
      </c>
      <c r="AA54" s="54"/>
      <c r="AB54" s="57" t="s">
        <v>151</v>
      </c>
      <c r="AC54" s="13"/>
      <c r="AD54" s="58" t="s">
        <v>152</v>
      </c>
      <c r="AE54" s="58" t="str">
        <f t="shared" si="24"/>
        <v>AD</v>
      </c>
      <c r="AF54" s="13"/>
      <c r="AG54" s="58" t="s">
        <v>153</v>
      </c>
      <c r="AH54" s="58" t="str">
        <f t="shared" si="25"/>
        <v>52</v>
      </c>
      <c r="AI54" s="13"/>
      <c r="AJ54" s="58">
        <v>1</v>
      </c>
      <c r="AK54" s="58">
        <v>1</v>
      </c>
      <c r="AL54" s="59" t="s">
        <v>47</v>
      </c>
      <c r="AN54" s="39" t="str">
        <f>AD31</f>
        <v>SETIO3_0</v>
      </c>
      <c r="AO54" s="40" t="str">
        <f>AE31</f>
        <v>96</v>
      </c>
      <c r="AP54" s="41" t="str">
        <f t="shared" si="7"/>
        <v>Set Io Port 3 = 0</v>
      </c>
      <c r="AQ54" s="42" t="str">
        <f t="shared" ref="AQ54" si="38">CONCATENATE(IF(VLOOKUP(AN54,$AD$6:$AL$135,9,FALSE)="NO", "// ", ""),"#define ",AN54, " 0x",AO54, " /* Command ", AP54, " */")</f>
        <v>// #define SETIO3_0 0x96 /* Command Set Io Port 3 = 0 */</v>
      </c>
    </row>
    <row r="55" spans="2:43" x14ac:dyDescent="0.25">
      <c r="B55" s="69" t="s">
        <v>63</v>
      </c>
      <c r="C55" s="70"/>
      <c r="D55" s="55">
        <v>1</v>
      </c>
      <c r="E55" s="71">
        <v>0</v>
      </c>
      <c r="F55" s="71">
        <v>1</v>
      </c>
      <c r="G55" s="71">
        <v>0</v>
      </c>
      <c r="H55" s="9">
        <v>1</v>
      </c>
      <c r="I55" s="9">
        <v>1</v>
      </c>
      <c r="J55" s="9">
        <v>1</v>
      </c>
      <c r="K55" s="9">
        <v>0</v>
      </c>
      <c r="L55" s="54"/>
      <c r="M55" s="55">
        <f t="shared" si="18"/>
        <v>0</v>
      </c>
      <c r="N55" s="56">
        <f t="shared" si="18"/>
        <v>1</v>
      </c>
      <c r="O55" s="56">
        <f t="shared" si="18"/>
        <v>0</v>
      </c>
      <c r="P55" s="56">
        <f t="shared" si="18"/>
        <v>1</v>
      </c>
      <c r="Q55" s="56">
        <f t="shared" si="18"/>
        <v>0</v>
      </c>
      <c r="R55" s="56">
        <f t="shared" si="18"/>
        <v>0</v>
      </c>
      <c r="S55" s="56">
        <f t="shared" si="18"/>
        <v>0</v>
      </c>
      <c r="T55" s="56">
        <f t="shared" si="18"/>
        <v>1</v>
      </c>
      <c r="U55" s="13"/>
      <c r="V55" s="54">
        <f t="shared" si="1"/>
        <v>174</v>
      </c>
      <c r="W55" s="56">
        <f t="shared" si="20"/>
        <v>81</v>
      </c>
      <c r="X55" s="54"/>
      <c r="Y55" s="54" t="str">
        <f t="shared" si="22"/>
        <v>AE</v>
      </c>
      <c r="Z55" s="56" t="str">
        <f t="shared" si="23"/>
        <v>51</v>
      </c>
      <c r="AA55" s="54"/>
      <c r="AB55" s="57" t="s">
        <v>154</v>
      </c>
      <c r="AC55" s="13"/>
      <c r="AD55" s="58" t="s">
        <v>155</v>
      </c>
      <c r="AE55" s="58" t="str">
        <f t="shared" si="24"/>
        <v>AE</v>
      </c>
      <c r="AF55" s="13"/>
      <c r="AG55" s="58" t="s">
        <v>156</v>
      </c>
      <c r="AH55" s="58" t="str">
        <f t="shared" si="25"/>
        <v>51</v>
      </c>
      <c r="AI55" s="13"/>
      <c r="AJ55" s="58">
        <v>1</v>
      </c>
      <c r="AK55" s="58">
        <v>1</v>
      </c>
      <c r="AL55" s="59" t="s">
        <v>47</v>
      </c>
      <c r="AN55" s="39" t="str">
        <f>VLOOKUP(AN54,$AD$7:$AH$135,4,FALSE)</f>
        <v>ACKIO3_0</v>
      </c>
      <c r="AO55" s="40" t="str">
        <f>VLOOKUP(AN54,$AD$7:$AH$135,5,FALSE)</f>
        <v>69</v>
      </c>
      <c r="AP55" s="41" t="str">
        <f>AP54</f>
        <v>Set Io Port 3 = 0</v>
      </c>
      <c r="AQ55" s="42" t="str">
        <f>CONCATENATE(IF(VLOOKUP(AN54,$AD$6:$AL$135,9,FALSE)="NO", "// ", ""),"#define ",AN55, " 0x",AO55, " /* Acknowledge ", AP54, " command */")</f>
        <v>// #define ACKIO3_0 0x69 /* Acknowledge Set Io Port 3 = 0 command */</v>
      </c>
    </row>
    <row r="56" spans="2:43" x14ac:dyDescent="0.25">
      <c r="B56" s="69" t="s">
        <v>63</v>
      </c>
      <c r="C56" s="70"/>
      <c r="D56" s="55">
        <v>1</v>
      </c>
      <c r="E56" s="71">
        <v>0</v>
      </c>
      <c r="F56" s="71">
        <v>1</v>
      </c>
      <c r="G56" s="71">
        <v>0</v>
      </c>
      <c r="H56" s="9">
        <v>1</v>
      </c>
      <c r="I56" s="9">
        <v>1</v>
      </c>
      <c r="J56" s="9">
        <v>1</v>
      </c>
      <c r="K56" s="9">
        <v>1</v>
      </c>
      <c r="L56" s="54"/>
      <c r="M56" s="55">
        <f t="shared" si="18"/>
        <v>0</v>
      </c>
      <c r="N56" s="56">
        <f t="shared" si="18"/>
        <v>1</v>
      </c>
      <c r="O56" s="56">
        <f t="shared" si="18"/>
        <v>0</v>
      </c>
      <c r="P56" s="56">
        <f t="shared" si="18"/>
        <v>1</v>
      </c>
      <c r="Q56" s="56">
        <f t="shared" si="18"/>
        <v>0</v>
      </c>
      <c r="R56" s="56">
        <f t="shared" si="18"/>
        <v>0</v>
      </c>
      <c r="S56" s="56">
        <f t="shared" si="18"/>
        <v>0</v>
      </c>
      <c r="T56" s="56">
        <f t="shared" ref="T56:T119" si="39">IF(NOT(ISBLANK(K56)), IF(K56=0,1,0),"")</f>
        <v>0</v>
      </c>
      <c r="U56" s="13"/>
      <c r="V56" s="54">
        <f t="shared" si="1"/>
        <v>175</v>
      </c>
      <c r="W56" s="56">
        <f t="shared" si="20"/>
        <v>80</v>
      </c>
      <c r="X56" s="54"/>
      <c r="Y56" s="54" t="str">
        <f t="shared" si="22"/>
        <v>AF</v>
      </c>
      <c r="Z56" s="56" t="str">
        <f t="shared" si="23"/>
        <v>50</v>
      </c>
      <c r="AA56" s="54"/>
      <c r="AB56" s="57" t="s">
        <v>157</v>
      </c>
      <c r="AC56" s="13"/>
      <c r="AD56" s="58" t="s">
        <v>158</v>
      </c>
      <c r="AE56" s="58" t="str">
        <f t="shared" si="24"/>
        <v>AF</v>
      </c>
      <c r="AF56" s="13"/>
      <c r="AG56" s="58" t="s">
        <v>159</v>
      </c>
      <c r="AH56" s="58" t="str">
        <f t="shared" si="25"/>
        <v>50</v>
      </c>
      <c r="AI56" s="13"/>
      <c r="AJ56" s="58">
        <v>1</v>
      </c>
      <c r="AK56" s="58">
        <v>1</v>
      </c>
      <c r="AL56" s="59" t="s">
        <v>47</v>
      </c>
      <c r="AN56" s="39" t="str">
        <f>AD32</f>
        <v>SETIO3_1</v>
      </c>
      <c r="AO56" s="40" t="str">
        <f>AE32</f>
        <v>97</v>
      </c>
      <c r="AP56" s="41" t="str">
        <f t="shared" si="7"/>
        <v>Set Io Port 3 = 1</v>
      </c>
      <c r="AQ56" s="42" t="str">
        <f t="shared" ref="AQ56" si="40">CONCATENATE(IF(VLOOKUP(AN56,$AD$6:$AL$135,9,FALSE)="NO", "// ", ""),"#define ",AN56, " 0x",AO56, " /* Command ", AP56, " */")</f>
        <v>// #define SETIO3_1 0x97 /* Command Set Io Port 3 = 1 */</v>
      </c>
    </row>
    <row r="57" spans="2:43" x14ac:dyDescent="0.25">
      <c r="B57" s="69" t="s">
        <v>63</v>
      </c>
      <c r="C57" s="70"/>
      <c r="D57" s="55">
        <v>1</v>
      </c>
      <c r="E57" s="71">
        <v>0</v>
      </c>
      <c r="F57" s="71">
        <v>1</v>
      </c>
      <c r="G57" s="71">
        <v>1</v>
      </c>
      <c r="H57" s="9">
        <v>0</v>
      </c>
      <c r="I57" s="9">
        <v>0</v>
      </c>
      <c r="J57" s="9">
        <v>0</v>
      </c>
      <c r="K57" s="9">
        <v>0</v>
      </c>
      <c r="L57" s="54"/>
      <c r="M57" s="55">
        <f t="shared" ref="M57:S93" si="41">IF(NOT(ISBLANK(D57)), IF(D57=0,1,0),"")</f>
        <v>0</v>
      </c>
      <c r="N57" s="56">
        <f t="shared" si="41"/>
        <v>1</v>
      </c>
      <c r="O57" s="56">
        <f t="shared" si="41"/>
        <v>0</v>
      </c>
      <c r="P57" s="56">
        <f t="shared" si="41"/>
        <v>0</v>
      </c>
      <c r="Q57" s="56">
        <f t="shared" si="41"/>
        <v>1</v>
      </c>
      <c r="R57" s="56">
        <f t="shared" si="41"/>
        <v>1</v>
      </c>
      <c r="S57" s="56">
        <f t="shared" si="41"/>
        <v>1</v>
      </c>
      <c r="T57" s="56">
        <f t="shared" si="39"/>
        <v>1</v>
      </c>
      <c r="U57" s="13"/>
      <c r="V57" s="54">
        <f t="shared" si="1"/>
        <v>176</v>
      </c>
      <c r="W57" s="56">
        <f t="shared" si="20"/>
        <v>79</v>
      </c>
      <c r="X57" s="54"/>
      <c r="Y57" s="54" t="str">
        <f t="shared" si="22"/>
        <v>B0</v>
      </c>
      <c r="Z57" s="56" t="str">
        <f t="shared" si="23"/>
        <v>4F</v>
      </c>
      <c r="AA57" s="54"/>
      <c r="AB57" s="57" t="s">
        <v>160</v>
      </c>
      <c r="AC57" s="13"/>
      <c r="AD57" s="58" t="s">
        <v>161</v>
      </c>
      <c r="AE57" s="58" t="str">
        <f t="shared" si="24"/>
        <v>B0</v>
      </c>
      <c r="AF57" s="13"/>
      <c r="AG57" s="58" t="s">
        <v>162</v>
      </c>
      <c r="AH57" s="58" t="str">
        <f t="shared" si="25"/>
        <v>4F</v>
      </c>
      <c r="AI57" s="13"/>
      <c r="AJ57" s="58">
        <v>1</v>
      </c>
      <c r="AK57" s="58">
        <v>1</v>
      </c>
      <c r="AL57" s="59" t="s">
        <v>47</v>
      </c>
      <c r="AN57" s="39" t="str">
        <f>VLOOKUP(AN56,$AD$7:$AH$135,4,FALSE)</f>
        <v>ACKIO3_1</v>
      </c>
      <c r="AO57" s="40" t="str">
        <f>VLOOKUP(AN56,$AD$7:$AH$135,5,FALSE)</f>
        <v>68</v>
      </c>
      <c r="AP57" s="41" t="str">
        <f>AP56</f>
        <v>Set Io Port 3 = 1</v>
      </c>
      <c r="AQ57" s="42" t="str">
        <f>CONCATENATE(IF(VLOOKUP(AN56,$AD$6:$AL$135,9,FALSE)="NO", "// ", ""),"#define ",AN57, " 0x",AO57, " /* Acknowledge ", AP56, " command */")</f>
        <v>// #define ACKIO3_1 0x68 /* Acknowledge Set Io Port 3 = 1 command */</v>
      </c>
    </row>
    <row r="58" spans="2:43" x14ac:dyDescent="0.25">
      <c r="B58" s="69" t="s">
        <v>63</v>
      </c>
      <c r="C58" s="70"/>
      <c r="D58" s="55">
        <v>1</v>
      </c>
      <c r="E58" s="71">
        <v>0</v>
      </c>
      <c r="F58" s="71">
        <v>1</v>
      </c>
      <c r="G58" s="71">
        <v>1</v>
      </c>
      <c r="H58" s="9">
        <v>0</v>
      </c>
      <c r="I58" s="9">
        <v>0</v>
      </c>
      <c r="J58" s="9">
        <v>0</v>
      </c>
      <c r="K58" s="9">
        <v>1</v>
      </c>
      <c r="L58" s="54"/>
      <c r="M58" s="55">
        <f t="shared" si="41"/>
        <v>0</v>
      </c>
      <c r="N58" s="56">
        <f t="shared" si="41"/>
        <v>1</v>
      </c>
      <c r="O58" s="56">
        <f t="shared" si="41"/>
        <v>0</v>
      </c>
      <c r="P58" s="56">
        <f t="shared" si="41"/>
        <v>0</v>
      </c>
      <c r="Q58" s="56">
        <f t="shared" si="41"/>
        <v>1</v>
      </c>
      <c r="R58" s="56">
        <f t="shared" si="41"/>
        <v>1</v>
      </c>
      <c r="S58" s="56">
        <f t="shared" si="41"/>
        <v>1</v>
      </c>
      <c r="T58" s="56">
        <f t="shared" si="39"/>
        <v>0</v>
      </c>
      <c r="U58" s="13"/>
      <c r="V58" s="54">
        <f t="shared" si="1"/>
        <v>177</v>
      </c>
      <c r="W58" s="56">
        <f t="shared" si="20"/>
        <v>78</v>
      </c>
      <c r="X58" s="54"/>
      <c r="Y58" s="54" t="str">
        <f t="shared" si="22"/>
        <v>B1</v>
      </c>
      <c r="Z58" s="56" t="str">
        <f t="shared" si="23"/>
        <v>4E</v>
      </c>
      <c r="AA58" s="54"/>
      <c r="AB58" s="57" t="s">
        <v>163</v>
      </c>
      <c r="AC58" s="13"/>
      <c r="AD58" s="58" t="s">
        <v>164</v>
      </c>
      <c r="AE58" s="58" t="str">
        <f t="shared" si="24"/>
        <v>B1</v>
      </c>
      <c r="AF58" s="13"/>
      <c r="AG58" s="58" t="s">
        <v>165</v>
      </c>
      <c r="AH58" s="58" t="str">
        <f t="shared" si="25"/>
        <v>4E</v>
      </c>
      <c r="AI58" s="13"/>
      <c r="AJ58" s="58">
        <v>1</v>
      </c>
      <c r="AK58" s="58">
        <v>1</v>
      </c>
      <c r="AL58" s="59" t="s">
        <v>47</v>
      </c>
      <c r="AN58" s="39" t="str">
        <f>AD33</f>
        <v>SETIO4_0</v>
      </c>
      <c r="AO58" s="40" t="str">
        <f>AE33</f>
        <v>98</v>
      </c>
      <c r="AP58" s="41" t="str">
        <f t="shared" si="7"/>
        <v>Set Io Port 4 = 0</v>
      </c>
      <c r="AQ58" s="42" t="str">
        <f t="shared" ref="AQ58" si="42">CONCATENATE(IF(VLOOKUP(AN58,$AD$6:$AL$135,9,FALSE)="NO", "// ", ""),"#define ",AN58, " 0x",AO58, " /* Command ", AP58, " */")</f>
        <v>// #define SETIO4_0 0x98 /* Command Set Io Port 4 = 0 */</v>
      </c>
    </row>
    <row r="59" spans="2:43" x14ac:dyDescent="0.25">
      <c r="B59" s="69" t="s">
        <v>63</v>
      </c>
      <c r="C59" s="70"/>
      <c r="D59" s="55">
        <v>1</v>
      </c>
      <c r="E59" s="71">
        <v>0</v>
      </c>
      <c r="F59" s="71">
        <v>1</v>
      </c>
      <c r="G59" s="71">
        <v>1</v>
      </c>
      <c r="H59" s="9">
        <v>0</v>
      </c>
      <c r="I59" s="9">
        <v>0</v>
      </c>
      <c r="J59" s="9">
        <v>1</v>
      </c>
      <c r="K59" s="9">
        <v>0</v>
      </c>
      <c r="L59" s="54"/>
      <c r="M59" s="55">
        <f t="shared" si="41"/>
        <v>0</v>
      </c>
      <c r="N59" s="56">
        <f t="shared" si="41"/>
        <v>1</v>
      </c>
      <c r="O59" s="56">
        <f t="shared" si="41"/>
        <v>0</v>
      </c>
      <c r="P59" s="56">
        <f t="shared" si="41"/>
        <v>0</v>
      </c>
      <c r="Q59" s="56">
        <f t="shared" si="41"/>
        <v>1</v>
      </c>
      <c r="R59" s="56">
        <f t="shared" si="41"/>
        <v>1</v>
      </c>
      <c r="S59" s="56">
        <f t="shared" si="41"/>
        <v>0</v>
      </c>
      <c r="T59" s="56">
        <f t="shared" si="39"/>
        <v>1</v>
      </c>
      <c r="U59" s="13"/>
      <c r="V59" s="54">
        <f t="shared" si="1"/>
        <v>178</v>
      </c>
      <c r="W59" s="56">
        <f t="shared" si="20"/>
        <v>77</v>
      </c>
      <c r="X59" s="54"/>
      <c r="Y59" s="54" t="str">
        <f t="shared" si="22"/>
        <v>B2</v>
      </c>
      <c r="Z59" s="56" t="str">
        <f t="shared" si="23"/>
        <v>4D</v>
      </c>
      <c r="AA59" s="54"/>
      <c r="AB59" s="57" t="s">
        <v>166</v>
      </c>
      <c r="AC59" s="13"/>
      <c r="AD59" s="58" t="s">
        <v>167</v>
      </c>
      <c r="AE59" s="58" t="str">
        <f t="shared" si="24"/>
        <v>B2</v>
      </c>
      <c r="AF59" s="13"/>
      <c r="AG59" s="58" t="s">
        <v>168</v>
      </c>
      <c r="AH59" s="58" t="str">
        <f t="shared" si="25"/>
        <v>4D</v>
      </c>
      <c r="AI59" s="13"/>
      <c r="AJ59" s="58">
        <v>1</v>
      </c>
      <c r="AK59" s="58">
        <v>1</v>
      </c>
      <c r="AL59" s="59" t="s">
        <v>47</v>
      </c>
      <c r="AN59" s="39" t="str">
        <f>VLOOKUP(AN58,$AD$7:$AH$135,4,FALSE)</f>
        <v>ACKIO4_0</v>
      </c>
      <c r="AO59" s="40" t="str">
        <f>VLOOKUP(AN58,$AD$7:$AH$135,5,FALSE)</f>
        <v>67</v>
      </c>
      <c r="AP59" s="41" t="str">
        <f>AP58</f>
        <v>Set Io Port 4 = 0</v>
      </c>
      <c r="AQ59" s="42" t="str">
        <f>CONCATENATE(IF(VLOOKUP(AN58,$AD$6:$AL$135,9,FALSE)="NO", "// ", ""),"#define ",AN59, " 0x",AO59, " /* Acknowledge ", AP58, " command */")</f>
        <v>// #define ACKIO4_0 0x67 /* Acknowledge Set Io Port 4 = 0 command */</v>
      </c>
    </row>
    <row r="60" spans="2:43" x14ac:dyDescent="0.25">
      <c r="B60" s="69" t="s">
        <v>63</v>
      </c>
      <c r="C60" s="70"/>
      <c r="D60" s="55">
        <v>1</v>
      </c>
      <c r="E60" s="71">
        <v>0</v>
      </c>
      <c r="F60" s="71">
        <v>1</v>
      </c>
      <c r="G60" s="71">
        <v>1</v>
      </c>
      <c r="H60" s="9">
        <v>0</v>
      </c>
      <c r="I60" s="9">
        <v>0</v>
      </c>
      <c r="J60" s="9">
        <v>1</v>
      </c>
      <c r="K60" s="9">
        <v>1</v>
      </c>
      <c r="L60" s="54"/>
      <c r="M60" s="55">
        <f t="shared" si="41"/>
        <v>0</v>
      </c>
      <c r="N60" s="56">
        <f t="shared" si="41"/>
        <v>1</v>
      </c>
      <c r="O60" s="56">
        <f t="shared" si="41"/>
        <v>0</v>
      </c>
      <c r="P60" s="56">
        <f t="shared" si="41"/>
        <v>0</v>
      </c>
      <c r="Q60" s="56">
        <f t="shared" si="41"/>
        <v>1</v>
      </c>
      <c r="R60" s="56">
        <f t="shared" si="41"/>
        <v>1</v>
      </c>
      <c r="S60" s="56">
        <f t="shared" si="41"/>
        <v>0</v>
      </c>
      <c r="T60" s="56">
        <f t="shared" si="39"/>
        <v>0</v>
      </c>
      <c r="U60" s="13"/>
      <c r="V60" s="54">
        <f t="shared" si="1"/>
        <v>179</v>
      </c>
      <c r="W60" s="56">
        <f t="shared" si="20"/>
        <v>76</v>
      </c>
      <c r="X60" s="54"/>
      <c r="Y60" s="54" t="str">
        <f t="shared" si="22"/>
        <v>B3</v>
      </c>
      <c r="Z60" s="56" t="str">
        <f t="shared" si="23"/>
        <v>4C</v>
      </c>
      <c r="AA60" s="54"/>
      <c r="AB60" s="57" t="s">
        <v>169</v>
      </c>
      <c r="AC60" s="13"/>
      <c r="AD60" s="58" t="s">
        <v>170</v>
      </c>
      <c r="AE60" s="58" t="str">
        <f t="shared" si="24"/>
        <v>B3</v>
      </c>
      <c r="AF60" s="13"/>
      <c r="AG60" s="58" t="s">
        <v>171</v>
      </c>
      <c r="AH60" s="58" t="str">
        <f t="shared" si="25"/>
        <v>4C</v>
      </c>
      <c r="AI60" s="13"/>
      <c r="AJ60" s="58">
        <v>1</v>
      </c>
      <c r="AK60" s="58">
        <v>1</v>
      </c>
      <c r="AL60" s="59" t="s">
        <v>47</v>
      </c>
      <c r="AN60" s="39" t="str">
        <f>AD34</f>
        <v>SETIO4_1</v>
      </c>
      <c r="AO60" s="40" t="str">
        <f>AE34</f>
        <v>99</v>
      </c>
      <c r="AP60" s="41" t="str">
        <f t="shared" si="7"/>
        <v>Set Io Port 4 = 1</v>
      </c>
      <c r="AQ60" s="42" t="str">
        <f t="shared" ref="AQ60" si="43">CONCATENATE(IF(VLOOKUP(AN60,$AD$6:$AL$135,9,FALSE)="NO", "// ", ""),"#define ",AN60, " 0x",AO60, " /* Command ", AP60, " */")</f>
        <v>// #define SETIO4_1 0x99 /* Command Set Io Port 4 = 1 */</v>
      </c>
    </row>
    <row r="61" spans="2:43" x14ac:dyDescent="0.25">
      <c r="B61" s="69" t="s">
        <v>63</v>
      </c>
      <c r="C61" s="70"/>
      <c r="D61" s="55">
        <v>1</v>
      </c>
      <c r="E61" s="71">
        <v>0</v>
      </c>
      <c r="F61" s="71">
        <v>1</v>
      </c>
      <c r="G61" s="71">
        <v>1</v>
      </c>
      <c r="H61" s="9">
        <v>0</v>
      </c>
      <c r="I61" s="9">
        <v>1</v>
      </c>
      <c r="J61" s="9">
        <v>0</v>
      </c>
      <c r="K61" s="9">
        <v>0</v>
      </c>
      <c r="L61" s="54"/>
      <c r="M61" s="55">
        <f t="shared" si="41"/>
        <v>0</v>
      </c>
      <c r="N61" s="56">
        <f t="shared" si="41"/>
        <v>1</v>
      </c>
      <c r="O61" s="56">
        <f t="shared" si="41"/>
        <v>0</v>
      </c>
      <c r="P61" s="56">
        <f t="shared" si="41"/>
        <v>0</v>
      </c>
      <c r="Q61" s="56">
        <f t="shared" si="41"/>
        <v>1</v>
      </c>
      <c r="R61" s="56">
        <f t="shared" si="41"/>
        <v>0</v>
      </c>
      <c r="S61" s="56">
        <f t="shared" si="41"/>
        <v>1</v>
      </c>
      <c r="T61" s="56">
        <f t="shared" si="39"/>
        <v>1</v>
      </c>
      <c r="U61" s="13"/>
      <c r="V61" s="54">
        <f t="shared" si="1"/>
        <v>180</v>
      </c>
      <c r="W61" s="56">
        <f t="shared" si="20"/>
        <v>75</v>
      </c>
      <c r="X61" s="54"/>
      <c r="Y61" s="54" t="str">
        <f t="shared" si="22"/>
        <v>B4</v>
      </c>
      <c r="Z61" s="56" t="str">
        <f t="shared" si="23"/>
        <v>4B</v>
      </c>
      <c r="AA61" s="54"/>
      <c r="AB61" s="57" t="s">
        <v>172</v>
      </c>
      <c r="AC61" s="13"/>
      <c r="AD61" s="58" t="s">
        <v>173</v>
      </c>
      <c r="AE61" s="58" t="str">
        <f t="shared" si="24"/>
        <v>B4</v>
      </c>
      <c r="AF61" s="13"/>
      <c r="AG61" s="58" t="s">
        <v>174</v>
      </c>
      <c r="AH61" s="58" t="str">
        <f t="shared" si="25"/>
        <v>4B</v>
      </c>
      <c r="AI61" s="13"/>
      <c r="AJ61" s="58">
        <v>1</v>
      </c>
      <c r="AK61" s="58">
        <v>1</v>
      </c>
      <c r="AL61" s="59" t="s">
        <v>47</v>
      </c>
      <c r="AN61" s="39" t="str">
        <f>VLOOKUP(AN60,$AD$7:$AH$135,4,FALSE)</f>
        <v>ACKIO4_1</v>
      </c>
      <c r="AO61" s="40" t="str">
        <f>VLOOKUP(AN60,$AD$7:$AH$135,5,FALSE)</f>
        <v>66</v>
      </c>
      <c r="AP61" s="41" t="str">
        <f>AP60</f>
        <v>Set Io Port 4 = 1</v>
      </c>
      <c r="AQ61" s="42" t="str">
        <f>CONCATENATE(IF(VLOOKUP(AN60,$AD$6:$AL$135,9,FALSE)="NO", "// ", ""),"#define ",AN61, " 0x",AO61, " /* Acknowledge ", AP60, " command */")</f>
        <v>// #define ACKIO4_1 0x66 /* Acknowledge Set Io Port 4 = 1 command */</v>
      </c>
    </row>
    <row r="62" spans="2:43" x14ac:dyDescent="0.25">
      <c r="B62" s="69" t="s">
        <v>63</v>
      </c>
      <c r="C62" s="70"/>
      <c r="D62" s="55">
        <v>1</v>
      </c>
      <c r="E62" s="71">
        <v>0</v>
      </c>
      <c r="F62" s="71">
        <v>1</v>
      </c>
      <c r="G62" s="71">
        <v>1</v>
      </c>
      <c r="H62" s="9">
        <v>0</v>
      </c>
      <c r="I62" s="9">
        <v>1</v>
      </c>
      <c r="J62" s="9">
        <v>0</v>
      </c>
      <c r="K62" s="9">
        <v>1</v>
      </c>
      <c r="L62" s="54"/>
      <c r="M62" s="55">
        <f t="shared" si="41"/>
        <v>0</v>
      </c>
      <c r="N62" s="56">
        <f t="shared" si="41"/>
        <v>1</v>
      </c>
      <c r="O62" s="56">
        <f t="shared" si="41"/>
        <v>0</v>
      </c>
      <c r="P62" s="56">
        <f t="shared" si="41"/>
        <v>0</v>
      </c>
      <c r="Q62" s="56">
        <f t="shared" si="41"/>
        <v>1</v>
      </c>
      <c r="R62" s="56">
        <f t="shared" si="41"/>
        <v>0</v>
      </c>
      <c r="S62" s="56">
        <f t="shared" si="41"/>
        <v>1</v>
      </c>
      <c r="T62" s="56">
        <f t="shared" si="39"/>
        <v>0</v>
      </c>
      <c r="U62" s="13"/>
      <c r="V62" s="54">
        <f t="shared" si="1"/>
        <v>181</v>
      </c>
      <c r="W62" s="56">
        <f t="shared" si="20"/>
        <v>74</v>
      </c>
      <c r="X62" s="54"/>
      <c r="Y62" s="54" t="str">
        <f t="shared" si="22"/>
        <v>B5</v>
      </c>
      <c r="Z62" s="56" t="str">
        <f t="shared" si="23"/>
        <v>4A</v>
      </c>
      <c r="AA62" s="54"/>
      <c r="AB62" s="57" t="s">
        <v>175</v>
      </c>
      <c r="AC62" s="13"/>
      <c r="AD62" s="58" t="s">
        <v>176</v>
      </c>
      <c r="AE62" s="58" t="str">
        <f t="shared" si="24"/>
        <v>B5</v>
      </c>
      <c r="AF62" s="13"/>
      <c r="AG62" s="58" t="s">
        <v>177</v>
      </c>
      <c r="AH62" s="58" t="str">
        <f t="shared" si="25"/>
        <v>4A</v>
      </c>
      <c r="AI62" s="13"/>
      <c r="AJ62" s="58">
        <v>1</v>
      </c>
      <c r="AK62" s="58">
        <v>1</v>
      </c>
      <c r="AL62" s="59" t="s">
        <v>47</v>
      </c>
      <c r="AN62" s="39" t="str">
        <f>AD35</f>
        <v>SETIO5_0</v>
      </c>
      <c r="AO62" s="40" t="str">
        <f>AE35</f>
        <v>9A</v>
      </c>
      <c r="AP62" s="41" t="str">
        <f t="shared" si="7"/>
        <v>Set Io Port 5 = 0</v>
      </c>
      <c r="AQ62" s="42" t="str">
        <f t="shared" ref="AQ62" si="44">CONCATENATE(IF(VLOOKUP(AN62,$AD$6:$AL$135,9,FALSE)="NO", "// ", ""),"#define ",AN62, " 0x",AO62, " /* Command ", AP62, " */")</f>
        <v>// #define SETIO5_0 0x9A /* Command Set Io Port 5 = 0 */</v>
      </c>
    </row>
    <row r="63" spans="2:43" x14ac:dyDescent="0.25">
      <c r="B63" s="69" t="s">
        <v>63</v>
      </c>
      <c r="C63" s="70"/>
      <c r="D63" s="55">
        <v>1</v>
      </c>
      <c r="E63" s="71">
        <v>0</v>
      </c>
      <c r="F63" s="71">
        <v>1</v>
      </c>
      <c r="G63" s="71">
        <v>1</v>
      </c>
      <c r="H63" s="9">
        <v>0</v>
      </c>
      <c r="I63" s="9">
        <v>1</v>
      </c>
      <c r="J63" s="9">
        <v>1</v>
      </c>
      <c r="K63" s="9">
        <v>0</v>
      </c>
      <c r="L63" s="54"/>
      <c r="M63" s="55">
        <f t="shared" si="41"/>
        <v>0</v>
      </c>
      <c r="N63" s="56">
        <f t="shared" si="41"/>
        <v>1</v>
      </c>
      <c r="O63" s="56">
        <f t="shared" si="41"/>
        <v>0</v>
      </c>
      <c r="P63" s="56">
        <f t="shared" si="41"/>
        <v>0</v>
      </c>
      <c r="Q63" s="56">
        <f t="shared" si="41"/>
        <v>1</v>
      </c>
      <c r="R63" s="56">
        <f t="shared" si="41"/>
        <v>0</v>
      </c>
      <c r="S63" s="56">
        <f t="shared" si="41"/>
        <v>0</v>
      </c>
      <c r="T63" s="56">
        <f t="shared" si="39"/>
        <v>1</v>
      </c>
      <c r="U63" s="13"/>
      <c r="V63" s="54">
        <f t="shared" si="1"/>
        <v>182</v>
      </c>
      <c r="W63" s="56">
        <f t="shared" si="20"/>
        <v>73</v>
      </c>
      <c r="X63" s="54"/>
      <c r="Y63" s="54" t="str">
        <f t="shared" si="22"/>
        <v>B6</v>
      </c>
      <c r="Z63" s="56" t="str">
        <f t="shared" si="23"/>
        <v>49</v>
      </c>
      <c r="AA63" s="54"/>
      <c r="AB63" s="57" t="s">
        <v>178</v>
      </c>
      <c r="AC63" s="13"/>
      <c r="AD63" s="58" t="s">
        <v>179</v>
      </c>
      <c r="AE63" s="58" t="str">
        <f t="shared" si="24"/>
        <v>B6</v>
      </c>
      <c r="AF63" s="13"/>
      <c r="AG63" s="58" t="s">
        <v>180</v>
      </c>
      <c r="AH63" s="58" t="str">
        <f t="shared" si="25"/>
        <v>49</v>
      </c>
      <c r="AI63" s="13"/>
      <c r="AJ63" s="58">
        <v>1</v>
      </c>
      <c r="AK63" s="58">
        <v>1</v>
      </c>
      <c r="AL63" s="59" t="s">
        <v>47</v>
      </c>
      <c r="AN63" s="39" t="str">
        <f>VLOOKUP(AN62,$AD$7:$AH$135,4,FALSE)</f>
        <v>ACKIO5_0</v>
      </c>
      <c r="AO63" s="40" t="str">
        <f>VLOOKUP(AN62,$AD$7:$AH$135,5,FALSE)</f>
        <v>65</v>
      </c>
      <c r="AP63" s="41" t="str">
        <f>AP62</f>
        <v>Set Io Port 5 = 0</v>
      </c>
      <c r="AQ63" s="42" t="str">
        <f>CONCATENATE(IF(VLOOKUP(AN62,$AD$6:$AL$135,9,FALSE)="NO", "// ", ""),"#define ",AN63, " 0x",AO63, " /* Acknowledge ", AP62, " command */")</f>
        <v>// #define ACKIO5_0 0x65 /* Acknowledge Set Io Port 5 = 0 command */</v>
      </c>
    </row>
    <row r="64" spans="2:43" x14ac:dyDescent="0.25">
      <c r="B64" s="69" t="s">
        <v>63</v>
      </c>
      <c r="C64" s="70"/>
      <c r="D64" s="55">
        <v>1</v>
      </c>
      <c r="E64" s="71">
        <v>0</v>
      </c>
      <c r="F64" s="71">
        <v>1</v>
      </c>
      <c r="G64" s="71">
        <v>1</v>
      </c>
      <c r="H64" s="9">
        <v>0</v>
      </c>
      <c r="I64" s="9">
        <v>1</v>
      </c>
      <c r="J64" s="9">
        <v>1</v>
      </c>
      <c r="K64" s="9">
        <v>1</v>
      </c>
      <c r="L64" s="54"/>
      <c r="M64" s="55">
        <f t="shared" si="41"/>
        <v>0</v>
      </c>
      <c r="N64" s="56">
        <f t="shared" si="41"/>
        <v>1</v>
      </c>
      <c r="O64" s="56">
        <f t="shared" si="41"/>
        <v>0</v>
      </c>
      <c r="P64" s="56">
        <f t="shared" si="41"/>
        <v>0</v>
      </c>
      <c r="Q64" s="56">
        <f t="shared" si="41"/>
        <v>1</v>
      </c>
      <c r="R64" s="56">
        <f t="shared" si="41"/>
        <v>0</v>
      </c>
      <c r="S64" s="56">
        <f t="shared" si="41"/>
        <v>0</v>
      </c>
      <c r="T64" s="56">
        <f t="shared" si="39"/>
        <v>0</v>
      </c>
      <c r="U64" s="13"/>
      <c r="V64" s="54">
        <f t="shared" si="1"/>
        <v>183</v>
      </c>
      <c r="W64" s="56">
        <f t="shared" si="20"/>
        <v>72</v>
      </c>
      <c r="X64" s="54"/>
      <c r="Y64" s="54" t="str">
        <f t="shared" si="22"/>
        <v>B7</v>
      </c>
      <c r="Z64" s="56" t="str">
        <f t="shared" si="23"/>
        <v>48</v>
      </c>
      <c r="AA64" s="54"/>
      <c r="AB64" s="57" t="s">
        <v>181</v>
      </c>
      <c r="AC64" s="13"/>
      <c r="AD64" s="58" t="s">
        <v>182</v>
      </c>
      <c r="AE64" s="58" t="str">
        <f t="shared" si="24"/>
        <v>B7</v>
      </c>
      <c r="AF64" s="13"/>
      <c r="AG64" s="58" t="s">
        <v>183</v>
      </c>
      <c r="AH64" s="58" t="str">
        <f t="shared" si="25"/>
        <v>48</v>
      </c>
      <c r="AI64" s="13"/>
      <c r="AJ64" s="58">
        <v>1</v>
      </c>
      <c r="AK64" s="58">
        <v>1</v>
      </c>
      <c r="AL64" s="59" t="s">
        <v>47</v>
      </c>
      <c r="AN64" s="39" t="str">
        <f>AD36</f>
        <v>SETIO5_1</v>
      </c>
      <c r="AO64" s="40" t="str">
        <f>AE36</f>
        <v>9B</v>
      </c>
      <c r="AP64" s="41" t="str">
        <f t="shared" si="7"/>
        <v>Set Io Port 5 = 1</v>
      </c>
      <c r="AQ64" s="42" t="str">
        <f t="shared" ref="AQ64" si="45">CONCATENATE(IF(VLOOKUP(AN64,$AD$6:$AL$135,9,FALSE)="NO", "// ", ""),"#define ",AN64, " 0x",AO64, " /* Command ", AP64, " */")</f>
        <v>// #define SETIO5_1 0x9B /* Command Set Io Port 5 = 1 */</v>
      </c>
    </row>
    <row r="65" spans="2:43" x14ac:dyDescent="0.25">
      <c r="B65" s="69" t="s">
        <v>184</v>
      </c>
      <c r="C65" s="70"/>
      <c r="D65" s="55">
        <v>1</v>
      </c>
      <c r="E65" s="71">
        <v>0</v>
      </c>
      <c r="F65" s="71">
        <v>1</v>
      </c>
      <c r="G65" s="79">
        <v>1</v>
      </c>
      <c r="H65" s="9">
        <v>1</v>
      </c>
      <c r="I65" s="9">
        <v>0</v>
      </c>
      <c r="J65" s="9">
        <v>0</v>
      </c>
      <c r="K65" s="9">
        <v>0</v>
      </c>
      <c r="L65" s="54"/>
      <c r="M65" s="55">
        <f t="shared" si="41"/>
        <v>0</v>
      </c>
      <c r="N65" s="56">
        <f t="shared" si="41"/>
        <v>1</v>
      </c>
      <c r="O65" s="56">
        <f t="shared" si="41"/>
        <v>0</v>
      </c>
      <c r="P65" s="56">
        <f t="shared" si="41"/>
        <v>0</v>
      </c>
      <c r="Q65" s="56">
        <f t="shared" si="41"/>
        <v>0</v>
      </c>
      <c r="R65" s="56">
        <f t="shared" si="41"/>
        <v>1</v>
      </c>
      <c r="S65" s="56">
        <f t="shared" si="41"/>
        <v>1</v>
      </c>
      <c r="T65" s="56">
        <f t="shared" si="39"/>
        <v>1</v>
      </c>
      <c r="U65" s="13"/>
      <c r="V65" s="54">
        <f t="shared" si="1"/>
        <v>184</v>
      </c>
      <c r="W65" s="56">
        <f t="shared" si="20"/>
        <v>71</v>
      </c>
      <c r="X65" s="54"/>
      <c r="Y65" s="54" t="str">
        <f t="shared" si="22"/>
        <v>B8</v>
      </c>
      <c r="Z65" s="56" t="str">
        <f t="shared" si="23"/>
        <v>47</v>
      </c>
      <c r="AA65" s="54"/>
      <c r="AB65" s="57" t="s">
        <v>185</v>
      </c>
      <c r="AC65" s="13"/>
      <c r="AD65" s="58" t="s">
        <v>186</v>
      </c>
      <c r="AE65" s="58" t="str">
        <f>Y65</f>
        <v>B8</v>
      </c>
      <c r="AF65" s="13"/>
      <c r="AG65" s="58" t="s">
        <v>187</v>
      </c>
      <c r="AH65" s="58" t="str">
        <f t="shared" si="25"/>
        <v>47</v>
      </c>
      <c r="AI65" s="13"/>
      <c r="AJ65" s="58" t="s">
        <v>188</v>
      </c>
      <c r="AK65" s="58" t="s">
        <v>189</v>
      </c>
      <c r="AL65" s="59" t="s">
        <v>47</v>
      </c>
      <c r="AN65" s="39" t="str">
        <f>VLOOKUP(AN64,$AD$7:$AH$135,4,FALSE)</f>
        <v>ACKIO5_1</v>
      </c>
      <c r="AO65" s="40" t="str">
        <f>VLOOKUP(AN64,$AD$7:$AH$135,5,FALSE)</f>
        <v>64</v>
      </c>
      <c r="AP65" s="41" t="str">
        <f>AP64</f>
        <v>Set Io Port 5 = 1</v>
      </c>
      <c r="AQ65" s="42" t="str">
        <f>CONCATENATE(IF(VLOOKUP(AN64,$AD$6:$AL$135,9,FALSE)="NO", "// ", ""),"#define ",AN65, " 0x",AO65, " /* Acknowledge ", AP64, " command */")</f>
        <v>// #define ACKIO5_1 0x64 /* Acknowledge Set Io Port 5 = 1 command */</v>
      </c>
    </row>
    <row r="66" spans="2:43" x14ac:dyDescent="0.25">
      <c r="B66" s="69" t="s">
        <v>184</v>
      </c>
      <c r="C66" s="70"/>
      <c r="D66" s="55">
        <v>1</v>
      </c>
      <c r="E66" s="71">
        <v>0</v>
      </c>
      <c r="F66" s="71">
        <v>1</v>
      </c>
      <c r="G66" s="79">
        <v>1</v>
      </c>
      <c r="H66" s="9">
        <v>1</v>
      </c>
      <c r="I66" s="9">
        <v>0</v>
      </c>
      <c r="J66" s="9">
        <v>0</v>
      </c>
      <c r="K66" s="9">
        <v>1</v>
      </c>
      <c r="L66" s="54"/>
      <c r="M66" s="55">
        <f t="shared" si="41"/>
        <v>0</v>
      </c>
      <c r="N66" s="56">
        <f t="shared" si="41"/>
        <v>1</v>
      </c>
      <c r="O66" s="56">
        <f t="shared" si="41"/>
        <v>0</v>
      </c>
      <c r="P66" s="56">
        <f t="shared" si="41"/>
        <v>0</v>
      </c>
      <c r="Q66" s="56">
        <f t="shared" si="41"/>
        <v>0</v>
      </c>
      <c r="R66" s="56">
        <f t="shared" si="41"/>
        <v>1</v>
      </c>
      <c r="S66" s="56">
        <f t="shared" si="41"/>
        <v>1</v>
      </c>
      <c r="T66" s="56">
        <f t="shared" si="39"/>
        <v>0</v>
      </c>
      <c r="U66" s="13"/>
      <c r="V66" s="54">
        <f t="shared" si="1"/>
        <v>185</v>
      </c>
      <c r="W66" s="56">
        <f t="shared" si="20"/>
        <v>70</v>
      </c>
      <c r="X66" s="54"/>
      <c r="Y66" s="54" t="str">
        <f t="shared" si="22"/>
        <v>B9</v>
      </c>
      <c r="Z66" s="56" t="str">
        <f t="shared" si="23"/>
        <v>46</v>
      </c>
      <c r="AA66" s="54"/>
      <c r="AB66" s="57" t="s">
        <v>190</v>
      </c>
      <c r="AC66" s="13"/>
      <c r="AD66" s="58" t="s">
        <v>191</v>
      </c>
      <c r="AE66" s="58" t="str">
        <f>Y66</f>
        <v>B9</v>
      </c>
      <c r="AF66" s="58"/>
      <c r="AG66" s="58" t="s">
        <v>192</v>
      </c>
      <c r="AH66" s="58" t="str">
        <f t="shared" si="25"/>
        <v>46</v>
      </c>
      <c r="AI66" s="13"/>
      <c r="AJ66" s="58" t="s">
        <v>188</v>
      </c>
      <c r="AK66" s="58" t="s">
        <v>189</v>
      </c>
      <c r="AL66" s="59" t="s">
        <v>47</v>
      </c>
      <c r="AN66" s="39" t="str">
        <f>AD37</f>
        <v>SETIO6_0</v>
      </c>
      <c r="AO66" s="40" t="str">
        <f>AE37</f>
        <v>9C</v>
      </c>
      <c r="AP66" s="41" t="str">
        <f t="shared" si="7"/>
        <v>Set Io Port 6 = 0</v>
      </c>
      <c r="AQ66" s="42" t="str">
        <f t="shared" ref="AQ66" si="46">CONCATENATE(IF(VLOOKUP(AN66,$AD$6:$AL$135,9,FALSE)="NO", "// ", ""),"#define ",AN66, " 0x",AO66, " /* Command ", AP66, " */")</f>
        <v>// #define SETIO6_0 0x9C /* Command Set Io Port 6 = 0 */</v>
      </c>
    </row>
    <row r="67" spans="2:43" x14ac:dyDescent="0.25">
      <c r="B67" s="69" t="s">
        <v>184</v>
      </c>
      <c r="C67" s="70"/>
      <c r="D67" s="55">
        <v>1</v>
      </c>
      <c r="E67" s="71">
        <v>0</v>
      </c>
      <c r="F67" s="71">
        <v>1</v>
      </c>
      <c r="G67" s="79">
        <v>1</v>
      </c>
      <c r="H67" s="9">
        <v>1</v>
      </c>
      <c r="I67" s="9">
        <v>0</v>
      </c>
      <c r="J67" s="9">
        <v>1</v>
      </c>
      <c r="K67" s="9">
        <v>0</v>
      </c>
      <c r="L67" s="54"/>
      <c r="M67" s="55">
        <f t="shared" si="41"/>
        <v>0</v>
      </c>
      <c r="N67" s="56">
        <f t="shared" si="41"/>
        <v>1</v>
      </c>
      <c r="O67" s="56">
        <f t="shared" si="41"/>
        <v>0</v>
      </c>
      <c r="P67" s="56">
        <f t="shared" si="41"/>
        <v>0</v>
      </c>
      <c r="Q67" s="56">
        <f t="shared" si="41"/>
        <v>0</v>
      </c>
      <c r="R67" s="56">
        <f t="shared" si="41"/>
        <v>1</v>
      </c>
      <c r="S67" s="56">
        <f t="shared" si="41"/>
        <v>0</v>
      </c>
      <c r="T67" s="56">
        <f t="shared" si="39"/>
        <v>1</v>
      </c>
      <c r="U67" s="13"/>
      <c r="V67" s="54">
        <f t="shared" si="1"/>
        <v>186</v>
      </c>
      <c r="W67" s="56">
        <f t="shared" si="20"/>
        <v>69</v>
      </c>
      <c r="X67" s="54"/>
      <c r="Y67" s="54" t="str">
        <f t="shared" si="22"/>
        <v>BA</v>
      </c>
      <c r="Z67" s="56" t="str">
        <f t="shared" si="23"/>
        <v>45</v>
      </c>
      <c r="AA67" s="54"/>
      <c r="AB67" s="57" t="s">
        <v>193</v>
      </c>
      <c r="AC67" s="13"/>
      <c r="AD67" s="58" t="s">
        <v>194</v>
      </c>
      <c r="AE67" s="58" t="str">
        <f t="shared" ref="AE67:AE130" si="47">Y67</f>
        <v>BA</v>
      </c>
      <c r="AF67" s="58"/>
      <c r="AG67" s="58" t="s">
        <v>195</v>
      </c>
      <c r="AH67" s="58" t="str">
        <f t="shared" si="25"/>
        <v>45</v>
      </c>
      <c r="AI67" s="13"/>
      <c r="AJ67" s="58" t="s">
        <v>188</v>
      </c>
      <c r="AK67" s="58" t="s">
        <v>189</v>
      </c>
      <c r="AL67" s="59" t="s">
        <v>47</v>
      </c>
      <c r="AN67" s="39" t="str">
        <f>VLOOKUP(AN66,$AD$7:$AH$135,4,FALSE)</f>
        <v>ACKIO6_0</v>
      </c>
      <c r="AO67" s="40" t="str">
        <f>VLOOKUP(AN66,$AD$7:$AH$135,5,FALSE)</f>
        <v>63</v>
      </c>
      <c r="AP67" s="41" t="str">
        <f>AP66</f>
        <v>Set Io Port 6 = 0</v>
      </c>
      <c r="AQ67" s="42" t="str">
        <f>CONCATENATE(IF(VLOOKUP(AN66,$AD$6:$AL$135,9,FALSE)="NO", "// ", ""),"#define ",AN67, " 0x",AO67, " /* Acknowledge ", AP66, " command */")</f>
        <v>// #define ACKIO6_0 0x63 /* Acknowledge Set Io Port 6 = 0 command */</v>
      </c>
    </row>
    <row r="68" spans="2:43" x14ac:dyDescent="0.25">
      <c r="B68" s="75" t="s">
        <v>184</v>
      </c>
      <c r="C68" s="76"/>
      <c r="D68" s="45">
        <v>1</v>
      </c>
      <c r="E68" s="77">
        <v>0</v>
      </c>
      <c r="F68" s="77">
        <v>1</v>
      </c>
      <c r="G68" s="80">
        <v>1</v>
      </c>
      <c r="H68" s="78">
        <v>1</v>
      </c>
      <c r="I68" s="78">
        <v>0</v>
      </c>
      <c r="J68" s="78">
        <v>1</v>
      </c>
      <c r="K68" s="78">
        <v>1</v>
      </c>
      <c r="L68" s="37"/>
      <c r="M68" s="45">
        <f t="shared" si="41"/>
        <v>0</v>
      </c>
      <c r="N68" s="46">
        <f t="shared" si="41"/>
        <v>1</v>
      </c>
      <c r="O68" s="46">
        <f t="shared" si="41"/>
        <v>0</v>
      </c>
      <c r="P68" s="46">
        <f t="shared" si="41"/>
        <v>0</v>
      </c>
      <c r="Q68" s="46">
        <f t="shared" si="41"/>
        <v>0</v>
      </c>
      <c r="R68" s="46">
        <f t="shared" si="41"/>
        <v>1</v>
      </c>
      <c r="S68" s="46">
        <f t="shared" si="41"/>
        <v>0</v>
      </c>
      <c r="T68" s="46">
        <f t="shared" si="39"/>
        <v>0</v>
      </c>
      <c r="U68" s="36"/>
      <c r="V68" s="47">
        <f t="shared" si="1"/>
        <v>187</v>
      </c>
      <c r="W68" s="48">
        <f t="shared" si="20"/>
        <v>68</v>
      </c>
      <c r="X68" s="37"/>
      <c r="Y68" s="47" t="str">
        <f t="shared" si="22"/>
        <v>BB</v>
      </c>
      <c r="Z68" s="48" t="str">
        <f t="shared" si="23"/>
        <v>44</v>
      </c>
      <c r="AA68" s="37"/>
      <c r="AB68" s="49" t="s">
        <v>196</v>
      </c>
      <c r="AC68" s="36"/>
      <c r="AD68" s="47" t="s">
        <v>197</v>
      </c>
      <c r="AE68" s="47" t="str">
        <f t="shared" si="47"/>
        <v>BB</v>
      </c>
      <c r="AF68" s="47"/>
      <c r="AG68" s="47" t="s">
        <v>198</v>
      </c>
      <c r="AH68" s="47" t="str">
        <f>Z68</f>
        <v>44</v>
      </c>
      <c r="AI68" s="36"/>
      <c r="AJ68" s="37" t="s">
        <v>188</v>
      </c>
      <c r="AK68" s="37" t="s">
        <v>189</v>
      </c>
      <c r="AL68" s="38" t="s">
        <v>19</v>
      </c>
      <c r="AN68" s="39" t="str">
        <f>AD38</f>
        <v>SETIO6_1</v>
      </c>
      <c r="AO68" s="40" t="str">
        <f>AE38</f>
        <v>9D</v>
      </c>
      <c r="AP68" s="41" t="str">
        <f t="shared" si="7"/>
        <v>Set Io Port 6 = 1</v>
      </c>
      <c r="AQ68" s="42" t="str">
        <f t="shared" ref="AQ68" si="48">CONCATENATE(IF(VLOOKUP(AN68,$AD$6:$AL$135,9,FALSE)="NO", "// ", ""),"#define ",AN68, " 0x",AO68, " /* Command ", AP68, " */")</f>
        <v>// #define SETIO6_1 0x9D /* Command Set Io Port 6 = 1 */</v>
      </c>
    </row>
    <row r="69" spans="2:43" x14ac:dyDescent="0.25">
      <c r="B69" s="69" t="s">
        <v>184</v>
      </c>
      <c r="C69" s="70"/>
      <c r="D69" s="55">
        <v>1</v>
      </c>
      <c r="E69" s="71">
        <v>0</v>
      </c>
      <c r="F69" s="71">
        <v>1</v>
      </c>
      <c r="G69" s="79">
        <v>1</v>
      </c>
      <c r="H69" s="9">
        <v>1</v>
      </c>
      <c r="I69" s="9">
        <v>1</v>
      </c>
      <c r="J69" s="9">
        <v>0</v>
      </c>
      <c r="K69" s="9">
        <v>0</v>
      </c>
      <c r="L69" s="54"/>
      <c r="M69" s="55">
        <f t="shared" si="41"/>
        <v>0</v>
      </c>
      <c r="N69" s="56">
        <f t="shared" si="41"/>
        <v>1</v>
      </c>
      <c r="O69" s="56">
        <f t="shared" si="41"/>
        <v>0</v>
      </c>
      <c r="P69" s="56">
        <f t="shared" si="41"/>
        <v>0</v>
      </c>
      <c r="Q69" s="56">
        <f t="shared" si="41"/>
        <v>0</v>
      </c>
      <c r="R69" s="56">
        <f t="shared" si="41"/>
        <v>0</v>
      </c>
      <c r="S69" s="56">
        <f t="shared" si="41"/>
        <v>1</v>
      </c>
      <c r="T69" s="56">
        <f t="shared" si="39"/>
        <v>1</v>
      </c>
      <c r="U69" s="13"/>
      <c r="V69" s="54">
        <f t="shared" si="1"/>
        <v>188</v>
      </c>
      <c r="W69" s="56">
        <f t="shared" si="20"/>
        <v>67</v>
      </c>
      <c r="X69" s="54"/>
      <c r="Y69" s="54" t="str">
        <f t="shared" si="22"/>
        <v>BC</v>
      </c>
      <c r="Z69" s="56" t="str">
        <f t="shared" si="23"/>
        <v>43</v>
      </c>
      <c r="AA69" s="54"/>
      <c r="AB69" s="57" t="s">
        <v>199</v>
      </c>
      <c r="AC69" s="13"/>
      <c r="AD69" s="58" t="s">
        <v>200</v>
      </c>
      <c r="AE69" s="58" t="str">
        <f t="shared" si="47"/>
        <v>BC</v>
      </c>
      <c r="AF69" s="58"/>
      <c r="AG69" s="58" t="s">
        <v>201</v>
      </c>
      <c r="AH69" s="58" t="str">
        <f t="shared" ref="AH69:AH132" si="49">Z69</f>
        <v>43</v>
      </c>
      <c r="AI69" s="13"/>
      <c r="AJ69" s="58" t="s">
        <v>188</v>
      </c>
      <c r="AK69" s="58" t="s">
        <v>189</v>
      </c>
      <c r="AL69" s="59" t="s">
        <v>47</v>
      </c>
      <c r="AN69" s="39" t="str">
        <f>VLOOKUP(AN68,$AD$7:$AH$135,4,FALSE)</f>
        <v>ACKIO6_1</v>
      </c>
      <c r="AO69" s="40" t="str">
        <f>VLOOKUP(AN68,$AD$7:$AH$135,5,FALSE)</f>
        <v>62</v>
      </c>
      <c r="AP69" s="41" t="str">
        <f>AP68</f>
        <v>Set Io Port 6 = 1</v>
      </c>
      <c r="AQ69" s="42" t="str">
        <f>CONCATENATE(IF(VLOOKUP(AN68,$AD$6:$AL$135,9,FALSE)="NO", "// ", ""),"#define ",AN69, " 0x",AO69, " /* Acknowledge ", AP68, " command */")</f>
        <v>// #define ACKIO6_1 0x62 /* Acknowledge Set Io Port 6 = 1 command */</v>
      </c>
    </row>
    <row r="70" spans="2:43" x14ac:dyDescent="0.25">
      <c r="B70" s="69" t="s">
        <v>184</v>
      </c>
      <c r="C70" s="70"/>
      <c r="D70" s="55">
        <v>1</v>
      </c>
      <c r="E70" s="71">
        <v>0</v>
      </c>
      <c r="F70" s="71">
        <v>1</v>
      </c>
      <c r="G70" s="79">
        <v>1</v>
      </c>
      <c r="H70" s="9">
        <v>1</v>
      </c>
      <c r="I70" s="9">
        <v>1</v>
      </c>
      <c r="J70" s="9">
        <v>0</v>
      </c>
      <c r="K70" s="9">
        <v>1</v>
      </c>
      <c r="L70" s="54"/>
      <c r="M70" s="55">
        <f t="shared" si="41"/>
        <v>0</v>
      </c>
      <c r="N70" s="56">
        <f t="shared" si="41"/>
        <v>1</v>
      </c>
      <c r="O70" s="56">
        <f t="shared" si="41"/>
        <v>0</v>
      </c>
      <c r="P70" s="56">
        <f t="shared" si="41"/>
        <v>0</v>
      </c>
      <c r="Q70" s="56">
        <f t="shared" si="41"/>
        <v>0</v>
      </c>
      <c r="R70" s="56">
        <f t="shared" si="41"/>
        <v>0</v>
      </c>
      <c r="S70" s="56">
        <f t="shared" si="41"/>
        <v>1</v>
      </c>
      <c r="T70" s="56">
        <f t="shared" si="39"/>
        <v>0</v>
      </c>
      <c r="U70" s="13"/>
      <c r="V70" s="54">
        <f t="shared" si="1"/>
        <v>189</v>
      </c>
      <c r="W70" s="56">
        <f t="shared" si="20"/>
        <v>66</v>
      </c>
      <c r="X70" s="54"/>
      <c r="Y70" s="54" t="str">
        <f t="shared" si="22"/>
        <v>BD</v>
      </c>
      <c r="Z70" s="56" t="str">
        <f t="shared" si="23"/>
        <v>42</v>
      </c>
      <c r="AA70" s="54"/>
      <c r="AB70" s="57" t="s">
        <v>202</v>
      </c>
      <c r="AC70" s="13"/>
      <c r="AD70" s="58" t="s">
        <v>203</v>
      </c>
      <c r="AE70" s="58" t="str">
        <f t="shared" si="47"/>
        <v>BD</v>
      </c>
      <c r="AF70" s="58"/>
      <c r="AG70" s="58" t="s">
        <v>204</v>
      </c>
      <c r="AH70" s="58" t="str">
        <f t="shared" si="49"/>
        <v>42</v>
      </c>
      <c r="AI70" s="13"/>
      <c r="AJ70" s="58" t="s">
        <v>188</v>
      </c>
      <c r="AK70" s="58" t="s">
        <v>189</v>
      </c>
      <c r="AL70" s="59" t="s">
        <v>47</v>
      </c>
      <c r="AN70" s="39" t="str">
        <f>AD39</f>
        <v>SETIO7_0</v>
      </c>
      <c r="AO70" s="40" t="str">
        <f>AE39</f>
        <v>9E</v>
      </c>
      <c r="AP70" s="41" t="str">
        <f t="shared" si="7"/>
        <v>Set Io Port 7 = 0</v>
      </c>
      <c r="AQ70" s="42" t="str">
        <f t="shared" ref="AQ70" si="50">CONCATENATE(IF(VLOOKUP(AN70,$AD$6:$AL$135,9,FALSE)="NO", "// ", ""),"#define ",AN70, " 0x",AO70, " /* Command ", AP70, " */")</f>
        <v>// #define SETIO7_0 0x9E /* Command Set Io Port 7 = 0 */</v>
      </c>
    </row>
    <row r="71" spans="2:43" x14ac:dyDescent="0.25">
      <c r="B71" s="69" t="s">
        <v>184</v>
      </c>
      <c r="C71" s="70"/>
      <c r="D71" s="55">
        <v>1</v>
      </c>
      <c r="E71" s="71">
        <v>0</v>
      </c>
      <c r="F71" s="71">
        <v>1</v>
      </c>
      <c r="G71" s="79">
        <v>1</v>
      </c>
      <c r="H71" s="9">
        <v>1</v>
      </c>
      <c r="I71" s="9">
        <v>1</v>
      </c>
      <c r="J71" s="9">
        <v>1</v>
      </c>
      <c r="K71" s="9">
        <v>0</v>
      </c>
      <c r="L71" s="54"/>
      <c r="M71" s="55">
        <f t="shared" si="41"/>
        <v>0</v>
      </c>
      <c r="N71" s="56">
        <f t="shared" si="41"/>
        <v>1</v>
      </c>
      <c r="O71" s="56">
        <f t="shared" si="41"/>
        <v>0</v>
      </c>
      <c r="P71" s="56">
        <f t="shared" si="41"/>
        <v>0</v>
      </c>
      <c r="Q71" s="56">
        <f t="shared" si="41"/>
        <v>0</v>
      </c>
      <c r="R71" s="56">
        <f t="shared" si="41"/>
        <v>0</v>
      </c>
      <c r="S71" s="56">
        <f t="shared" si="41"/>
        <v>0</v>
      </c>
      <c r="T71" s="56">
        <f t="shared" si="39"/>
        <v>1</v>
      </c>
      <c r="U71" s="13"/>
      <c r="V71" s="54">
        <f t="shared" si="1"/>
        <v>190</v>
      </c>
      <c r="W71" s="56">
        <f t="shared" si="20"/>
        <v>65</v>
      </c>
      <c r="X71" s="54"/>
      <c r="Y71" s="54" t="str">
        <f t="shared" si="22"/>
        <v>BE</v>
      </c>
      <c r="Z71" s="56" t="str">
        <f t="shared" si="23"/>
        <v>41</v>
      </c>
      <c r="AA71" s="54"/>
      <c r="AB71" s="57" t="s">
        <v>205</v>
      </c>
      <c r="AC71" s="13"/>
      <c r="AD71" s="58" t="s">
        <v>206</v>
      </c>
      <c r="AE71" s="58" t="str">
        <f t="shared" si="47"/>
        <v>BE</v>
      </c>
      <c r="AF71" s="58"/>
      <c r="AG71" s="58" t="s">
        <v>207</v>
      </c>
      <c r="AH71" s="58" t="str">
        <f t="shared" si="49"/>
        <v>41</v>
      </c>
      <c r="AI71" s="13"/>
      <c r="AJ71" s="58" t="s">
        <v>188</v>
      </c>
      <c r="AK71" s="58" t="s">
        <v>189</v>
      </c>
      <c r="AL71" s="59" t="s">
        <v>47</v>
      </c>
      <c r="AN71" s="39" t="str">
        <f>VLOOKUP(AN70,$AD$7:$AH$135,4,FALSE)</f>
        <v>ACKIO7_0</v>
      </c>
      <c r="AO71" s="40" t="str">
        <f>VLOOKUP(AN70,$AD$7:$AH$135,5,FALSE)</f>
        <v>61</v>
      </c>
      <c r="AP71" s="41" t="str">
        <f>AP70</f>
        <v>Set Io Port 7 = 0</v>
      </c>
      <c r="AQ71" s="42" t="str">
        <f>CONCATENATE(IF(VLOOKUP(AN70,$AD$6:$AL$135,9,FALSE)="NO", "// ", ""),"#define ",AN71, " 0x",AO71, " /* Acknowledge ", AP70, " command */")</f>
        <v>// #define ACKIO7_0 0x61 /* Acknowledge Set Io Port 7 = 0 command */</v>
      </c>
    </row>
    <row r="72" spans="2:43" x14ac:dyDescent="0.25">
      <c r="B72" s="69" t="s">
        <v>184</v>
      </c>
      <c r="C72" s="70"/>
      <c r="D72" s="55">
        <v>1</v>
      </c>
      <c r="E72" s="71">
        <v>0</v>
      </c>
      <c r="F72" s="71">
        <v>1</v>
      </c>
      <c r="G72" s="79">
        <v>1</v>
      </c>
      <c r="H72" s="9">
        <v>1</v>
      </c>
      <c r="I72" s="9">
        <v>1</v>
      </c>
      <c r="J72" s="9">
        <v>1</v>
      </c>
      <c r="K72" s="9">
        <v>1</v>
      </c>
      <c r="L72" s="54"/>
      <c r="M72" s="55">
        <f t="shared" si="41"/>
        <v>0</v>
      </c>
      <c r="N72" s="56">
        <f t="shared" si="41"/>
        <v>1</v>
      </c>
      <c r="O72" s="56">
        <f t="shared" si="41"/>
        <v>0</v>
      </c>
      <c r="P72" s="56">
        <f t="shared" si="41"/>
        <v>0</v>
      </c>
      <c r="Q72" s="56">
        <f t="shared" si="41"/>
        <v>0</v>
      </c>
      <c r="R72" s="56">
        <f t="shared" si="41"/>
        <v>0</v>
      </c>
      <c r="S72" s="56">
        <f t="shared" si="41"/>
        <v>0</v>
      </c>
      <c r="T72" s="56">
        <f t="shared" si="39"/>
        <v>0</v>
      </c>
      <c r="U72" s="13"/>
      <c r="V72" s="54">
        <f t="shared" ref="V72:V135" si="51">(D72*2^D$7)+(E72*2^E$7)+(F72*2^F$7)+(G72*2^G$7)+(H72*2^H$7)+(I72*2^I$7)+(J72*2^J$7)+(K72*2^K$7)</f>
        <v>191</v>
      </c>
      <c r="W72" s="56">
        <f t="shared" si="20"/>
        <v>64</v>
      </c>
      <c r="X72" s="54"/>
      <c r="Y72" s="54" t="str">
        <f t="shared" si="22"/>
        <v>BF</v>
      </c>
      <c r="Z72" s="56" t="str">
        <f t="shared" si="23"/>
        <v>40</v>
      </c>
      <c r="AA72" s="54"/>
      <c r="AB72" s="57" t="s">
        <v>208</v>
      </c>
      <c r="AC72" s="13"/>
      <c r="AD72" s="58" t="s">
        <v>209</v>
      </c>
      <c r="AE72" s="58" t="str">
        <f t="shared" si="47"/>
        <v>BF</v>
      </c>
      <c r="AF72" s="58"/>
      <c r="AG72" s="58" t="s">
        <v>210</v>
      </c>
      <c r="AH72" s="58" t="str">
        <f t="shared" si="49"/>
        <v>40</v>
      </c>
      <c r="AI72" s="13"/>
      <c r="AJ72" s="58" t="s">
        <v>188</v>
      </c>
      <c r="AK72" s="58" t="s">
        <v>189</v>
      </c>
      <c r="AL72" s="59" t="s">
        <v>47</v>
      </c>
      <c r="AN72" s="39" t="str">
        <f>AD40</f>
        <v>SETIO7_1</v>
      </c>
      <c r="AO72" s="40" t="str">
        <f>AE40</f>
        <v>9F</v>
      </c>
      <c r="AP72" s="41" t="str">
        <f t="shared" si="7"/>
        <v>Set Io Port 7 = 1</v>
      </c>
      <c r="AQ72" s="42" t="str">
        <f t="shared" ref="AQ72" si="52">CONCATENATE(IF(VLOOKUP(AN72,$AD$6:$AL$135,9,FALSE)="NO", "// ", ""),"#define ",AN72, " 0x",AO72, " /* Command ", AP72, " */")</f>
        <v>// #define SETIO7_1 0x9F /* Command Set Io Port 7 = 1 */</v>
      </c>
    </row>
    <row r="73" spans="2:43" x14ac:dyDescent="0.25">
      <c r="B73" s="69" t="s">
        <v>184</v>
      </c>
      <c r="C73" s="70"/>
      <c r="D73" s="55">
        <v>1</v>
      </c>
      <c r="E73" s="71">
        <v>1</v>
      </c>
      <c r="F73" s="71">
        <v>0</v>
      </c>
      <c r="G73" s="79">
        <v>0</v>
      </c>
      <c r="H73" s="9">
        <v>0</v>
      </c>
      <c r="I73" s="9">
        <v>0</v>
      </c>
      <c r="J73" s="9">
        <v>0</v>
      </c>
      <c r="K73" s="9">
        <v>0</v>
      </c>
      <c r="L73" s="54"/>
      <c r="M73" s="55">
        <f t="shared" si="41"/>
        <v>0</v>
      </c>
      <c r="N73" s="56">
        <f t="shared" si="41"/>
        <v>0</v>
      </c>
      <c r="O73" s="56">
        <f t="shared" si="41"/>
        <v>1</v>
      </c>
      <c r="P73" s="56">
        <f t="shared" si="41"/>
        <v>1</v>
      </c>
      <c r="Q73" s="56">
        <f t="shared" si="41"/>
        <v>1</v>
      </c>
      <c r="R73" s="56">
        <f t="shared" si="41"/>
        <v>1</v>
      </c>
      <c r="S73" s="56">
        <f t="shared" si="41"/>
        <v>1</v>
      </c>
      <c r="T73" s="56">
        <f t="shared" si="39"/>
        <v>1</v>
      </c>
      <c r="U73" s="13"/>
      <c r="V73" s="54">
        <f t="shared" si="51"/>
        <v>192</v>
      </c>
      <c r="W73" s="56">
        <f t="shared" si="20"/>
        <v>63</v>
      </c>
      <c r="X73" s="54"/>
      <c r="Y73" s="54" t="str">
        <f t="shared" si="22"/>
        <v>C0</v>
      </c>
      <c r="Z73" s="56" t="str">
        <f t="shared" si="23"/>
        <v>3F</v>
      </c>
      <c r="AA73" s="54"/>
      <c r="AB73" s="57" t="s">
        <v>211</v>
      </c>
      <c r="AC73" s="13"/>
      <c r="AD73" s="58" t="s">
        <v>212</v>
      </c>
      <c r="AE73" s="58" t="str">
        <f t="shared" si="47"/>
        <v>C0</v>
      </c>
      <c r="AF73" s="58"/>
      <c r="AG73" s="58" t="s">
        <v>213</v>
      </c>
      <c r="AH73" s="58" t="str">
        <f t="shared" si="49"/>
        <v>3F</v>
      </c>
      <c r="AI73" s="13"/>
      <c r="AJ73" s="58" t="s">
        <v>188</v>
      </c>
      <c r="AK73" s="58" t="s">
        <v>189</v>
      </c>
      <c r="AL73" s="59" t="s">
        <v>47</v>
      </c>
      <c r="AN73" s="39" t="str">
        <f>VLOOKUP(AN72,$AD$7:$AH$135,4,FALSE)</f>
        <v>ACKIO7_1</v>
      </c>
      <c r="AO73" s="40" t="str">
        <f>VLOOKUP(AN72,$AD$7:$AH$135,5,FALSE)</f>
        <v>60</v>
      </c>
      <c r="AP73" s="41" t="str">
        <f>AP72</f>
        <v>Set Io Port 7 = 1</v>
      </c>
      <c r="AQ73" s="42" t="str">
        <f>CONCATENATE(IF(VLOOKUP(AN72,$AD$6:$AL$135,9,FALSE)="NO", "// ", ""),"#define ",AN73, " 0x",AO73, " /* Acknowledge ", AP72, " command */")</f>
        <v>// #define ACKIO7_1 0x60 /* Acknowledge Set Io Port 7 = 1 command */</v>
      </c>
    </row>
    <row r="74" spans="2:43" x14ac:dyDescent="0.25">
      <c r="B74" s="69" t="s">
        <v>184</v>
      </c>
      <c r="C74" s="70"/>
      <c r="D74" s="55">
        <v>1</v>
      </c>
      <c r="E74" s="71">
        <v>1</v>
      </c>
      <c r="F74" s="71">
        <v>0</v>
      </c>
      <c r="G74" s="79">
        <v>0</v>
      </c>
      <c r="H74" s="9">
        <v>0</v>
      </c>
      <c r="I74" s="9">
        <v>0</v>
      </c>
      <c r="J74" s="9">
        <v>0</v>
      </c>
      <c r="K74" s="9">
        <v>1</v>
      </c>
      <c r="L74" s="54"/>
      <c r="M74" s="55">
        <f t="shared" si="41"/>
        <v>0</v>
      </c>
      <c r="N74" s="56">
        <f t="shared" si="41"/>
        <v>0</v>
      </c>
      <c r="O74" s="56">
        <f t="shared" si="41"/>
        <v>1</v>
      </c>
      <c r="P74" s="56">
        <f t="shared" si="41"/>
        <v>1</v>
      </c>
      <c r="Q74" s="56">
        <f t="shared" si="41"/>
        <v>1</v>
      </c>
      <c r="R74" s="56">
        <f t="shared" si="41"/>
        <v>1</v>
      </c>
      <c r="S74" s="56">
        <f t="shared" si="41"/>
        <v>1</v>
      </c>
      <c r="T74" s="56">
        <f t="shared" si="39"/>
        <v>0</v>
      </c>
      <c r="U74" s="13"/>
      <c r="V74" s="54">
        <f t="shared" si="51"/>
        <v>193</v>
      </c>
      <c r="W74" s="56">
        <f t="shared" si="20"/>
        <v>62</v>
      </c>
      <c r="X74" s="54"/>
      <c r="Y74" s="54" t="str">
        <f t="shared" si="22"/>
        <v>C1</v>
      </c>
      <c r="Z74" s="56" t="str">
        <f t="shared" si="23"/>
        <v>3E</v>
      </c>
      <c r="AA74" s="54"/>
      <c r="AB74" s="57" t="s">
        <v>214</v>
      </c>
      <c r="AC74" s="13"/>
      <c r="AD74" s="58" t="s">
        <v>215</v>
      </c>
      <c r="AE74" s="58" t="str">
        <f t="shared" si="47"/>
        <v>C1</v>
      </c>
      <c r="AF74" s="58"/>
      <c r="AG74" s="58" t="s">
        <v>216</v>
      </c>
      <c r="AH74" s="58" t="str">
        <f t="shared" si="49"/>
        <v>3E</v>
      </c>
      <c r="AI74" s="13"/>
      <c r="AJ74" s="58" t="s">
        <v>188</v>
      </c>
      <c r="AK74" s="58" t="s">
        <v>189</v>
      </c>
      <c r="AL74" s="59" t="s">
        <v>47</v>
      </c>
      <c r="AN74" s="39" t="str">
        <f>AD41</f>
        <v>SETIO8_0</v>
      </c>
      <c r="AO74" s="40" t="str">
        <f>AE41</f>
        <v>A0</v>
      </c>
      <c r="AP74" s="41" t="str">
        <f t="shared" si="7"/>
        <v>Set Io Port 8 = 0</v>
      </c>
      <c r="AQ74" s="42" t="str">
        <f t="shared" ref="AQ74" si="53">CONCATENATE(IF(VLOOKUP(AN74,$AD$6:$AL$135,9,FALSE)="NO", "// ", ""),"#define ",AN74, " 0x",AO74, " /* Command ", AP74, " */")</f>
        <v>// #define SETIO8_0 0xA0 /* Command Set Io Port 8 = 0 */</v>
      </c>
    </row>
    <row r="75" spans="2:43" x14ac:dyDescent="0.25">
      <c r="B75" s="69" t="s">
        <v>184</v>
      </c>
      <c r="C75" s="70"/>
      <c r="D75" s="55">
        <v>1</v>
      </c>
      <c r="E75" s="71">
        <v>1</v>
      </c>
      <c r="F75" s="71">
        <v>0</v>
      </c>
      <c r="G75" s="79">
        <v>0</v>
      </c>
      <c r="H75" s="9">
        <v>0</v>
      </c>
      <c r="I75" s="9">
        <v>0</v>
      </c>
      <c r="J75" s="9">
        <v>1</v>
      </c>
      <c r="K75" s="9">
        <v>0</v>
      </c>
      <c r="L75" s="54"/>
      <c r="M75" s="55">
        <f t="shared" si="41"/>
        <v>0</v>
      </c>
      <c r="N75" s="56">
        <f t="shared" si="41"/>
        <v>0</v>
      </c>
      <c r="O75" s="56">
        <f t="shared" si="41"/>
        <v>1</v>
      </c>
      <c r="P75" s="56">
        <f t="shared" si="41"/>
        <v>1</v>
      </c>
      <c r="Q75" s="56">
        <f t="shared" si="41"/>
        <v>1</v>
      </c>
      <c r="R75" s="56">
        <f t="shared" si="41"/>
        <v>1</v>
      </c>
      <c r="S75" s="56">
        <f t="shared" si="41"/>
        <v>0</v>
      </c>
      <c r="T75" s="56">
        <f t="shared" si="39"/>
        <v>1</v>
      </c>
      <c r="U75" s="13"/>
      <c r="V75" s="54">
        <f t="shared" si="51"/>
        <v>194</v>
      </c>
      <c r="W75" s="56">
        <f t="shared" si="20"/>
        <v>61</v>
      </c>
      <c r="X75" s="54"/>
      <c r="Y75" s="54" t="str">
        <f t="shared" si="22"/>
        <v>C2</v>
      </c>
      <c r="Z75" s="56" t="str">
        <f t="shared" si="23"/>
        <v>3D</v>
      </c>
      <c r="AA75" s="54"/>
      <c r="AB75" s="57" t="s">
        <v>217</v>
      </c>
      <c r="AC75" s="13"/>
      <c r="AD75" s="58" t="s">
        <v>218</v>
      </c>
      <c r="AE75" s="58" t="str">
        <f t="shared" si="47"/>
        <v>C2</v>
      </c>
      <c r="AF75" s="58"/>
      <c r="AG75" s="58" t="s">
        <v>219</v>
      </c>
      <c r="AH75" s="58" t="str">
        <f t="shared" si="49"/>
        <v>3D</v>
      </c>
      <c r="AI75" s="13"/>
      <c r="AJ75" s="58" t="s">
        <v>188</v>
      </c>
      <c r="AK75" s="58" t="s">
        <v>189</v>
      </c>
      <c r="AL75" s="59" t="s">
        <v>47</v>
      </c>
      <c r="AN75" s="39" t="str">
        <f>VLOOKUP(AN74,$AD$7:$AH$135,4,FALSE)</f>
        <v>ACKIO8_0</v>
      </c>
      <c r="AO75" s="40" t="str">
        <f>VLOOKUP(AN74,$AD$7:$AH$135,5,FALSE)</f>
        <v>5F</v>
      </c>
      <c r="AP75" s="41" t="str">
        <f>AP74</f>
        <v>Set Io Port 8 = 0</v>
      </c>
      <c r="AQ75" s="42" t="str">
        <f>CONCATENATE(IF(VLOOKUP(AN74,$AD$6:$AL$135,9,FALSE)="NO", "// ", ""),"#define ",AN75, " 0x",AO75, " /* Acknowledge ", AP74, " command */")</f>
        <v>// #define ACKIO8_0 0x5F /* Acknowledge Set Io Port 8 = 0 command */</v>
      </c>
    </row>
    <row r="76" spans="2:43" x14ac:dyDescent="0.25">
      <c r="B76" s="69" t="s">
        <v>184</v>
      </c>
      <c r="C76" s="70"/>
      <c r="D76" s="55">
        <v>1</v>
      </c>
      <c r="E76" s="71">
        <v>1</v>
      </c>
      <c r="F76" s="71">
        <v>0</v>
      </c>
      <c r="G76" s="79">
        <v>0</v>
      </c>
      <c r="H76" s="9">
        <v>0</v>
      </c>
      <c r="I76" s="9">
        <v>0</v>
      </c>
      <c r="J76" s="9">
        <v>1</v>
      </c>
      <c r="K76" s="9">
        <v>1</v>
      </c>
      <c r="L76" s="54"/>
      <c r="M76" s="55">
        <f t="shared" si="41"/>
        <v>0</v>
      </c>
      <c r="N76" s="56">
        <f t="shared" si="41"/>
        <v>0</v>
      </c>
      <c r="O76" s="56">
        <f t="shared" si="41"/>
        <v>1</v>
      </c>
      <c r="P76" s="56">
        <f t="shared" si="41"/>
        <v>1</v>
      </c>
      <c r="Q76" s="56">
        <f t="shared" si="41"/>
        <v>1</v>
      </c>
      <c r="R76" s="56">
        <f t="shared" si="41"/>
        <v>1</v>
      </c>
      <c r="S76" s="56">
        <f t="shared" si="41"/>
        <v>0</v>
      </c>
      <c r="T76" s="56">
        <f t="shared" si="39"/>
        <v>0</v>
      </c>
      <c r="U76" s="13"/>
      <c r="V76" s="54">
        <f t="shared" si="51"/>
        <v>195</v>
      </c>
      <c r="W76" s="56">
        <f t="shared" si="20"/>
        <v>60</v>
      </c>
      <c r="X76" s="54"/>
      <c r="Y76" s="54" t="str">
        <f t="shared" si="22"/>
        <v>C3</v>
      </c>
      <c r="Z76" s="56" t="str">
        <f t="shared" si="23"/>
        <v>3C</v>
      </c>
      <c r="AA76" s="54"/>
      <c r="AB76" s="57" t="s">
        <v>220</v>
      </c>
      <c r="AC76" s="13"/>
      <c r="AD76" s="58" t="s">
        <v>221</v>
      </c>
      <c r="AE76" s="58" t="str">
        <f t="shared" si="47"/>
        <v>C3</v>
      </c>
      <c r="AF76" s="58"/>
      <c r="AG76" s="58" t="s">
        <v>222</v>
      </c>
      <c r="AH76" s="58" t="str">
        <f t="shared" si="49"/>
        <v>3C</v>
      </c>
      <c r="AI76" s="13"/>
      <c r="AJ76" s="58" t="s">
        <v>188</v>
      </c>
      <c r="AK76" s="58" t="s">
        <v>189</v>
      </c>
      <c r="AL76" s="59" t="s">
        <v>47</v>
      </c>
      <c r="AN76" s="39" t="str">
        <f>AD42</f>
        <v>SETIO8_1</v>
      </c>
      <c r="AO76" s="40" t="str">
        <f>AE42</f>
        <v>A1</v>
      </c>
      <c r="AP76" s="41" t="str">
        <f t="shared" si="7"/>
        <v>Set Io Port 8 = 1</v>
      </c>
      <c r="AQ76" s="42" t="str">
        <f t="shared" ref="AQ76" si="54">CONCATENATE(IF(VLOOKUP(AN76,$AD$6:$AL$135,9,FALSE)="NO", "// ", ""),"#define ",AN76, " 0x",AO76, " /* Command ", AP76, " */")</f>
        <v>// #define SETIO8_1 0xA1 /* Command Set Io Port 8 = 1 */</v>
      </c>
    </row>
    <row r="77" spans="2:43" x14ac:dyDescent="0.25">
      <c r="B77" s="69" t="s">
        <v>184</v>
      </c>
      <c r="C77" s="70"/>
      <c r="D77" s="55">
        <v>1</v>
      </c>
      <c r="E77" s="71">
        <v>1</v>
      </c>
      <c r="F77" s="71">
        <v>0</v>
      </c>
      <c r="G77" s="79">
        <v>0</v>
      </c>
      <c r="H77" s="9">
        <v>0</v>
      </c>
      <c r="I77" s="9">
        <v>1</v>
      </c>
      <c r="J77" s="9">
        <v>0</v>
      </c>
      <c r="K77" s="9">
        <v>0</v>
      </c>
      <c r="L77" s="54"/>
      <c r="M77" s="55">
        <f t="shared" si="41"/>
        <v>0</v>
      </c>
      <c r="N77" s="56">
        <f t="shared" si="41"/>
        <v>0</v>
      </c>
      <c r="O77" s="56">
        <f t="shared" si="41"/>
        <v>1</v>
      </c>
      <c r="P77" s="56">
        <f t="shared" si="41"/>
        <v>1</v>
      </c>
      <c r="Q77" s="56">
        <f t="shared" si="41"/>
        <v>1</v>
      </c>
      <c r="R77" s="56">
        <f t="shared" si="41"/>
        <v>0</v>
      </c>
      <c r="S77" s="56">
        <f t="shared" si="41"/>
        <v>1</v>
      </c>
      <c r="T77" s="56">
        <f t="shared" si="39"/>
        <v>1</v>
      </c>
      <c r="U77" s="13"/>
      <c r="V77" s="54">
        <f t="shared" si="51"/>
        <v>196</v>
      </c>
      <c r="W77" s="56">
        <f t="shared" si="20"/>
        <v>59</v>
      </c>
      <c r="X77" s="54"/>
      <c r="Y77" s="54" t="str">
        <f t="shared" si="22"/>
        <v>C4</v>
      </c>
      <c r="Z77" s="56" t="str">
        <f t="shared" si="23"/>
        <v>3B</v>
      </c>
      <c r="AA77" s="54"/>
      <c r="AB77" s="57" t="s">
        <v>223</v>
      </c>
      <c r="AC77" s="13"/>
      <c r="AD77" s="58" t="s">
        <v>224</v>
      </c>
      <c r="AE77" s="58" t="str">
        <f t="shared" si="47"/>
        <v>C4</v>
      </c>
      <c r="AF77" s="58"/>
      <c r="AG77" s="58" t="s">
        <v>225</v>
      </c>
      <c r="AH77" s="58" t="str">
        <f t="shared" si="49"/>
        <v>3B</v>
      </c>
      <c r="AI77" s="13"/>
      <c r="AJ77" s="58" t="s">
        <v>188</v>
      </c>
      <c r="AK77" s="58" t="s">
        <v>189</v>
      </c>
      <c r="AL77" s="59" t="s">
        <v>47</v>
      </c>
      <c r="AN77" s="39" t="str">
        <f>VLOOKUP(AN76,$AD$7:$AH$135,4,FALSE)</f>
        <v>ACKIO8_1</v>
      </c>
      <c r="AO77" s="40" t="str">
        <f>VLOOKUP(AN76,$AD$7:$AH$135,5,FALSE)</f>
        <v>5E</v>
      </c>
      <c r="AP77" s="41" t="str">
        <f>AP76</f>
        <v>Set Io Port 8 = 1</v>
      </c>
      <c r="AQ77" s="42" t="str">
        <f>CONCATENATE(IF(VLOOKUP(AN76,$AD$6:$AL$135,9,FALSE)="NO", "// ", ""),"#define ",AN77, " 0x",AO77, " /* Acknowledge ", AP76, " command */")</f>
        <v>// #define ACKIO8_1 0x5E /* Acknowledge Set Io Port 8 = 1 command */</v>
      </c>
    </row>
    <row r="78" spans="2:43" x14ac:dyDescent="0.25">
      <c r="B78" s="69" t="s">
        <v>184</v>
      </c>
      <c r="C78" s="70"/>
      <c r="D78" s="55">
        <v>1</v>
      </c>
      <c r="E78" s="71">
        <v>1</v>
      </c>
      <c r="F78" s="71">
        <v>0</v>
      </c>
      <c r="G78" s="79">
        <v>0</v>
      </c>
      <c r="H78" s="9">
        <v>0</v>
      </c>
      <c r="I78" s="9">
        <v>1</v>
      </c>
      <c r="J78" s="9">
        <v>0</v>
      </c>
      <c r="K78" s="9">
        <v>1</v>
      </c>
      <c r="L78" s="54"/>
      <c r="M78" s="55">
        <f t="shared" si="41"/>
        <v>0</v>
      </c>
      <c r="N78" s="56">
        <f t="shared" si="41"/>
        <v>0</v>
      </c>
      <c r="O78" s="56">
        <f t="shared" si="41"/>
        <v>1</v>
      </c>
      <c r="P78" s="56">
        <f t="shared" si="41"/>
        <v>1</v>
      </c>
      <c r="Q78" s="56">
        <f t="shared" si="41"/>
        <v>1</v>
      </c>
      <c r="R78" s="56">
        <f t="shared" si="41"/>
        <v>0</v>
      </c>
      <c r="S78" s="56">
        <f t="shared" si="41"/>
        <v>1</v>
      </c>
      <c r="T78" s="56">
        <f t="shared" si="39"/>
        <v>0</v>
      </c>
      <c r="U78" s="13"/>
      <c r="V78" s="54">
        <f t="shared" si="51"/>
        <v>197</v>
      </c>
      <c r="W78" s="56">
        <f t="shared" si="20"/>
        <v>58</v>
      </c>
      <c r="X78" s="54"/>
      <c r="Y78" s="54" t="str">
        <f t="shared" si="22"/>
        <v>C5</v>
      </c>
      <c r="Z78" s="56" t="str">
        <f t="shared" si="23"/>
        <v>3A</v>
      </c>
      <c r="AA78" s="54"/>
      <c r="AB78" s="57" t="s">
        <v>226</v>
      </c>
      <c r="AC78" s="13"/>
      <c r="AD78" s="58" t="s">
        <v>227</v>
      </c>
      <c r="AE78" s="58" t="str">
        <f t="shared" si="47"/>
        <v>C5</v>
      </c>
      <c r="AF78" s="58"/>
      <c r="AG78" s="58" t="s">
        <v>228</v>
      </c>
      <c r="AH78" s="58" t="str">
        <f t="shared" si="49"/>
        <v>3A</v>
      </c>
      <c r="AI78" s="13"/>
      <c r="AJ78" s="58" t="s">
        <v>188</v>
      </c>
      <c r="AK78" s="58" t="s">
        <v>189</v>
      </c>
      <c r="AL78" s="59" t="s">
        <v>47</v>
      </c>
      <c r="AN78" s="39" t="str">
        <f>AD43</f>
        <v>SETIO9_0</v>
      </c>
      <c r="AO78" s="40" t="str">
        <f>AE43</f>
        <v>A2</v>
      </c>
      <c r="AP78" s="41" t="str">
        <f t="shared" si="7"/>
        <v>Set Io Port 9 = 0</v>
      </c>
      <c r="AQ78" s="42" t="str">
        <f t="shared" ref="AQ78" si="55">CONCATENATE(IF(VLOOKUP(AN78,$AD$6:$AL$135,9,FALSE)="NO", "// ", ""),"#define ",AN78, " 0x",AO78, " /* Command ", AP78, " */")</f>
        <v>// #define SETIO9_0 0xA2 /* Command Set Io Port 9 = 0 */</v>
      </c>
    </row>
    <row r="79" spans="2:43" x14ac:dyDescent="0.25">
      <c r="B79" s="69" t="s">
        <v>184</v>
      </c>
      <c r="C79" s="70"/>
      <c r="D79" s="55">
        <v>1</v>
      </c>
      <c r="E79" s="71">
        <v>1</v>
      </c>
      <c r="F79" s="71">
        <v>0</v>
      </c>
      <c r="G79" s="79">
        <v>0</v>
      </c>
      <c r="H79" s="9">
        <v>0</v>
      </c>
      <c r="I79" s="9">
        <v>1</v>
      </c>
      <c r="J79" s="9">
        <v>1</v>
      </c>
      <c r="K79" s="9">
        <v>0</v>
      </c>
      <c r="L79" s="54"/>
      <c r="M79" s="55">
        <f t="shared" si="41"/>
        <v>0</v>
      </c>
      <c r="N79" s="56">
        <f t="shared" si="41"/>
        <v>0</v>
      </c>
      <c r="O79" s="56">
        <f t="shared" si="41"/>
        <v>1</v>
      </c>
      <c r="P79" s="56">
        <f t="shared" si="41"/>
        <v>1</v>
      </c>
      <c r="Q79" s="56">
        <f t="shared" si="41"/>
        <v>1</v>
      </c>
      <c r="R79" s="56">
        <f t="shared" si="41"/>
        <v>0</v>
      </c>
      <c r="S79" s="56">
        <f t="shared" si="41"/>
        <v>0</v>
      </c>
      <c r="T79" s="56">
        <f t="shared" si="39"/>
        <v>1</v>
      </c>
      <c r="U79" s="13"/>
      <c r="V79" s="54">
        <f t="shared" si="51"/>
        <v>198</v>
      </c>
      <c r="W79" s="56">
        <f t="shared" si="20"/>
        <v>57</v>
      </c>
      <c r="X79" s="54"/>
      <c r="Y79" s="54" t="str">
        <f t="shared" si="22"/>
        <v>C6</v>
      </c>
      <c r="Z79" s="56" t="str">
        <f t="shared" si="23"/>
        <v>39</v>
      </c>
      <c r="AA79" s="54"/>
      <c r="AB79" s="57" t="s">
        <v>229</v>
      </c>
      <c r="AC79" s="13"/>
      <c r="AD79" s="58" t="s">
        <v>230</v>
      </c>
      <c r="AE79" s="58" t="str">
        <f t="shared" si="47"/>
        <v>C6</v>
      </c>
      <c r="AF79" s="58"/>
      <c r="AG79" s="58" t="s">
        <v>231</v>
      </c>
      <c r="AH79" s="58" t="str">
        <f t="shared" si="49"/>
        <v>39</v>
      </c>
      <c r="AI79" s="13"/>
      <c r="AJ79" s="58" t="s">
        <v>188</v>
      </c>
      <c r="AK79" s="58" t="s">
        <v>189</v>
      </c>
      <c r="AL79" s="59" t="s">
        <v>47</v>
      </c>
      <c r="AN79" s="39" t="str">
        <f>VLOOKUP(AN78,$AD$7:$AH$135,4,FALSE)</f>
        <v>ACKIO9_0</v>
      </c>
      <c r="AO79" s="40" t="str">
        <f>VLOOKUP(AN78,$AD$7:$AH$135,5,FALSE)</f>
        <v>5D</v>
      </c>
      <c r="AP79" s="41" t="str">
        <f>AP78</f>
        <v>Set Io Port 9 = 0</v>
      </c>
      <c r="AQ79" s="42" t="str">
        <f>CONCATENATE(IF(VLOOKUP(AN78,$AD$6:$AL$135,9,FALSE)="NO", "// ", ""),"#define ",AN79, " 0x",AO79, " /* Acknowledge ", AP78, " command */")</f>
        <v>// #define ACKIO9_0 0x5D /* Acknowledge Set Io Port 9 = 0 command */</v>
      </c>
    </row>
    <row r="80" spans="2:43" x14ac:dyDescent="0.25">
      <c r="B80" s="69" t="s">
        <v>184</v>
      </c>
      <c r="C80" s="70"/>
      <c r="D80" s="55">
        <v>1</v>
      </c>
      <c r="E80" s="71">
        <v>1</v>
      </c>
      <c r="F80" s="71">
        <v>0</v>
      </c>
      <c r="G80" s="79">
        <v>0</v>
      </c>
      <c r="H80" s="9">
        <v>0</v>
      </c>
      <c r="I80" s="9">
        <v>1</v>
      </c>
      <c r="J80" s="9">
        <v>1</v>
      </c>
      <c r="K80" s="9">
        <v>1</v>
      </c>
      <c r="L80" s="54"/>
      <c r="M80" s="55">
        <f t="shared" si="41"/>
        <v>0</v>
      </c>
      <c r="N80" s="56">
        <f t="shared" si="41"/>
        <v>0</v>
      </c>
      <c r="O80" s="56">
        <f t="shared" si="41"/>
        <v>1</v>
      </c>
      <c r="P80" s="56">
        <f t="shared" si="41"/>
        <v>1</v>
      </c>
      <c r="Q80" s="56">
        <f t="shared" si="41"/>
        <v>1</v>
      </c>
      <c r="R80" s="56">
        <f t="shared" si="41"/>
        <v>0</v>
      </c>
      <c r="S80" s="56">
        <f t="shared" si="41"/>
        <v>0</v>
      </c>
      <c r="T80" s="56">
        <f t="shared" si="39"/>
        <v>0</v>
      </c>
      <c r="U80" s="13"/>
      <c r="V80" s="54">
        <f t="shared" si="51"/>
        <v>199</v>
      </c>
      <c r="W80" s="56">
        <f t="shared" si="20"/>
        <v>56</v>
      </c>
      <c r="X80" s="54"/>
      <c r="Y80" s="54" t="str">
        <f t="shared" si="22"/>
        <v>C7</v>
      </c>
      <c r="Z80" s="56" t="str">
        <f t="shared" si="23"/>
        <v>38</v>
      </c>
      <c r="AA80" s="54"/>
      <c r="AB80" s="57" t="s">
        <v>232</v>
      </c>
      <c r="AC80" s="13"/>
      <c r="AD80" s="58" t="s">
        <v>233</v>
      </c>
      <c r="AE80" s="58" t="str">
        <f t="shared" si="47"/>
        <v>C7</v>
      </c>
      <c r="AF80" s="58"/>
      <c r="AG80" s="58" t="s">
        <v>234</v>
      </c>
      <c r="AH80" s="58" t="str">
        <f t="shared" si="49"/>
        <v>38</v>
      </c>
      <c r="AI80" s="13"/>
      <c r="AJ80" s="58" t="s">
        <v>188</v>
      </c>
      <c r="AK80" s="58" t="s">
        <v>189</v>
      </c>
      <c r="AL80" s="59" t="s">
        <v>47</v>
      </c>
      <c r="AN80" s="39" t="str">
        <f>AD44</f>
        <v>SETIO9_1</v>
      </c>
      <c r="AO80" s="40" t="str">
        <f>AE44</f>
        <v>A3</v>
      </c>
      <c r="AP80" s="41" t="str">
        <f t="shared" si="7"/>
        <v>Set Io Port 9 = 1</v>
      </c>
      <c r="AQ80" s="42" t="str">
        <f t="shared" ref="AQ80" si="56">CONCATENATE(IF(VLOOKUP(AN80,$AD$6:$AL$135,9,FALSE)="NO", "// ", ""),"#define ",AN80, " 0x",AO80, " /* Command ", AP80, " */")</f>
        <v>// #define SETIO9_1 0xA3 /* Command Set Io Port 9 = 1 */</v>
      </c>
    </row>
    <row r="81" spans="2:43" x14ac:dyDescent="0.25">
      <c r="B81" s="69" t="s">
        <v>184</v>
      </c>
      <c r="C81" s="70"/>
      <c r="D81" s="55">
        <v>1</v>
      </c>
      <c r="E81" s="71">
        <v>1</v>
      </c>
      <c r="F81" s="71">
        <v>0</v>
      </c>
      <c r="G81" s="79">
        <v>0</v>
      </c>
      <c r="H81" s="9">
        <v>1</v>
      </c>
      <c r="I81" s="9">
        <v>0</v>
      </c>
      <c r="J81" s="9">
        <v>0</v>
      </c>
      <c r="K81" s="9">
        <v>0</v>
      </c>
      <c r="L81" s="54"/>
      <c r="M81" s="55">
        <f t="shared" si="41"/>
        <v>0</v>
      </c>
      <c r="N81" s="56">
        <f t="shared" si="41"/>
        <v>0</v>
      </c>
      <c r="O81" s="56">
        <f t="shared" si="41"/>
        <v>1</v>
      </c>
      <c r="P81" s="56">
        <f t="shared" si="41"/>
        <v>1</v>
      </c>
      <c r="Q81" s="56">
        <f t="shared" si="41"/>
        <v>0</v>
      </c>
      <c r="R81" s="56">
        <f t="shared" si="41"/>
        <v>1</v>
      </c>
      <c r="S81" s="56">
        <f t="shared" si="41"/>
        <v>1</v>
      </c>
      <c r="T81" s="56">
        <f t="shared" si="39"/>
        <v>1</v>
      </c>
      <c r="U81" s="13"/>
      <c r="V81" s="54">
        <f t="shared" si="51"/>
        <v>200</v>
      </c>
      <c r="W81" s="56">
        <f t="shared" si="20"/>
        <v>55</v>
      </c>
      <c r="X81" s="54"/>
      <c r="Y81" s="54" t="str">
        <f t="shared" si="22"/>
        <v>C8</v>
      </c>
      <c r="Z81" s="56" t="str">
        <f t="shared" si="23"/>
        <v>37</v>
      </c>
      <c r="AA81" s="54"/>
      <c r="AB81" s="57" t="s">
        <v>235</v>
      </c>
      <c r="AC81" s="13"/>
      <c r="AD81" s="58" t="s">
        <v>236</v>
      </c>
      <c r="AE81" s="58" t="str">
        <f t="shared" si="47"/>
        <v>C8</v>
      </c>
      <c r="AF81" s="58"/>
      <c r="AG81" s="58" t="s">
        <v>237</v>
      </c>
      <c r="AH81" s="58" t="str">
        <f t="shared" si="49"/>
        <v>37</v>
      </c>
      <c r="AI81" s="13"/>
      <c r="AJ81" s="58" t="s">
        <v>188</v>
      </c>
      <c r="AK81" s="58" t="s">
        <v>189</v>
      </c>
      <c r="AL81" s="59" t="s">
        <v>47</v>
      </c>
      <c r="AN81" s="39" t="str">
        <f>VLOOKUP(AN80,$AD$7:$AH$135,4,FALSE)</f>
        <v>ACKIO9_1</v>
      </c>
      <c r="AO81" s="40" t="str">
        <f>VLOOKUP(AN80,$AD$7:$AH$135,5,FALSE)</f>
        <v>5C</v>
      </c>
      <c r="AP81" s="41" t="str">
        <f>AP80</f>
        <v>Set Io Port 9 = 1</v>
      </c>
      <c r="AQ81" s="42" t="str">
        <f>CONCATENATE(IF(VLOOKUP(AN80,$AD$6:$AL$135,9,FALSE)="NO", "// ", ""),"#define ",AN81, " 0x",AO81, " /* Acknowledge ", AP80, " command */")</f>
        <v>// #define ACKIO9_1 0x5C /* Acknowledge Set Io Port 9 = 1 command */</v>
      </c>
    </row>
    <row r="82" spans="2:43" x14ac:dyDescent="0.25">
      <c r="B82" s="69" t="s">
        <v>184</v>
      </c>
      <c r="C82" s="70"/>
      <c r="D82" s="55">
        <v>1</v>
      </c>
      <c r="E82" s="71">
        <v>1</v>
      </c>
      <c r="F82" s="71">
        <v>0</v>
      </c>
      <c r="G82" s="79">
        <v>0</v>
      </c>
      <c r="H82" s="9">
        <v>1</v>
      </c>
      <c r="I82" s="9">
        <v>0</v>
      </c>
      <c r="J82" s="9">
        <v>0</v>
      </c>
      <c r="K82" s="9">
        <v>1</v>
      </c>
      <c r="L82" s="54"/>
      <c r="M82" s="55">
        <f t="shared" si="41"/>
        <v>0</v>
      </c>
      <c r="N82" s="56">
        <f t="shared" si="41"/>
        <v>0</v>
      </c>
      <c r="O82" s="56">
        <f t="shared" si="41"/>
        <v>1</v>
      </c>
      <c r="P82" s="56">
        <f t="shared" si="41"/>
        <v>1</v>
      </c>
      <c r="Q82" s="56">
        <f t="shared" si="41"/>
        <v>0</v>
      </c>
      <c r="R82" s="56">
        <f t="shared" si="41"/>
        <v>1</v>
      </c>
      <c r="S82" s="56">
        <f t="shared" si="41"/>
        <v>1</v>
      </c>
      <c r="T82" s="56">
        <f t="shared" si="39"/>
        <v>0</v>
      </c>
      <c r="U82" s="13"/>
      <c r="V82" s="54">
        <f t="shared" si="51"/>
        <v>201</v>
      </c>
      <c r="W82" s="56">
        <f t="shared" si="20"/>
        <v>54</v>
      </c>
      <c r="X82" s="54"/>
      <c r="Y82" s="54" t="str">
        <f t="shared" si="22"/>
        <v>C9</v>
      </c>
      <c r="Z82" s="56" t="str">
        <f t="shared" si="23"/>
        <v>36</v>
      </c>
      <c r="AA82" s="54"/>
      <c r="AB82" s="57" t="s">
        <v>238</v>
      </c>
      <c r="AC82" s="13"/>
      <c r="AD82" s="58" t="s">
        <v>239</v>
      </c>
      <c r="AE82" s="58" t="str">
        <f t="shared" si="47"/>
        <v>C9</v>
      </c>
      <c r="AF82" s="58"/>
      <c r="AG82" s="58" t="s">
        <v>240</v>
      </c>
      <c r="AH82" s="58" t="str">
        <f t="shared" si="49"/>
        <v>36</v>
      </c>
      <c r="AI82" s="13"/>
      <c r="AJ82" s="58" t="s">
        <v>188</v>
      </c>
      <c r="AK82" s="58" t="s">
        <v>189</v>
      </c>
      <c r="AL82" s="59" t="s">
        <v>47</v>
      </c>
      <c r="AN82" s="39" t="str">
        <f>AD45</f>
        <v>SETIO100</v>
      </c>
      <c r="AO82" s="40" t="str">
        <f>AE45</f>
        <v>A4</v>
      </c>
      <c r="AP82" s="41" t="str">
        <f t="shared" si="7"/>
        <v>Set Io Port 10 = 0</v>
      </c>
      <c r="AQ82" s="42" t="str">
        <f t="shared" ref="AQ82" si="57">CONCATENATE(IF(VLOOKUP(AN82,$AD$6:$AL$135,9,FALSE)="NO", "// ", ""),"#define ",AN82, " 0x",AO82, " /* Command ", AP82, " */")</f>
        <v>// #define SETIO100 0xA4 /* Command Set Io Port 10 = 0 */</v>
      </c>
    </row>
    <row r="83" spans="2:43" x14ac:dyDescent="0.25">
      <c r="B83" s="69" t="s">
        <v>184</v>
      </c>
      <c r="C83" s="70"/>
      <c r="D83" s="55">
        <v>1</v>
      </c>
      <c r="E83" s="71">
        <v>1</v>
      </c>
      <c r="F83" s="71">
        <v>0</v>
      </c>
      <c r="G83" s="79">
        <v>0</v>
      </c>
      <c r="H83" s="9">
        <v>1</v>
      </c>
      <c r="I83" s="9">
        <v>0</v>
      </c>
      <c r="J83" s="9">
        <v>1</v>
      </c>
      <c r="K83" s="9">
        <v>0</v>
      </c>
      <c r="L83" s="54"/>
      <c r="M83" s="55">
        <f t="shared" si="41"/>
        <v>0</v>
      </c>
      <c r="N83" s="56">
        <f t="shared" si="41"/>
        <v>0</v>
      </c>
      <c r="O83" s="56">
        <f t="shared" si="41"/>
        <v>1</v>
      </c>
      <c r="P83" s="56">
        <f t="shared" si="41"/>
        <v>1</v>
      </c>
      <c r="Q83" s="56">
        <f t="shared" si="41"/>
        <v>0</v>
      </c>
      <c r="R83" s="56">
        <f t="shared" si="41"/>
        <v>1</v>
      </c>
      <c r="S83" s="56">
        <f t="shared" si="41"/>
        <v>0</v>
      </c>
      <c r="T83" s="56">
        <f t="shared" si="39"/>
        <v>1</v>
      </c>
      <c r="U83" s="13"/>
      <c r="V83" s="54">
        <f t="shared" si="51"/>
        <v>202</v>
      </c>
      <c r="W83" s="56">
        <f t="shared" si="20"/>
        <v>53</v>
      </c>
      <c r="X83" s="54"/>
      <c r="Y83" s="54" t="str">
        <f t="shared" si="22"/>
        <v>CA</v>
      </c>
      <c r="Z83" s="56" t="str">
        <f t="shared" si="23"/>
        <v>35</v>
      </c>
      <c r="AA83" s="54"/>
      <c r="AB83" s="57" t="s">
        <v>241</v>
      </c>
      <c r="AC83" s="13"/>
      <c r="AD83" s="58" t="s">
        <v>242</v>
      </c>
      <c r="AE83" s="58" t="str">
        <f t="shared" si="47"/>
        <v>CA</v>
      </c>
      <c r="AF83" s="58"/>
      <c r="AG83" s="58" t="s">
        <v>243</v>
      </c>
      <c r="AH83" s="58" t="str">
        <f t="shared" si="49"/>
        <v>35</v>
      </c>
      <c r="AI83" s="13"/>
      <c r="AJ83" s="58" t="s">
        <v>188</v>
      </c>
      <c r="AK83" s="58" t="s">
        <v>189</v>
      </c>
      <c r="AL83" s="59" t="s">
        <v>47</v>
      </c>
      <c r="AN83" s="39" t="str">
        <f>VLOOKUP(AN82,$AD$7:$AH$135,4,FALSE)</f>
        <v>ACKIO100</v>
      </c>
      <c r="AO83" s="40" t="str">
        <f>VLOOKUP(AN82,$AD$7:$AH$135,5,FALSE)</f>
        <v>5B</v>
      </c>
      <c r="AP83" s="41" t="str">
        <f>AP82</f>
        <v>Set Io Port 10 = 0</v>
      </c>
      <c r="AQ83" s="42" t="str">
        <f>CONCATENATE(IF(VLOOKUP(AN82,$AD$6:$AL$135,9,FALSE)="NO", "// ", ""),"#define ",AN83, " 0x",AO83, " /* Acknowledge ", AP82, " command */")</f>
        <v>// #define ACKIO100 0x5B /* Acknowledge Set Io Port 10 = 0 command */</v>
      </c>
    </row>
    <row r="84" spans="2:43" x14ac:dyDescent="0.25">
      <c r="B84" s="69" t="s">
        <v>184</v>
      </c>
      <c r="C84" s="70"/>
      <c r="D84" s="55">
        <v>1</v>
      </c>
      <c r="E84" s="71">
        <v>1</v>
      </c>
      <c r="F84" s="71">
        <v>0</v>
      </c>
      <c r="G84" s="79">
        <v>0</v>
      </c>
      <c r="H84" s="9">
        <v>1</v>
      </c>
      <c r="I84" s="9">
        <v>0</v>
      </c>
      <c r="J84" s="9">
        <v>1</v>
      </c>
      <c r="K84" s="9">
        <v>1</v>
      </c>
      <c r="L84" s="54"/>
      <c r="M84" s="55">
        <f t="shared" si="41"/>
        <v>0</v>
      </c>
      <c r="N84" s="56">
        <f t="shared" si="41"/>
        <v>0</v>
      </c>
      <c r="O84" s="56">
        <f t="shared" si="41"/>
        <v>1</v>
      </c>
      <c r="P84" s="56">
        <f t="shared" si="41"/>
        <v>1</v>
      </c>
      <c r="Q84" s="56">
        <f t="shared" si="41"/>
        <v>0</v>
      </c>
      <c r="R84" s="56">
        <f t="shared" si="41"/>
        <v>1</v>
      </c>
      <c r="S84" s="56">
        <f t="shared" si="41"/>
        <v>0</v>
      </c>
      <c r="T84" s="56">
        <f t="shared" si="39"/>
        <v>0</v>
      </c>
      <c r="U84" s="13"/>
      <c r="V84" s="54">
        <f t="shared" si="51"/>
        <v>203</v>
      </c>
      <c r="W84" s="56">
        <f t="shared" si="20"/>
        <v>52</v>
      </c>
      <c r="X84" s="54"/>
      <c r="Y84" s="54" t="str">
        <f t="shared" si="22"/>
        <v>CB</v>
      </c>
      <c r="Z84" s="56" t="str">
        <f t="shared" si="23"/>
        <v>34</v>
      </c>
      <c r="AA84" s="54"/>
      <c r="AB84" s="57" t="s">
        <v>244</v>
      </c>
      <c r="AC84" s="13"/>
      <c r="AD84" s="58" t="s">
        <v>245</v>
      </c>
      <c r="AE84" s="58" t="str">
        <f t="shared" si="47"/>
        <v>CB</v>
      </c>
      <c r="AF84" s="58"/>
      <c r="AG84" s="58" t="s">
        <v>246</v>
      </c>
      <c r="AH84" s="58" t="str">
        <f t="shared" si="49"/>
        <v>34</v>
      </c>
      <c r="AI84" s="13"/>
      <c r="AJ84" s="58" t="s">
        <v>188</v>
      </c>
      <c r="AK84" s="58" t="s">
        <v>189</v>
      </c>
      <c r="AL84" s="59" t="s">
        <v>47</v>
      </c>
      <c r="AN84" s="39" t="str">
        <f>AD46</f>
        <v>SETIO101</v>
      </c>
      <c r="AO84" s="40" t="str">
        <f>AE46</f>
        <v>A5</v>
      </c>
      <c r="AP84" s="41" t="str">
        <f t="shared" si="7"/>
        <v>Set Io Port 10 = 1</v>
      </c>
      <c r="AQ84" s="42" t="str">
        <f t="shared" ref="AQ84" si="58">CONCATENATE(IF(VLOOKUP(AN84,$AD$6:$AL$135,9,FALSE)="NO", "// ", ""),"#define ",AN84, " 0x",AO84, " /* Command ", AP84, " */")</f>
        <v>// #define SETIO101 0xA5 /* Command Set Io Port 10 = 1 */</v>
      </c>
    </row>
    <row r="85" spans="2:43" x14ac:dyDescent="0.25">
      <c r="B85" s="69" t="s">
        <v>247</v>
      </c>
      <c r="C85" s="70"/>
      <c r="D85" s="55">
        <v>1</v>
      </c>
      <c r="E85" s="71">
        <v>1</v>
      </c>
      <c r="F85" s="71">
        <v>0</v>
      </c>
      <c r="G85" s="79">
        <v>0</v>
      </c>
      <c r="H85" s="9">
        <v>1</v>
      </c>
      <c r="I85" s="9">
        <v>1</v>
      </c>
      <c r="J85" s="9">
        <v>0</v>
      </c>
      <c r="K85" s="9">
        <v>0</v>
      </c>
      <c r="L85" s="54"/>
      <c r="M85" s="55">
        <f t="shared" si="41"/>
        <v>0</v>
      </c>
      <c r="N85" s="56">
        <f t="shared" si="41"/>
        <v>0</v>
      </c>
      <c r="O85" s="56">
        <f t="shared" si="41"/>
        <v>1</v>
      </c>
      <c r="P85" s="56">
        <f t="shared" si="41"/>
        <v>1</v>
      </c>
      <c r="Q85" s="56">
        <f t="shared" si="41"/>
        <v>0</v>
      </c>
      <c r="R85" s="56">
        <f t="shared" si="41"/>
        <v>0</v>
      </c>
      <c r="S85" s="56">
        <f t="shared" si="41"/>
        <v>1</v>
      </c>
      <c r="T85" s="56">
        <f t="shared" si="39"/>
        <v>1</v>
      </c>
      <c r="U85" s="13"/>
      <c r="V85" s="54">
        <f t="shared" si="51"/>
        <v>204</v>
      </c>
      <c r="W85" s="56">
        <f t="shared" si="20"/>
        <v>51</v>
      </c>
      <c r="X85" s="54"/>
      <c r="Y85" s="54" t="str">
        <f t="shared" si="22"/>
        <v>CC</v>
      </c>
      <c r="Z85" s="56" t="str">
        <f t="shared" si="23"/>
        <v>33</v>
      </c>
      <c r="AA85" s="54"/>
      <c r="AB85" s="57" t="s">
        <v>248</v>
      </c>
      <c r="AC85" s="13"/>
      <c r="AD85" s="58" t="s">
        <v>249</v>
      </c>
      <c r="AE85" s="58" t="str">
        <f t="shared" si="47"/>
        <v>CC</v>
      </c>
      <c r="AF85" s="13"/>
      <c r="AG85" s="58" t="s">
        <v>250</v>
      </c>
      <c r="AH85" s="58" t="str">
        <f t="shared" si="49"/>
        <v>33</v>
      </c>
      <c r="AI85" s="13"/>
      <c r="AJ85" s="58">
        <v>1</v>
      </c>
      <c r="AK85" s="58" t="s">
        <v>251</v>
      </c>
      <c r="AL85" s="59" t="s">
        <v>47</v>
      </c>
      <c r="AN85" s="39" t="str">
        <f>VLOOKUP(AN84,$AD$7:$AH$135,4,FALSE)</f>
        <v>ACKIO101</v>
      </c>
      <c r="AO85" s="40" t="str">
        <f>VLOOKUP(AN84,$AD$7:$AH$135,5,FALSE)</f>
        <v>5A</v>
      </c>
      <c r="AP85" s="41" t="str">
        <f>AP84</f>
        <v>Set Io Port 10 = 1</v>
      </c>
      <c r="AQ85" s="42" t="str">
        <f>CONCATENATE(IF(VLOOKUP(AN84,$AD$6:$AL$135,9,FALSE)="NO", "// ", ""),"#define ",AN85, " 0x",AO85, " /* Acknowledge ", AP84, " command */")</f>
        <v>// #define ACKIO101 0x5A /* Acknowledge Set Io Port 10 = 1 command */</v>
      </c>
    </row>
    <row r="86" spans="2:43" x14ac:dyDescent="0.25">
      <c r="B86" s="69" t="s">
        <v>184</v>
      </c>
      <c r="C86" s="70"/>
      <c r="D86" s="55">
        <v>1</v>
      </c>
      <c r="E86" s="71">
        <v>1</v>
      </c>
      <c r="F86" s="71">
        <v>0</v>
      </c>
      <c r="G86" s="79">
        <v>0</v>
      </c>
      <c r="H86" s="9">
        <v>1</v>
      </c>
      <c r="I86" s="9">
        <v>1</v>
      </c>
      <c r="J86" s="9">
        <v>0</v>
      </c>
      <c r="K86" s="9">
        <v>1</v>
      </c>
      <c r="L86" s="54"/>
      <c r="M86" s="55">
        <f t="shared" si="41"/>
        <v>0</v>
      </c>
      <c r="N86" s="56">
        <f t="shared" si="41"/>
        <v>0</v>
      </c>
      <c r="O86" s="56">
        <f t="shared" si="41"/>
        <v>1</v>
      </c>
      <c r="P86" s="56">
        <f t="shared" si="41"/>
        <v>1</v>
      </c>
      <c r="Q86" s="56">
        <f t="shared" si="41"/>
        <v>0</v>
      </c>
      <c r="R86" s="56">
        <f t="shared" si="41"/>
        <v>0</v>
      </c>
      <c r="S86" s="56">
        <f t="shared" si="41"/>
        <v>1</v>
      </c>
      <c r="T86" s="56">
        <f t="shared" si="39"/>
        <v>0</v>
      </c>
      <c r="U86" s="13"/>
      <c r="V86" s="54">
        <f t="shared" si="51"/>
        <v>205</v>
      </c>
      <c r="W86" s="56">
        <f t="shared" si="20"/>
        <v>50</v>
      </c>
      <c r="X86" s="54"/>
      <c r="Y86" s="54" t="str">
        <f t="shared" si="22"/>
        <v>CD</v>
      </c>
      <c r="Z86" s="56" t="str">
        <f t="shared" si="23"/>
        <v>32</v>
      </c>
      <c r="AA86" s="54"/>
      <c r="AB86" s="57" t="s">
        <v>252</v>
      </c>
      <c r="AC86" s="13"/>
      <c r="AD86" s="58" t="s">
        <v>253</v>
      </c>
      <c r="AE86" s="58" t="str">
        <f t="shared" si="47"/>
        <v>CD</v>
      </c>
      <c r="AF86" s="13"/>
      <c r="AG86" s="58" t="s">
        <v>254</v>
      </c>
      <c r="AH86" s="58" t="str">
        <f t="shared" si="49"/>
        <v>32</v>
      </c>
      <c r="AI86" s="13"/>
      <c r="AJ86" s="58">
        <v>1</v>
      </c>
      <c r="AK86" s="58" t="s">
        <v>251</v>
      </c>
      <c r="AL86" s="59" t="s">
        <v>47</v>
      </c>
      <c r="AN86" s="39" t="str">
        <f>AD47</f>
        <v>SETIO110</v>
      </c>
      <c r="AO86" s="40" t="str">
        <f>AE47</f>
        <v>A6</v>
      </c>
      <c r="AP86" s="41" t="str">
        <f t="shared" si="7"/>
        <v>Set Io Port 11 = 0</v>
      </c>
      <c r="AQ86" s="42" t="str">
        <f t="shared" ref="AQ86" si="59">CONCATENATE(IF(VLOOKUP(AN86,$AD$6:$AL$135,9,FALSE)="NO", "// ", ""),"#define ",AN86, " 0x",AO86, " /* Command ", AP86, " */")</f>
        <v>// #define SETIO110 0xA6 /* Command Set Io Port 11 = 0 */</v>
      </c>
    </row>
    <row r="87" spans="2:43" x14ac:dyDescent="0.25">
      <c r="B87" s="75" t="s">
        <v>184</v>
      </c>
      <c r="C87" s="76"/>
      <c r="D87" s="45">
        <v>1</v>
      </c>
      <c r="E87" s="77">
        <v>1</v>
      </c>
      <c r="F87" s="77">
        <v>0</v>
      </c>
      <c r="G87" s="80">
        <v>0</v>
      </c>
      <c r="H87" s="78">
        <v>1</v>
      </c>
      <c r="I87" s="78">
        <v>1</v>
      </c>
      <c r="J87" s="78">
        <v>1</v>
      </c>
      <c r="K87" s="78">
        <v>0</v>
      </c>
      <c r="L87" s="37"/>
      <c r="M87" s="45">
        <f t="shared" si="41"/>
        <v>0</v>
      </c>
      <c r="N87" s="46">
        <f t="shared" si="41"/>
        <v>0</v>
      </c>
      <c r="O87" s="46">
        <f t="shared" si="41"/>
        <v>1</v>
      </c>
      <c r="P87" s="46">
        <f t="shared" si="41"/>
        <v>1</v>
      </c>
      <c r="Q87" s="46">
        <f t="shared" si="41"/>
        <v>0</v>
      </c>
      <c r="R87" s="46">
        <f t="shared" si="41"/>
        <v>0</v>
      </c>
      <c r="S87" s="46">
        <f t="shared" si="41"/>
        <v>0</v>
      </c>
      <c r="T87" s="46">
        <f t="shared" si="39"/>
        <v>1</v>
      </c>
      <c r="U87" s="36"/>
      <c r="V87" s="47">
        <f t="shared" si="51"/>
        <v>206</v>
      </c>
      <c r="W87" s="48">
        <f t="shared" si="20"/>
        <v>49</v>
      </c>
      <c r="X87" s="37"/>
      <c r="Y87" s="47" t="str">
        <f t="shared" si="22"/>
        <v>CE</v>
      </c>
      <c r="Z87" s="48" t="str">
        <f t="shared" si="23"/>
        <v>31</v>
      </c>
      <c r="AA87" s="37"/>
      <c r="AB87" s="49" t="s">
        <v>255</v>
      </c>
      <c r="AC87" s="36"/>
      <c r="AD87" s="47" t="s">
        <v>256</v>
      </c>
      <c r="AE87" s="47" t="str">
        <f t="shared" si="47"/>
        <v>CE</v>
      </c>
      <c r="AF87" s="36"/>
      <c r="AG87" s="47" t="s">
        <v>257</v>
      </c>
      <c r="AH87" s="47" t="str">
        <f t="shared" si="49"/>
        <v>31</v>
      </c>
      <c r="AI87" s="36"/>
      <c r="AJ87" s="37">
        <v>1</v>
      </c>
      <c r="AK87" s="37" t="s">
        <v>251</v>
      </c>
      <c r="AL87" s="38" t="s">
        <v>19</v>
      </c>
      <c r="AN87" s="39" t="str">
        <f>VLOOKUP(AN86,$AD$7:$AH$135,4,FALSE)</f>
        <v>ACKIO110</v>
      </c>
      <c r="AO87" s="40" t="str">
        <f>VLOOKUP(AN86,$AD$7:$AH$135,5,FALSE)</f>
        <v>59</v>
      </c>
      <c r="AP87" s="41" t="str">
        <f>AP86</f>
        <v>Set Io Port 11 = 0</v>
      </c>
      <c r="AQ87" s="42" t="str">
        <f>CONCATENATE(IF(VLOOKUP(AN86,$AD$6:$AL$135,9,FALSE)="NO", "// ", ""),"#define ",AN87, " 0x",AO87, " /* Acknowledge ", AP86, " command */")</f>
        <v>// #define ACKIO110 0x59 /* Acknowledge Set Io Port 11 = 0 command */</v>
      </c>
    </row>
    <row r="88" spans="2:43" x14ac:dyDescent="0.25">
      <c r="B88" s="69" t="s">
        <v>184</v>
      </c>
      <c r="C88" s="70"/>
      <c r="D88" s="55">
        <v>1</v>
      </c>
      <c r="E88" s="71">
        <v>1</v>
      </c>
      <c r="F88" s="71">
        <v>0</v>
      </c>
      <c r="G88" s="79">
        <v>0</v>
      </c>
      <c r="H88" s="9">
        <v>1</v>
      </c>
      <c r="I88" s="9">
        <v>1</v>
      </c>
      <c r="J88" s="9">
        <v>1</v>
      </c>
      <c r="K88" s="9">
        <v>1</v>
      </c>
      <c r="L88" s="54"/>
      <c r="M88" s="55">
        <f t="shared" si="41"/>
        <v>0</v>
      </c>
      <c r="N88" s="56">
        <f t="shared" si="41"/>
        <v>0</v>
      </c>
      <c r="O88" s="56">
        <f t="shared" si="41"/>
        <v>1</v>
      </c>
      <c r="P88" s="56">
        <f t="shared" si="41"/>
        <v>1</v>
      </c>
      <c r="Q88" s="56">
        <f t="shared" si="41"/>
        <v>0</v>
      </c>
      <c r="R88" s="56">
        <f t="shared" si="41"/>
        <v>0</v>
      </c>
      <c r="S88" s="56">
        <f t="shared" si="41"/>
        <v>0</v>
      </c>
      <c r="T88" s="56">
        <f t="shared" si="39"/>
        <v>0</v>
      </c>
      <c r="U88" s="13"/>
      <c r="V88" s="54">
        <f t="shared" si="51"/>
        <v>207</v>
      </c>
      <c r="W88" s="56">
        <f t="shared" si="20"/>
        <v>48</v>
      </c>
      <c r="X88" s="54"/>
      <c r="Y88" s="54" t="str">
        <f t="shared" si="22"/>
        <v>CF</v>
      </c>
      <c r="Z88" s="56" t="str">
        <f t="shared" si="23"/>
        <v>30</v>
      </c>
      <c r="AA88" s="54"/>
      <c r="AB88" s="57" t="s">
        <v>258</v>
      </c>
      <c r="AC88" s="13"/>
      <c r="AD88" s="58" t="s">
        <v>259</v>
      </c>
      <c r="AE88" s="58" t="str">
        <f t="shared" si="47"/>
        <v>CF</v>
      </c>
      <c r="AF88" s="13"/>
      <c r="AG88" s="58" t="s">
        <v>260</v>
      </c>
      <c r="AH88" s="58" t="str">
        <f t="shared" si="49"/>
        <v>30</v>
      </c>
      <c r="AI88" s="13"/>
      <c r="AJ88" s="58">
        <v>1</v>
      </c>
      <c r="AK88" s="58" t="s">
        <v>251</v>
      </c>
      <c r="AL88" s="59" t="s">
        <v>47</v>
      </c>
      <c r="AN88" s="39" t="str">
        <f>AD48</f>
        <v>SETIO111</v>
      </c>
      <c r="AO88" s="40" t="str">
        <f>AE48</f>
        <v>A7</v>
      </c>
      <c r="AP88" s="41" t="str">
        <f t="shared" si="7"/>
        <v>Set Io Port 11 = 1</v>
      </c>
      <c r="AQ88" s="42" t="str">
        <f t="shared" ref="AQ88" si="60">CONCATENATE(IF(VLOOKUP(AN88,$AD$6:$AL$135,9,FALSE)="NO", "// ", ""),"#define ",AN88, " 0x",AO88, " /* Command ", AP88, " */")</f>
        <v>// #define SETIO111 0xA7 /* Command Set Io Port 11 = 1 */</v>
      </c>
    </row>
    <row r="89" spans="2:43" x14ac:dyDescent="0.25">
      <c r="B89" s="69" t="s">
        <v>184</v>
      </c>
      <c r="C89" s="70"/>
      <c r="D89" s="55">
        <v>1</v>
      </c>
      <c r="E89" s="71">
        <v>1</v>
      </c>
      <c r="F89" s="71">
        <v>0</v>
      </c>
      <c r="G89" s="79">
        <v>1</v>
      </c>
      <c r="H89" s="9">
        <v>0</v>
      </c>
      <c r="I89" s="9">
        <v>0</v>
      </c>
      <c r="J89" s="9">
        <v>0</v>
      </c>
      <c r="K89" s="9">
        <v>0</v>
      </c>
      <c r="L89" s="54"/>
      <c r="M89" s="55">
        <f t="shared" si="41"/>
        <v>0</v>
      </c>
      <c r="N89" s="56">
        <f t="shared" si="41"/>
        <v>0</v>
      </c>
      <c r="O89" s="56">
        <f t="shared" si="41"/>
        <v>1</v>
      </c>
      <c r="P89" s="56">
        <f t="shared" si="41"/>
        <v>0</v>
      </c>
      <c r="Q89" s="56">
        <f t="shared" si="41"/>
        <v>1</v>
      </c>
      <c r="R89" s="56">
        <f t="shared" si="41"/>
        <v>1</v>
      </c>
      <c r="S89" s="56">
        <f t="shared" si="41"/>
        <v>1</v>
      </c>
      <c r="T89" s="56">
        <f t="shared" si="39"/>
        <v>1</v>
      </c>
      <c r="U89" s="13"/>
      <c r="V89" s="54">
        <f t="shared" si="51"/>
        <v>208</v>
      </c>
      <c r="W89" s="56">
        <f t="shared" si="20"/>
        <v>47</v>
      </c>
      <c r="X89" s="54"/>
      <c r="Y89" s="54" t="str">
        <f t="shared" si="22"/>
        <v>D0</v>
      </c>
      <c r="Z89" s="56" t="str">
        <f t="shared" si="23"/>
        <v>2F</v>
      </c>
      <c r="AA89" s="54"/>
      <c r="AB89" s="57" t="s">
        <v>261</v>
      </c>
      <c r="AC89" s="13"/>
      <c r="AD89" s="58" t="s">
        <v>262</v>
      </c>
      <c r="AE89" s="58" t="str">
        <f t="shared" si="47"/>
        <v>D0</v>
      </c>
      <c r="AF89" s="13"/>
      <c r="AG89" s="58" t="s">
        <v>263</v>
      </c>
      <c r="AH89" s="58" t="str">
        <f t="shared" si="49"/>
        <v>2F</v>
      </c>
      <c r="AI89" s="13"/>
      <c r="AJ89" s="58">
        <v>1</v>
      </c>
      <c r="AK89" s="58" t="s">
        <v>251</v>
      </c>
      <c r="AL89" s="59" t="s">
        <v>47</v>
      </c>
      <c r="AN89" s="39" t="str">
        <f>VLOOKUP(AN88,$AD$7:$AH$135,4,FALSE)</f>
        <v>ACKIO111</v>
      </c>
      <c r="AO89" s="40" t="str">
        <f>VLOOKUP(AN88,$AD$7:$AH$135,5,FALSE)</f>
        <v>58</v>
      </c>
      <c r="AP89" s="41" t="str">
        <f>AP88</f>
        <v>Set Io Port 11 = 1</v>
      </c>
      <c r="AQ89" s="42" t="str">
        <f>CONCATENATE(IF(VLOOKUP(AN88,$AD$6:$AL$135,9,FALSE)="NO", "// ", ""),"#define ",AN89, " 0x",AO89, " /* Acknowledge ", AP88, " command */")</f>
        <v>// #define ACKIO111 0x58 /* Acknowledge Set Io Port 11 = 1 command */</v>
      </c>
    </row>
    <row r="90" spans="2:43" x14ac:dyDescent="0.25">
      <c r="B90" s="69" t="s">
        <v>184</v>
      </c>
      <c r="C90" s="70"/>
      <c r="D90" s="55">
        <v>1</v>
      </c>
      <c r="E90" s="71">
        <v>1</v>
      </c>
      <c r="F90" s="71">
        <v>0</v>
      </c>
      <c r="G90" s="79">
        <v>1</v>
      </c>
      <c r="H90" s="9">
        <v>0</v>
      </c>
      <c r="I90" s="9">
        <v>0</v>
      </c>
      <c r="J90" s="9">
        <v>0</v>
      </c>
      <c r="K90" s="9">
        <v>1</v>
      </c>
      <c r="L90" s="54"/>
      <c r="M90" s="55">
        <f t="shared" si="41"/>
        <v>0</v>
      </c>
      <c r="N90" s="56">
        <f t="shared" si="41"/>
        <v>0</v>
      </c>
      <c r="O90" s="56">
        <f t="shared" si="41"/>
        <v>1</v>
      </c>
      <c r="P90" s="56">
        <f t="shared" si="41"/>
        <v>0</v>
      </c>
      <c r="Q90" s="56">
        <f t="shared" si="41"/>
        <v>1</v>
      </c>
      <c r="R90" s="56">
        <f t="shared" si="41"/>
        <v>1</v>
      </c>
      <c r="S90" s="56">
        <f t="shared" si="41"/>
        <v>1</v>
      </c>
      <c r="T90" s="56">
        <f t="shared" si="39"/>
        <v>0</v>
      </c>
      <c r="U90" s="13"/>
      <c r="V90" s="54">
        <f t="shared" si="51"/>
        <v>209</v>
      </c>
      <c r="W90" s="56">
        <f t="shared" si="20"/>
        <v>46</v>
      </c>
      <c r="X90" s="54"/>
      <c r="Y90" s="54" t="str">
        <f t="shared" si="22"/>
        <v>D1</v>
      </c>
      <c r="Z90" s="56" t="str">
        <f t="shared" si="23"/>
        <v>2E</v>
      </c>
      <c r="AA90" s="54"/>
      <c r="AB90" s="57" t="s">
        <v>264</v>
      </c>
      <c r="AC90" s="13"/>
      <c r="AD90" s="58" t="s">
        <v>265</v>
      </c>
      <c r="AE90" s="58" t="str">
        <f t="shared" si="47"/>
        <v>D1</v>
      </c>
      <c r="AF90" s="13"/>
      <c r="AG90" s="58" t="s">
        <v>266</v>
      </c>
      <c r="AH90" s="58" t="str">
        <f t="shared" si="49"/>
        <v>2E</v>
      </c>
      <c r="AI90" s="13"/>
      <c r="AJ90" s="58">
        <v>1</v>
      </c>
      <c r="AK90" s="58" t="s">
        <v>251</v>
      </c>
      <c r="AL90" s="59" t="s">
        <v>47</v>
      </c>
      <c r="AN90" s="39" t="str">
        <f>AD49</f>
        <v>SETIO120</v>
      </c>
      <c r="AO90" s="40" t="str">
        <f>AE49</f>
        <v>A8</v>
      </c>
      <c r="AP90" s="41" t="str">
        <f t="shared" si="7"/>
        <v>Set Io Port 12 = 0</v>
      </c>
      <c r="AQ90" s="42" t="str">
        <f t="shared" ref="AQ90" si="61">CONCATENATE(IF(VLOOKUP(AN90,$AD$6:$AL$135,9,FALSE)="NO", "// ", ""),"#define ",AN90, " 0x",AO90, " /* Command ", AP90, " */")</f>
        <v>// #define SETIO120 0xA8 /* Command Set Io Port 12 = 0 */</v>
      </c>
    </row>
    <row r="91" spans="2:43" x14ac:dyDescent="0.25">
      <c r="B91" s="69" t="s">
        <v>184</v>
      </c>
      <c r="C91" s="70"/>
      <c r="D91" s="55">
        <v>1</v>
      </c>
      <c r="E91" s="71">
        <v>1</v>
      </c>
      <c r="F91" s="71">
        <v>0</v>
      </c>
      <c r="G91" s="79">
        <v>1</v>
      </c>
      <c r="H91" s="9">
        <v>0</v>
      </c>
      <c r="I91" s="9">
        <v>0</v>
      </c>
      <c r="J91" s="9">
        <v>1</v>
      </c>
      <c r="K91" s="9">
        <v>0</v>
      </c>
      <c r="L91" s="54"/>
      <c r="M91" s="55">
        <f t="shared" si="41"/>
        <v>0</v>
      </c>
      <c r="N91" s="56">
        <f t="shared" si="41"/>
        <v>0</v>
      </c>
      <c r="O91" s="56">
        <f t="shared" si="41"/>
        <v>1</v>
      </c>
      <c r="P91" s="56">
        <f t="shared" si="41"/>
        <v>0</v>
      </c>
      <c r="Q91" s="56">
        <f t="shared" si="41"/>
        <v>1</v>
      </c>
      <c r="R91" s="56">
        <f t="shared" si="41"/>
        <v>1</v>
      </c>
      <c r="S91" s="56">
        <f t="shared" si="41"/>
        <v>0</v>
      </c>
      <c r="T91" s="56">
        <f t="shared" si="39"/>
        <v>1</v>
      </c>
      <c r="U91" s="13"/>
      <c r="V91" s="54">
        <f t="shared" si="51"/>
        <v>210</v>
      </c>
      <c r="W91" s="56">
        <f t="shared" si="20"/>
        <v>45</v>
      </c>
      <c r="X91" s="54"/>
      <c r="Y91" s="54" t="str">
        <f t="shared" si="22"/>
        <v>D2</v>
      </c>
      <c r="Z91" s="56" t="str">
        <f t="shared" si="23"/>
        <v>2D</v>
      </c>
      <c r="AA91" s="54"/>
      <c r="AB91" s="57" t="s">
        <v>267</v>
      </c>
      <c r="AC91" s="13"/>
      <c r="AD91" s="58" t="s">
        <v>268</v>
      </c>
      <c r="AE91" s="58" t="str">
        <f t="shared" si="47"/>
        <v>D2</v>
      </c>
      <c r="AF91" s="13"/>
      <c r="AG91" s="58" t="s">
        <v>269</v>
      </c>
      <c r="AH91" s="58" t="str">
        <f t="shared" si="49"/>
        <v>2D</v>
      </c>
      <c r="AI91" s="13"/>
      <c r="AJ91" s="58">
        <v>1</v>
      </c>
      <c r="AK91" s="58" t="s">
        <v>251</v>
      </c>
      <c r="AL91" s="59" t="s">
        <v>47</v>
      </c>
      <c r="AN91" s="39" t="str">
        <f>VLOOKUP(AN90,$AD$7:$AH$135,4,FALSE)</f>
        <v>ACKIO120</v>
      </c>
      <c r="AO91" s="40" t="str">
        <f>VLOOKUP(AN90,$AD$7:$AH$135,5,FALSE)</f>
        <v>57</v>
      </c>
      <c r="AP91" s="41" t="str">
        <f>AP90</f>
        <v>Set Io Port 12 = 0</v>
      </c>
      <c r="AQ91" s="42" t="str">
        <f>CONCATENATE(IF(VLOOKUP(AN90,$AD$6:$AL$135,9,FALSE)="NO", "// ", ""),"#define ",AN91, " 0x",AO91, " /* Acknowledge ", AP90, " command */")</f>
        <v>// #define ACKIO120 0x57 /* Acknowledge Set Io Port 12 = 0 command */</v>
      </c>
    </row>
    <row r="92" spans="2:43" x14ac:dyDescent="0.25">
      <c r="B92" s="69" t="s">
        <v>184</v>
      </c>
      <c r="C92" s="70"/>
      <c r="D92" s="55">
        <v>1</v>
      </c>
      <c r="E92" s="71">
        <v>1</v>
      </c>
      <c r="F92" s="71">
        <v>0</v>
      </c>
      <c r="G92" s="79">
        <v>1</v>
      </c>
      <c r="H92" s="9">
        <v>0</v>
      </c>
      <c r="I92" s="9">
        <v>0</v>
      </c>
      <c r="J92" s="9">
        <v>1</v>
      </c>
      <c r="K92" s="9">
        <v>1</v>
      </c>
      <c r="L92" s="54"/>
      <c r="M92" s="55">
        <f t="shared" si="41"/>
        <v>0</v>
      </c>
      <c r="N92" s="56">
        <f t="shared" si="41"/>
        <v>0</v>
      </c>
      <c r="O92" s="56">
        <f t="shared" si="41"/>
        <v>1</v>
      </c>
      <c r="P92" s="56">
        <f t="shared" si="41"/>
        <v>0</v>
      </c>
      <c r="Q92" s="56">
        <f t="shared" si="41"/>
        <v>1</v>
      </c>
      <c r="R92" s="56">
        <f t="shared" si="41"/>
        <v>1</v>
      </c>
      <c r="S92" s="56">
        <f t="shared" si="41"/>
        <v>0</v>
      </c>
      <c r="T92" s="56">
        <f t="shared" si="39"/>
        <v>0</v>
      </c>
      <c r="U92" s="13"/>
      <c r="V92" s="54">
        <f t="shared" si="51"/>
        <v>211</v>
      </c>
      <c r="W92" s="56">
        <f t="shared" ref="W92:W135" si="62">(M92*2^M$7)+(N92*2^N$7)+(O92*2^O$7)+(P92*2^P$7)+(Q92*2^Q$7)+(R92*2^R$7)+(S92*2^S$7)+(T92*2^T$7)</f>
        <v>44</v>
      </c>
      <c r="X92" s="54"/>
      <c r="Y92" s="54" t="str">
        <f t="shared" si="22"/>
        <v>D3</v>
      </c>
      <c r="Z92" s="56" t="str">
        <f t="shared" si="23"/>
        <v>2C</v>
      </c>
      <c r="AA92" s="54"/>
      <c r="AB92" s="57" t="s">
        <v>270</v>
      </c>
      <c r="AC92" s="13"/>
      <c r="AD92" s="58" t="s">
        <v>271</v>
      </c>
      <c r="AE92" s="58" t="str">
        <f t="shared" si="47"/>
        <v>D3</v>
      </c>
      <c r="AF92" s="13"/>
      <c r="AG92" s="58" t="s">
        <v>272</v>
      </c>
      <c r="AH92" s="58" t="str">
        <f t="shared" si="49"/>
        <v>2C</v>
      </c>
      <c r="AI92" s="13"/>
      <c r="AJ92" s="58">
        <v>1</v>
      </c>
      <c r="AK92" s="58" t="s">
        <v>251</v>
      </c>
      <c r="AL92" s="59" t="s">
        <v>47</v>
      </c>
      <c r="AN92" s="39" t="str">
        <f>AD50</f>
        <v>SETIO121</v>
      </c>
      <c r="AO92" s="40" t="str">
        <f>AE50</f>
        <v>A9</v>
      </c>
      <c r="AP92" s="41" t="str">
        <f t="shared" si="7"/>
        <v>Set Io Port 12 = 1</v>
      </c>
      <c r="AQ92" s="42" t="str">
        <f t="shared" ref="AQ92" si="63">CONCATENATE(IF(VLOOKUP(AN92,$AD$6:$AL$135,9,FALSE)="NO", "// ", ""),"#define ",AN92, " 0x",AO92, " /* Command ", AP92, " */")</f>
        <v>// #define SETIO121 0xA9 /* Command Set Io Port 12 = 1 */</v>
      </c>
    </row>
    <row r="93" spans="2:43" x14ac:dyDescent="0.25">
      <c r="B93" s="69" t="s">
        <v>184</v>
      </c>
      <c r="C93" s="70"/>
      <c r="D93" s="55">
        <v>1</v>
      </c>
      <c r="E93" s="71">
        <v>1</v>
      </c>
      <c r="F93" s="71">
        <v>0</v>
      </c>
      <c r="G93" s="79">
        <v>1</v>
      </c>
      <c r="H93" s="9">
        <v>0</v>
      </c>
      <c r="I93" s="9">
        <v>1</v>
      </c>
      <c r="J93" s="9">
        <v>0</v>
      </c>
      <c r="K93" s="9">
        <v>0</v>
      </c>
      <c r="L93" s="54"/>
      <c r="M93" s="55">
        <f t="shared" si="41"/>
        <v>0</v>
      </c>
      <c r="N93" s="56">
        <f t="shared" si="41"/>
        <v>0</v>
      </c>
      <c r="O93" s="56">
        <f t="shared" si="41"/>
        <v>1</v>
      </c>
      <c r="P93" s="56">
        <f t="shared" ref="P93:S108" si="64">IF(NOT(ISBLANK(G93)), IF(G93=0,1,0),"")</f>
        <v>0</v>
      </c>
      <c r="Q93" s="56">
        <f t="shared" si="64"/>
        <v>1</v>
      </c>
      <c r="R93" s="56">
        <f t="shared" si="64"/>
        <v>0</v>
      </c>
      <c r="S93" s="56">
        <f t="shared" si="64"/>
        <v>1</v>
      </c>
      <c r="T93" s="56">
        <f t="shared" si="39"/>
        <v>1</v>
      </c>
      <c r="U93" s="13"/>
      <c r="V93" s="54">
        <f t="shared" si="51"/>
        <v>212</v>
      </c>
      <c r="W93" s="56">
        <f t="shared" si="62"/>
        <v>43</v>
      </c>
      <c r="X93" s="54"/>
      <c r="Y93" s="54" t="str">
        <f t="shared" ref="Y93:Y135" si="65">DEC2HEX((D93*2^D$7)+(E93*2^E$7)+(F93*2^F$7)+(G93*2^G$7)+(H93*2^H$7)+(I93*2^I$7)+(J93*2^J$7)+(K93*2^K$7), 2)</f>
        <v>D4</v>
      </c>
      <c r="Z93" s="56" t="str">
        <f t="shared" ref="Z93:Z135" si="66">DEC2HEX((M93*2^M$7)+(N93*2^N$7)+(O93*2^O$7)+(P93*2^P$7)+(Q93*2^Q$7)+(R93*2^R$7)+(S93*2^S$7)+(T93*2^T$7), 2)</f>
        <v>2B</v>
      </c>
      <c r="AA93" s="54"/>
      <c r="AB93" s="57" t="s">
        <v>273</v>
      </c>
      <c r="AC93" s="13"/>
      <c r="AD93" s="58" t="s">
        <v>274</v>
      </c>
      <c r="AE93" s="58" t="str">
        <f t="shared" si="47"/>
        <v>D4</v>
      </c>
      <c r="AF93" s="13"/>
      <c r="AG93" s="58" t="s">
        <v>275</v>
      </c>
      <c r="AH93" s="58" t="str">
        <f t="shared" si="49"/>
        <v>2B</v>
      </c>
      <c r="AI93" s="13"/>
      <c r="AJ93" s="58">
        <v>1</v>
      </c>
      <c r="AK93" s="58" t="s">
        <v>251</v>
      </c>
      <c r="AL93" s="59" t="s">
        <v>47</v>
      </c>
      <c r="AN93" s="39" t="str">
        <f>VLOOKUP(AN92,$AD$7:$AH$135,4,FALSE)</f>
        <v>ACKIO121</v>
      </c>
      <c r="AO93" s="40" t="str">
        <f>VLOOKUP(AN92,$AD$7:$AH$135,5,FALSE)</f>
        <v>56</v>
      </c>
      <c r="AP93" s="41" t="str">
        <f>AP92</f>
        <v>Set Io Port 12 = 1</v>
      </c>
      <c r="AQ93" s="42" t="str">
        <f>CONCATENATE(IF(VLOOKUP(AN92,$AD$6:$AL$135,9,FALSE)="NO", "// ", ""),"#define ",AN93, " 0x",AO93, " /* Acknowledge ", AP92, " command */")</f>
        <v>// #define ACKIO121 0x56 /* Acknowledge Set Io Port 12 = 1 command */</v>
      </c>
    </row>
    <row r="94" spans="2:43" x14ac:dyDescent="0.25">
      <c r="B94" s="69" t="s">
        <v>184</v>
      </c>
      <c r="C94" s="70"/>
      <c r="D94" s="55">
        <v>1</v>
      </c>
      <c r="E94" s="71">
        <v>1</v>
      </c>
      <c r="F94" s="71">
        <v>0</v>
      </c>
      <c r="G94" s="79">
        <v>1</v>
      </c>
      <c r="H94" s="9">
        <v>0</v>
      </c>
      <c r="I94" s="9">
        <v>1</v>
      </c>
      <c r="J94" s="9">
        <v>0</v>
      </c>
      <c r="K94" s="9">
        <v>1</v>
      </c>
      <c r="L94" s="54"/>
      <c r="M94" s="55">
        <f t="shared" ref="M94:S109" si="67">IF(NOT(ISBLANK(D94)), IF(D94=0,1,0),"")</f>
        <v>0</v>
      </c>
      <c r="N94" s="56">
        <f t="shared" si="67"/>
        <v>0</v>
      </c>
      <c r="O94" s="56">
        <f t="shared" si="67"/>
        <v>1</v>
      </c>
      <c r="P94" s="56">
        <f t="shared" si="64"/>
        <v>0</v>
      </c>
      <c r="Q94" s="56">
        <f t="shared" si="64"/>
        <v>1</v>
      </c>
      <c r="R94" s="56">
        <f t="shared" si="64"/>
        <v>0</v>
      </c>
      <c r="S94" s="56">
        <f t="shared" si="64"/>
        <v>1</v>
      </c>
      <c r="T94" s="56">
        <f t="shared" si="39"/>
        <v>0</v>
      </c>
      <c r="U94" s="13"/>
      <c r="V94" s="54">
        <f t="shared" si="51"/>
        <v>213</v>
      </c>
      <c r="W94" s="56">
        <f t="shared" si="62"/>
        <v>42</v>
      </c>
      <c r="X94" s="54"/>
      <c r="Y94" s="54" t="str">
        <f t="shared" si="65"/>
        <v>D5</v>
      </c>
      <c r="Z94" s="56" t="str">
        <f t="shared" si="66"/>
        <v>2A</v>
      </c>
      <c r="AA94" s="54"/>
      <c r="AB94" s="57" t="s">
        <v>276</v>
      </c>
      <c r="AC94" s="13"/>
      <c r="AD94" s="58" t="s">
        <v>277</v>
      </c>
      <c r="AE94" s="58" t="str">
        <f t="shared" si="47"/>
        <v>D5</v>
      </c>
      <c r="AF94" s="13"/>
      <c r="AG94" s="58" t="s">
        <v>278</v>
      </c>
      <c r="AH94" s="58" t="str">
        <f t="shared" si="49"/>
        <v>2A</v>
      </c>
      <c r="AI94" s="13"/>
      <c r="AJ94" s="58">
        <v>1</v>
      </c>
      <c r="AK94" s="58" t="s">
        <v>251</v>
      </c>
      <c r="AL94" s="59" t="s">
        <v>47</v>
      </c>
      <c r="AN94" s="39" t="str">
        <f>AD51</f>
        <v>SETIO130</v>
      </c>
      <c r="AO94" s="40" t="str">
        <f>AE51</f>
        <v>AA</v>
      </c>
      <c r="AP94" s="41" t="str">
        <f t="shared" si="7"/>
        <v>Set Io Port 13 = 0</v>
      </c>
      <c r="AQ94" s="42" t="str">
        <f t="shared" ref="AQ94" si="68">CONCATENATE(IF(VLOOKUP(AN94,$AD$6:$AL$135,9,FALSE)="NO", "// ", ""),"#define ",AN94, " 0x",AO94, " /* Command ", AP94, " */")</f>
        <v>// #define SETIO130 0xAA /* Command Set Io Port 13 = 0 */</v>
      </c>
    </row>
    <row r="95" spans="2:43" x14ac:dyDescent="0.25">
      <c r="B95" s="81" t="s">
        <v>279</v>
      </c>
      <c r="C95" s="82"/>
      <c r="D95" s="45">
        <v>1</v>
      </c>
      <c r="E95" s="83">
        <v>1</v>
      </c>
      <c r="F95" s="83">
        <v>0</v>
      </c>
      <c r="G95" s="84">
        <v>1</v>
      </c>
      <c r="H95" s="78">
        <v>0</v>
      </c>
      <c r="I95" s="78">
        <v>1</v>
      </c>
      <c r="J95" s="78">
        <v>1</v>
      </c>
      <c r="K95" s="78">
        <v>0</v>
      </c>
      <c r="L95" s="37"/>
      <c r="M95" s="45">
        <f t="shared" si="67"/>
        <v>0</v>
      </c>
      <c r="N95" s="46">
        <f t="shared" si="67"/>
        <v>0</v>
      </c>
      <c r="O95" s="46">
        <f t="shared" si="67"/>
        <v>1</v>
      </c>
      <c r="P95" s="46">
        <f t="shared" si="64"/>
        <v>0</v>
      </c>
      <c r="Q95" s="46">
        <f t="shared" si="64"/>
        <v>1</v>
      </c>
      <c r="R95" s="46">
        <f t="shared" si="64"/>
        <v>0</v>
      </c>
      <c r="S95" s="46">
        <f t="shared" si="64"/>
        <v>0</v>
      </c>
      <c r="T95" s="46">
        <f t="shared" si="39"/>
        <v>1</v>
      </c>
      <c r="U95" s="36"/>
      <c r="V95" s="47">
        <f t="shared" si="51"/>
        <v>214</v>
      </c>
      <c r="W95" s="48">
        <f t="shared" si="62"/>
        <v>41</v>
      </c>
      <c r="X95" s="37"/>
      <c r="Y95" s="47" t="str">
        <f t="shared" si="65"/>
        <v>D6</v>
      </c>
      <c r="Z95" s="48" t="str">
        <f t="shared" si="66"/>
        <v>29</v>
      </c>
      <c r="AA95" s="37"/>
      <c r="AB95" s="49" t="s">
        <v>280</v>
      </c>
      <c r="AC95" s="36"/>
      <c r="AD95" s="47" t="s">
        <v>281</v>
      </c>
      <c r="AE95" s="47" t="str">
        <f t="shared" si="47"/>
        <v>D6</v>
      </c>
      <c r="AF95" s="36"/>
      <c r="AG95" s="47" t="s">
        <v>282</v>
      </c>
      <c r="AH95" s="47" t="str">
        <f t="shared" si="49"/>
        <v>29</v>
      </c>
      <c r="AI95" s="36"/>
      <c r="AJ95" s="37">
        <v>1</v>
      </c>
      <c r="AK95" s="37">
        <v>1</v>
      </c>
      <c r="AL95" s="38" t="s">
        <v>19</v>
      </c>
      <c r="AN95" s="39" t="str">
        <f>VLOOKUP(AN94,$AD$7:$AH$135,4,FALSE)</f>
        <v>ACKIO130</v>
      </c>
      <c r="AO95" s="40" t="str">
        <f>VLOOKUP(AN94,$AD$7:$AH$135,5,FALSE)</f>
        <v>55</v>
      </c>
      <c r="AP95" s="41" t="str">
        <f>AP94</f>
        <v>Set Io Port 13 = 0</v>
      </c>
      <c r="AQ95" s="42" t="str">
        <f>CONCATENATE(IF(VLOOKUP(AN94,$AD$6:$AL$135,9,FALSE)="NO", "// ", ""),"#define ",AN95, " 0x",AO95, " /* Acknowledge ", AP94, " command */")</f>
        <v>// #define ACKIO130 0x55 /* Acknowledge Set Io Port 13 = 0 command */</v>
      </c>
    </row>
    <row r="96" spans="2:43" x14ac:dyDescent="0.25">
      <c r="B96" s="81" t="s">
        <v>279</v>
      </c>
      <c r="C96" s="82"/>
      <c r="D96" s="45">
        <v>1</v>
      </c>
      <c r="E96" s="83">
        <v>1</v>
      </c>
      <c r="F96" s="83">
        <v>0</v>
      </c>
      <c r="G96" s="84">
        <v>1</v>
      </c>
      <c r="H96" s="78">
        <v>0</v>
      </c>
      <c r="I96" s="78">
        <v>1</v>
      </c>
      <c r="J96" s="78">
        <v>1</v>
      </c>
      <c r="K96" s="78">
        <v>1</v>
      </c>
      <c r="L96" s="37"/>
      <c r="M96" s="45">
        <f t="shared" si="67"/>
        <v>0</v>
      </c>
      <c r="N96" s="46">
        <f t="shared" si="67"/>
        <v>0</v>
      </c>
      <c r="O96" s="46">
        <f t="shared" si="67"/>
        <v>1</v>
      </c>
      <c r="P96" s="46">
        <f t="shared" si="64"/>
        <v>0</v>
      </c>
      <c r="Q96" s="46">
        <f t="shared" si="64"/>
        <v>1</v>
      </c>
      <c r="R96" s="46">
        <f t="shared" si="64"/>
        <v>0</v>
      </c>
      <c r="S96" s="46">
        <f t="shared" si="64"/>
        <v>0</v>
      </c>
      <c r="T96" s="46">
        <f t="shared" si="39"/>
        <v>0</v>
      </c>
      <c r="U96" s="36"/>
      <c r="V96" s="47">
        <f t="shared" si="51"/>
        <v>215</v>
      </c>
      <c r="W96" s="48">
        <f t="shared" si="62"/>
        <v>40</v>
      </c>
      <c r="X96" s="37"/>
      <c r="Y96" s="47" t="str">
        <f t="shared" si="65"/>
        <v>D7</v>
      </c>
      <c r="Z96" s="48" t="str">
        <f t="shared" si="66"/>
        <v>28</v>
      </c>
      <c r="AA96" s="37"/>
      <c r="AB96" s="49" t="s">
        <v>283</v>
      </c>
      <c r="AC96" s="36"/>
      <c r="AD96" s="47" t="s">
        <v>284</v>
      </c>
      <c r="AE96" s="47" t="str">
        <f t="shared" si="47"/>
        <v>D7</v>
      </c>
      <c r="AF96" s="36"/>
      <c r="AG96" s="47" t="s">
        <v>285</v>
      </c>
      <c r="AH96" s="47" t="str">
        <f t="shared" si="49"/>
        <v>28</v>
      </c>
      <c r="AI96" s="36"/>
      <c r="AJ96" s="37">
        <v>1</v>
      </c>
      <c r="AK96" s="37">
        <v>1</v>
      </c>
      <c r="AL96" s="38" t="s">
        <v>19</v>
      </c>
      <c r="AN96" s="39" t="str">
        <f>AD52</f>
        <v>SETIO131</v>
      </c>
      <c r="AO96" s="40" t="str">
        <f>AE52</f>
        <v>AB</v>
      </c>
      <c r="AP96" s="41" t="str">
        <f t="shared" si="7"/>
        <v>Set Io Port 13 = 1</v>
      </c>
      <c r="AQ96" s="42" t="str">
        <f t="shared" ref="AQ96" si="69">CONCATENATE(IF(VLOOKUP(AN96,$AD$6:$AL$135,9,FALSE)="NO", "// ", ""),"#define ",AN96, " 0x",AO96, " /* Command ", AP96, " */")</f>
        <v>// #define SETIO131 0xAB /* Command Set Io Port 13 = 1 */</v>
      </c>
    </row>
    <row r="97" spans="2:43" x14ac:dyDescent="0.25">
      <c r="B97" s="81" t="s">
        <v>279</v>
      </c>
      <c r="C97" s="82"/>
      <c r="D97" s="45">
        <v>1</v>
      </c>
      <c r="E97" s="83">
        <v>1</v>
      </c>
      <c r="F97" s="83">
        <v>0</v>
      </c>
      <c r="G97" s="84">
        <v>1</v>
      </c>
      <c r="H97" s="78">
        <v>1</v>
      </c>
      <c r="I97" s="78">
        <v>0</v>
      </c>
      <c r="J97" s="78">
        <v>0</v>
      </c>
      <c r="K97" s="78">
        <v>0</v>
      </c>
      <c r="L97" s="37"/>
      <c r="M97" s="45">
        <f t="shared" si="67"/>
        <v>0</v>
      </c>
      <c r="N97" s="46">
        <f t="shared" si="67"/>
        <v>0</v>
      </c>
      <c r="O97" s="46">
        <f t="shared" si="67"/>
        <v>1</v>
      </c>
      <c r="P97" s="46">
        <f t="shared" si="64"/>
        <v>0</v>
      </c>
      <c r="Q97" s="46">
        <f t="shared" si="64"/>
        <v>0</v>
      </c>
      <c r="R97" s="46">
        <f t="shared" si="64"/>
        <v>1</v>
      </c>
      <c r="S97" s="46">
        <f t="shared" si="64"/>
        <v>1</v>
      </c>
      <c r="T97" s="46">
        <f t="shared" si="39"/>
        <v>1</v>
      </c>
      <c r="U97" s="36"/>
      <c r="V97" s="47">
        <f t="shared" si="51"/>
        <v>216</v>
      </c>
      <c r="W97" s="48">
        <f t="shared" si="62"/>
        <v>39</v>
      </c>
      <c r="X97" s="37"/>
      <c r="Y97" s="47" t="str">
        <f t="shared" si="65"/>
        <v>D8</v>
      </c>
      <c r="Z97" s="48" t="str">
        <f t="shared" si="66"/>
        <v>27</v>
      </c>
      <c r="AA97" s="37"/>
      <c r="AB97" s="49" t="s">
        <v>286</v>
      </c>
      <c r="AC97" s="36"/>
      <c r="AD97" s="47" t="s">
        <v>287</v>
      </c>
      <c r="AE97" s="47" t="str">
        <f t="shared" si="47"/>
        <v>D8</v>
      </c>
      <c r="AF97" s="36"/>
      <c r="AG97" s="47" t="s">
        <v>288</v>
      </c>
      <c r="AH97" s="47" t="str">
        <f t="shared" si="49"/>
        <v>27</v>
      </c>
      <c r="AI97" s="36"/>
      <c r="AJ97" s="37">
        <v>1</v>
      </c>
      <c r="AK97" s="37">
        <v>1</v>
      </c>
      <c r="AL97" s="38" t="s">
        <v>19</v>
      </c>
      <c r="AN97" s="39" t="str">
        <f>VLOOKUP(AN96,$AD$7:$AH$135,4,FALSE)</f>
        <v>ACKIO131</v>
      </c>
      <c r="AO97" s="40" t="str">
        <f>VLOOKUP(AN96,$AD$7:$AH$135,5,FALSE)</f>
        <v>54</v>
      </c>
      <c r="AP97" s="41" t="str">
        <f>AP96</f>
        <v>Set Io Port 13 = 1</v>
      </c>
      <c r="AQ97" s="42" t="str">
        <f>CONCATENATE(IF(VLOOKUP(AN96,$AD$6:$AL$135,9,FALSE)="NO", "// ", ""),"#define ",AN97, " 0x",AO97, " /* Acknowledge ", AP96, " command */")</f>
        <v>// #define ACKIO131 0x54 /* Acknowledge Set Io Port 13 = 1 command */</v>
      </c>
    </row>
    <row r="98" spans="2:43" x14ac:dyDescent="0.25">
      <c r="B98" s="81" t="s">
        <v>279</v>
      </c>
      <c r="C98" s="82"/>
      <c r="D98" s="45">
        <v>1</v>
      </c>
      <c r="E98" s="83">
        <v>1</v>
      </c>
      <c r="F98" s="83">
        <v>0</v>
      </c>
      <c r="G98" s="84">
        <v>1</v>
      </c>
      <c r="H98" s="78">
        <v>1</v>
      </c>
      <c r="I98" s="78">
        <v>0</v>
      </c>
      <c r="J98" s="78">
        <v>0</v>
      </c>
      <c r="K98" s="78">
        <v>1</v>
      </c>
      <c r="L98" s="37"/>
      <c r="M98" s="45">
        <f t="shared" si="67"/>
        <v>0</v>
      </c>
      <c r="N98" s="46">
        <f t="shared" si="67"/>
        <v>0</v>
      </c>
      <c r="O98" s="46">
        <f t="shared" si="67"/>
        <v>1</v>
      </c>
      <c r="P98" s="46">
        <f t="shared" si="64"/>
        <v>0</v>
      </c>
      <c r="Q98" s="46">
        <f t="shared" si="64"/>
        <v>0</v>
      </c>
      <c r="R98" s="46">
        <f t="shared" si="64"/>
        <v>1</v>
      </c>
      <c r="S98" s="46">
        <f t="shared" si="64"/>
        <v>1</v>
      </c>
      <c r="T98" s="46">
        <f t="shared" si="39"/>
        <v>0</v>
      </c>
      <c r="U98" s="36"/>
      <c r="V98" s="47">
        <f t="shared" si="51"/>
        <v>217</v>
      </c>
      <c r="W98" s="48">
        <f t="shared" si="62"/>
        <v>38</v>
      </c>
      <c r="X98" s="37"/>
      <c r="Y98" s="47" t="str">
        <f t="shared" si="65"/>
        <v>D9</v>
      </c>
      <c r="Z98" s="48" t="str">
        <f t="shared" si="66"/>
        <v>26</v>
      </c>
      <c r="AA98" s="37"/>
      <c r="AB98" s="49" t="s">
        <v>289</v>
      </c>
      <c r="AC98" s="36"/>
      <c r="AD98" s="47" t="s">
        <v>290</v>
      </c>
      <c r="AE98" s="47" t="str">
        <f t="shared" si="47"/>
        <v>D9</v>
      </c>
      <c r="AF98" s="36"/>
      <c r="AG98" s="47" t="s">
        <v>291</v>
      </c>
      <c r="AH98" s="47" t="str">
        <f t="shared" si="49"/>
        <v>26</v>
      </c>
      <c r="AI98" s="36"/>
      <c r="AJ98" s="37">
        <v>1</v>
      </c>
      <c r="AK98" s="37">
        <v>1</v>
      </c>
      <c r="AL98" s="38" t="s">
        <v>19</v>
      </c>
      <c r="AN98" s="39" t="str">
        <f>AD53</f>
        <v>SETIO140</v>
      </c>
      <c r="AO98" s="40" t="str">
        <f>AE53</f>
        <v>AC</v>
      </c>
      <c r="AP98" s="41" t="str">
        <f t="shared" si="7"/>
        <v>Set Io Port 14 = 0</v>
      </c>
      <c r="AQ98" s="42" t="str">
        <f t="shared" ref="AQ98" si="70">CONCATENATE(IF(VLOOKUP(AN98,$AD$6:$AL$135,9,FALSE)="NO", "// ", ""),"#define ",AN98, " 0x",AO98, " /* Command ", AP98, " */")</f>
        <v>// #define SETIO140 0xAC /* Command Set Io Port 14 = 0 */</v>
      </c>
    </row>
    <row r="99" spans="2:43" x14ac:dyDescent="0.25">
      <c r="B99" s="81" t="s">
        <v>279</v>
      </c>
      <c r="C99" s="82"/>
      <c r="D99" s="45">
        <v>1</v>
      </c>
      <c r="E99" s="83">
        <v>1</v>
      </c>
      <c r="F99" s="83">
        <v>0</v>
      </c>
      <c r="G99" s="84">
        <v>1</v>
      </c>
      <c r="H99" s="78">
        <v>1</v>
      </c>
      <c r="I99" s="78">
        <v>0</v>
      </c>
      <c r="J99" s="78">
        <v>1</v>
      </c>
      <c r="K99" s="78">
        <v>0</v>
      </c>
      <c r="L99" s="37"/>
      <c r="M99" s="45">
        <f t="shared" si="67"/>
        <v>0</v>
      </c>
      <c r="N99" s="46">
        <f t="shared" si="67"/>
        <v>0</v>
      </c>
      <c r="O99" s="46">
        <f t="shared" si="67"/>
        <v>1</v>
      </c>
      <c r="P99" s="46">
        <f t="shared" si="64"/>
        <v>0</v>
      </c>
      <c r="Q99" s="46">
        <f t="shared" si="64"/>
        <v>0</v>
      </c>
      <c r="R99" s="46">
        <f t="shared" si="64"/>
        <v>1</v>
      </c>
      <c r="S99" s="46">
        <f t="shared" si="64"/>
        <v>0</v>
      </c>
      <c r="T99" s="46">
        <f t="shared" si="39"/>
        <v>1</v>
      </c>
      <c r="U99" s="36"/>
      <c r="V99" s="47">
        <f t="shared" si="51"/>
        <v>218</v>
      </c>
      <c r="W99" s="48">
        <f t="shared" si="62"/>
        <v>37</v>
      </c>
      <c r="X99" s="37"/>
      <c r="Y99" s="47" t="str">
        <f t="shared" si="65"/>
        <v>DA</v>
      </c>
      <c r="Z99" s="48" t="str">
        <f t="shared" si="66"/>
        <v>25</v>
      </c>
      <c r="AA99" s="37"/>
      <c r="AB99" s="49" t="s">
        <v>292</v>
      </c>
      <c r="AC99" s="36"/>
      <c r="AD99" s="47" t="s">
        <v>293</v>
      </c>
      <c r="AE99" s="47" t="str">
        <f t="shared" si="47"/>
        <v>DA</v>
      </c>
      <c r="AF99" s="36"/>
      <c r="AG99" s="47" t="s">
        <v>294</v>
      </c>
      <c r="AH99" s="47" t="str">
        <f t="shared" si="49"/>
        <v>25</v>
      </c>
      <c r="AI99" s="36"/>
      <c r="AJ99" s="37">
        <v>3</v>
      </c>
      <c r="AK99" s="37" t="s">
        <v>295</v>
      </c>
      <c r="AL99" s="38" t="s">
        <v>19</v>
      </c>
      <c r="AN99" s="39" t="str">
        <f>VLOOKUP(AN98,$AD$7:$AH$135,4,FALSE)</f>
        <v>ACKIO140</v>
      </c>
      <c r="AO99" s="40" t="str">
        <f>VLOOKUP(AN98,$AD$7:$AH$135,5,FALSE)</f>
        <v>53</v>
      </c>
      <c r="AP99" s="41" t="str">
        <f>AP98</f>
        <v>Set Io Port 14 = 0</v>
      </c>
      <c r="AQ99" s="42" t="str">
        <f>CONCATENATE(IF(VLOOKUP(AN98,$AD$6:$AL$135,9,FALSE)="NO", "// ", ""),"#define ",AN99, " 0x",AO99, " /* Acknowledge ", AP98, " command */")</f>
        <v>// #define ACKIO140 0x53 /* Acknowledge Set Io Port 14 = 0 command */</v>
      </c>
    </row>
    <row r="100" spans="2:43" x14ac:dyDescent="0.25">
      <c r="B100" s="81" t="s">
        <v>279</v>
      </c>
      <c r="C100" s="82"/>
      <c r="D100" s="45">
        <v>1</v>
      </c>
      <c r="E100" s="83">
        <v>1</v>
      </c>
      <c r="F100" s="83">
        <v>0</v>
      </c>
      <c r="G100" s="84">
        <v>1</v>
      </c>
      <c r="H100" s="78">
        <v>1</v>
      </c>
      <c r="I100" s="78">
        <v>0</v>
      </c>
      <c r="J100" s="78">
        <v>1</v>
      </c>
      <c r="K100" s="78">
        <v>1</v>
      </c>
      <c r="L100" s="37"/>
      <c r="M100" s="45">
        <f t="shared" si="67"/>
        <v>0</v>
      </c>
      <c r="N100" s="46">
        <f t="shared" si="67"/>
        <v>0</v>
      </c>
      <c r="O100" s="46">
        <f t="shared" si="67"/>
        <v>1</v>
      </c>
      <c r="P100" s="46">
        <f t="shared" si="64"/>
        <v>0</v>
      </c>
      <c r="Q100" s="46">
        <f t="shared" si="64"/>
        <v>0</v>
      </c>
      <c r="R100" s="46">
        <f t="shared" si="64"/>
        <v>1</v>
      </c>
      <c r="S100" s="46">
        <f t="shared" si="64"/>
        <v>0</v>
      </c>
      <c r="T100" s="46">
        <f t="shared" si="39"/>
        <v>0</v>
      </c>
      <c r="U100" s="36"/>
      <c r="V100" s="47">
        <f t="shared" si="51"/>
        <v>219</v>
      </c>
      <c r="W100" s="48">
        <f t="shared" si="62"/>
        <v>36</v>
      </c>
      <c r="X100" s="37"/>
      <c r="Y100" s="47" t="str">
        <f t="shared" si="65"/>
        <v>DB</v>
      </c>
      <c r="Z100" s="48" t="str">
        <f t="shared" si="66"/>
        <v>24</v>
      </c>
      <c r="AA100" s="37"/>
      <c r="AB100" s="49" t="s">
        <v>296</v>
      </c>
      <c r="AC100" s="36"/>
      <c r="AD100" s="47" t="s">
        <v>297</v>
      </c>
      <c r="AE100" s="47" t="str">
        <f t="shared" si="47"/>
        <v>DB</v>
      </c>
      <c r="AF100" s="36"/>
      <c r="AG100" s="47" t="s">
        <v>298</v>
      </c>
      <c r="AH100" s="47" t="str">
        <f t="shared" si="49"/>
        <v>24</v>
      </c>
      <c r="AI100" s="36"/>
      <c r="AJ100" s="37" t="s">
        <v>299</v>
      </c>
      <c r="AK100" s="37" t="s">
        <v>189</v>
      </c>
      <c r="AL100" s="38" t="s">
        <v>19</v>
      </c>
      <c r="AN100" s="39" t="str">
        <f>AD54</f>
        <v>SETIO141</v>
      </c>
      <c r="AO100" s="40" t="str">
        <f>AE54</f>
        <v>AD</v>
      </c>
      <c r="AP100" s="41" t="str">
        <f t="shared" si="7"/>
        <v>Set Io Port 14 = 1</v>
      </c>
      <c r="AQ100" s="42" t="str">
        <f t="shared" ref="AQ100" si="71">CONCATENATE(IF(VLOOKUP(AN100,$AD$6:$AL$135,9,FALSE)="NO", "// ", ""),"#define ",AN100, " 0x",AO100, " /* Command ", AP100, " */")</f>
        <v>// #define SETIO141 0xAD /* Command Set Io Port 14 = 1 */</v>
      </c>
    </row>
    <row r="101" spans="2:43" x14ac:dyDescent="0.25">
      <c r="B101" s="85" t="s">
        <v>279</v>
      </c>
      <c r="C101" s="86"/>
      <c r="D101" s="55">
        <v>1</v>
      </c>
      <c r="E101" s="87">
        <v>1</v>
      </c>
      <c r="F101" s="87">
        <v>0</v>
      </c>
      <c r="G101" s="88">
        <v>1</v>
      </c>
      <c r="H101" s="9">
        <v>1</v>
      </c>
      <c r="I101" s="9">
        <v>1</v>
      </c>
      <c r="J101" s="9">
        <v>0</v>
      </c>
      <c r="K101" s="9">
        <v>0</v>
      </c>
      <c r="L101" s="54"/>
      <c r="M101" s="55">
        <f t="shared" si="67"/>
        <v>0</v>
      </c>
      <c r="N101" s="56">
        <f t="shared" si="67"/>
        <v>0</v>
      </c>
      <c r="O101" s="56">
        <f t="shared" si="67"/>
        <v>1</v>
      </c>
      <c r="P101" s="56">
        <f t="shared" si="64"/>
        <v>0</v>
      </c>
      <c r="Q101" s="56">
        <f t="shared" si="64"/>
        <v>0</v>
      </c>
      <c r="R101" s="56">
        <f t="shared" si="64"/>
        <v>0</v>
      </c>
      <c r="S101" s="56">
        <f t="shared" si="64"/>
        <v>1</v>
      </c>
      <c r="T101" s="56">
        <f t="shared" si="39"/>
        <v>1</v>
      </c>
      <c r="U101" s="13"/>
      <c r="V101" s="9">
        <f t="shared" si="51"/>
        <v>220</v>
      </c>
      <c r="W101" s="40">
        <f t="shared" si="62"/>
        <v>35</v>
      </c>
      <c r="X101" s="9"/>
      <c r="Y101" s="9" t="str">
        <f t="shared" si="65"/>
        <v>DC</v>
      </c>
      <c r="Z101" s="40" t="str">
        <f t="shared" si="66"/>
        <v>23</v>
      </c>
      <c r="AA101" s="54"/>
      <c r="AB101" s="57" t="s">
        <v>300</v>
      </c>
      <c r="AC101" s="13"/>
      <c r="AD101" s="58" t="s">
        <v>301</v>
      </c>
      <c r="AE101" s="58" t="str">
        <f t="shared" si="47"/>
        <v>DC</v>
      </c>
      <c r="AF101" s="13"/>
      <c r="AG101" s="58" t="s">
        <v>302</v>
      </c>
      <c r="AH101" s="58" t="str">
        <f t="shared" si="49"/>
        <v>23</v>
      </c>
      <c r="AI101" s="13"/>
      <c r="AJ101" s="58"/>
      <c r="AK101" s="58"/>
      <c r="AL101" s="59" t="s">
        <v>47</v>
      </c>
      <c r="AN101" s="39" t="str">
        <f>VLOOKUP(AN100,$AD$7:$AH$135,4,FALSE)</f>
        <v>ACKIO141</v>
      </c>
      <c r="AO101" s="40" t="str">
        <f>VLOOKUP(AN100,$AD$7:$AH$135,5,FALSE)</f>
        <v>52</v>
      </c>
      <c r="AP101" s="41" t="str">
        <f>AP100</f>
        <v>Set Io Port 14 = 1</v>
      </c>
      <c r="AQ101" s="42" t="str">
        <f>CONCATENATE(IF(VLOOKUP(AN100,$AD$6:$AL$135,9,FALSE)="NO", "// ", ""),"#define ",AN101, " 0x",AO101, " /* Acknowledge ", AP100, " command */")</f>
        <v>// #define ACKIO141 0x52 /* Acknowledge Set Io Port 14 = 1 command */</v>
      </c>
    </row>
    <row r="102" spans="2:43" x14ac:dyDescent="0.25">
      <c r="B102" s="85" t="s">
        <v>279</v>
      </c>
      <c r="C102" s="86"/>
      <c r="D102" s="55">
        <v>1</v>
      </c>
      <c r="E102" s="87">
        <v>1</v>
      </c>
      <c r="F102" s="87">
        <v>0</v>
      </c>
      <c r="G102" s="88">
        <v>1</v>
      </c>
      <c r="H102" s="9">
        <v>1</v>
      </c>
      <c r="I102" s="9">
        <v>1</v>
      </c>
      <c r="J102" s="9">
        <v>0</v>
      </c>
      <c r="K102" s="9">
        <v>1</v>
      </c>
      <c r="L102" s="54"/>
      <c r="M102" s="55">
        <f t="shared" si="67"/>
        <v>0</v>
      </c>
      <c r="N102" s="56">
        <f t="shared" si="67"/>
        <v>0</v>
      </c>
      <c r="O102" s="56">
        <f t="shared" si="67"/>
        <v>1</v>
      </c>
      <c r="P102" s="56">
        <f t="shared" si="64"/>
        <v>0</v>
      </c>
      <c r="Q102" s="56">
        <f t="shared" si="64"/>
        <v>0</v>
      </c>
      <c r="R102" s="56">
        <f t="shared" si="64"/>
        <v>0</v>
      </c>
      <c r="S102" s="56">
        <f t="shared" si="64"/>
        <v>1</v>
      </c>
      <c r="T102" s="56">
        <f t="shared" si="39"/>
        <v>0</v>
      </c>
      <c r="U102" s="13"/>
      <c r="V102" s="9">
        <f t="shared" si="51"/>
        <v>221</v>
      </c>
      <c r="W102" s="40">
        <f t="shared" si="62"/>
        <v>34</v>
      </c>
      <c r="X102" s="9"/>
      <c r="Y102" s="9" t="str">
        <f t="shared" si="65"/>
        <v>DD</v>
      </c>
      <c r="Z102" s="40" t="str">
        <f t="shared" si="66"/>
        <v>22</v>
      </c>
      <c r="AA102" s="54"/>
      <c r="AB102" s="57" t="s">
        <v>303</v>
      </c>
      <c r="AC102" s="13"/>
      <c r="AD102" s="58" t="s">
        <v>304</v>
      </c>
      <c r="AE102" s="58" t="str">
        <f t="shared" si="47"/>
        <v>DD</v>
      </c>
      <c r="AF102" s="13"/>
      <c r="AG102" s="58" t="s">
        <v>305</v>
      </c>
      <c r="AH102" s="58" t="str">
        <f t="shared" si="49"/>
        <v>22</v>
      </c>
      <c r="AI102" s="13"/>
      <c r="AJ102" s="58"/>
      <c r="AK102" s="58"/>
      <c r="AL102" s="59" t="s">
        <v>47</v>
      </c>
      <c r="AN102" s="39" t="str">
        <f>AD55</f>
        <v>SETIO150</v>
      </c>
      <c r="AO102" s="40" t="str">
        <f>AE55</f>
        <v>AE</v>
      </c>
      <c r="AP102" s="41" t="str">
        <f t="shared" si="7"/>
        <v>Set Io Port 15 = 0</v>
      </c>
      <c r="AQ102" s="42" t="str">
        <f t="shared" ref="AQ102" si="72">CONCATENATE(IF(VLOOKUP(AN102,$AD$6:$AL$135,9,FALSE)="NO", "// ", ""),"#define ",AN102, " 0x",AO102, " /* Command ", AP102, " */")</f>
        <v>// #define SETIO150 0xAE /* Command Set Io Port 15 = 0 */</v>
      </c>
    </row>
    <row r="103" spans="2:43" x14ac:dyDescent="0.25">
      <c r="B103" s="85" t="s">
        <v>279</v>
      </c>
      <c r="C103" s="86"/>
      <c r="D103" s="55">
        <v>1</v>
      </c>
      <c r="E103" s="87">
        <v>1</v>
      </c>
      <c r="F103" s="87">
        <v>0</v>
      </c>
      <c r="G103" s="88">
        <v>1</v>
      </c>
      <c r="H103" s="9">
        <v>1</v>
      </c>
      <c r="I103" s="9">
        <v>1</v>
      </c>
      <c r="J103" s="9">
        <v>1</v>
      </c>
      <c r="K103" s="9">
        <v>0</v>
      </c>
      <c r="L103" s="54"/>
      <c r="M103" s="55">
        <f t="shared" si="67"/>
        <v>0</v>
      </c>
      <c r="N103" s="56">
        <f t="shared" si="67"/>
        <v>0</v>
      </c>
      <c r="O103" s="56">
        <f t="shared" si="67"/>
        <v>1</v>
      </c>
      <c r="P103" s="56">
        <f t="shared" si="64"/>
        <v>0</v>
      </c>
      <c r="Q103" s="56">
        <f t="shared" si="64"/>
        <v>0</v>
      </c>
      <c r="R103" s="56">
        <f t="shared" si="64"/>
        <v>0</v>
      </c>
      <c r="S103" s="56">
        <f t="shared" si="64"/>
        <v>0</v>
      </c>
      <c r="T103" s="56">
        <f t="shared" si="39"/>
        <v>1</v>
      </c>
      <c r="U103" s="13"/>
      <c r="V103" s="9">
        <f t="shared" si="51"/>
        <v>222</v>
      </c>
      <c r="W103" s="40">
        <f t="shared" si="62"/>
        <v>33</v>
      </c>
      <c r="X103" s="9"/>
      <c r="Y103" s="9" t="str">
        <f t="shared" si="65"/>
        <v>DE</v>
      </c>
      <c r="Z103" s="40" t="str">
        <f t="shared" si="66"/>
        <v>21</v>
      </c>
      <c r="AA103" s="54"/>
      <c r="AB103" s="57" t="s">
        <v>306</v>
      </c>
      <c r="AC103" s="13"/>
      <c r="AD103" s="58" t="s">
        <v>307</v>
      </c>
      <c r="AE103" s="58" t="str">
        <f t="shared" si="47"/>
        <v>DE</v>
      </c>
      <c r="AF103" s="13"/>
      <c r="AG103" s="58" t="s">
        <v>308</v>
      </c>
      <c r="AH103" s="58" t="str">
        <f t="shared" si="49"/>
        <v>21</v>
      </c>
      <c r="AI103" s="13"/>
      <c r="AJ103" s="58"/>
      <c r="AK103" s="58"/>
      <c r="AL103" s="59" t="s">
        <v>47</v>
      </c>
      <c r="AN103" s="39" t="str">
        <f>VLOOKUP(AN102,$AD$7:$AH$135,4,FALSE)</f>
        <v>ACKIO150</v>
      </c>
      <c r="AO103" s="40" t="str">
        <f>VLOOKUP(AN102,$AD$7:$AH$135,5,FALSE)</f>
        <v>51</v>
      </c>
      <c r="AP103" s="41" t="str">
        <f>AP102</f>
        <v>Set Io Port 15 = 0</v>
      </c>
      <c r="AQ103" s="42" t="str">
        <f>CONCATENATE(IF(VLOOKUP(AN102,$AD$6:$AL$135,9,FALSE)="NO", "// ", ""),"#define ",AN103, " 0x",AO103, " /* Acknowledge ", AP102, " command */")</f>
        <v>// #define ACKIO150 0x51 /* Acknowledge Set Io Port 15 = 0 command */</v>
      </c>
    </row>
    <row r="104" spans="2:43" x14ac:dyDescent="0.25">
      <c r="B104" s="85" t="s">
        <v>279</v>
      </c>
      <c r="C104" s="86"/>
      <c r="D104" s="55">
        <v>1</v>
      </c>
      <c r="E104" s="87">
        <v>1</v>
      </c>
      <c r="F104" s="87">
        <v>0</v>
      </c>
      <c r="G104" s="88">
        <v>1</v>
      </c>
      <c r="H104" s="9">
        <v>1</v>
      </c>
      <c r="I104" s="9">
        <v>1</v>
      </c>
      <c r="J104" s="9">
        <v>1</v>
      </c>
      <c r="K104" s="9">
        <v>1</v>
      </c>
      <c r="L104" s="54"/>
      <c r="M104" s="55">
        <f t="shared" si="67"/>
        <v>0</v>
      </c>
      <c r="N104" s="56">
        <f t="shared" si="67"/>
        <v>0</v>
      </c>
      <c r="O104" s="56">
        <f t="shared" si="67"/>
        <v>1</v>
      </c>
      <c r="P104" s="56">
        <f t="shared" si="64"/>
        <v>0</v>
      </c>
      <c r="Q104" s="56">
        <f t="shared" si="64"/>
        <v>0</v>
      </c>
      <c r="R104" s="56">
        <f t="shared" si="64"/>
        <v>0</v>
      </c>
      <c r="S104" s="56">
        <f t="shared" si="64"/>
        <v>0</v>
      </c>
      <c r="T104" s="56">
        <f t="shared" si="39"/>
        <v>0</v>
      </c>
      <c r="U104" s="13"/>
      <c r="V104" s="9">
        <f t="shared" si="51"/>
        <v>223</v>
      </c>
      <c r="W104" s="40">
        <f t="shared" si="62"/>
        <v>32</v>
      </c>
      <c r="X104" s="9"/>
      <c r="Y104" s="9" t="str">
        <f t="shared" si="65"/>
        <v>DF</v>
      </c>
      <c r="Z104" s="40" t="str">
        <f t="shared" si="66"/>
        <v>20</v>
      </c>
      <c r="AA104" s="54"/>
      <c r="AB104" s="57" t="s">
        <v>309</v>
      </c>
      <c r="AC104" s="13"/>
      <c r="AD104" s="58" t="s">
        <v>310</v>
      </c>
      <c r="AE104" s="58" t="str">
        <f t="shared" si="47"/>
        <v>DF</v>
      </c>
      <c r="AF104" s="13"/>
      <c r="AG104" s="58" t="s">
        <v>311</v>
      </c>
      <c r="AH104" s="58" t="str">
        <f t="shared" si="49"/>
        <v>20</v>
      </c>
      <c r="AI104" s="13"/>
      <c r="AJ104" s="58"/>
      <c r="AK104" s="58"/>
      <c r="AL104" s="59" t="s">
        <v>47</v>
      </c>
      <c r="AN104" s="39" t="str">
        <f>AD56</f>
        <v>SETIO151</v>
      </c>
      <c r="AO104" s="40" t="str">
        <f>AE56</f>
        <v>AF</v>
      </c>
      <c r="AP104" s="41" t="str">
        <f t="shared" si="7"/>
        <v>Set Io Port 15 = 1</v>
      </c>
      <c r="AQ104" s="42" t="str">
        <f t="shared" ref="AQ104" si="73">CONCATENATE(IF(VLOOKUP(AN104,$AD$6:$AL$135,9,FALSE)="NO", "// ", ""),"#define ",AN104, " 0x",AO104, " /* Command ", AP104, " */")</f>
        <v>// #define SETIO151 0xAF /* Command Set Io Port 15 = 1 */</v>
      </c>
    </row>
    <row r="105" spans="2:43" x14ac:dyDescent="0.25">
      <c r="B105" s="85" t="s">
        <v>279</v>
      </c>
      <c r="C105" s="86"/>
      <c r="D105" s="55">
        <v>1</v>
      </c>
      <c r="E105" s="87">
        <v>1</v>
      </c>
      <c r="F105" s="87">
        <v>1</v>
      </c>
      <c r="G105" s="88">
        <v>0</v>
      </c>
      <c r="H105" s="9">
        <v>0</v>
      </c>
      <c r="I105" s="9">
        <v>0</v>
      </c>
      <c r="J105" s="9">
        <v>0</v>
      </c>
      <c r="K105" s="9">
        <v>0</v>
      </c>
      <c r="L105" s="54"/>
      <c r="M105" s="55">
        <f t="shared" si="67"/>
        <v>0</v>
      </c>
      <c r="N105" s="56">
        <f t="shared" si="67"/>
        <v>0</v>
      </c>
      <c r="O105" s="56">
        <f t="shared" si="67"/>
        <v>0</v>
      </c>
      <c r="P105" s="56">
        <f t="shared" si="64"/>
        <v>1</v>
      </c>
      <c r="Q105" s="56">
        <f t="shared" si="64"/>
        <v>1</v>
      </c>
      <c r="R105" s="56">
        <f t="shared" si="64"/>
        <v>1</v>
      </c>
      <c r="S105" s="56">
        <f t="shared" si="64"/>
        <v>1</v>
      </c>
      <c r="T105" s="56">
        <f t="shared" si="39"/>
        <v>1</v>
      </c>
      <c r="U105" s="13"/>
      <c r="V105" s="9">
        <f t="shared" si="51"/>
        <v>224</v>
      </c>
      <c r="W105" s="40">
        <f t="shared" si="62"/>
        <v>31</v>
      </c>
      <c r="X105" s="9"/>
      <c r="Y105" s="9" t="str">
        <f t="shared" si="65"/>
        <v>E0</v>
      </c>
      <c r="Z105" s="40" t="str">
        <f t="shared" si="66"/>
        <v>1F</v>
      </c>
      <c r="AA105" s="54"/>
      <c r="AB105" s="57" t="s">
        <v>312</v>
      </c>
      <c r="AC105" s="13"/>
      <c r="AD105" s="58" t="s">
        <v>313</v>
      </c>
      <c r="AE105" s="58" t="str">
        <f t="shared" si="47"/>
        <v>E0</v>
      </c>
      <c r="AF105" s="13"/>
      <c r="AG105" s="58" t="s">
        <v>314</v>
      </c>
      <c r="AH105" s="58" t="str">
        <f t="shared" si="49"/>
        <v>1F</v>
      </c>
      <c r="AI105" s="13"/>
      <c r="AJ105" s="58"/>
      <c r="AK105" s="58"/>
      <c r="AL105" s="59" t="s">
        <v>47</v>
      </c>
      <c r="AN105" s="39" t="str">
        <f>VLOOKUP(AN104,$AD$7:$AH$135,4,FALSE)</f>
        <v>ACKIO151</v>
      </c>
      <c r="AO105" s="40" t="str">
        <f>VLOOKUP(AN104,$AD$7:$AH$135,5,FALSE)</f>
        <v>50</v>
      </c>
      <c r="AP105" s="41" t="str">
        <f>AP104</f>
        <v>Set Io Port 15 = 1</v>
      </c>
      <c r="AQ105" s="42" t="str">
        <f>CONCATENATE(IF(VLOOKUP(AN104,$AD$6:$AL$135,9,FALSE)="NO", "// ", ""),"#define ",AN105, " 0x",AO105, " /* Acknowledge ", AP104, " command */")</f>
        <v>// #define ACKIO151 0x50 /* Acknowledge Set Io Port 15 = 1 command */</v>
      </c>
    </row>
    <row r="106" spans="2:43" x14ac:dyDescent="0.25">
      <c r="B106" s="85" t="s">
        <v>279</v>
      </c>
      <c r="C106" s="86"/>
      <c r="D106" s="55">
        <v>1</v>
      </c>
      <c r="E106" s="87">
        <v>1</v>
      </c>
      <c r="F106" s="87">
        <v>1</v>
      </c>
      <c r="G106" s="88">
        <v>0</v>
      </c>
      <c r="H106" s="9">
        <v>0</v>
      </c>
      <c r="I106" s="9">
        <v>0</v>
      </c>
      <c r="J106" s="9">
        <v>0</v>
      </c>
      <c r="K106" s="9">
        <v>1</v>
      </c>
      <c r="L106" s="54"/>
      <c r="M106" s="55">
        <f t="shared" si="67"/>
        <v>0</v>
      </c>
      <c r="N106" s="56">
        <f t="shared" si="67"/>
        <v>0</v>
      </c>
      <c r="O106" s="56">
        <f t="shared" si="67"/>
        <v>0</v>
      </c>
      <c r="P106" s="56">
        <f t="shared" si="64"/>
        <v>1</v>
      </c>
      <c r="Q106" s="56">
        <f t="shared" si="64"/>
        <v>1</v>
      </c>
      <c r="R106" s="56">
        <f t="shared" si="64"/>
        <v>1</v>
      </c>
      <c r="S106" s="56">
        <f t="shared" si="64"/>
        <v>1</v>
      </c>
      <c r="T106" s="56">
        <f t="shared" si="39"/>
        <v>0</v>
      </c>
      <c r="U106" s="13"/>
      <c r="V106" s="9">
        <f t="shared" si="51"/>
        <v>225</v>
      </c>
      <c r="W106" s="40">
        <f t="shared" si="62"/>
        <v>30</v>
      </c>
      <c r="X106" s="9"/>
      <c r="Y106" s="9" t="str">
        <f t="shared" si="65"/>
        <v>E1</v>
      </c>
      <c r="Z106" s="40" t="str">
        <f t="shared" si="66"/>
        <v>1E</v>
      </c>
      <c r="AA106" s="54"/>
      <c r="AB106" s="57" t="s">
        <v>315</v>
      </c>
      <c r="AC106" s="13"/>
      <c r="AD106" s="58" t="s">
        <v>316</v>
      </c>
      <c r="AE106" s="58" t="str">
        <f t="shared" si="47"/>
        <v>E1</v>
      </c>
      <c r="AF106" s="13"/>
      <c r="AG106" s="58" t="s">
        <v>317</v>
      </c>
      <c r="AH106" s="58" t="str">
        <f t="shared" si="49"/>
        <v>1E</v>
      </c>
      <c r="AI106" s="13"/>
      <c r="AJ106" s="58"/>
      <c r="AK106" s="58"/>
      <c r="AL106" s="59" t="s">
        <v>47</v>
      </c>
      <c r="AN106" s="39" t="str">
        <f>AD57</f>
        <v>SETIO160</v>
      </c>
      <c r="AO106" s="40" t="str">
        <f>AE57</f>
        <v>B0</v>
      </c>
      <c r="AP106" s="41" t="str">
        <f t="shared" si="7"/>
        <v>Set Io Port 16 = 0</v>
      </c>
      <c r="AQ106" s="42" t="str">
        <f t="shared" ref="AQ106" si="74">CONCATENATE(IF(VLOOKUP(AN106,$AD$6:$AL$135,9,FALSE)="NO", "// ", ""),"#define ",AN106, " 0x",AO106, " /* Command ", AP106, " */")</f>
        <v>// #define SETIO160 0xB0 /* Command Set Io Port 16 = 0 */</v>
      </c>
    </row>
    <row r="107" spans="2:43" x14ac:dyDescent="0.25">
      <c r="B107" s="85" t="s">
        <v>279</v>
      </c>
      <c r="C107" s="86"/>
      <c r="D107" s="55">
        <v>1</v>
      </c>
      <c r="E107" s="87">
        <v>1</v>
      </c>
      <c r="F107" s="87">
        <v>1</v>
      </c>
      <c r="G107" s="88">
        <v>0</v>
      </c>
      <c r="H107" s="9">
        <v>0</v>
      </c>
      <c r="I107" s="9">
        <v>0</v>
      </c>
      <c r="J107" s="9">
        <v>1</v>
      </c>
      <c r="K107" s="9">
        <v>0</v>
      </c>
      <c r="L107" s="54"/>
      <c r="M107" s="55">
        <f t="shared" si="67"/>
        <v>0</v>
      </c>
      <c r="N107" s="56">
        <f t="shared" si="67"/>
        <v>0</v>
      </c>
      <c r="O107" s="56">
        <f t="shared" si="67"/>
        <v>0</v>
      </c>
      <c r="P107" s="56">
        <f t="shared" si="64"/>
        <v>1</v>
      </c>
      <c r="Q107" s="56">
        <f t="shared" si="64"/>
        <v>1</v>
      </c>
      <c r="R107" s="56">
        <f t="shared" si="64"/>
        <v>1</v>
      </c>
      <c r="S107" s="56">
        <f t="shared" si="64"/>
        <v>0</v>
      </c>
      <c r="T107" s="56">
        <f t="shared" si="39"/>
        <v>1</v>
      </c>
      <c r="U107" s="13"/>
      <c r="V107" s="9">
        <f t="shared" si="51"/>
        <v>226</v>
      </c>
      <c r="W107" s="40">
        <f t="shared" si="62"/>
        <v>29</v>
      </c>
      <c r="X107" s="9"/>
      <c r="Y107" s="9" t="str">
        <f t="shared" si="65"/>
        <v>E2</v>
      </c>
      <c r="Z107" s="40" t="str">
        <f t="shared" si="66"/>
        <v>1D</v>
      </c>
      <c r="AA107" s="54"/>
      <c r="AB107" s="57" t="s">
        <v>318</v>
      </c>
      <c r="AC107" s="13"/>
      <c r="AD107" s="58" t="s">
        <v>319</v>
      </c>
      <c r="AE107" s="58" t="str">
        <f t="shared" si="47"/>
        <v>E2</v>
      </c>
      <c r="AF107" s="13"/>
      <c r="AG107" s="58" t="s">
        <v>320</v>
      </c>
      <c r="AH107" s="58" t="str">
        <f t="shared" si="49"/>
        <v>1D</v>
      </c>
      <c r="AI107" s="13"/>
      <c r="AJ107" s="58"/>
      <c r="AK107" s="58"/>
      <c r="AL107" s="59" t="s">
        <v>47</v>
      </c>
      <c r="AN107" s="39" t="str">
        <f>VLOOKUP(AN106,$AD$7:$AH$135,4,FALSE)</f>
        <v>ACKIO160</v>
      </c>
      <c r="AO107" s="40" t="str">
        <f>VLOOKUP(AN106,$AD$7:$AH$135,5,FALSE)</f>
        <v>4F</v>
      </c>
      <c r="AP107" s="41" t="str">
        <f>AP106</f>
        <v>Set Io Port 16 = 0</v>
      </c>
      <c r="AQ107" s="42" t="str">
        <f>CONCATENATE(IF(VLOOKUP(AN106,$AD$6:$AL$135,9,FALSE)="NO", "// ", ""),"#define ",AN107, " 0x",AO107, " /* Acknowledge ", AP106, " command */")</f>
        <v>// #define ACKIO160 0x4F /* Acknowledge Set Io Port 16 = 0 command */</v>
      </c>
    </row>
    <row r="108" spans="2:43" x14ac:dyDescent="0.25">
      <c r="B108" s="85" t="s">
        <v>279</v>
      </c>
      <c r="C108" s="86"/>
      <c r="D108" s="55">
        <v>1</v>
      </c>
      <c r="E108" s="87">
        <v>1</v>
      </c>
      <c r="F108" s="87">
        <v>1</v>
      </c>
      <c r="G108" s="88">
        <v>0</v>
      </c>
      <c r="H108" s="9">
        <v>0</v>
      </c>
      <c r="I108" s="9">
        <v>0</v>
      </c>
      <c r="J108" s="9">
        <v>1</v>
      </c>
      <c r="K108" s="9">
        <v>1</v>
      </c>
      <c r="L108" s="54"/>
      <c r="M108" s="55">
        <f t="shared" si="67"/>
        <v>0</v>
      </c>
      <c r="N108" s="56">
        <f t="shared" si="67"/>
        <v>0</v>
      </c>
      <c r="O108" s="56">
        <f t="shared" si="67"/>
        <v>0</v>
      </c>
      <c r="P108" s="56">
        <f t="shared" si="64"/>
        <v>1</v>
      </c>
      <c r="Q108" s="56">
        <f t="shared" si="64"/>
        <v>1</v>
      </c>
      <c r="R108" s="56">
        <f t="shared" si="64"/>
        <v>1</v>
      </c>
      <c r="S108" s="56">
        <f t="shared" si="64"/>
        <v>0</v>
      </c>
      <c r="T108" s="56">
        <f t="shared" si="39"/>
        <v>0</v>
      </c>
      <c r="U108" s="13"/>
      <c r="V108" s="9">
        <f t="shared" si="51"/>
        <v>227</v>
      </c>
      <c r="W108" s="40">
        <f t="shared" si="62"/>
        <v>28</v>
      </c>
      <c r="X108" s="9"/>
      <c r="Y108" s="9" t="str">
        <f t="shared" si="65"/>
        <v>E3</v>
      </c>
      <c r="Z108" s="40" t="str">
        <f t="shared" si="66"/>
        <v>1C</v>
      </c>
      <c r="AA108" s="54"/>
      <c r="AB108" s="57" t="s">
        <v>321</v>
      </c>
      <c r="AC108" s="13"/>
      <c r="AD108" s="58" t="s">
        <v>322</v>
      </c>
      <c r="AE108" s="58" t="str">
        <f t="shared" si="47"/>
        <v>E3</v>
      </c>
      <c r="AF108" s="13"/>
      <c r="AG108" s="58" t="s">
        <v>323</v>
      </c>
      <c r="AH108" s="58" t="str">
        <f t="shared" si="49"/>
        <v>1C</v>
      </c>
      <c r="AI108" s="13"/>
      <c r="AJ108" s="58"/>
      <c r="AK108" s="58"/>
      <c r="AL108" s="59" t="s">
        <v>47</v>
      </c>
      <c r="AN108" s="39" t="str">
        <f>AD58</f>
        <v>SETIO161</v>
      </c>
      <c r="AO108" s="40" t="str">
        <f>AE58</f>
        <v>B1</v>
      </c>
      <c r="AP108" s="41" t="str">
        <f t="shared" si="7"/>
        <v>Set Io Port 16 = 1</v>
      </c>
      <c r="AQ108" s="42" t="str">
        <f t="shared" ref="AQ108" si="75">CONCATENATE(IF(VLOOKUP(AN108,$AD$6:$AL$135,9,FALSE)="NO", "// ", ""),"#define ",AN108, " 0x",AO108, " /* Command ", AP108, " */")</f>
        <v>// #define SETIO161 0xB1 /* Command Set Io Port 16 = 1 */</v>
      </c>
    </row>
    <row r="109" spans="2:43" x14ac:dyDescent="0.25">
      <c r="B109" s="85" t="s">
        <v>279</v>
      </c>
      <c r="C109" s="86"/>
      <c r="D109" s="55">
        <v>1</v>
      </c>
      <c r="E109" s="87">
        <v>1</v>
      </c>
      <c r="F109" s="87">
        <v>1</v>
      </c>
      <c r="G109" s="88">
        <v>0</v>
      </c>
      <c r="H109" s="9">
        <v>0</v>
      </c>
      <c r="I109" s="9">
        <v>1</v>
      </c>
      <c r="J109" s="9">
        <v>0</v>
      </c>
      <c r="K109" s="9">
        <v>0</v>
      </c>
      <c r="L109" s="54"/>
      <c r="M109" s="55">
        <f t="shared" si="67"/>
        <v>0</v>
      </c>
      <c r="N109" s="56">
        <f t="shared" si="67"/>
        <v>0</v>
      </c>
      <c r="O109" s="56">
        <f t="shared" si="67"/>
        <v>0</v>
      </c>
      <c r="P109" s="56">
        <f t="shared" si="67"/>
        <v>1</v>
      </c>
      <c r="Q109" s="56">
        <f t="shared" si="67"/>
        <v>1</v>
      </c>
      <c r="R109" s="56">
        <f t="shared" si="67"/>
        <v>0</v>
      </c>
      <c r="S109" s="56">
        <f t="shared" si="67"/>
        <v>1</v>
      </c>
      <c r="T109" s="56">
        <f t="shared" si="39"/>
        <v>1</v>
      </c>
      <c r="U109" s="13"/>
      <c r="V109" s="9">
        <f t="shared" si="51"/>
        <v>228</v>
      </c>
      <c r="W109" s="40">
        <f t="shared" si="62"/>
        <v>27</v>
      </c>
      <c r="X109" s="9"/>
      <c r="Y109" s="9" t="str">
        <f t="shared" si="65"/>
        <v>E4</v>
      </c>
      <c r="Z109" s="40" t="str">
        <f t="shared" si="66"/>
        <v>1B</v>
      </c>
      <c r="AA109" s="54"/>
      <c r="AB109" s="57" t="s">
        <v>324</v>
      </c>
      <c r="AC109" s="13"/>
      <c r="AD109" s="58" t="s">
        <v>325</v>
      </c>
      <c r="AE109" s="58" t="str">
        <f t="shared" si="47"/>
        <v>E4</v>
      </c>
      <c r="AF109" s="13"/>
      <c r="AG109" s="58" t="s">
        <v>326</v>
      </c>
      <c r="AH109" s="58" t="str">
        <f t="shared" si="49"/>
        <v>1B</v>
      </c>
      <c r="AI109" s="13"/>
      <c r="AJ109" s="58"/>
      <c r="AK109" s="58"/>
      <c r="AL109" s="59" t="s">
        <v>47</v>
      </c>
      <c r="AN109" s="39" t="str">
        <f>VLOOKUP(AN108,$AD$7:$AH$135,4,FALSE)</f>
        <v>ACKIO161</v>
      </c>
      <c r="AO109" s="40" t="str">
        <f>VLOOKUP(AN108,$AD$7:$AH$135,5,FALSE)</f>
        <v>4E</v>
      </c>
      <c r="AP109" s="41" t="str">
        <f>AP108</f>
        <v>Set Io Port 16 = 1</v>
      </c>
      <c r="AQ109" s="42" t="str">
        <f>CONCATENATE(IF(VLOOKUP(AN108,$AD$6:$AL$135,9,FALSE)="NO", "// ", ""),"#define ",AN109, " 0x",AO109, " /* Acknowledge ", AP108, " command */")</f>
        <v>// #define ACKIO161 0x4E /* Acknowledge Set Io Port 16 = 1 command */</v>
      </c>
    </row>
    <row r="110" spans="2:43" x14ac:dyDescent="0.25">
      <c r="B110" s="85" t="s">
        <v>279</v>
      </c>
      <c r="C110" s="86"/>
      <c r="D110" s="55">
        <v>1</v>
      </c>
      <c r="E110" s="87">
        <v>1</v>
      </c>
      <c r="F110" s="87">
        <v>1</v>
      </c>
      <c r="G110" s="88">
        <v>0</v>
      </c>
      <c r="H110" s="9">
        <v>0</v>
      </c>
      <c r="I110" s="9">
        <v>1</v>
      </c>
      <c r="J110" s="9">
        <v>0</v>
      </c>
      <c r="K110" s="9">
        <v>1</v>
      </c>
      <c r="L110" s="54"/>
      <c r="M110" s="55">
        <f t="shared" ref="M110:T135" si="76">IF(NOT(ISBLANK(D110)), IF(D110=0,1,0),"")</f>
        <v>0</v>
      </c>
      <c r="N110" s="56">
        <f t="shared" si="76"/>
        <v>0</v>
      </c>
      <c r="O110" s="56">
        <f t="shared" si="76"/>
        <v>0</v>
      </c>
      <c r="P110" s="56">
        <f t="shared" si="76"/>
        <v>1</v>
      </c>
      <c r="Q110" s="56">
        <f t="shared" si="76"/>
        <v>1</v>
      </c>
      <c r="R110" s="56">
        <f t="shared" si="76"/>
        <v>0</v>
      </c>
      <c r="S110" s="56">
        <f t="shared" si="76"/>
        <v>1</v>
      </c>
      <c r="T110" s="56">
        <f t="shared" si="39"/>
        <v>0</v>
      </c>
      <c r="U110" s="13"/>
      <c r="V110" s="9">
        <f t="shared" si="51"/>
        <v>229</v>
      </c>
      <c r="W110" s="40">
        <f t="shared" si="62"/>
        <v>26</v>
      </c>
      <c r="X110" s="9"/>
      <c r="Y110" s="9" t="str">
        <f t="shared" si="65"/>
        <v>E5</v>
      </c>
      <c r="Z110" s="40" t="str">
        <f t="shared" si="66"/>
        <v>1A</v>
      </c>
      <c r="AA110" s="54"/>
      <c r="AB110" s="57" t="s">
        <v>327</v>
      </c>
      <c r="AC110" s="13"/>
      <c r="AD110" s="58" t="s">
        <v>328</v>
      </c>
      <c r="AE110" s="58" t="str">
        <f t="shared" si="47"/>
        <v>E5</v>
      </c>
      <c r="AF110" s="13"/>
      <c r="AG110" s="58" t="s">
        <v>329</v>
      </c>
      <c r="AH110" s="58" t="str">
        <f t="shared" si="49"/>
        <v>1A</v>
      </c>
      <c r="AI110" s="13"/>
      <c r="AJ110" s="58"/>
      <c r="AK110" s="58"/>
      <c r="AL110" s="59" t="s">
        <v>47</v>
      </c>
      <c r="AN110" s="39" t="str">
        <f>AD59</f>
        <v>SETIO170</v>
      </c>
      <c r="AO110" s="40" t="str">
        <f>AE59</f>
        <v>B2</v>
      </c>
      <c r="AP110" s="41" t="str">
        <f t="shared" si="7"/>
        <v>Set Io Port 17 = 0</v>
      </c>
      <c r="AQ110" s="42" t="str">
        <f t="shared" ref="AQ110" si="77">CONCATENATE(IF(VLOOKUP(AN110,$AD$6:$AL$135,9,FALSE)="NO", "// ", ""),"#define ",AN110, " 0x",AO110, " /* Command ", AP110, " */")</f>
        <v>// #define SETIO170 0xB2 /* Command Set Io Port 17 = 0 */</v>
      </c>
    </row>
    <row r="111" spans="2:43" x14ac:dyDescent="0.25">
      <c r="B111" s="85" t="s">
        <v>279</v>
      </c>
      <c r="C111" s="86"/>
      <c r="D111" s="55">
        <v>1</v>
      </c>
      <c r="E111" s="87">
        <v>1</v>
      </c>
      <c r="F111" s="87">
        <v>1</v>
      </c>
      <c r="G111" s="88">
        <v>0</v>
      </c>
      <c r="H111" s="9">
        <v>0</v>
      </c>
      <c r="I111" s="9">
        <v>1</v>
      </c>
      <c r="J111" s="9">
        <v>1</v>
      </c>
      <c r="K111" s="9">
        <v>0</v>
      </c>
      <c r="L111" s="54"/>
      <c r="M111" s="55">
        <f t="shared" si="76"/>
        <v>0</v>
      </c>
      <c r="N111" s="56">
        <f t="shared" si="76"/>
        <v>0</v>
      </c>
      <c r="O111" s="56">
        <f t="shared" si="76"/>
        <v>0</v>
      </c>
      <c r="P111" s="56">
        <f t="shared" si="76"/>
        <v>1</v>
      </c>
      <c r="Q111" s="56">
        <f t="shared" si="76"/>
        <v>1</v>
      </c>
      <c r="R111" s="56">
        <f t="shared" si="76"/>
        <v>0</v>
      </c>
      <c r="S111" s="56">
        <f t="shared" si="76"/>
        <v>0</v>
      </c>
      <c r="T111" s="56">
        <f t="shared" si="39"/>
        <v>1</v>
      </c>
      <c r="U111" s="13"/>
      <c r="V111" s="9">
        <f t="shared" si="51"/>
        <v>230</v>
      </c>
      <c r="W111" s="40">
        <f t="shared" si="62"/>
        <v>25</v>
      </c>
      <c r="X111" s="9"/>
      <c r="Y111" s="9" t="str">
        <f t="shared" si="65"/>
        <v>E6</v>
      </c>
      <c r="Z111" s="40" t="str">
        <f t="shared" si="66"/>
        <v>19</v>
      </c>
      <c r="AA111" s="54"/>
      <c r="AB111" s="57" t="s">
        <v>330</v>
      </c>
      <c r="AC111" s="13"/>
      <c r="AD111" s="58" t="s">
        <v>331</v>
      </c>
      <c r="AE111" s="58" t="str">
        <f t="shared" si="47"/>
        <v>E6</v>
      </c>
      <c r="AF111" s="13"/>
      <c r="AG111" s="58" t="s">
        <v>332</v>
      </c>
      <c r="AH111" s="58" t="str">
        <f t="shared" si="49"/>
        <v>19</v>
      </c>
      <c r="AI111" s="13"/>
      <c r="AJ111" s="58"/>
      <c r="AK111" s="58"/>
      <c r="AL111" s="59" t="s">
        <v>47</v>
      </c>
      <c r="AN111" s="39" t="str">
        <f>VLOOKUP(AN110,$AD$7:$AH$135,4,FALSE)</f>
        <v>ACKIO170</v>
      </c>
      <c r="AO111" s="40" t="str">
        <f>VLOOKUP(AN110,$AD$7:$AH$135,5,FALSE)</f>
        <v>4D</v>
      </c>
      <c r="AP111" s="41" t="str">
        <f>AP110</f>
        <v>Set Io Port 17 = 0</v>
      </c>
      <c r="AQ111" s="42" t="str">
        <f>CONCATENATE(IF(VLOOKUP(AN110,$AD$6:$AL$135,9,FALSE)="NO", "// ", ""),"#define ",AN111, " 0x",AO111, " /* Acknowledge ", AP110, " command */")</f>
        <v>// #define ACKIO170 0x4D /* Acknowledge Set Io Port 17 = 0 command */</v>
      </c>
    </row>
    <row r="112" spans="2:43" x14ac:dyDescent="0.25">
      <c r="B112" s="85" t="s">
        <v>279</v>
      </c>
      <c r="C112" s="86"/>
      <c r="D112" s="55">
        <v>1</v>
      </c>
      <c r="E112" s="87">
        <v>1</v>
      </c>
      <c r="F112" s="87">
        <v>1</v>
      </c>
      <c r="G112" s="88">
        <v>0</v>
      </c>
      <c r="H112" s="9">
        <v>0</v>
      </c>
      <c r="I112" s="9">
        <v>1</v>
      </c>
      <c r="J112" s="9">
        <v>1</v>
      </c>
      <c r="K112" s="9">
        <v>1</v>
      </c>
      <c r="L112" s="54"/>
      <c r="M112" s="55">
        <f t="shared" si="76"/>
        <v>0</v>
      </c>
      <c r="N112" s="56">
        <f t="shared" si="76"/>
        <v>0</v>
      </c>
      <c r="O112" s="56">
        <f t="shared" si="76"/>
        <v>0</v>
      </c>
      <c r="P112" s="56">
        <f t="shared" si="76"/>
        <v>1</v>
      </c>
      <c r="Q112" s="56">
        <f t="shared" si="76"/>
        <v>1</v>
      </c>
      <c r="R112" s="56">
        <f t="shared" si="76"/>
        <v>0</v>
      </c>
      <c r="S112" s="56">
        <f t="shared" si="76"/>
        <v>0</v>
      </c>
      <c r="T112" s="56">
        <f t="shared" si="39"/>
        <v>0</v>
      </c>
      <c r="U112" s="13"/>
      <c r="V112" s="9">
        <f t="shared" si="51"/>
        <v>231</v>
      </c>
      <c r="W112" s="40">
        <f t="shared" si="62"/>
        <v>24</v>
      </c>
      <c r="X112" s="9"/>
      <c r="Y112" s="9" t="str">
        <f t="shared" si="65"/>
        <v>E7</v>
      </c>
      <c r="Z112" s="40" t="str">
        <f t="shared" si="66"/>
        <v>18</v>
      </c>
      <c r="AA112" s="54"/>
      <c r="AB112" s="57" t="s">
        <v>333</v>
      </c>
      <c r="AC112" s="13"/>
      <c r="AD112" s="58" t="s">
        <v>334</v>
      </c>
      <c r="AE112" s="58" t="str">
        <f t="shared" si="47"/>
        <v>E7</v>
      </c>
      <c r="AF112" s="13"/>
      <c r="AG112" s="58" t="s">
        <v>335</v>
      </c>
      <c r="AH112" s="58" t="str">
        <f t="shared" si="49"/>
        <v>18</v>
      </c>
      <c r="AI112" s="13"/>
      <c r="AJ112" s="58"/>
      <c r="AK112" s="58"/>
      <c r="AL112" s="59" t="s">
        <v>47</v>
      </c>
      <c r="AN112" s="39" t="str">
        <f>AD60</f>
        <v>SETIO171</v>
      </c>
      <c r="AO112" s="40" t="str">
        <f>AE60</f>
        <v>B3</v>
      </c>
      <c r="AP112" s="41" t="str">
        <f t="shared" si="7"/>
        <v>Set Io Port 17 = 1</v>
      </c>
      <c r="AQ112" s="42" t="str">
        <f t="shared" ref="AQ112" si="78">CONCATENATE(IF(VLOOKUP(AN112,$AD$6:$AL$135,9,FALSE)="NO", "// ", ""),"#define ",AN112, " 0x",AO112, " /* Command ", AP112, " */")</f>
        <v>// #define SETIO171 0xB3 /* Command Set Io Port 17 = 1 */</v>
      </c>
    </row>
    <row r="113" spans="2:43" x14ac:dyDescent="0.25">
      <c r="B113" s="85" t="s">
        <v>279</v>
      </c>
      <c r="C113" s="86"/>
      <c r="D113" s="55">
        <v>1</v>
      </c>
      <c r="E113" s="87">
        <v>1</v>
      </c>
      <c r="F113" s="87">
        <v>1</v>
      </c>
      <c r="G113" s="88">
        <v>0</v>
      </c>
      <c r="H113" s="9">
        <v>1</v>
      </c>
      <c r="I113" s="9">
        <v>0</v>
      </c>
      <c r="J113" s="9">
        <v>0</v>
      </c>
      <c r="K113" s="9">
        <v>0</v>
      </c>
      <c r="L113" s="54"/>
      <c r="M113" s="55">
        <f t="shared" si="76"/>
        <v>0</v>
      </c>
      <c r="N113" s="56">
        <f t="shared" si="76"/>
        <v>0</v>
      </c>
      <c r="O113" s="56">
        <f t="shared" si="76"/>
        <v>0</v>
      </c>
      <c r="P113" s="56">
        <f t="shared" si="76"/>
        <v>1</v>
      </c>
      <c r="Q113" s="56">
        <f t="shared" si="76"/>
        <v>0</v>
      </c>
      <c r="R113" s="56">
        <f t="shared" si="76"/>
        <v>1</v>
      </c>
      <c r="S113" s="56">
        <f t="shared" si="76"/>
        <v>1</v>
      </c>
      <c r="T113" s="56">
        <f t="shared" si="39"/>
        <v>1</v>
      </c>
      <c r="U113" s="13"/>
      <c r="V113" s="9">
        <f t="shared" si="51"/>
        <v>232</v>
      </c>
      <c r="W113" s="40">
        <f t="shared" si="62"/>
        <v>23</v>
      </c>
      <c r="X113" s="9"/>
      <c r="Y113" s="9" t="str">
        <f t="shared" si="65"/>
        <v>E8</v>
      </c>
      <c r="Z113" s="40" t="str">
        <f t="shared" si="66"/>
        <v>17</v>
      </c>
      <c r="AA113" s="54"/>
      <c r="AB113" s="57" t="s">
        <v>336</v>
      </c>
      <c r="AC113" s="13"/>
      <c r="AD113" s="58" t="s">
        <v>337</v>
      </c>
      <c r="AE113" s="58" t="str">
        <f t="shared" si="47"/>
        <v>E8</v>
      </c>
      <c r="AF113" s="13"/>
      <c r="AG113" s="58" t="s">
        <v>338</v>
      </c>
      <c r="AH113" s="58" t="str">
        <f t="shared" si="49"/>
        <v>17</v>
      </c>
      <c r="AI113" s="13"/>
      <c r="AJ113" s="58"/>
      <c r="AK113" s="58"/>
      <c r="AL113" s="59" t="s">
        <v>47</v>
      </c>
      <c r="AN113" s="39" t="str">
        <f>VLOOKUP(AN112,$AD$7:$AH$135,4,FALSE)</f>
        <v>ACKIO171</v>
      </c>
      <c r="AO113" s="40" t="str">
        <f>VLOOKUP(AN112,$AD$7:$AH$135,5,FALSE)</f>
        <v>4C</v>
      </c>
      <c r="AP113" s="41" t="str">
        <f>AP112</f>
        <v>Set Io Port 17 = 1</v>
      </c>
      <c r="AQ113" s="42" t="str">
        <f>CONCATENATE(IF(VLOOKUP(AN112,$AD$6:$AL$135,9,FALSE)="NO", "// ", ""),"#define ",AN113, " 0x",AO113, " /* Acknowledge ", AP112, " command */")</f>
        <v>// #define ACKIO171 0x4C /* Acknowledge Set Io Port 17 = 1 command */</v>
      </c>
    </row>
    <row r="114" spans="2:43" x14ac:dyDescent="0.25">
      <c r="B114" s="85" t="s">
        <v>279</v>
      </c>
      <c r="C114" s="86"/>
      <c r="D114" s="55">
        <v>1</v>
      </c>
      <c r="E114" s="87">
        <v>1</v>
      </c>
      <c r="F114" s="87">
        <v>1</v>
      </c>
      <c r="G114" s="88">
        <v>0</v>
      </c>
      <c r="H114" s="9">
        <v>1</v>
      </c>
      <c r="I114" s="9">
        <v>0</v>
      </c>
      <c r="J114" s="9">
        <v>0</v>
      </c>
      <c r="K114" s="9">
        <v>1</v>
      </c>
      <c r="L114" s="54"/>
      <c r="M114" s="55">
        <f t="shared" si="76"/>
        <v>0</v>
      </c>
      <c r="N114" s="56">
        <f t="shared" si="76"/>
        <v>0</v>
      </c>
      <c r="O114" s="56">
        <f t="shared" si="76"/>
        <v>0</v>
      </c>
      <c r="P114" s="56">
        <f t="shared" si="76"/>
        <v>1</v>
      </c>
      <c r="Q114" s="56">
        <f t="shared" si="76"/>
        <v>0</v>
      </c>
      <c r="R114" s="56">
        <f t="shared" si="76"/>
        <v>1</v>
      </c>
      <c r="S114" s="56">
        <f t="shared" si="76"/>
        <v>1</v>
      </c>
      <c r="T114" s="56">
        <f t="shared" si="39"/>
        <v>0</v>
      </c>
      <c r="U114" s="13"/>
      <c r="V114" s="9">
        <f t="shared" si="51"/>
        <v>233</v>
      </c>
      <c r="W114" s="40">
        <f t="shared" si="62"/>
        <v>22</v>
      </c>
      <c r="X114" s="9"/>
      <c r="Y114" s="9" t="str">
        <f t="shared" si="65"/>
        <v>E9</v>
      </c>
      <c r="Z114" s="40" t="str">
        <f t="shared" si="66"/>
        <v>16</v>
      </c>
      <c r="AA114" s="54"/>
      <c r="AB114" s="57" t="s">
        <v>339</v>
      </c>
      <c r="AC114" s="13"/>
      <c r="AD114" s="58" t="s">
        <v>340</v>
      </c>
      <c r="AE114" s="58" t="str">
        <f t="shared" si="47"/>
        <v>E9</v>
      </c>
      <c r="AF114" s="13"/>
      <c r="AG114" s="58" t="s">
        <v>341</v>
      </c>
      <c r="AH114" s="58" t="str">
        <f t="shared" si="49"/>
        <v>16</v>
      </c>
      <c r="AI114" s="13"/>
      <c r="AJ114" s="58"/>
      <c r="AK114" s="58"/>
      <c r="AL114" s="59" t="s">
        <v>47</v>
      </c>
      <c r="AN114" s="39" t="str">
        <f>AD61</f>
        <v>SETIO180</v>
      </c>
      <c r="AO114" s="40" t="str">
        <f>AE61</f>
        <v>B4</v>
      </c>
      <c r="AP114" s="41" t="str">
        <f t="shared" si="7"/>
        <v>Set Io Port 18 = 0</v>
      </c>
      <c r="AQ114" s="42" t="str">
        <f t="shared" ref="AQ114" si="79">CONCATENATE(IF(VLOOKUP(AN114,$AD$6:$AL$135,9,FALSE)="NO", "// ", ""),"#define ",AN114, " 0x",AO114, " /* Command ", AP114, " */")</f>
        <v>// #define SETIO180 0xB4 /* Command Set Io Port 18 = 0 */</v>
      </c>
    </row>
    <row r="115" spans="2:43" x14ac:dyDescent="0.25">
      <c r="B115" s="85" t="s">
        <v>279</v>
      </c>
      <c r="C115" s="86"/>
      <c r="D115" s="55">
        <v>1</v>
      </c>
      <c r="E115" s="87">
        <v>1</v>
      </c>
      <c r="F115" s="87">
        <v>1</v>
      </c>
      <c r="G115" s="88">
        <v>0</v>
      </c>
      <c r="H115" s="9">
        <v>1</v>
      </c>
      <c r="I115" s="9">
        <v>0</v>
      </c>
      <c r="J115" s="9">
        <v>1</v>
      </c>
      <c r="K115" s="9">
        <v>0</v>
      </c>
      <c r="L115" s="54"/>
      <c r="M115" s="55">
        <f t="shared" si="76"/>
        <v>0</v>
      </c>
      <c r="N115" s="56">
        <f t="shared" si="76"/>
        <v>0</v>
      </c>
      <c r="O115" s="56">
        <f t="shared" si="76"/>
        <v>0</v>
      </c>
      <c r="P115" s="56">
        <f t="shared" si="76"/>
        <v>1</v>
      </c>
      <c r="Q115" s="56">
        <f t="shared" si="76"/>
        <v>0</v>
      </c>
      <c r="R115" s="56">
        <f t="shared" si="76"/>
        <v>1</v>
      </c>
      <c r="S115" s="56">
        <f t="shared" si="76"/>
        <v>0</v>
      </c>
      <c r="T115" s="56">
        <f t="shared" si="39"/>
        <v>1</v>
      </c>
      <c r="U115" s="13"/>
      <c r="V115" s="9">
        <f t="shared" si="51"/>
        <v>234</v>
      </c>
      <c r="W115" s="40">
        <f t="shared" si="62"/>
        <v>21</v>
      </c>
      <c r="X115" s="9"/>
      <c r="Y115" s="9" t="str">
        <f t="shared" si="65"/>
        <v>EA</v>
      </c>
      <c r="Z115" s="40" t="str">
        <f t="shared" si="66"/>
        <v>15</v>
      </c>
      <c r="AA115" s="54"/>
      <c r="AB115" s="57" t="s">
        <v>342</v>
      </c>
      <c r="AC115" s="13"/>
      <c r="AD115" s="58" t="s">
        <v>343</v>
      </c>
      <c r="AE115" s="58" t="str">
        <f t="shared" si="47"/>
        <v>EA</v>
      </c>
      <c r="AF115" s="13"/>
      <c r="AG115" s="58" t="s">
        <v>344</v>
      </c>
      <c r="AH115" s="58" t="str">
        <f t="shared" si="49"/>
        <v>15</v>
      </c>
      <c r="AI115" s="13"/>
      <c r="AJ115" s="58"/>
      <c r="AK115" s="58"/>
      <c r="AL115" s="59" t="s">
        <v>47</v>
      </c>
      <c r="AN115" s="39" t="str">
        <f>VLOOKUP(AN114,$AD$7:$AH$135,4,FALSE)</f>
        <v>ACKIO180</v>
      </c>
      <c r="AO115" s="40" t="str">
        <f>VLOOKUP(AN114,$AD$7:$AH$135,5,FALSE)</f>
        <v>4B</v>
      </c>
      <c r="AP115" s="41" t="str">
        <f>AP114</f>
        <v>Set Io Port 18 = 0</v>
      </c>
      <c r="AQ115" s="42" t="str">
        <f>CONCATENATE(IF(VLOOKUP(AN114,$AD$6:$AL$135,9,FALSE)="NO", "// ", ""),"#define ",AN115, " 0x",AO115, " /* Acknowledge ", AP114, " command */")</f>
        <v>// #define ACKIO180 0x4B /* Acknowledge Set Io Port 18 = 0 command */</v>
      </c>
    </row>
    <row r="116" spans="2:43" x14ac:dyDescent="0.25">
      <c r="B116" s="85" t="s">
        <v>279</v>
      </c>
      <c r="C116" s="86"/>
      <c r="D116" s="55">
        <v>1</v>
      </c>
      <c r="E116" s="87">
        <v>1</v>
      </c>
      <c r="F116" s="87">
        <v>1</v>
      </c>
      <c r="G116" s="88">
        <v>0</v>
      </c>
      <c r="H116" s="9">
        <v>1</v>
      </c>
      <c r="I116" s="9">
        <v>0</v>
      </c>
      <c r="J116" s="9">
        <v>1</v>
      </c>
      <c r="K116" s="9">
        <v>1</v>
      </c>
      <c r="L116" s="54"/>
      <c r="M116" s="55">
        <f t="shared" si="76"/>
        <v>0</v>
      </c>
      <c r="N116" s="56">
        <f t="shared" si="76"/>
        <v>0</v>
      </c>
      <c r="O116" s="56">
        <f t="shared" si="76"/>
        <v>0</v>
      </c>
      <c r="P116" s="56">
        <f t="shared" si="76"/>
        <v>1</v>
      </c>
      <c r="Q116" s="56">
        <f t="shared" si="76"/>
        <v>0</v>
      </c>
      <c r="R116" s="56">
        <f t="shared" si="76"/>
        <v>1</v>
      </c>
      <c r="S116" s="56">
        <f t="shared" si="76"/>
        <v>0</v>
      </c>
      <c r="T116" s="56">
        <f t="shared" si="39"/>
        <v>0</v>
      </c>
      <c r="U116" s="13"/>
      <c r="V116" s="9">
        <f t="shared" si="51"/>
        <v>235</v>
      </c>
      <c r="W116" s="40">
        <f t="shared" si="62"/>
        <v>20</v>
      </c>
      <c r="X116" s="9"/>
      <c r="Y116" s="9" t="str">
        <f t="shared" si="65"/>
        <v>EB</v>
      </c>
      <c r="Z116" s="40" t="str">
        <f t="shared" si="66"/>
        <v>14</v>
      </c>
      <c r="AA116" s="54"/>
      <c r="AB116" s="57" t="s">
        <v>345</v>
      </c>
      <c r="AC116" s="13"/>
      <c r="AD116" s="58" t="s">
        <v>346</v>
      </c>
      <c r="AE116" s="58" t="str">
        <f t="shared" si="47"/>
        <v>EB</v>
      </c>
      <c r="AF116" s="13"/>
      <c r="AG116" s="58" t="s">
        <v>347</v>
      </c>
      <c r="AH116" s="58" t="str">
        <f t="shared" si="49"/>
        <v>14</v>
      </c>
      <c r="AI116" s="13"/>
      <c r="AJ116" s="58"/>
      <c r="AK116" s="58"/>
      <c r="AL116" s="59" t="s">
        <v>47</v>
      </c>
      <c r="AN116" s="39" t="str">
        <f>AD62</f>
        <v>SETIO181</v>
      </c>
      <c r="AO116" s="40" t="str">
        <f>AE62</f>
        <v>B5</v>
      </c>
      <c r="AP116" s="41" t="str">
        <f t="shared" si="7"/>
        <v>Set Io Port 18 = 1</v>
      </c>
      <c r="AQ116" s="42" t="str">
        <f t="shared" ref="AQ116" si="80">CONCATENATE(IF(VLOOKUP(AN116,$AD$6:$AL$135,9,FALSE)="NO", "// ", ""),"#define ",AN116, " 0x",AO116, " /* Command ", AP116, " */")</f>
        <v>// #define SETIO181 0xB5 /* Command Set Io Port 18 = 1 */</v>
      </c>
    </row>
    <row r="117" spans="2:43" x14ac:dyDescent="0.25">
      <c r="B117" s="85" t="s">
        <v>279</v>
      </c>
      <c r="C117" s="86"/>
      <c r="D117" s="55">
        <v>1</v>
      </c>
      <c r="E117" s="87">
        <v>1</v>
      </c>
      <c r="F117" s="87">
        <v>1</v>
      </c>
      <c r="G117" s="88">
        <v>0</v>
      </c>
      <c r="H117" s="9">
        <v>1</v>
      </c>
      <c r="I117" s="9">
        <v>1</v>
      </c>
      <c r="J117" s="9">
        <v>0</v>
      </c>
      <c r="K117" s="9">
        <v>0</v>
      </c>
      <c r="L117" s="54"/>
      <c r="M117" s="55">
        <f t="shared" si="76"/>
        <v>0</v>
      </c>
      <c r="N117" s="56">
        <f t="shared" si="76"/>
        <v>0</v>
      </c>
      <c r="O117" s="56">
        <f t="shared" si="76"/>
        <v>0</v>
      </c>
      <c r="P117" s="56">
        <f t="shared" si="76"/>
        <v>1</v>
      </c>
      <c r="Q117" s="56">
        <f t="shared" si="76"/>
        <v>0</v>
      </c>
      <c r="R117" s="56">
        <f t="shared" si="76"/>
        <v>0</v>
      </c>
      <c r="S117" s="56">
        <f t="shared" si="76"/>
        <v>1</v>
      </c>
      <c r="T117" s="56">
        <f t="shared" si="39"/>
        <v>1</v>
      </c>
      <c r="U117" s="13"/>
      <c r="V117" s="9">
        <f t="shared" si="51"/>
        <v>236</v>
      </c>
      <c r="W117" s="40">
        <f t="shared" si="62"/>
        <v>19</v>
      </c>
      <c r="X117" s="9"/>
      <c r="Y117" s="9" t="str">
        <f t="shared" si="65"/>
        <v>EC</v>
      </c>
      <c r="Z117" s="40" t="str">
        <f t="shared" si="66"/>
        <v>13</v>
      </c>
      <c r="AA117" s="54"/>
      <c r="AB117" s="57" t="s">
        <v>348</v>
      </c>
      <c r="AC117" s="13"/>
      <c r="AD117" s="58" t="s">
        <v>349</v>
      </c>
      <c r="AE117" s="58" t="str">
        <f t="shared" si="47"/>
        <v>EC</v>
      </c>
      <c r="AF117" s="13"/>
      <c r="AG117" s="58" t="s">
        <v>350</v>
      </c>
      <c r="AH117" s="58" t="str">
        <f t="shared" si="49"/>
        <v>13</v>
      </c>
      <c r="AI117" s="13"/>
      <c r="AJ117" s="58"/>
      <c r="AK117" s="58"/>
      <c r="AL117" s="59" t="s">
        <v>47</v>
      </c>
      <c r="AN117" s="39" t="str">
        <f>VLOOKUP(AN116,$AD$7:$AH$135,4,FALSE)</f>
        <v>ACKIO181</v>
      </c>
      <c r="AO117" s="40" t="str">
        <f>VLOOKUP(AN116,$AD$7:$AH$135,5,FALSE)</f>
        <v>4A</v>
      </c>
      <c r="AP117" s="41" t="str">
        <f>AP116</f>
        <v>Set Io Port 18 = 1</v>
      </c>
      <c r="AQ117" s="42" t="str">
        <f>CONCATENATE(IF(VLOOKUP(AN116,$AD$6:$AL$135,9,FALSE)="NO", "// ", ""),"#define ",AN117, " 0x",AO117, " /* Acknowledge ", AP116, " command */")</f>
        <v>// #define ACKIO181 0x4A /* Acknowledge Set Io Port 18 = 1 command */</v>
      </c>
    </row>
    <row r="118" spans="2:43" x14ac:dyDescent="0.25">
      <c r="B118" s="85" t="s">
        <v>279</v>
      </c>
      <c r="C118" s="86"/>
      <c r="D118" s="55">
        <v>1</v>
      </c>
      <c r="E118" s="87">
        <v>1</v>
      </c>
      <c r="F118" s="87">
        <v>1</v>
      </c>
      <c r="G118" s="88">
        <v>0</v>
      </c>
      <c r="H118" s="9">
        <v>1</v>
      </c>
      <c r="I118" s="9">
        <v>1</v>
      </c>
      <c r="J118" s="9">
        <v>0</v>
      </c>
      <c r="K118" s="9">
        <v>1</v>
      </c>
      <c r="L118" s="54"/>
      <c r="M118" s="55">
        <f t="shared" si="76"/>
        <v>0</v>
      </c>
      <c r="N118" s="56">
        <f t="shared" si="76"/>
        <v>0</v>
      </c>
      <c r="O118" s="56">
        <f t="shared" si="76"/>
        <v>0</v>
      </c>
      <c r="P118" s="56">
        <f t="shared" si="76"/>
        <v>1</v>
      </c>
      <c r="Q118" s="56">
        <f t="shared" si="76"/>
        <v>0</v>
      </c>
      <c r="R118" s="56">
        <f t="shared" si="76"/>
        <v>0</v>
      </c>
      <c r="S118" s="56">
        <f t="shared" si="76"/>
        <v>1</v>
      </c>
      <c r="T118" s="56">
        <f t="shared" si="39"/>
        <v>0</v>
      </c>
      <c r="U118" s="13"/>
      <c r="V118" s="9">
        <f t="shared" si="51"/>
        <v>237</v>
      </c>
      <c r="W118" s="40">
        <f t="shared" si="62"/>
        <v>18</v>
      </c>
      <c r="X118" s="9"/>
      <c r="Y118" s="9" t="str">
        <f t="shared" si="65"/>
        <v>ED</v>
      </c>
      <c r="Z118" s="40" t="str">
        <f t="shared" si="66"/>
        <v>12</v>
      </c>
      <c r="AA118" s="54"/>
      <c r="AB118" s="57" t="s">
        <v>351</v>
      </c>
      <c r="AC118" s="13"/>
      <c r="AD118" s="58" t="s">
        <v>352</v>
      </c>
      <c r="AE118" s="58" t="str">
        <f t="shared" si="47"/>
        <v>ED</v>
      </c>
      <c r="AF118" s="13"/>
      <c r="AG118" s="58" t="s">
        <v>353</v>
      </c>
      <c r="AH118" s="58" t="str">
        <f t="shared" si="49"/>
        <v>12</v>
      </c>
      <c r="AI118" s="13"/>
      <c r="AJ118" s="58"/>
      <c r="AK118" s="58"/>
      <c r="AL118" s="59" t="s">
        <v>47</v>
      </c>
      <c r="AN118" s="39" t="str">
        <f>AD63</f>
        <v>SETIO190</v>
      </c>
      <c r="AO118" s="40" t="str">
        <f>AE63</f>
        <v>B6</v>
      </c>
      <c r="AP118" s="41" t="str">
        <f t="shared" si="7"/>
        <v>Set Io Port 19 = 0</v>
      </c>
      <c r="AQ118" s="42" t="str">
        <f t="shared" ref="AQ118" si="81">CONCATENATE(IF(VLOOKUP(AN118,$AD$6:$AL$135,9,FALSE)="NO", "// ", ""),"#define ",AN118, " 0x",AO118, " /* Command ", AP118, " */")</f>
        <v>// #define SETIO190 0xB6 /* Command Set Io Port 19 = 0 */</v>
      </c>
    </row>
    <row r="119" spans="2:43" x14ac:dyDescent="0.25">
      <c r="B119" s="85" t="s">
        <v>279</v>
      </c>
      <c r="C119" s="86"/>
      <c r="D119" s="55">
        <v>1</v>
      </c>
      <c r="E119" s="87">
        <v>1</v>
      </c>
      <c r="F119" s="87">
        <v>1</v>
      </c>
      <c r="G119" s="88">
        <v>0</v>
      </c>
      <c r="H119" s="9">
        <v>1</v>
      </c>
      <c r="I119" s="9">
        <v>1</v>
      </c>
      <c r="J119" s="9">
        <v>1</v>
      </c>
      <c r="K119" s="9">
        <v>0</v>
      </c>
      <c r="L119" s="54"/>
      <c r="M119" s="55">
        <f t="shared" si="76"/>
        <v>0</v>
      </c>
      <c r="N119" s="56">
        <f t="shared" si="76"/>
        <v>0</v>
      </c>
      <c r="O119" s="56">
        <f t="shared" si="76"/>
        <v>0</v>
      </c>
      <c r="P119" s="56">
        <f t="shared" si="76"/>
        <v>1</v>
      </c>
      <c r="Q119" s="56">
        <f t="shared" si="76"/>
        <v>0</v>
      </c>
      <c r="R119" s="56">
        <f t="shared" si="76"/>
        <v>0</v>
      </c>
      <c r="S119" s="56">
        <f t="shared" si="76"/>
        <v>0</v>
      </c>
      <c r="T119" s="56">
        <f t="shared" si="39"/>
        <v>1</v>
      </c>
      <c r="U119" s="13"/>
      <c r="V119" s="9">
        <f t="shared" si="51"/>
        <v>238</v>
      </c>
      <c r="W119" s="40">
        <f t="shared" si="62"/>
        <v>17</v>
      </c>
      <c r="X119" s="9"/>
      <c r="Y119" s="9" t="str">
        <f t="shared" si="65"/>
        <v>EE</v>
      </c>
      <c r="Z119" s="40" t="str">
        <f t="shared" si="66"/>
        <v>11</v>
      </c>
      <c r="AA119" s="54"/>
      <c r="AB119" s="57" t="s">
        <v>354</v>
      </c>
      <c r="AC119" s="13"/>
      <c r="AD119" s="58" t="s">
        <v>355</v>
      </c>
      <c r="AE119" s="58" t="str">
        <f t="shared" si="47"/>
        <v>EE</v>
      </c>
      <c r="AF119" s="13"/>
      <c r="AG119" s="58" t="s">
        <v>356</v>
      </c>
      <c r="AH119" s="58" t="str">
        <f t="shared" si="49"/>
        <v>11</v>
      </c>
      <c r="AI119" s="13"/>
      <c r="AJ119" s="58"/>
      <c r="AK119" s="58"/>
      <c r="AL119" s="59" t="s">
        <v>47</v>
      </c>
      <c r="AN119" s="39" t="str">
        <f>VLOOKUP(AN118,$AD$7:$AH$135,4,FALSE)</f>
        <v>ACKIO190</v>
      </c>
      <c r="AO119" s="40" t="str">
        <f>VLOOKUP(AN118,$AD$7:$AH$135,5,FALSE)</f>
        <v>49</v>
      </c>
      <c r="AP119" s="41" t="str">
        <f>AP118</f>
        <v>Set Io Port 19 = 0</v>
      </c>
      <c r="AQ119" s="42" t="str">
        <f>CONCATENATE(IF(VLOOKUP(AN118,$AD$6:$AL$135,9,FALSE)="NO", "// ", ""),"#define ",AN119, " 0x",AO119, " /* Acknowledge ", AP118, " command */")</f>
        <v>// #define ACKIO190 0x49 /* Acknowledge Set Io Port 19 = 0 command */</v>
      </c>
    </row>
    <row r="120" spans="2:43" x14ac:dyDescent="0.25">
      <c r="B120" s="85" t="s">
        <v>279</v>
      </c>
      <c r="C120" s="86"/>
      <c r="D120" s="55">
        <v>1</v>
      </c>
      <c r="E120" s="87">
        <v>1</v>
      </c>
      <c r="F120" s="87">
        <v>1</v>
      </c>
      <c r="G120" s="88">
        <v>0</v>
      </c>
      <c r="H120" s="9">
        <v>1</v>
      </c>
      <c r="I120" s="9">
        <v>1</v>
      </c>
      <c r="J120" s="9">
        <v>1</v>
      </c>
      <c r="K120" s="9">
        <v>1</v>
      </c>
      <c r="L120" s="54"/>
      <c r="M120" s="55">
        <f t="shared" si="76"/>
        <v>0</v>
      </c>
      <c r="N120" s="56">
        <f t="shared" si="76"/>
        <v>0</v>
      </c>
      <c r="O120" s="56">
        <f t="shared" si="76"/>
        <v>0</v>
      </c>
      <c r="P120" s="56">
        <f t="shared" si="76"/>
        <v>1</v>
      </c>
      <c r="Q120" s="56">
        <f t="shared" si="76"/>
        <v>0</v>
      </c>
      <c r="R120" s="56">
        <f t="shared" si="76"/>
        <v>0</v>
      </c>
      <c r="S120" s="56">
        <f t="shared" si="76"/>
        <v>0</v>
      </c>
      <c r="T120" s="56">
        <f t="shared" si="76"/>
        <v>0</v>
      </c>
      <c r="U120" s="13"/>
      <c r="V120" s="9">
        <f t="shared" si="51"/>
        <v>239</v>
      </c>
      <c r="W120" s="40">
        <f t="shared" si="62"/>
        <v>16</v>
      </c>
      <c r="X120" s="9"/>
      <c r="Y120" s="9" t="str">
        <f t="shared" si="65"/>
        <v>EF</v>
      </c>
      <c r="Z120" s="40" t="str">
        <f t="shared" si="66"/>
        <v>10</v>
      </c>
      <c r="AA120" s="54"/>
      <c r="AB120" s="57" t="s">
        <v>357</v>
      </c>
      <c r="AC120" s="13"/>
      <c r="AD120" s="58" t="s">
        <v>358</v>
      </c>
      <c r="AE120" s="58" t="str">
        <f t="shared" si="47"/>
        <v>EF</v>
      </c>
      <c r="AF120" s="13"/>
      <c r="AG120" s="58" t="s">
        <v>359</v>
      </c>
      <c r="AH120" s="58" t="str">
        <f t="shared" si="49"/>
        <v>10</v>
      </c>
      <c r="AI120" s="13"/>
      <c r="AJ120" s="58"/>
      <c r="AK120" s="58"/>
      <c r="AL120" s="59" t="s">
        <v>47</v>
      </c>
      <c r="AN120" s="39" t="str">
        <f>AD64</f>
        <v>SETIO191</v>
      </c>
      <c r="AO120" s="40" t="str">
        <f>AE64</f>
        <v>B7</v>
      </c>
      <c r="AP120" s="41" t="str">
        <f t="shared" si="7"/>
        <v>Set Io Port 19 = 1</v>
      </c>
      <c r="AQ120" s="42" t="str">
        <f t="shared" ref="AQ120" si="82">CONCATENATE(IF(VLOOKUP(AN120,$AD$6:$AL$135,9,FALSE)="NO", "// ", ""),"#define ",AN120, " 0x",AO120, " /* Command ", AP120, " */")</f>
        <v>// #define SETIO191 0xB7 /* Command Set Io Port 19 = 1 */</v>
      </c>
    </row>
    <row r="121" spans="2:43" x14ac:dyDescent="0.25">
      <c r="B121" s="85" t="s">
        <v>279</v>
      </c>
      <c r="C121" s="86"/>
      <c r="D121" s="55">
        <v>1</v>
      </c>
      <c r="E121" s="87">
        <v>1</v>
      </c>
      <c r="F121" s="87">
        <v>1</v>
      </c>
      <c r="G121" s="88">
        <v>1</v>
      </c>
      <c r="H121" s="9">
        <v>0</v>
      </c>
      <c r="I121" s="9">
        <v>0</v>
      </c>
      <c r="J121" s="9">
        <v>0</v>
      </c>
      <c r="K121" s="9">
        <v>0</v>
      </c>
      <c r="L121" s="54"/>
      <c r="M121" s="55">
        <f t="shared" si="76"/>
        <v>0</v>
      </c>
      <c r="N121" s="56">
        <f t="shared" si="76"/>
        <v>0</v>
      </c>
      <c r="O121" s="56">
        <f t="shared" si="76"/>
        <v>0</v>
      </c>
      <c r="P121" s="56">
        <f t="shared" si="76"/>
        <v>0</v>
      </c>
      <c r="Q121" s="56">
        <f t="shared" si="76"/>
        <v>1</v>
      </c>
      <c r="R121" s="56">
        <f t="shared" si="76"/>
        <v>1</v>
      </c>
      <c r="S121" s="56">
        <f t="shared" si="76"/>
        <v>1</v>
      </c>
      <c r="T121" s="56">
        <f t="shared" si="76"/>
        <v>1</v>
      </c>
      <c r="U121" s="13"/>
      <c r="V121" s="9">
        <f t="shared" si="51"/>
        <v>240</v>
      </c>
      <c r="W121" s="40">
        <f t="shared" si="62"/>
        <v>15</v>
      </c>
      <c r="X121" s="9"/>
      <c r="Y121" s="9" t="str">
        <f t="shared" si="65"/>
        <v>F0</v>
      </c>
      <c r="Z121" s="40" t="str">
        <f t="shared" si="66"/>
        <v>0F</v>
      </c>
      <c r="AA121" s="54"/>
      <c r="AB121" s="57" t="s">
        <v>360</v>
      </c>
      <c r="AC121" s="13"/>
      <c r="AD121" s="58" t="s">
        <v>361</v>
      </c>
      <c r="AE121" s="58" t="str">
        <f t="shared" si="47"/>
        <v>F0</v>
      </c>
      <c r="AF121" s="13"/>
      <c r="AG121" s="58" t="s">
        <v>362</v>
      </c>
      <c r="AH121" s="58" t="str">
        <f t="shared" si="49"/>
        <v>0F</v>
      </c>
      <c r="AI121" s="13"/>
      <c r="AJ121" s="58"/>
      <c r="AK121" s="58"/>
      <c r="AL121" s="59" t="s">
        <v>47</v>
      </c>
      <c r="AN121" s="39" t="str">
        <f>VLOOKUP(AN120,$AD$7:$AH$135,4,FALSE)</f>
        <v>ACKIO191</v>
      </c>
      <c r="AO121" s="40" t="str">
        <f>VLOOKUP(AN120,$AD$7:$AH$135,5,FALSE)</f>
        <v>48</v>
      </c>
      <c r="AP121" s="41" t="str">
        <f>AP120</f>
        <v>Set Io Port 19 = 1</v>
      </c>
      <c r="AQ121" s="42" t="str">
        <f>CONCATENATE(IF(VLOOKUP(AN120,$AD$6:$AL$135,9,FALSE)="NO", "// ", ""),"#define ",AN121, " 0x",AO121, " /* Acknowledge ", AP120, " command */")</f>
        <v>// #define ACKIO191 0x48 /* Acknowledge Set Io Port 19 = 1 command */</v>
      </c>
    </row>
    <row r="122" spans="2:43" x14ac:dyDescent="0.25">
      <c r="B122" s="85" t="s">
        <v>279</v>
      </c>
      <c r="C122" s="86"/>
      <c r="D122" s="55">
        <v>1</v>
      </c>
      <c r="E122" s="87">
        <v>1</v>
      </c>
      <c r="F122" s="87">
        <v>1</v>
      </c>
      <c r="G122" s="88">
        <v>1</v>
      </c>
      <c r="H122" s="9">
        <v>0</v>
      </c>
      <c r="I122" s="9">
        <v>0</v>
      </c>
      <c r="J122" s="9">
        <v>0</v>
      </c>
      <c r="K122" s="9">
        <v>1</v>
      </c>
      <c r="L122" s="54"/>
      <c r="M122" s="55">
        <f t="shared" si="76"/>
        <v>0</v>
      </c>
      <c r="N122" s="56">
        <f t="shared" si="76"/>
        <v>0</v>
      </c>
      <c r="O122" s="56">
        <f t="shared" si="76"/>
        <v>0</v>
      </c>
      <c r="P122" s="56">
        <f t="shared" si="76"/>
        <v>0</v>
      </c>
      <c r="Q122" s="56">
        <f t="shared" si="76"/>
        <v>1</v>
      </c>
      <c r="R122" s="56">
        <f t="shared" si="76"/>
        <v>1</v>
      </c>
      <c r="S122" s="56">
        <f t="shared" si="76"/>
        <v>1</v>
      </c>
      <c r="T122" s="56">
        <f t="shared" si="76"/>
        <v>0</v>
      </c>
      <c r="U122" s="13"/>
      <c r="V122" s="9">
        <f t="shared" si="51"/>
        <v>241</v>
      </c>
      <c r="W122" s="40">
        <f t="shared" si="62"/>
        <v>14</v>
      </c>
      <c r="X122" s="9"/>
      <c r="Y122" s="9" t="str">
        <f t="shared" si="65"/>
        <v>F1</v>
      </c>
      <c r="Z122" s="40" t="str">
        <f t="shared" si="66"/>
        <v>0E</v>
      </c>
      <c r="AA122" s="54"/>
      <c r="AB122" s="57" t="s">
        <v>363</v>
      </c>
      <c r="AC122" s="13"/>
      <c r="AD122" s="58" t="s">
        <v>364</v>
      </c>
      <c r="AE122" s="58" t="str">
        <f t="shared" si="47"/>
        <v>F1</v>
      </c>
      <c r="AF122" s="13"/>
      <c r="AG122" s="58" t="s">
        <v>365</v>
      </c>
      <c r="AH122" s="58" t="str">
        <f t="shared" si="49"/>
        <v>0E</v>
      </c>
      <c r="AI122" s="13"/>
      <c r="AJ122" s="58"/>
      <c r="AK122" s="58"/>
      <c r="AL122" s="59" t="s">
        <v>47</v>
      </c>
      <c r="AN122" s="39" t="str">
        <f>AD65</f>
        <v>SETANA00</v>
      </c>
      <c r="AO122" s="40" t="str">
        <f>AE65</f>
        <v>B8</v>
      </c>
      <c r="AP122" s="41" t="str">
        <f t="shared" si="7"/>
        <v>Set Analog Port 0 = Pwmx</v>
      </c>
      <c r="AQ122" s="42" t="str">
        <f t="shared" ref="AQ122" si="83">CONCATENATE(IF(VLOOKUP(AN122,$AD$6:$AL$135,9,FALSE)="NO", "// ", ""),"#define ",AN122, " 0x",AO122, " /* Command ", AP122, " */")</f>
        <v>// #define SETANA00 0xB8 /* Command Set Analog Port 0 = Pwmx */</v>
      </c>
    </row>
    <row r="123" spans="2:43" x14ac:dyDescent="0.25">
      <c r="B123" s="85" t="s">
        <v>279</v>
      </c>
      <c r="C123" s="86"/>
      <c r="D123" s="55">
        <v>1</v>
      </c>
      <c r="E123" s="87">
        <v>1</v>
      </c>
      <c r="F123" s="87">
        <v>1</v>
      </c>
      <c r="G123" s="88">
        <v>1</v>
      </c>
      <c r="H123" s="9">
        <v>0</v>
      </c>
      <c r="I123" s="9">
        <v>0</v>
      </c>
      <c r="J123" s="9">
        <v>1</v>
      </c>
      <c r="K123" s="9">
        <v>0</v>
      </c>
      <c r="L123" s="54"/>
      <c r="M123" s="55">
        <f t="shared" si="76"/>
        <v>0</v>
      </c>
      <c r="N123" s="56">
        <f t="shared" si="76"/>
        <v>0</v>
      </c>
      <c r="O123" s="56">
        <f t="shared" si="76"/>
        <v>0</v>
      </c>
      <c r="P123" s="56">
        <f t="shared" si="76"/>
        <v>0</v>
      </c>
      <c r="Q123" s="56">
        <f t="shared" si="76"/>
        <v>1</v>
      </c>
      <c r="R123" s="56">
        <f t="shared" si="76"/>
        <v>1</v>
      </c>
      <c r="S123" s="56">
        <f t="shared" si="76"/>
        <v>0</v>
      </c>
      <c r="T123" s="56">
        <f t="shared" si="76"/>
        <v>1</v>
      </c>
      <c r="U123" s="13"/>
      <c r="V123" s="9">
        <f t="shared" si="51"/>
        <v>242</v>
      </c>
      <c r="W123" s="40">
        <f t="shared" si="62"/>
        <v>13</v>
      </c>
      <c r="X123" s="9"/>
      <c r="Y123" s="9" t="str">
        <f t="shared" si="65"/>
        <v>F2</v>
      </c>
      <c r="Z123" s="40" t="str">
        <f t="shared" si="66"/>
        <v>0D</v>
      </c>
      <c r="AA123" s="54"/>
      <c r="AB123" s="57" t="s">
        <v>366</v>
      </c>
      <c r="AC123" s="13"/>
      <c r="AD123" s="58" t="s">
        <v>367</v>
      </c>
      <c r="AE123" s="58" t="str">
        <f t="shared" si="47"/>
        <v>F2</v>
      </c>
      <c r="AF123" s="13"/>
      <c r="AG123" s="58" t="s">
        <v>368</v>
      </c>
      <c r="AH123" s="58" t="str">
        <f t="shared" si="49"/>
        <v>0D</v>
      </c>
      <c r="AI123" s="13"/>
      <c r="AJ123" s="58"/>
      <c r="AK123" s="58"/>
      <c r="AL123" s="59" t="s">
        <v>47</v>
      </c>
      <c r="AN123" s="39" t="str">
        <f>VLOOKUP(AN122,$AD$7:$AH$135,4,FALSE)</f>
        <v>ACKANA00</v>
      </c>
      <c r="AO123" s="40" t="str">
        <f>VLOOKUP(AN122,$AD$7:$AH$135,5,FALSE)</f>
        <v>47</v>
      </c>
      <c r="AP123" s="41" t="str">
        <f>AP122</f>
        <v>Set Analog Port 0 = Pwmx</v>
      </c>
      <c r="AQ123" s="42" t="str">
        <f>CONCATENATE(IF(VLOOKUP(AN122,$AD$6:$AL$135,9,FALSE)="NO", "// ", ""),"#define ",AN123, " 0x",AO123, " /* Acknowledge ", AP122, " command */")</f>
        <v>// #define ACKANA00 0x47 /* Acknowledge Set Analog Port 0 = Pwmx command */</v>
      </c>
    </row>
    <row r="124" spans="2:43" x14ac:dyDescent="0.25">
      <c r="B124" s="85" t="s">
        <v>279</v>
      </c>
      <c r="C124" s="86"/>
      <c r="D124" s="55">
        <v>1</v>
      </c>
      <c r="E124" s="87">
        <v>1</v>
      </c>
      <c r="F124" s="87">
        <v>1</v>
      </c>
      <c r="G124" s="88">
        <v>1</v>
      </c>
      <c r="H124" s="9">
        <v>0</v>
      </c>
      <c r="I124" s="9">
        <v>0</v>
      </c>
      <c r="J124" s="9">
        <v>1</v>
      </c>
      <c r="K124" s="9">
        <v>1</v>
      </c>
      <c r="L124" s="54"/>
      <c r="M124" s="55">
        <f t="shared" si="76"/>
        <v>0</v>
      </c>
      <c r="N124" s="56">
        <f t="shared" si="76"/>
        <v>0</v>
      </c>
      <c r="O124" s="56">
        <f t="shared" si="76"/>
        <v>0</v>
      </c>
      <c r="P124" s="56">
        <f t="shared" si="76"/>
        <v>0</v>
      </c>
      <c r="Q124" s="56">
        <f t="shared" si="76"/>
        <v>1</v>
      </c>
      <c r="R124" s="56">
        <f t="shared" si="76"/>
        <v>1</v>
      </c>
      <c r="S124" s="56">
        <f t="shared" si="76"/>
        <v>0</v>
      </c>
      <c r="T124" s="56">
        <f t="shared" si="76"/>
        <v>0</v>
      </c>
      <c r="U124" s="13"/>
      <c r="V124" s="9">
        <f t="shared" si="51"/>
        <v>243</v>
      </c>
      <c r="W124" s="40">
        <f t="shared" si="62"/>
        <v>12</v>
      </c>
      <c r="X124" s="9"/>
      <c r="Y124" s="9" t="str">
        <f t="shared" si="65"/>
        <v>F3</v>
      </c>
      <c r="Z124" s="40" t="str">
        <f t="shared" si="66"/>
        <v>0C</v>
      </c>
      <c r="AA124" s="54"/>
      <c r="AB124" s="57" t="s">
        <v>369</v>
      </c>
      <c r="AC124" s="13"/>
      <c r="AD124" s="58" t="s">
        <v>370</v>
      </c>
      <c r="AE124" s="58" t="str">
        <f t="shared" si="47"/>
        <v>F3</v>
      </c>
      <c r="AF124" s="13"/>
      <c r="AG124" s="58" t="s">
        <v>371</v>
      </c>
      <c r="AH124" s="58" t="str">
        <f t="shared" si="49"/>
        <v>0C</v>
      </c>
      <c r="AI124" s="13"/>
      <c r="AJ124" s="58"/>
      <c r="AK124" s="58"/>
      <c r="AL124" s="59" t="s">
        <v>47</v>
      </c>
      <c r="AN124" s="39" t="str">
        <f>AD66</f>
        <v>SETANA01</v>
      </c>
      <c r="AO124" s="40" t="str">
        <f>AE66</f>
        <v>B9</v>
      </c>
      <c r="AP124" s="41" t="str">
        <f t="shared" si="7"/>
        <v>Set Analog Port 1 = Pwmx</v>
      </c>
      <c r="AQ124" s="42" t="str">
        <f t="shared" ref="AQ124" si="84">CONCATENATE(IF(VLOOKUP(AN124,$AD$6:$AL$135,9,FALSE)="NO", "// ", ""),"#define ",AN124, " 0x",AO124, " /* Command ", AP124, " */")</f>
        <v>// #define SETANA01 0xB9 /* Command Set Analog Port 1 = Pwmx */</v>
      </c>
    </row>
    <row r="125" spans="2:43" x14ac:dyDescent="0.25">
      <c r="B125" s="85" t="s">
        <v>279</v>
      </c>
      <c r="C125" s="86"/>
      <c r="D125" s="55">
        <v>1</v>
      </c>
      <c r="E125" s="87">
        <v>1</v>
      </c>
      <c r="F125" s="87">
        <v>1</v>
      </c>
      <c r="G125" s="88">
        <v>1</v>
      </c>
      <c r="H125" s="9">
        <v>0</v>
      </c>
      <c r="I125" s="9">
        <v>1</v>
      </c>
      <c r="J125" s="9">
        <v>0</v>
      </c>
      <c r="K125" s="9">
        <v>0</v>
      </c>
      <c r="L125" s="54"/>
      <c r="M125" s="55">
        <f t="shared" si="76"/>
        <v>0</v>
      </c>
      <c r="N125" s="56">
        <f t="shared" si="76"/>
        <v>0</v>
      </c>
      <c r="O125" s="56">
        <f t="shared" si="76"/>
        <v>0</v>
      </c>
      <c r="P125" s="56">
        <f t="shared" si="76"/>
        <v>0</v>
      </c>
      <c r="Q125" s="56">
        <f t="shared" si="76"/>
        <v>1</v>
      </c>
      <c r="R125" s="56">
        <f t="shared" si="76"/>
        <v>0</v>
      </c>
      <c r="S125" s="56">
        <f t="shared" si="76"/>
        <v>1</v>
      </c>
      <c r="T125" s="56">
        <f t="shared" si="76"/>
        <v>1</v>
      </c>
      <c r="U125" s="13"/>
      <c r="V125" s="9">
        <f t="shared" si="51"/>
        <v>244</v>
      </c>
      <c r="W125" s="40">
        <f t="shared" si="62"/>
        <v>11</v>
      </c>
      <c r="X125" s="9"/>
      <c r="Y125" s="9" t="str">
        <f t="shared" si="65"/>
        <v>F4</v>
      </c>
      <c r="Z125" s="40" t="str">
        <f t="shared" si="66"/>
        <v>0B</v>
      </c>
      <c r="AA125" s="54"/>
      <c r="AB125" s="57" t="s">
        <v>372</v>
      </c>
      <c r="AC125" s="13"/>
      <c r="AD125" s="58" t="s">
        <v>373</v>
      </c>
      <c r="AE125" s="58" t="str">
        <f t="shared" si="47"/>
        <v>F4</v>
      </c>
      <c r="AF125" s="13"/>
      <c r="AG125" s="58" t="s">
        <v>374</v>
      </c>
      <c r="AH125" s="58" t="str">
        <f t="shared" si="49"/>
        <v>0B</v>
      </c>
      <c r="AI125" s="13"/>
      <c r="AJ125" s="58"/>
      <c r="AK125" s="58"/>
      <c r="AL125" s="59" t="s">
        <v>47</v>
      </c>
      <c r="AN125" s="39" t="str">
        <f>VLOOKUP(AN124,$AD$7:$AH$135,4,FALSE)</f>
        <v>ACKANA01</v>
      </c>
      <c r="AO125" s="40" t="str">
        <f>VLOOKUP(AN124,$AD$7:$AH$135,5,FALSE)</f>
        <v>46</v>
      </c>
      <c r="AP125" s="41" t="str">
        <f>AP124</f>
        <v>Set Analog Port 1 = Pwmx</v>
      </c>
      <c r="AQ125" s="42" t="str">
        <f>CONCATENATE(IF(VLOOKUP(AN124,$AD$6:$AL$135,9,FALSE)="NO", "// ", ""),"#define ",AN125, " 0x",AO125, " /* Acknowledge ", AP124, " command */")</f>
        <v>// #define ACKANA01 0x46 /* Acknowledge Set Analog Port 1 = Pwmx command */</v>
      </c>
    </row>
    <row r="126" spans="2:43" x14ac:dyDescent="0.25">
      <c r="B126" s="85" t="s">
        <v>279</v>
      </c>
      <c r="C126" s="86"/>
      <c r="D126" s="55">
        <v>1</v>
      </c>
      <c r="E126" s="87">
        <v>1</v>
      </c>
      <c r="F126" s="87">
        <v>1</v>
      </c>
      <c r="G126" s="88">
        <v>1</v>
      </c>
      <c r="H126" s="9">
        <v>0</v>
      </c>
      <c r="I126" s="9">
        <v>1</v>
      </c>
      <c r="J126" s="9">
        <v>0</v>
      </c>
      <c r="K126" s="9">
        <v>1</v>
      </c>
      <c r="L126" s="54"/>
      <c r="M126" s="55">
        <f t="shared" si="76"/>
        <v>0</v>
      </c>
      <c r="N126" s="56">
        <f t="shared" si="76"/>
        <v>0</v>
      </c>
      <c r="O126" s="56">
        <f t="shared" si="76"/>
        <v>0</v>
      </c>
      <c r="P126" s="56">
        <f t="shared" si="76"/>
        <v>0</v>
      </c>
      <c r="Q126" s="56">
        <f t="shared" si="76"/>
        <v>1</v>
      </c>
      <c r="R126" s="56">
        <f t="shared" si="76"/>
        <v>0</v>
      </c>
      <c r="S126" s="56">
        <f t="shared" si="76"/>
        <v>1</v>
      </c>
      <c r="T126" s="56">
        <f t="shared" si="76"/>
        <v>0</v>
      </c>
      <c r="U126" s="13"/>
      <c r="V126" s="9">
        <f t="shared" si="51"/>
        <v>245</v>
      </c>
      <c r="W126" s="40">
        <f t="shared" si="62"/>
        <v>10</v>
      </c>
      <c r="X126" s="9"/>
      <c r="Y126" s="9" t="str">
        <f t="shared" si="65"/>
        <v>F5</v>
      </c>
      <c r="Z126" s="40" t="str">
        <f t="shared" si="66"/>
        <v>0A</v>
      </c>
      <c r="AA126" s="54"/>
      <c r="AB126" s="57" t="s">
        <v>375</v>
      </c>
      <c r="AC126" s="13"/>
      <c r="AD126" s="58" t="s">
        <v>376</v>
      </c>
      <c r="AE126" s="58" t="str">
        <f t="shared" si="47"/>
        <v>F5</v>
      </c>
      <c r="AF126" s="13"/>
      <c r="AG126" s="58" t="s">
        <v>377</v>
      </c>
      <c r="AH126" s="58" t="str">
        <f t="shared" si="49"/>
        <v>0A</v>
      </c>
      <c r="AI126" s="13"/>
      <c r="AJ126" s="58"/>
      <c r="AK126" s="58"/>
      <c r="AL126" s="59" t="s">
        <v>47</v>
      </c>
      <c r="AN126" s="39" t="str">
        <f>AD67</f>
        <v>SETANA02</v>
      </c>
      <c r="AO126" s="40" t="str">
        <f>AE67</f>
        <v>BA</v>
      </c>
      <c r="AP126" s="41" t="str">
        <f t="shared" si="7"/>
        <v>Set Analog Port 2 = Pwmx</v>
      </c>
      <c r="AQ126" s="42" t="str">
        <f t="shared" ref="AQ126" si="85">CONCATENATE(IF(VLOOKUP(AN126,$AD$6:$AL$135,9,FALSE)="NO", "// ", ""),"#define ",AN126, " 0x",AO126, " /* Command ", AP126, " */")</f>
        <v>// #define SETANA02 0xBA /* Command Set Analog Port 2 = Pwmx */</v>
      </c>
    </row>
    <row r="127" spans="2:43" x14ac:dyDescent="0.25">
      <c r="B127" s="85" t="s">
        <v>279</v>
      </c>
      <c r="C127" s="86"/>
      <c r="D127" s="55">
        <v>1</v>
      </c>
      <c r="E127" s="87">
        <v>1</v>
      </c>
      <c r="F127" s="87">
        <v>1</v>
      </c>
      <c r="G127" s="88">
        <v>1</v>
      </c>
      <c r="H127" s="9">
        <v>0</v>
      </c>
      <c r="I127" s="9">
        <v>1</v>
      </c>
      <c r="J127" s="9">
        <v>1</v>
      </c>
      <c r="K127" s="9">
        <v>0</v>
      </c>
      <c r="L127" s="54"/>
      <c r="M127" s="55">
        <f t="shared" si="76"/>
        <v>0</v>
      </c>
      <c r="N127" s="56">
        <f t="shared" si="76"/>
        <v>0</v>
      </c>
      <c r="O127" s="56">
        <f t="shared" si="76"/>
        <v>0</v>
      </c>
      <c r="P127" s="56">
        <f t="shared" si="76"/>
        <v>0</v>
      </c>
      <c r="Q127" s="56">
        <f t="shared" si="76"/>
        <v>1</v>
      </c>
      <c r="R127" s="56">
        <f t="shared" si="76"/>
        <v>0</v>
      </c>
      <c r="S127" s="56">
        <f t="shared" si="76"/>
        <v>0</v>
      </c>
      <c r="T127" s="56">
        <f t="shared" si="76"/>
        <v>1</v>
      </c>
      <c r="U127" s="13"/>
      <c r="V127" s="9">
        <f t="shared" si="51"/>
        <v>246</v>
      </c>
      <c r="W127" s="40">
        <f t="shared" si="62"/>
        <v>9</v>
      </c>
      <c r="X127" s="9"/>
      <c r="Y127" s="9" t="str">
        <f t="shared" si="65"/>
        <v>F6</v>
      </c>
      <c r="Z127" s="40" t="str">
        <f t="shared" si="66"/>
        <v>09</v>
      </c>
      <c r="AA127" s="54"/>
      <c r="AB127" s="57" t="s">
        <v>378</v>
      </c>
      <c r="AC127" s="13"/>
      <c r="AD127" s="58" t="s">
        <v>379</v>
      </c>
      <c r="AE127" s="58" t="str">
        <f t="shared" si="47"/>
        <v>F6</v>
      </c>
      <c r="AF127" s="13"/>
      <c r="AG127" s="58" t="s">
        <v>380</v>
      </c>
      <c r="AH127" s="58" t="str">
        <f t="shared" si="49"/>
        <v>09</v>
      </c>
      <c r="AI127" s="13"/>
      <c r="AJ127" s="58"/>
      <c r="AK127" s="58"/>
      <c r="AL127" s="59" t="s">
        <v>47</v>
      </c>
      <c r="AN127" s="39" t="str">
        <f>VLOOKUP(AN126,$AD$7:$AH$135,4,FALSE)</f>
        <v>ACKANA02</v>
      </c>
      <c r="AO127" s="40" t="str">
        <f>VLOOKUP(AN126,$AD$7:$AH$135,5,FALSE)</f>
        <v>45</v>
      </c>
      <c r="AP127" s="41" t="str">
        <f>AP126</f>
        <v>Set Analog Port 2 = Pwmx</v>
      </c>
      <c r="AQ127" s="42" t="str">
        <f>CONCATENATE(IF(VLOOKUP(AN126,$AD$6:$AL$135,9,FALSE)="NO", "// ", ""),"#define ",AN127, " 0x",AO127, " /* Acknowledge ", AP126, " command */")</f>
        <v>// #define ACKANA02 0x45 /* Acknowledge Set Analog Port 2 = Pwmx command */</v>
      </c>
    </row>
    <row r="128" spans="2:43" x14ac:dyDescent="0.25">
      <c r="B128" s="85" t="s">
        <v>279</v>
      </c>
      <c r="C128" s="86"/>
      <c r="D128" s="55">
        <v>1</v>
      </c>
      <c r="E128" s="87">
        <v>1</v>
      </c>
      <c r="F128" s="87">
        <v>1</v>
      </c>
      <c r="G128" s="88">
        <v>1</v>
      </c>
      <c r="H128" s="9">
        <v>0</v>
      </c>
      <c r="I128" s="9">
        <v>1</v>
      </c>
      <c r="J128" s="9">
        <v>1</v>
      </c>
      <c r="K128" s="9">
        <v>1</v>
      </c>
      <c r="L128" s="54"/>
      <c r="M128" s="55">
        <f t="shared" si="76"/>
        <v>0</v>
      </c>
      <c r="N128" s="56">
        <f t="shared" si="76"/>
        <v>0</v>
      </c>
      <c r="O128" s="56">
        <f t="shared" si="76"/>
        <v>0</v>
      </c>
      <c r="P128" s="56">
        <f t="shared" si="76"/>
        <v>0</v>
      </c>
      <c r="Q128" s="56">
        <f t="shared" si="76"/>
        <v>1</v>
      </c>
      <c r="R128" s="56">
        <f t="shared" si="76"/>
        <v>0</v>
      </c>
      <c r="S128" s="56">
        <f t="shared" si="76"/>
        <v>0</v>
      </c>
      <c r="T128" s="56">
        <f t="shared" si="76"/>
        <v>0</v>
      </c>
      <c r="U128" s="13"/>
      <c r="V128" s="9">
        <f t="shared" si="51"/>
        <v>247</v>
      </c>
      <c r="W128" s="40">
        <f t="shared" si="62"/>
        <v>8</v>
      </c>
      <c r="X128" s="9"/>
      <c r="Y128" s="9" t="str">
        <f t="shared" si="65"/>
        <v>F7</v>
      </c>
      <c r="Z128" s="40" t="str">
        <f t="shared" si="66"/>
        <v>08</v>
      </c>
      <c r="AA128" s="54"/>
      <c r="AB128" s="57" t="s">
        <v>381</v>
      </c>
      <c r="AC128" s="13"/>
      <c r="AD128" s="58" t="s">
        <v>382</v>
      </c>
      <c r="AE128" s="58" t="str">
        <f t="shared" si="47"/>
        <v>F7</v>
      </c>
      <c r="AF128" s="13"/>
      <c r="AG128" s="58" t="s">
        <v>383</v>
      </c>
      <c r="AH128" s="58" t="str">
        <f t="shared" si="49"/>
        <v>08</v>
      </c>
      <c r="AI128" s="13"/>
      <c r="AJ128" s="58"/>
      <c r="AK128" s="58"/>
      <c r="AL128" s="59" t="s">
        <v>47</v>
      </c>
      <c r="AN128" s="39" t="str">
        <f>AD68</f>
        <v>SETANA03</v>
      </c>
      <c r="AO128" s="40" t="str">
        <f>AE68</f>
        <v>BB</v>
      </c>
      <c r="AP128" s="41" t="str">
        <f t="shared" si="7"/>
        <v>Set Analog Port 3 = Pwmx</v>
      </c>
      <c r="AQ128" s="42" t="str">
        <f t="shared" ref="AQ128" si="86">CONCATENATE(IF(VLOOKUP(AN128,$AD$6:$AL$135,9,FALSE)="NO", "// ", ""),"#define ",AN128, " 0x",AO128, " /* Command ", AP128, " */")</f>
        <v>#define SETANA03 0xBB /* Command Set Analog Port 3 = Pwmx */</v>
      </c>
    </row>
    <row r="129" spans="1:43" x14ac:dyDescent="0.25">
      <c r="B129" s="85" t="s">
        <v>279</v>
      </c>
      <c r="C129" s="86"/>
      <c r="D129" s="55">
        <v>1</v>
      </c>
      <c r="E129" s="87">
        <v>1</v>
      </c>
      <c r="F129" s="87">
        <v>1</v>
      </c>
      <c r="G129" s="88">
        <v>1</v>
      </c>
      <c r="H129" s="9">
        <v>1</v>
      </c>
      <c r="I129" s="9">
        <v>0</v>
      </c>
      <c r="J129" s="9">
        <v>0</v>
      </c>
      <c r="K129" s="9">
        <v>0</v>
      </c>
      <c r="L129" s="54"/>
      <c r="M129" s="55">
        <f t="shared" si="76"/>
        <v>0</v>
      </c>
      <c r="N129" s="56">
        <f t="shared" si="76"/>
        <v>0</v>
      </c>
      <c r="O129" s="56">
        <f t="shared" si="76"/>
        <v>0</v>
      </c>
      <c r="P129" s="56">
        <f t="shared" si="76"/>
        <v>0</v>
      </c>
      <c r="Q129" s="56">
        <f t="shared" si="76"/>
        <v>0</v>
      </c>
      <c r="R129" s="56">
        <f t="shared" si="76"/>
        <v>1</v>
      </c>
      <c r="S129" s="56">
        <f t="shared" si="76"/>
        <v>1</v>
      </c>
      <c r="T129" s="56">
        <f t="shared" si="76"/>
        <v>1</v>
      </c>
      <c r="U129" s="13"/>
      <c r="V129" s="9">
        <f t="shared" si="51"/>
        <v>248</v>
      </c>
      <c r="W129" s="40">
        <f t="shared" si="62"/>
        <v>7</v>
      </c>
      <c r="X129" s="9"/>
      <c r="Y129" s="9" t="str">
        <f t="shared" si="65"/>
        <v>F8</v>
      </c>
      <c r="Z129" s="40" t="str">
        <f t="shared" si="66"/>
        <v>07</v>
      </c>
      <c r="AA129" s="54"/>
      <c r="AB129" s="57" t="s">
        <v>384</v>
      </c>
      <c r="AC129" s="13"/>
      <c r="AD129" s="58" t="s">
        <v>385</v>
      </c>
      <c r="AE129" s="58" t="str">
        <f t="shared" si="47"/>
        <v>F8</v>
      </c>
      <c r="AF129" s="13"/>
      <c r="AG129" s="58" t="s">
        <v>386</v>
      </c>
      <c r="AH129" s="58" t="str">
        <f t="shared" si="49"/>
        <v>07</v>
      </c>
      <c r="AI129" s="13"/>
      <c r="AJ129" s="58"/>
      <c r="AK129" s="58"/>
      <c r="AL129" s="59" t="s">
        <v>47</v>
      </c>
      <c r="AN129" s="39" t="str">
        <f>VLOOKUP(AN128,$AD$7:$AH$135,4,FALSE)</f>
        <v>ACKANA03</v>
      </c>
      <c r="AO129" s="40" t="str">
        <f>VLOOKUP(AN128,$AD$7:$AH$135,5,FALSE)</f>
        <v>44</v>
      </c>
      <c r="AP129" s="41" t="str">
        <f>AP128</f>
        <v>Set Analog Port 3 = Pwmx</v>
      </c>
      <c r="AQ129" s="42" t="str">
        <f>CONCATENATE(IF(VLOOKUP(AN128,$AD$6:$AL$135,9,FALSE)="NO", "// ", ""),"#define ",AN129, " 0x",AO129, " /* Acknowledge ", AP128, " command */")</f>
        <v>#define ACKANA03 0x44 /* Acknowledge Set Analog Port 3 = Pwmx command */</v>
      </c>
    </row>
    <row r="130" spans="1:43" x14ac:dyDescent="0.25">
      <c r="B130" s="85" t="s">
        <v>279</v>
      </c>
      <c r="C130" s="86"/>
      <c r="D130" s="55">
        <v>1</v>
      </c>
      <c r="E130" s="87">
        <v>1</v>
      </c>
      <c r="F130" s="87">
        <v>1</v>
      </c>
      <c r="G130" s="88">
        <v>1</v>
      </c>
      <c r="H130" s="9">
        <v>1</v>
      </c>
      <c r="I130" s="9">
        <v>0</v>
      </c>
      <c r="J130" s="9">
        <v>0</v>
      </c>
      <c r="K130" s="9">
        <v>1</v>
      </c>
      <c r="L130" s="54"/>
      <c r="M130" s="55">
        <f t="shared" si="76"/>
        <v>0</v>
      </c>
      <c r="N130" s="56">
        <f t="shared" si="76"/>
        <v>0</v>
      </c>
      <c r="O130" s="56">
        <f t="shared" si="76"/>
        <v>0</v>
      </c>
      <c r="P130" s="56">
        <f t="shared" si="76"/>
        <v>0</v>
      </c>
      <c r="Q130" s="56">
        <f t="shared" si="76"/>
        <v>0</v>
      </c>
      <c r="R130" s="56">
        <f t="shared" si="76"/>
        <v>1</v>
      </c>
      <c r="S130" s="56">
        <f t="shared" si="76"/>
        <v>1</v>
      </c>
      <c r="T130" s="56">
        <f t="shared" si="76"/>
        <v>0</v>
      </c>
      <c r="U130" s="13"/>
      <c r="V130" s="9">
        <f t="shared" si="51"/>
        <v>249</v>
      </c>
      <c r="W130" s="40">
        <f t="shared" si="62"/>
        <v>6</v>
      </c>
      <c r="X130" s="9"/>
      <c r="Y130" s="9" t="str">
        <f t="shared" si="65"/>
        <v>F9</v>
      </c>
      <c r="Z130" s="40" t="str">
        <f t="shared" si="66"/>
        <v>06</v>
      </c>
      <c r="AA130" s="54"/>
      <c r="AB130" s="57" t="s">
        <v>387</v>
      </c>
      <c r="AC130" s="13"/>
      <c r="AD130" s="58" t="s">
        <v>388</v>
      </c>
      <c r="AE130" s="58" t="str">
        <f t="shared" si="47"/>
        <v>F9</v>
      </c>
      <c r="AF130" s="13"/>
      <c r="AG130" s="58" t="s">
        <v>389</v>
      </c>
      <c r="AH130" s="58" t="str">
        <f t="shared" si="49"/>
        <v>06</v>
      </c>
      <c r="AI130" s="13"/>
      <c r="AJ130" s="58"/>
      <c r="AK130" s="58"/>
      <c r="AL130" s="59" t="s">
        <v>47</v>
      </c>
      <c r="AN130" s="39" t="str">
        <f>AD69</f>
        <v>SETANA04</v>
      </c>
      <c r="AO130" s="40" t="str">
        <f>AE69</f>
        <v>BC</v>
      </c>
      <c r="AP130" s="41" t="str">
        <f t="shared" si="7"/>
        <v>Set Analog Port 4 = Pwmx</v>
      </c>
      <c r="AQ130" s="42" t="str">
        <f t="shared" ref="AQ130" si="87">CONCATENATE(IF(VLOOKUP(AN130,$AD$6:$AL$135,9,FALSE)="NO", "// ", ""),"#define ",AN130, " 0x",AO130, " /* Command ", AP130, " */")</f>
        <v>// #define SETANA04 0xBC /* Command Set Analog Port 4 = Pwmx */</v>
      </c>
    </row>
    <row r="131" spans="1:43" x14ac:dyDescent="0.25">
      <c r="B131" s="85" t="s">
        <v>279</v>
      </c>
      <c r="C131" s="86"/>
      <c r="D131" s="55">
        <v>1</v>
      </c>
      <c r="E131" s="87">
        <v>1</v>
      </c>
      <c r="F131" s="87">
        <v>1</v>
      </c>
      <c r="G131" s="88">
        <v>1</v>
      </c>
      <c r="H131" s="9">
        <v>1</v>
      </c>
      <c r="I131" s="9">
        <v>0</v>
      </c>
      <c r="J131" s="9">
        <v>1</v>
      </c>
      <c r="K131" s="9">
        <v>0</v>
      </c>
      <c r="L131" s="54"/>
      <c r="M131" s="55">
        <f t="shared" si="76"/>
        <v>0</v>
      </c>
      <c r="N131" s="56">
        <f t="shared" si="76"/>
        <v>0</v>
      </c>
      <c r="O131" s="56">
        <f t="shared" si="76"/>
        <v>0</v>
      </c>
      <c r="P131" s="56">
        <f t="shared" si="76"/>
        <v>0</v>
      </c>
      <c r="Q131" s="56">
        <f t="shared" si="76"/>
        <v>0</v>
      </c>
      <c r="R131" s="56">
        <f t="shared" si="76"/>
        <v>1</v>
      </c>
      <c r="S131" s="56">
        <f t="shared" si="76"/>
        <v>0</v>
      </c>
      <c r="T131" s="56">
        <f t="shared" si="76"/>
        <v>1</v>
      </c>
      <c r="U131" s="13"/>
      <c r="V131" s="9">
        <f t="shared" si="51"/>
        <v>250</v>
      </c>
      <c r="W131" s="40">
        <f t="shared" si="62"/>
        <v>5</v>
      </c>
      <c r="X131" s="9"/>
      <c r="Y131" s="9" t="str">
        <f t="shared" si="65"/>
        <v>FA</v>
      </c>
      <c r="Z131" s="40" t="str">
        <f t="shared" si="66"/>
        <v>05</v>
      </c>
      <c r="AA131" s="54"/>
      <c r="AB131" s="57" t="s">
        <v>390</v>
      </c>
      <c r="AC131" s="13"/>
      <c r="AD131" s="58" t="s">
        <v>391</v>
      </c>
      <c r="AE131" s="58" t="str">
        <f t="shared" ref="AE131:AE135" si="88">Y131</f>
        <v>FA</v>
      </c>
      <c r="AF131" s="13"/>
      <c r="AG131" s="58" t="s">
        <v>392</v>
      </c>
      <c r="AH131" s="58" t="str">
        <f t="shared" si="49"/>
        <v>05</v>
      </c>
      <c r="AI131" s="13"/>
      <c r="AJ131" s="58"/>
      <c r="AK131" s="58"/>
      <c r="AL131" s="59" t="s">
        <v>47</v>
      </c>
      <c r="AN131" s="39" t="str">
        <f>VLOOKUP(AN130,$AD$7:$AH$135,4,FALSE)</f>
        <v>ACKANA04</v>
      </c>
      <c r="AO131" s="40" t="str">
        <f>VLOOKUP(AN130,$AD$7:$AH$135,5,FALSE)</f>
        <v>43</v>
      </c>
      <c r="AP131" s="41" t="str">
        <f>AP130</f>
        <v>Set Analog Port 4 = Pwmx</v>
      </c>
      <c r="AQ131" s="42" t="str">
        <f>CONCATENATE(IF(VLOOKUP(AN130,$AD$6:$AL$135,9,FALSE)="NO", "// ", ""),"#define ",AN131, " 0x",AO131, " /* Acknowledge ", AP130, " command */")</f>
        <v>// #define ACKANA04 0x43 /* Acknowledge Set Analog Port 4 = Pwmx command */</v>
      </c>
    </row>
    <row r="132" spans="1:43" x14ac:dyDescent="0.25">
      <c r="B132" s="85" t="s">
        <v>279</v>
      </c>
      <c r="C132" s="86"/>
      <c r="D132" s="55">
        <v>1</v>
      </c>
      <c r="E132" s="87">
        <v>1</v>
      </c>
      <c r="F132" s="87">
        <v>1</v>
      </c>
      <c r="G132" s="88">
        <v>1</v>
      </c>
      <c r="H132" s="9">
        <v>1</v>
      </c>
      <c r="I132" s="9">
        <v>0</v>
      </c>
      <c r="J132" s="9">
        <v>1</v>
      </c>
      <c r="K132" s="9">
        <v>1</v>
      </c>
      <c r="L132" s="54"/>
      <c r="M132" s="55">
        <f t="shared" si="76"/>
        <v>0</v>
      </c>
      <c r="N132" s="56">
        <f t="shared" si="76"/>
        <v>0</v>
      </c>
      <c r="O132" s="56">
        <f t="shared" si="76"/>
        <v>0</v>
      </c>
      <c r="P132" s="56">
        <f t="shared" si="76"/>
        <v>0</v>
      </c>
      <c r="Q132" s="56">
        <f t="shared" si="76"/>
        <v>0</v>
      </c>
      <c r="R132" s="56">
        <f t="shared" si="76"/>
        <v>1</v>
      </c>
      <c r="S132" s="56">
        <f t="shared" si="76"/>
        <v>0</v>
      </c>
      <c r="T132" s="56">
        <f t="shared" si="76"/>
        <v>0</v>
      </c>
      <c r="U132" s="13"/>
      <c r="V132" s="9">
        <f t="shared" si="51"/>
        <v>251</v>
      </c>
      <c r="W132" s="40">
        <f t="shared" si="62"/>
        <v>4</v>
      </c>
      <c r="X132" s="9"/>
      <c r="Y132" s="9" t="str">
        <f t="shared" si="65"/>
        <v>FB</v>
      </c>
      <c r="Z132" s="40" t="str">
        <f t="shared" si="66"/>
        <v>04</v>
      </c>
      <c r="AA132" s="54"/>
      <c r="AB132" s="57" t="s">
        <v>393</v>
      </c>
      <c r="AC132" s="13"/>
      <c r="AD132" s="58" t="s">
        <v>394</v>
      </c>
      <c r="AE132" s="58" t="str">
        <f t="shared" si="88"/>
        <v>FB</v>
      </c>
      <c r="AF132" s="13"/>
      <c r="AG132" s="58" t="s">
        <v>395</v>
      </c>
      <c r="AH132" s="58" t="str">
        <f t="shared" si="49"/>
        <v>04</v>
      </c>
      <c r="AI132" s="13"/>
      <c r="AJ132" s="58"/>
      <c r="AK132" s="58"/>
      <c r="AL132" s="59" t="s">
        <v>47</v>
      </c>
      <c r="AN132" s="39" t="str">
        <f>AD70</f>
        <v>SETANA05</v>
      </c>
      <c r="AO132" s="40" t="str">
        <f>AE70</f>
        <v>BD</v>
      </c>
      <c r="AP132" s="41" t="str">
        <f t="shared" si="7"/>
        <v>Set Analog Port 5 = Pwmx</v>
      </c>
      <c r="AQ132" s="42" t="str">
        <f t="shared" ref="AQ132" si="89">CONCATENATE(IF(VLOOKUP(AN132,$AD$6:$AL$135,9,FALSE)="NO", "// ", ""),"#define ",AN132, " 0x",AO132, " /* Command ", AP132, " */")</f>
        <v>// #define SETANA05 0xBD /* Command Set Analog Port 5 = Pwmx */</v>
      </c>
    </row>
    <row r="133" spans="1:43" x14ac:dyDescent="0.25">
      <c r="B133" s="85" t="s">
        <v>279</v>
      </c>
      <c r="C133" s="86"/>
      <c r="D133" s="55">
        <v>1</v>
      </c>
      <c r="E133" s="87">
        <v>1</v>
      </c>
      <c r="F133" s="87">
        <v>1</v>
      </c>
      <c r="G133" s="88">
        <v>1</v>
      </c>
      <c r="H133" s="9">
        <v>1</v>
      </c>
      <c r="I133" s="9">
        <v>1</v>
      </c>
      <c r="J133" s="9">
        <v>0</v>
      </c>
      <c r="K133" s="9">
        <v>0</v>
      </c>
      <c r="L133" s="54"/>
      <c r="M133" s="55">
        <f t="shared" si="76"/>
        <v>0</v>
      </c>
      <c r="N133" s="56">
        <f t="shared" si="76"/>
        <v>0</v>
      </c>
      <c r="O133" s="56">
        <f t="shared" si="76"/>
        <v>0</v>
      </c>
      <c r="P133" s="56">
        <f t="shared" si="76"/>
        <v>0</v>
      </c>
      <c r="Q133" s="56">
        <f t="shared" si="76"/>
        <v>0</v>
      </c>
      <c r="R133" s="56">
        <f t="shared" si="76"/>
        <v>0</v>
      </c>
      <c r="S133" s="56">
        <f t="shared" si="76"/>
        <v>1</v>
      </c>
      <c r="T133" s="56">
        <f t="shared" si="76"/>
        <v>1</v>
      </c>
      <c r="U133" s="13"/>
      <c r="V133" s="9">
        <f t="shared" si="51"/>
        <v>252</v>
      </c>
      <c r="W133" s="40">
        <f t="shared" si="62"/>
        <v>3</v>
      </c>
      <c r="X133" s="9"/>
      <c r="Y133" s="9" t="str">
        <f t="shared" si="65"/>
        <v>FC</v>
      </c>
      <c r="Z133" s="40" t="str">
        <f t="shared" si="66"/>
        <v>03</v>
      </c>
      <c r="AA133" s="54"/>
      <c r="AB133" s="57" t="s">
        <v>396</v>
      </c>
      <c r="AC133" s="13"/>
      <c r="AD133" s="58" t="s">
        <v>397</v>
      </c>
      <c r="AE133" s="58" t="str">
        <f t="shared" si="88"/>
        <v>FC</v>
      </c>
      <c r="AF133" s="13"/>
      <c r="AG133" s="58" t="s">
        <v>398</v>
      </c>
      <c r="AH133" s="58" t="str">
        <f t="shared" ref="AH133:AH135" si="90">Z133</f>
        <v>03</v>
      </c>
      <c r="AI133" s="13"/>
      <c r="AJ133" s="58"/>
      <c r="AK133" s="58"/>
      <c r="AL133" s="59" t="s">
        <v>47</v>
      </c>
      <c r="AN133" s="39" t="str">
        <f>VLOOKUP(AN132,$AD$7:$AH$135,4,FALSE)</f>
        <v>ACKANA05</v>
      </c>
      <c r="AO133" s="40" t="str">
        <f>VLOOKUP(AN132,$AD$7:$AH$135,5,FALSE)</f>
        <v>42</v>
      </c>
      <c r="AP133" s="41" t="str">
        <f>AP132</f>
        <v>Set Analog Port 5 = Pwmx</v>
      </c>
      <c r="AQ133" s="42" t="str">
        <f>CONCATENATE(IF(VLOOKUP(AN132,$AD$6:$AL$135,9,FALSE)="NO", "// ", ""),"#define ",AN133, " 0x",AO133, " /* Acknowledge ", AP132, " command */")</f>
        <v>// #define ACKANA05 0x42 /* Acknowledge Set Analog Port 5 = Pwmx command */</v>
      </c>
    </row>
    <row r="134" spans="1:43" x14ac:dyDescent="0.25">
      <c r="B134" s="85" t="s">
        <v>279</v>
      </c>
      <c r="C134" s="86"/>
      <c r="D134" s="55">
        <v>1</v>
      </c>
      <c r="E134" s="87">
        <v>1</v>
      </c>
      <c r="F134" s="87">
        <v>1</v>
      </c>
      <c r="G134" s="88">
        <v>1</v>
      </c>
      <c r="H134" s="9">
        <v>1</v>
      </c>
      <c r="I134" s="9">
        <v>1</v>
      </c>
      <c r="J134" s="9">
        <v>0</v>
      </c>
      <c r="K134" s="9">
        <v>1</v>
      </c>
      <c r="L134" s="54"/>
      <c r="M134" s="55">
        <f t="shared" si="76"/>
        <v>0</v>
      </c>
      <c r="N134" s="56">
        <f t="shared" si="76"/>
        <v>0</v>
      </c>
      <c r="O134" s="56">
        <f t="shared" si="76"/>
        <v>0</v>
      </c>
      <c r="P134" s="56">
        <f t="shared" si="76"/>
        <v>0</v>
      </c>
      <c r="Q134" s="56">
        <f t="shared" si="76"/>
        <v>0</v>
      </c>
      <c r="R134" s="56">
        <f t="shared" si="76"/>
        <v>0</v>
      </c>
      <c r="S134" s="56">
        <f t="shared" si="76"/>
        <v>1</v>
      </c>
      <c r="T134" s="56">
        <f t="shared" si="76"/>
        <v>0</v>
      </c>
      <c r="U134" s="13"/>
      <c r="V134" s="9">
        <f t="shared" si="51"/>
        <v>253</v>
      </c>
      <c r="W134" s="40">
        <f t="shared" si="62"/>
        <v>2</v>
      </c>
      <c r="X134" s="9"/>
      <c r="Y134" s="9" t="str">
        <f t="shared" si="65"/>
        <v>FD</v>
      </c>
      <c r="Z134" s="40" t="str">
        <f t="shared" si="66"/>
        <v>02</v>
      </c>
      <c r="AA134" s="54"/>
      <c r="AB134" s="57" t="s">
        <v>399</v>
      </c>
      <c r="AC134" s="13"/>
      <c r="AD134" s="58" t="s">
        <v>400</v>
      </c>
      <c r="AE134" s="58" t="str">
        <f t="shared" si="88"/>
        <v>FD</v>
      </c>
      <c r="AF134" s="13"/>
      <c r="AG134" s="58" t="s">
        <v>401</v>
      </c>
      <c r="AH134" s="58" t="str">
        <f t="shared" si="90"/>
        <v>02</v>
      </c>
      <c r="AI134" s="13"/>
      <c r="AJ134" s="58"/>
      <c r="AK134" s="58"/>
      <c r="AL134" s="59" t="s">
        <v>47</v>
      </c>
      <c r="AN134" s="39" t="str">
        <f>AD71</f>
        <v>SETANA06</v>
      </c>
      <c r="AO134" s="40" t="str">
        <f>AE71</f>
        <v>BE</v>
      </c>
      <c r="AP134" s="41" t="str">
        <f t="shared" si="7"/>
        <v>Set Analog Port 6 = Pwmx</v>
      </c>
      <c r="AQ134" s="42" t="str">
        <f t="shared" ref="AQ134" si="91">CONCATENATE(IF(VLOOKUP(AN134,$AD$6:$AL$135,9,FALSE)="NO", "// ", ""),"#define ",AN134, " 0x",AO134, " /* Command ", AP134, " */")</f>
        <v>// #define SETANA06 0xBE /* Command Set Analog Port 6 = Pwmx */</v>
      </c>
    </row>
    <row r="135" spans="1:43" x14ac:dyDescent="0.25">
      <c r="B135" s="89" t="s">
        <v>279</v>
      </c>
      <c r="C135" s="90"/>
      <c r="D135" s="65">
        <v>1</v>
      </c>
      <c r="E135" s="91">
        <v>1</v>
      </c>
      <c r="F135" s="91">
        <v>1</v>
      </c>
      <c r="G135" s="92">
        <v>1</v>
      </c>
      <c r="H135" s="93">
        <v>1</v>
      </c>
      <c r="I135" s="93">
        <v>1</v>
      </c>
      <c r="J135" s="93">
        <v>1</v>
      </c>
      <c r="K135" s="93">
        <v>0</v>
      </c>
      <c r="L135" s="64"/>
      <c r="M135" s="65">
        <f t="shared" si="76"/>
        <v>0</v>
      </c>
      <c r="N135" s="66">
        <f t="shared" si="76"/>
        <v>0</v>
      </c>
      <c r="O135" s="66">
        <f t="shared" si="76"/>
        <v>0</v>
      </c>
      <c r="P135" s="66">
        <f t="shared" si="76"/>
        <v>0</v>
      </c>
      <c r="Q135" s="66">
        <f t="shared" si="76"/>
        <v>0</v>
      </c>
      <c r="R135" s="66">
        <f t="shared" si="76"/>
        <v>0</v>
      </c>
      <c r="S135" s="66">
        <f t="shared" si="76"/>
        <v>0</v>
      </c>
      <c r="T135" s="66">
        <f t="shared" si="76"/>
        <v>1</v>
      </c>
      <c r="U135" s="67"/>
      <c r="V135" s="93">
        <f t="shared" si="51"/>
        <v>254</v>
      </c>
      <c r="W135" s="94">
        <f t="shared" si="62"/>
        <v>1</v>
      </c>
      <c r="X135" s="93"/>
      <c r="Y135" s="93" t="str">
        <f t="shared" si="65"/>
        <v>FE</v>
      </c>
      <c r="Z135" s="94" t="str">
        <f t="shared" si="66"/>
        <v>01</v>
      </c>
      <c r="AA135" s="64"/>
      <c r="AB135" s="95" t="s">
        <v>399</v>
      </c>
      <c r="AC135" s="67"/>
      <c r="AD135" s="68" t="s">
        <v>402</v>
      </c>
      <c r="AE135" s="68" t="str">
        <f t="shared" si="88"/>
        <v>FE</v>
      </c>
      <c r="AF135" s="67"/>
      <c r="AG135" s="68" t="s">
        <v>403</v>
      </c>
      <c r="AH135" s="68" t="str">
        <f t="shared" si="90"/>
        <v>01</v>
      </c>
      <c r="AI135" s="67"/>
      <c r="AJ135" s="68"/>
      <c r="AK135" s="68"/>
      <c r="AL135" s="96" t="s">
        <v>47</v>
      </c>
      <c r="AN135" s="39" t="str">
        <f>VLOOKUP(AN134,$AD$7:$AH$135,4,FALSE)</f>
        <v>ACKANA06</v>
      </c>
      <c r="AO135" s="40" t="str">
        <f>VLOOKUP(AN134,$AD$7:$AH$135,5,FALSE)</f>
        <v>41</v>
      </c>
      <c r="AP135" s="41" t="str">
        <f>AP134</f>
        <v>Set Analog Port 6 = Pwmx</v>
      </c>
      <c r="AQ135" s="42" t="str">
        <f>CONCATENATE(IF(VLOOKUP(AN134,$AD$6:$AL$135,9,FALSE)="NO", "// ", ""),"#define ",AN135, " 0x",AO135, " /* Acknowledge ", AP134, " command */")</f>
        <v>// #define ACKANA06 0x41 /* Acknowledge Set Analog Port 6 = Pwmx command */</v>
      </c>
    </row>
    <row r="136" spans="1:43" x14ac:dyDescent="0.25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N136" s="39" t="str">
        <f>AD72</f>
        <v>SETANA07</v>
      </c>
      <c r="AO136" s="40" t="str">
        <f>AE72</f>
        <v>BF</v>
      </c>
      <c r="AP136" s="41" t="str">
        <f t="shared" si="7"/>
        <v>Set Analog Port 7 = Pwmx</v>
      </c>
      <c r="AQ136" s="42" t="str">
        <f t="shared" ref="AQ136" si="92">CONCATENATE(IF(VLOOKUP(AN136,$AD$6:$AL$135,9,FALSE)="NO", "// ", ""),"#define ",AN136, " 0x",AO136, " /* Command ", AP136, " */")</f>
        <v>// #define SETANA07 0xBF /* Command Set Analog Port 7 = Pwmx */</v>
      </c>
    </row>
    <row r="137" spans="1:43" x14ac:dyDescent="0.25">
      <c r="AN137" s="39" t="str">
        <f>VLOOKUP(AN136,$AD$7:$AH$135,4,FALSE)</f>
        <v>ACKANA07</v>
      </c>
      <c r="AO137" s="40" t="str">
        <f>VLOOKUP(AN136,$AD$7:$AH$135,5,FALSE)</f>
        <v>40</v>
      </c>
      <c r="AP137" s="41" t="str">
        <f>AP136</f>
        <v>Set Analog Port 7 = Pwmx</v>
      </c>
      <c r="AQ137" s="42" t="str">
        <f>CONCATENATE(IF(VLOOKUP(AN136,$AD$6:$AL$135,9,FALSE)="NO", "// ", ""),"#define ",AN137, " 0x",AO137, " /* Acknowledge ", AP136, " command */")</f>
        <v>// #define ACKANA07 0x40 /* Acknowledge Set Analog Port 7 = Pwmx command */</v>
      </c>
    </row>
    <row r="138" spans="1:43" x14ac:dyDescent="0.25">
      <c r="AN138" s="39" t="str">
        <f t="shared" ref="AN138:AO138" si="93">AD73</f>
        <v>SETANA08</v>
      </c>
      <c r="AO138" s="40" t="str">
        <f t="shared" si="93"/>
        <v>C0</v>
      </c>
      <c r="AP138" s="41" t="str">
        <f t="shared" ref="AP138:AP262" si="94">PROPER(VLOOKUP(AO138,$Y$8:$AB$194,4,FALSE))</f>
        <v>Set Analog Port 8 = Pwmx</v>
      </c>
      <c r="AQ138" s="42" t="str">
        <f t="shared" ref="AQ138" si="95">CONCATENATE(IF(VLOOKUP(AN138,$AD$6:$AL$135,9,FALSE)="NO", "// ", ""),"#define ",AN138, " 0x",AO138, " /* Command ", AP138, " */")</f>
        <v>// #define SETANA08 0xC0 /* Command Set Analog Port 8 = Pwmx */</v>
      </c>
    </row>
    <row r="139" spans="1:43" x14ac:dyDescent="0.25">
      <c r="AN139" s="39" t="str">
        <f>VLOOKUP(AN138,$AD$7:$AH$135,4,FALSE)</f>
        <v>ACKANA08</v>
      </c>
      <c r="AO139" s="40" t="str">
        <f>VLOOKUP(AN138,$AD$7:$AH$135,5,FALSE)</f>
        <v>3F</v>
      </c>
      <c r="AP139" s="41" t="str">
        <f>AP138</f>
        <v>Set Analog Port 8 = Pwmx</v>
      </c>
      <c r="AQ139" s="42" t="str">
        <f>CONCATENATE(IF(VLOOKUP(AN138,$AD$6:$AL$135,9,FALSE)="NO", "// ", ""),"#define ",AN139, " 0x",AO139, " /* Acknowledge ", AP138, " command */")</f>
        <v>// #define ACKANA08 0x3F /* Acknowledge Set Analog Port 8 = Pwmx command */</v>
      </c>
    </row>
    <row r="140" spans="1:43" x14ac:dyDescent="0.25">
      <c r="AN140" s="39" t="str">
        <f>AD74</f>
        <v>SETANA09</v>
      </c>
      <c r="AO140" s="40" t="str">
        <f>AE74</f>
        <v>C1</v>
      </c>
      <c r="AP140" s="41" t="str">
        <f t="shared" si="94"/>
        <v>Set Analog Port 9 = Pwmx</v>
      </c>
      <c r="AQ140" s="42" t="str">
        <f t="shared" ref="AQ140" si="96">CONCATENATE(IF(VLOOKUP(AN140,$AD$6:$AL$135,9,FALSE)="NO", "// ", ""),"#define ",AN140, " 0x",AO140, " /* Command ", AP140, " */")</f>
        <v>// #define SETANA09 0xC1 /* Command Set Analog Port 9 = Pwmx */</v>
      </c>
    </row>
    <row r="141" spans="1:43" x14ac:dyDescent="0.25">
      <c r="AN141" s="39" t="str">
        <f>VLOOKUP(AN140,$AD$7:$AH$135,4,FALSE)</f>
        <v>ACKANA09</v>
      </c>
      <c r="AO141" s="40" t="str">
        <f>VLOOKUP(AN140,$AD$7:$AH$135,5,FALSE)</f>
        <v>3E</v>
      </c>
      <c r="AP141" s="41" t="str">
        <f>AP140</f>
        <v>Set Analog Port 9 = Pwmx</v>
      </c>
      <c r="AQ141" s="42" t="str">
        <f>CONCATENATE(IF(VLOOKUP(AN140,$AD$6:$AL$135,9,FALSE)="NO", "// ", ""),"#define ",AN141, " 0x",AO141, " /* Acknowledge ", AP140, " command */")</f>
        <v>// #define ACKANA09 0x3E /* Acknowledge Set Analog Port 9 = Pwmx command */</v>
      </c>
    </row>
    <row r="142" spans="1:43" x14ac:dyDescent="0.25">
      <c r="AN142" s="39" t="str">
        <f>AD75</f>
        <v>SETANA10</v>
      </c>
      <c r="AO142" s="40" t="str">
        <f>AE75</f>
        <v>C2</v>
      </c>
      <c r="AP142" s="41" t="str">
        <f t="shared" si="94"/>
        <v>Set Analog Port 10 = Pwmx</v>
      </c>
      <c r="AQ142" s="42" t="str">
        <f t="shared" ref="AQ142" si="97">CONCATENATE(IF(VLOOKUP(AN142,$AD$6:$AL$135,9,FALSE)="NO", "// ", ""),"#define ",AN142, " 0x",AO142, " /* Command ", AP142, " */")</f>
        <v>// #define SETANA10 0xC2 /* Command Set Analog Port 10 = Pwmx */</v>
      </c>
    </row>
    <row r="143" spans="1:43" x14ac:dyDescent="0.25">
      <c r="AN143" s="39" t="str">
        <f>VLOOKUP(AN142,$AD$7:$AH$135,4,FALSE)</f>
        <v>ACKANA10</v>
      </c>
      <c r="AO143" s="40" t="str">
        <f>VLOOKUP(AN142,$AD$7:$AH$135,5,FALSE)</f>
        <v>3D</v>
      </c>
      <c r="AP143" s="41" t="str">
        <f>AP142</f>
        <v>Set Analog Port 10 = Pwmx</v>
      </c>
      <c r="AQ143" s="42" t="str">
        <f>CONCATENATE(IF(VLOOKUP(AN142,$AD$6:$AL$135,9,FALSE)="NO", "// ", ""),"#define ",AN143, " 0x",AO143, " /* Acknowledge ", AP142, " command */")</f>
        <v>// #define ACKANA10 0x3D /* Acknowledge Set Analog Port 10 = Pwmx command */</v>
      </c>
    </row>
    <row r="144" spans="1:43" x14ac:dyDescent="0.25">
      <c r="AN144" s="39" t="str">
        <f>AD76</f>
        <v>SETANA11</v>
      </c>
      <c r="AO144" s="40" t="str">
        <f>AE76</f>
        <v>C3</v>
      </c>
      <c r="AP144" s="41" t="str">
        <f t="shared" si="94"/>
        <v>Set Analog Port 11 = Pwmx</v>
      </c>
      <c r="AQ144" s="42" t="str">
        <f t="shared" ref="AQ144" si="98">CONCATENATE(IF(VLOOKUP(AN144,$AD$6:$AL$135,9,FALSE)="NO", "// ", ""),"#define ",AN144, " 0x",AO144, " /* Command ", AP144, " */")</f>
        <v>// #define SETANA11 0xC3 /* Command Set Analog Port 11 = Pwmx */</v>
      </c>
    </row>
    <row r="145" spans="40:43" x14ac:dyDescent="0.25">
      <c r="AN145" s="39" t="str">
        <f>VLOOKUP(AN144,$AD$7:$AH$135,4,FALSE)</f>
        <v>ACKANA11</v>
      </c>
      <c r="AO145" s="40" t="str">
        <f>VLOOKUP(AN144,$AD$7:$AH$135,5,FALSE)</f>
        <v>3C</v>
      </c>
      <c r="AP145" s="41" t="str">
        <f>AP144</f>
        <v>Set Analog Port 11 = Pwmx</v>
      </c>
      <c r="AQ145" s="42" t="str">
        <f>CONCATENATE(IF(VLOOKUP(AN144,$AD$6:$AL$135,9,FALSE)="NO", "// ", ""),"#define ",AN145, " 0x",AO145, " /* Acknowledge ", AP144, " command */")</f>
        <v>// #define ACKANA11 0x3C /* Acknowledge Set Analog Port 11 = Pwmx command */</v>
      </c>
    </row>
    <row r="146" spans="40:43" x14ac:dyDescent="0.25">
      <c r="AN146" s="39" t="str">
        <f>AD77</f>
        <v>SETANA12</v>
      </c>
      <c r="AO146" s="40" t="str">
        <f>AE77</f>
        <v>C4</v>
      </c>
      <c r="AP146" s="41" t="str">
        <f t="shared" si="94"/>
        <v>Set Analog Port 12 = Pwmx</v>
      </c>
      <c r="AQ146" s="42" t="str">
        <f t="shared" ref="AQ146" si="99">CONCATENATE(IF(VLOOKUP(AN146,$AD$6:$AL$135,9,FALSE)="NO", "// ", ""),"#define ",AN146, " 0x",AO146, " /* Command ", AP146, " */")</f>
        <v>// #define SETANA12 0xC4 /* Command Set Analog Port 12 = Pwmx */</v>
      </c>
    </row>
    <row r="147" spans="40:43" x14ac:dyDescent="0.25">
      <c r="AN147" s="39" t="str">
        <f>VLOOKUP(AN146,$AD$7:$AH$135,4,FALSE)</f>
        <v>ACKANA12</v>
      </c>
      <c r="AO147" s="40" t="str">
        <f>VLOOKUP(AN146,$AD$7:$AH$135,5,FALSE)</f>
        <v>3B</v>
      </c>
      <c r="AP147" s="41" t="str">
        <f>AP146</f>
        <v>Set Analog Port 12 = Pwmx</v>
      </c>
      <c r="AQ147" s="42" t="str">
        <f>CONCATENATE(IF(VLOOKUP(AN146,$AD$6:$AL$135,9,FALSE)="NO", "// ", ""),"#define ",AN147, " 0x",AO147, " /* Acknowledge ", AP146, " command */")</f>
        <v>// #define ACKANA12 0x3B /* Acknowledge Set Analog Port 12 = Pwmx command */</v>
      </c>
    </row>
    <row r="148" spans="40:43" x14ac:dyDescent="0.25">
      <c r="AN148" s="39" t="str">
        <f>AD78</f>
        <v>SETANA13</v>
      </c>
      <c r="AO148" s="40" t="str">
        <f>AE78</f>
        <v>C5</v>
      </c>
      <c r="AP148" s="41" t="str">
        <f t="shared" si="94"/>
        <v>Set Analog Port 13 = Pwmx</v>
      </c>
      <c r="AQ148" s="42" t="str">
        <f t="shared" ref="AQ148" si="100">CONCATENATE(IF(VLOOKUP(AN148,$AD$6:$AL$135,9,FALSE)="NO", "// ", ""),"#define ",AN148, " 0x",AO148, " /* Command ", AP148, " */")</f>
        <v>// #define SETANA13 0xC5 /* Command Set Analog Port 13 = Pwmx */</v>
      </c>
    </row>
    <row r="149" spans="40:43" x14ac:dyDescent="0.25">
      <c r="AN149" s="39" t="str">
        <f>VLOOKUP(AN148,$AD$7:$AH$135,4,FALSE)</f>
        <v>ACKANA13</v>
      </c>
      <c r="AO149" s="40" t="str">
        <f>VLOOKUP(AN148,$AD$7:$AH$135,5,FALSE)</f>
        <v>3A</v>
      </c>
      <c r="AP149" s="41" t="str">
        <f>AP148</f>
        <v>Set Analog Port 13 = Pwmx</v>
      </c>
      <c r="AQ149" s="42" t="str">
        <f>CONCATENATE(IF(VLOOKUP(AN148,$AD$6:$AL$135,9,FALSE)="NO", "// ", ""),"#define ",AN149, " 0x",AO149, " /* Acknowledge ", AP148, " command */")</f>
        <v>// #define ACKANA13 0x3A /* Acknowledge Set Analog Port 13 = Pwmx command */</v>
      </c>
    </row>
    <row r="150" spans="40:43" x14ac:dyDescent="0.25">
      <c r="AN150" s="39" t="str">
        <f>AD79</f>
        <v>SETANA14</v>
      </c>
      <c r="AO150" s="40" t="str">
        <f>AE79</f>
        <v>C6</v>
      </c>
      <c r="AP150" s="41" t="str">
        <f t="shared" si="94"/>
        <v>Set Analog Port 14 = Pwmx</v>
      </c>
      <c r="AQ150" s="42" t="str">
        <f t="shared" ref="AQ150" si="101">CONCATENATE(IF(VLOOKUP(AN150,$AD$6:$AL$135,9,FALSE)="NO", "// ", ""),"#define ",AN150, " 0x",AO150, " /* Command ", AP150, " */")</f>
        <v>// #define SETANA14 0xC6 /* Command Set Analog Port 14 = Pwmx */</v>
      </c>
    </row>
    <row r="151" spans="40:43" x14ac:dyDescent="0.25">
      <c r="AN151" s="39" t="str">
        <f>VLOOKUP(AN150,$AD$7:$AH$135,4,FALSE)</f>
        <v>ACKANA14</v>
      </c>
      <c r="AO151" s="40" t="str">
        <f>VLOOKUP(AN150,$AD$7:$AH$135,5,FALSE)</f>
        <v>39</v>
      </c>
      <c r="AP151" s="41" t="str">
        <f>AP150</f>
        <v>Set Analog Port 14 = Pwmx</v>
      </c>
      <c r="AQ151" s="42" t="str">
        <f>CONCATENATE(IF(VLOOKUP(AN150,$AD$6:$AL$135,9,FALSE)="NO", "// ", ""),"#define ",AN151, " 0x",AO151, " /* Acknowledge ", AP150, " command */")</f>
        <v>// #define ACKANA14 0x39 /* Acknowledge Set Analog Port 14 = Pwmx command */</v>
      </c>
    </row>
    <row r="152" spans="40:43" x14ac:dyDescent="0.25">
      <c r="AN152" s="39" t="str">
        <f>AD80</f>
        <v>SETANA15</v>
      </c>
      <c r="AO152" s="40" t="str">
        <f>AE80</f>
        <v>C7</v>
      </c>
      <c r="AP152" s="41" t="str">
        <f t="shared" si="94"/>
        <v>Set Analog Port 15 = Pwmx</v>
      </c>
      <c r="AQ152" s="42" t="str">
        <f t="shared" ref="AQ152" si="102">CONCATENATE(IF(VLOOKUP(AN152,$AD$6:$AL$135,9,FALSE)="NO", "// ", ""),"#define ",AN152, " 0x",AO152, " /* Command ", AP152, " */")</f>
        <v>// #define SETANA15 0xC7 /* Command Set Analog Port 15 = Pwmx */</v>
      </c>
    </row>
    <row r="153" spans="40:43" x14ac:dyDescent="0.25">
      <c r="AN153" s="39" t="str">
        <f>VLOOKUP(AN152,$AD$7:$AH$135,4,FALSE)</f>
        <v>ACKANA15</v>
      </c>
      <c r="AO153" s="40" t="str">
        <f>VLOOKUP(AN152,$AD$7:$AH$135,5,FALSE)</f>
        <v>38</v>
      </c>
      <c r="AP153" s="41" t="str">
        <f>AP152</f>
        <v>Set Analog Port 15 = Pwmx</v>
      </c>
      <c r="AQ153" s="42" t="str">
        <f>CONCATENATE(IF(VLOOKUP(AN152,$AD$6:$AL$135,9,FALSE)="NO", "// ", ""),"#define ",AN153, " 0x",AO153, " /* Acknowledge ", AP152, " command */")</f>
        <v>// #define ACKANA15 0x38 /* Acknowledge Set Analog Port 15 = Pwmx command */</v>
      </c>
    </row>
    <row r="154" spans="40:43" x14ac:dyDescent="0.25">
      <c r="AN154" s="39" t="str">
        <f>AD81</f>
        <v>SETANA16</v>
      </c>
      <c r="AO154" s="40" t="str">
        <f>AE81</f>
        <v>C8</v>
      </c>
      <c r="AP154" s="41" t="str">
        <f t="shared" si="94"/>
        <v>Set Analog Port 16 = Pwmx</v>
      </c>
      <c r="AQ154" s="42" t="str">
        <f t="shared" ref="AQ154" si="103">CONCATENATE(IF(VLOOKUP(AN154,$AD$6:$AL$135,9,FALSE)="NO", "// ", ""),"#define ",AN154, " 0x",AO154, " /* Command ", AP154, " */")</f>
        <v>// #define SETANA16 0xC8 /* Command Set Analog Port 16 = Pwmx */</v>
      </c>
    </row>
    <row r="155" spans="40:43" x14ac:dyDescent="0.25">
      <c r="AN155" s="39" t="str">
        <f>VLOOKUP(AN154,$AD$7:$AH$135,4,FALSE)</f>
        <v>ACKANA16</v>
      </c>
      <c r="AO155" s="40" t="str">
        <f>VLOOKUP(AN154,$AD$7:$AH$135,5,FALSE)</f>
        <v>37</v>
      </c>
      <c r="AP155" s="41" t="str">
        <f>AP154</f>
        <v>Set Analog Port 16 = Pwmx</v>
      </c>
      <c r="AQ155" s="42" t="str">
        <f>CONCATENATE(IF(VLOOKUP(AN154,$AD$6:$AL$135,9,FALSE)="NO", "// ", ""),"#define ",AN155, " 0x",AO155, " /* Acknowledge ", AP154, " command */")</f>
        <v>// #define ACKANA16 0x37 /* Acknowledge Set Analog Port 16 = Pwmx command */</v>
      </c>
    </row>
    <row r="156" spans="40:43" x14ac:dyDescent="0.25">
      <c r="AN156" s="39" t="str">
        <f>AD82</f>
        <v>SETANA17</v>
      </c>
      <c r="AO156" s="40" t="str">
        <f>AE82</f>
        <v>C9</v>
      </c>
      <c r="AP156" s="41" t="str">
        <f t="shared" si="94"/>
        <v>Set Analog Port 17 = Pwmx</v>
      </c>
      <c r="AQ156" s="42" t="str">
        <f t="shared" ref="AQ156" si="104">CONCATENATE(IF(VLOOKUP(AN156,$AD$6:$AL$135,9,FALSE)="NO", "// ", ""),"#define ",AN156, " 0x",AO156, " /* Command ", AP156, " */")</f>
        <v>// #define SETANA17 0xC9 /* Command Set Analog Port 17 = Pwmx */</v>
      </c>
    </row>
    <row r="157" spans="40:43" x14ac:dyDescent="0.25">
      <c r="AN157" s="39" t="str">
        <f>VLOOKUP(AN156,$AD$7:$AH$135,4,FALSE)</f>
        <v>ACKANA17</v>
      </c>
      <c r="AO157" s="40" t="str">
        <f>VLOOKUP(AN156,$AD$7:$AH$135,5,FALSE)</f>
        <v>36</v>
      </c>
      <c r="AP157" s="41" t="str">
        <f>AP156</f>
        <v>Set Analog Port 17 = Pwmx</v>
      </c>
      <c r="AQ157" s="42" t="str">
        <f>CONCATENATE(IF(VLOOKUP(AN156,$AD$6:$AL$135,9,FALSE)="NO", "// ", ""),"#define ",AN157, " 0x",AO157, " /* Acknowledge ", AP156, " command */")</f>
        <v>// #define ACKANA17 0x36 /* Acknowledge Set Analog Port 17 = Pwmx command */</v>
      </c>
    </row>
    <row r="158" spans="40:43" x14ac:dyDescent="0.25">
      <c r="AN158" s="39" t="str">
        <f>AD83</f>
        <v>SETANA18</v>
      </c>
      <c r="AO158" s="40" t="str">
        <f>AE83</f>
        <v>CA</v>
      </c>
      <c r="AP158" s="41" t="str">
        <f t="shared" si="94"/>
        <v>Set Analog Port 18 = Pwmx</v>
      </c>
      <c r="AQ158" s="42" t="str">
        <f t="shared" ref="AQ158" si="105">CONCATENATE(IF(VLOOKUP(AN158,$AD$6:$AL$135,9,FALSE)="NO", "// ", ""),"#define ",AN158, " 0x",AO158, " /* Command ", AP158, " */")</f>
        <v>// #define SETANA18 0xCA /* Command Set Analog Port 18 = Pwmx */</v>
      </c>
    </row>
    <row r="159" spans="40:43" x14ac:dyDescent="0.25">
      <c r="AN159" s="39" t="str">
        <f>VLOOKUP(AN158,$AD$7:$AH$135,4,FALSE)</f>
        <v>ACKANA18</v>
      </c>
      <c r="AO159" s="40" t="str">
        <f>VLOOKUP(AN158,$AD$7:$AH$135,5,FALSE)</f>
        <v>35</v>
      </c>
      <c r="AP159" s="41" t="str">
        <f>AP158</f>
        <v>Set Analog Port 18 = Pwmx</v>
      </c>
      <c r="AQ159" s="42" t="str">
        <f>CONCATENATE(IF(VLOOKUP(AN158,$AD$6:$AL$135,9,FALSE)="NO", "// ", ""),"#define ",AN159, " 0x",AO159, " /* Acknowledge ", AP158, " command */")</f>
        <v>// #define ACKANA18 0x35 /* Acknowledge Set Analog Port 18 = Pwmx command */</v>
      </c>
    </row>
    <row r="160" spans="40:43" x14ac:dyDescent="0.25">
      <c r="AN160" s="39" t="str">
        <f>AD84</f>
        <v>SETANA19</v>
      </c>
      <c r="AO160" s="40" t="str">
        <f>AE84</f>
        <v>CB</v>
      </c>
      <c r="AP160" s="41" t="str">
        <f t="shared" si="94"/>
        <v>Set Analog Port 19 = Pwmx</v>
      </c>
      <c r="AQ160" s="42" t="str">
        <f t="shared" ref="AQ160" si="106">CONCATENATE(IF(VLOOKUP(AN160,$AD$6:$AL$135,9,FALSE)="NO", "// ", ""),"#define ",AN160, " 0x",AO160, " /* Command ", AP160, " */")</f>
        <v>// #define SETANA19 0xCB /* Command Set Analog Port 19 = Pwmx */</v>
      </c>
    </row>
    <row r="161" spans="40:43" x14ac:dyDescent="0.25">
      <c r="AN161" s="39" t="str">
        <f>VLOOKUP(AN160,$AD$7:$AH$135,4,FALSE)</f>
        <v>ACKANA19</v>
      </c>
      <c r="AO161" s="40" t="str">
        <f>VLOOKUP(AN160,$AD$7:$AH$135,5,FALSE)</f>
        <v>34</v>
      </c>
      <c r="AP161" s="41" t="str">
        <f>AP160</f>
        <v>Set Analog Port 19 = Pwmx</v>
      </c>
      <c r="AQ161" s="42" t="str">
        <f>CONCATENATE(IF(VLOOKUP(AN160,$AD$6:$AL$135,9,FALSE)="NO", "// ", ""),"#define ",AN161, " 0x",AO161, " /* Acknowledge ", AP160, " command */")</f>
        <v>// #define ACKANA19 0x34 /* Acknowledge Set Analog Port 19 = Pwmx command */</v>
      </c>
    </row>
    <row r="162" spans="40:43" x14ac:dyDescent="0.25">
      <c r="AN162" s="39" t="str">
        <f>AD85</f>
        <v>READADC0</v>
      </c>
      <c r="AO162" s="40" t="str">
        <f>AE85</f>
        <v>CC</v>
      </c>
      <c r="AP162" s="41" t="str">
        <f t="shared" si="94"/>
        <v>Read Adc0</v>
      </c>
      <c r="AQ162" s="42" t="str">
        <f t="shared" ref="AQ162" si="107">CONCATENATE(IF(VLOOKUP(AN162,$AD$6:$AL$135,9,FALSE)="NO", "// ", ""),"#define ",AN162, " 0x",AO162, " /* Command ", AP162, " */")</f>
        <v>// #define READADC0 0xCC /* Command Read Adc0 */</v>
      </c>
    </row>
    <row r="163" spans="40:43" x14ac:dyDescent="0.25">
      <c r="AN163" s="39" t="str">
        <f>VLOOKUP(AN162,$AD$7:$AH$135,4,FALSE)</f>
        <v>ACKNADC0</v>
      </c>
      <c r="AO163" s="40" t="str">
        <f>VLOOKUP(AN162,$AD$7:$AH$135,5,FALSE)</f>
        <v>33</v>
      </c>
      <c r="AP163" s="41" t="str">
        <f>AP162</f>
        <v>Read Adc0</v>
      </c>
      <c r="AQ163" s="42" t="str">
        <f>CONCATENATE(IF(VLOOKUP(AN162,$AD$6:$AL$135,9,FALSE)="NO", "// ", ""),"#define ",AN163, " 0x",AO163, " /* Acknowledge ", AP162, " command */")</f>
        <v>// #define ACKNADC0 0x33 /* Acknowledge Read Adc0 command */</v>
      </c>
    </row>
    <row r="164" spans="40:43" x14ac:dyDescent="0.25">
      <c r="AN164" s="39" t="str">
        <f>AD86</f>
        <v>READADC1</v>
      </c>
      <c r="AO164" s="40" t="str">
        <f>AE86</f>
        <v>CD</v>
      </c>
      <c r="AP164" s="41" t="str">
        <f t="shared" si="94"/>
        <v>Read Adc1</v>
      </c>
      <c r="AQ164" s="42" t="str">
        <f t="shared" ref="AQ164" si="108">CONCATENATE(IF(VLOOKUP(AN164,$AD$6:$AL$135,9,FALSE)="NO", "// ", ""),"#define ",AN164, " 0x",AO164, " /* Command ", AP164, " */")</f>
        <v>// #define READADC1 0xCD /* Command Read Adc1 */</v>
      </c>
    </row>
    <row r="165" spans="40:43" x14ac:dyDescent="0.25">
      <c r="AN165" s="39" t="str">
        <f>VLOOKUP(AN164,$AD$7:$AH$135,4,FALSE)</f>
        <v>ACKNADC1</v>
      </c>
      <c r="AO165" s="40" t="str">
        <f>VLOOKUP(AN164,$AD$7:$AH$135,5,FALSE)</f>
        <v>32</v>
      </c>
      <c r="AP165" s="41" t="str">
        <f>AP164</f>
        <v>Read Adc1</v>
      </c>
      <c r="AQ165" s="42" t="str">
        <f>CONCATENATE(IF(VLOOKUP(AN164,$AD$6:$AL$135,9,FALSE)="NO", "// ", ""),"#define ",AN165, " 0x",AO165, " /* Acknowledge ", AP164, " command */")</f>
        <v>// #define ACKNADC1 0x32 /* Acknowledge Read Adc1 command */</v>
      </c>
    </row>
    <row r="166" spans="40:43" x14ac:dyDescent="0.25">
      <c r="AN166" s="39" t="str">
        <f>AD87</f>
        <v>READADC2</v>
      </c>
      <c r="AO166" s="40" t="str">
        <f>AE87</f>
        <v>CE</v>
      </c>
      <c r="AP166" s="41" t="str">
        <f t="shared" si="94"/>
        <v>Read Adc2</v>
      </c>
      <c r="AQ166" s="42" t="str">
        <f t="shared" ref="AQ166" si="109">CONCATENATE(IF(VLOOKUP(AN166,$AD$6:$AL$135,9,FALSE)="NO", "// ", ""),"#define ",AN166, " 0x",AO166, " /* Command ", AP166, " */")</f>
        <v>#define READADC2 0xCE /* Command Read Adc2 */</v>
      </c>
    </row>
    <row r="167" spans="40:43" x14ac:dyDescent="0.25">
      <c r="AN167" s="39" t="str">
        <f>VLOOKUP(AN166,$AD$7:$AH$135,4,FALSE)</f>
        <v>ACKNADC2</v>
      </c>
      <c r="AO167" s="40" t="str">
        <f>VLOOKUP(AN166,$AD$7:$AH$135,5,FALSE)</f>
        <v>31</v>
      </c>
      <c r="AP167" s="41" t="str">
        <f>AP166</f>
        <v>Read Adc2</v>
      </c>
      <c r="AQ167" s="42" t="str">
        <f>CONCATENATE(IF(VLOOKUP(AN166,$AD$6:$AL$135,9,FALSE)="NO", "// ", ""),"#define ",AN167, " 0x",AO167, " /* Acknowledge ", AP166, " command */")</f>
        <v>#define ACKNADC2 0x31 /* Acknowledge Read Adc2 command */</v>
      </c>
    </row>
    <row r="168" spans="40:43" x14ac:dyDescent="0.25">
      <c r="AN168" s="39" t="str">
        <f>AD88</f>
        <v>READADC3</v>
      </c>
      <c r="AO168" s="40" t="str">
        <f>AE88</f>
        <v>CF</v>
      </c>
      <c r="AP168" s="41" t="str">
        <f t="shared" si="94"/>
        <v>Read Adc3</v>
      </c>
      <c r="AQ168" s="42" t="str">
        <f t="shared" ref="AQ168" si="110">CONCATENATE(IF(VLOOKUP(AN168,$AD$6:$AL$135,9,FALSE)="NO", "// ", ""),"#define ",AN168, " 0x",AO168, " /* Command ", AP168, " */")</f>
        <v>// #define READADC3 0xCF /* Command Read Adc3 */</v>
      </c>
    </row>
    <row r="169" spans="40:43" x14ac:dyDescent="0.25">
      <c r="AN169" s="39" t="str">
        <f>VLOOKUP(AN168,$AD$7:$AH$135,4,FALSE)</f>
        <v>ACKNADC3</v>
      </c>
      <c r="AO169" s="40" t="str">
        <f>VLOOKUP(AN168,$AD$7:$AH$135,5,FALSE)</f>
        <v>30</v>
      </c>
      <c r="AP169" s="41" t="str">
        <f>AP168</f>
        <v>Read Adc3</v>
      </c>
      <c r="AQ169" s="42" t="str">
        <f>CONCATENATE(IF(VLOOKUP(AN168,$AD$6:$AL$135,9,FALSE)="NO", "// ", ""),"#define ",AN169, " 0x",AO169, " /* Acknowledge ", AP168, " command */")</f>
        <v>// #define ACKNADC3 0x30 /* Acknowledge Read Adc3 command */</v>
      </c>
    </row>
    <row r="170" spans="40:43" x14ac:dyDescent="0.25">
      <c r="AN170" s="39" t="str">
        <f>AD89</f>
        <v>READADC4</v>
      </c>
      <c r="AO170" s="40" t="str">
        <f>AE89</f>
        <v>D0</v>
      </c>
      <c r="AP170" s="41" t="str">
        <f t="shared" si="94"/>
        <v>Read Adc4</v>
      </c>
      <c r="AQ170" s="42" t="str">
        <f t="shared" ref="AQ170" si="111">CONCATENATE(IF(VLOOKUP(AN170,$AD$6:$AL$135,9,FALSE)="NO", "// ", ""),"#define ",AN170, " 0x",AO170, " /* Command ", AP170, " */")</f>
        <v>// #define READADC4 0xD0 /* Command Read Adc4 */</v>
      </c>
    </row>
    <row r="171" spans="40:43" x14ac:dyDescent="0.25">
      <c r="AN171" s="39" t="str">
        <f>VLOOKUP(AN170,$AD$7:$AH$135,4,FALSE)</f>
        <v>ACKNADC4</v>
      </c>
      <c r="AO171" s="40" t="str">
        <f>VLOOKUP(AN170,$AD$7:$AH$135,5,FALSE)</f>
        <v>2F</v>
      </c>
      <c r="AP171" s="41" t="str">
        <f>AP170</f>
        <v>Read Adc4</v>
      </c>
      <c r="AQ171" s="42" t="str">
        <f>CONCATENATE(IF(VLOOKUP(AN170,$AD$6:$AL$135,9,FALSE)="NO", "// ", ""),"#define ",AN171, " 0x",AO171, " /* Acknowledge ", AP170, " command */")</f>
        <v>// #define ACKNADC4 0x2F /* Acknowledge Read Adc4 command */</v>
      </c>
    </row>
    <row r="172" spans="40:43" x14ac:dyDescent="0.25">
      <c r="AN172" s="39" t="str">
        <f>AD90</f>
        <v>READADC5</v>
      </c>
      <c r="AO172" s="40" t="str">
        <f>AE90</f>
        <v>D1</v>
      </c>
      <c r="AP172" s="41" t="str">
        <f t="shared" si="94"/>
        <v>Read Adc5</v>
      </c>
      <c r="AQ172" s="42" t="str">
        <f t="shared" ref="AQ172" si="112">CONCATENATE(IF(VLOOKUP(AN172,$AD$6:$AL$135,9,FALSE)="NO", "// ", ""),"#define ",AN172, " 0x",AO172, " /* Command ", AP172, " */")</f>
        <v>// #define READADC5 0xD1 /* Command Read Adc5 */</v>
      </c>
    </row>
    <row r="173" spans="40:43" x14ac:dyDescent="0.25">
      <c r="AN173" s="39" t="str">
        <f>VLOOKUP(AN172,$AD$7:$AH$135,4,FALSE)</f>
        <v>ACKNADC5</v>
      </c>
      <c r="AO173" s="40" t="str">
        <f>VLOOKUP(AN172,$AD$7:$AH$135,5,FALSE)</f>
        <v>2E</v>
      </c>
      <c r="AP173" s="41" t="str">
        <f>AP172</f>
        <v>Read Adc5</v>
      </c>
      <c r="AQ173" s="42" t="str">
        <f>CONCATENATE(IF(VLOOKUP(AN172,$AD$6:$AL$135,9,FALSE)="NO", "// ", ""),"#define ",AN173, " 0x",AO173, " /* Acknowledge ", AP172, " command */")</f>
        <v>// #define ACKNADC5 0x2E /* Acknowledge Read Adc5 command */</v>
      </c>
    </row>
    <row r="174" spans="40:43" x14ac:dyDescent="0.25">
      <c r="AN174" s="39" t="str">
        <f>AD91</f>
        <v>READADC6</v>
      </c>
      <c r="AO174" s="40" t="str">
        <f>AE91</f>
        <v>D2</v>
      </c>
      <c r="AP174" s="41" t="str">
        <f t="shared" si="94"/>
        <v>Read Adc6</v>
      </c>
      <c r="AQ174" s="42" t="str">
        <f t="shared" ref="AQ174" si="113">CONCATENATE(IF(VLOOKUP(AN174,$AD$6:$AL$135,9,FALSE)="NO", "// ", ""),"#define ",AN174, " 0x",AO174, " /* Command ", AP174, " */")</f>
        <v>// #define READADC6 0xD2 /* Command Read Adc6 */</v>
      </c>
    </row>
    <row r="175" spans="40:43" x14ac:dyDescent="0.25">
      <c r="AN175" s="39" t="str">
        <f>VLOOKUP(AN174,$AD$7:$AH$135,4,FALSE)</f>
        <v>ACKNADC6</v>
      </c>
      <c r="AO175" s="40" t="str">
        <f>VLOOKUP(AN174,$AD$7:$AH$135,5,FALSE)</f>
        <v>2D</v>
      </c>
      <c r="AP175" s="41" t="str">
        <f>AP174</f>
        <v>Read Adc6</v>
      </c>
      <c r="AQ175" s="42" t="str">
        <f>CONCATENATE(IF(VLOOKUP(AN174,$AD$6:$AL$135,9,FALSE)="NO", "// ", ""),"#define ",AN175, " 0x",AO175, " /* Acknowledge ", AP174, " command */")</f>
        <v>// #define ACKNADC6 0x2D /* Acknowledge Read Adc6 command */</v>
      </c>
    </row>
    <row r="176" spans="40:43" x14ac:dyDescent="0.25">
      <c r="AN176" s="39" t="str">
        <f>AD92</f>
        <v>READADC7</v>
      </c>
      <c r="AO176" s="40" t="str">
        <f>AE92</f>
        <v>D3</v>
      </c>
      <c r="AP176" s="41" t="str">
        <f t="shared" si="94"/>
        <v>Read Adc7</v>
      </c>
      <c r="AQ176" s="42" t="str">
        <f t="shared" ref="AQ176" si="114">CONCATENATE(IF(VLOOKUP(AN176,$AD$6:$AL$135,9,FALSE)="NO", "// ", ""),"#define ",AN176, " 0x",AO176, " /* Command ", AP176, " */")</f>
        <v>// #define READADC7 0xD3 /* Command Read Adc7 */</v>
      </c>
    </row>
    <row r="177" spans="40:43" x14ac:dyDescent="0.25">
      <c r="AN177" s="39" t="str">
        <f>VLOOKUP(AN176,$AD$7:$AH$135,4,FALSE)</f>
        <v>ACKNADC7</v>
      </c>
      <c r="AO177" s="40" t="str">
        <f>VLOOKUP(AN176,$AD$7:$AH$135,5,FALSE)</f>
        <v>2C</v>
      </c>
      <c r="AP177" s="41" t="str">
        <f>AP176</f>
        <v>Read Adc7</v>
      </c>
      <c r="AQ177" s="42" t="str">
        <f>CONCATENATE(IF(VLOOKUP(AN176,$AD$6:$AL$135,9,FALSE)="NO", "// ", ""),"#define ",AN177, " 0x",AO177, " /* Acknowledge ", AP176, " command */")</f>
        <v>// #define ACKNADC7 0x2C /* Acknowledge Read Adc7 command */</v>
      </c>
    </row>
    <row r="178" spans="40:43" x14ac:dyDescent="0.25">
      <c r="AN178" s="39" t="str">
        <f>AD93</f>
        <v>READADC8</v>
      </c>
      <c r="AO178" s="40" t="str">
        <f>AE93</f>
        <v>D4</v>
      </c>
      <c r="AP178" s="41" t="str">
        <f t="shared" si="94"/>
        <v>Read Adc8</v>
      </c>
      <c r="AQ178" s="42" t="str">
        <f t="shared" ref="AQ178" si="115">CONCATENATE(IF(VLOOKUP(AN178,$AD$6:$AL$135,9,FALSE)="NO", "// ", ""),"#define ",AN178, " 0x",AO178, " /* Command ", AP178, " */")</f>
        <v>// #define READADC8 0xD4 /* Command Read Adc8 */</v>
      </c>
    </row>
    <row r="179" spans="40:43" x14ac:dyDescent="0.25">
      <c r="AN179" s="39" t="str">
        <f>VLOOKUP(AN178,$AD$7:$AH$135,4,FALSE)</f>
        <v>ACKNADC8</v>
      </c>
      <c r="AO179" s="40" t="str">
        <f>VLOOKUP(AN178,$AD$7:$AH$135,5,FALSE)</f>
        <v>2B</v>
      </c>
      <c r="AP179" s="41" t="str">
        <f>AP178</f>
        <v>Read Adc8</v>
      </c>
      <c r="AQ179" s="42" t="str">
        <f>CONCATENATE(IF(VLOOKUP(AN178,$AD$6:$AL$135,9,FALSE)="NO", "// ", ""),"#define ",AN179, " 0x",AO179, " /* Acknowledge ", AP178, " command */")</f>
        <v>// #define ACKNADC8 0x2B /* Acknowledge Read Adc8 command */</v>
      </c>
    </row>
    <row r="180" spans="40:43" x14ac:dyDescent="0.25">
      <c r="AN180" s="39" t="str">
        <f>AD94</f>
        <v>READADC9</v>
      </c>
      <c r="AO180" s="40" t="str">
        <f>AE94</f>
        <v>D5</v>
      </c>
      <c r="AP180" s="41" t="str">
        <f t="shared" si="94"/>
        <v>Read Adc9</v>
      </c>
      <c r="AQ180" s="42" t="str">
        <f t="shared" ref="AQ180" si="116">CONCATENATE(IF(VLOOKUP(AN180,$AD$6:$AL$135,9,FALSE)="NO", "// ", ""),"#define ",AN180, " 0x",AO180, " /* Command ", AP180, " */")</f>
        <v>// #define READADC9 0xD5 /* Command Read Adc9 */</v>
      </c>
    </row>
    <row r="181" spans="40:43" x14ac:dyDescent="0.25">
      <c r="AN181" s="39" t="str">
        <f>VLOOKUP(AN180,$AD$7:$AH$135,4,FALSE)</f>
        <v>ACKNADC9</v>
      </c>
      <c r="AO181" s="40" t="str">
        <f>VLOOKUP(AN180,$AD$7:$AH$135,5,FALSE)</f>
        <v>2A</v>
      </c>
      <c r="AP181" s="41" t="str">
        <f>AP180</f>
        <v>Read Adc9</v>
      </c>
      <c r="AQ181" s="42" t="str">
        <f>CONCATENATE(IF(VLOOKUP(AN180,$AD$6:$AL$135,9,FALSE)="NO", "// ", ""),"#define ",AN181, " 0x",AO181, " /* Acknowledge ", AP180, " command */")</f>
        <v>// #define ACKNADC9 0x2A /* Acknowledge Read Adc9 command */</v>
      </c>
    </row>
    <row r="182" spans="40:43" x14ac:dyDescent="0.25">
      <c r="AN182" s="39" t="str">
        <f>AD95</f>
        <v>INFORMAT</v>
      </c>
      <c r="AO182" s="40" t="str">
        <f>AE95</f>
        <v>D6</v>
      </c>
      <c r="AP182" s="41" t="str">
        <f t="shared" si="94"/>
        <v>Retrieve General Info</v>
      </c>
      <c r="AQ182" s="42" t="str">
        <f t="shared" ref="AQ182" si="117">CONCATENATE(IF(VLOOKUP(AN182,$AD$6:$AL$135,9,FALSE)="NO", "// ", ""),"#define ",AN182, " 0x",AO182, " /* Command ", AP182, " */")</f>
        <v>#define INFORMAT 0xD6 /* Command Retrieve General Info */</v>
      </c>
    </row>
    <row r="183" spans="40:43" x14ac:dyDescent="0.25">
      <c r="AN183" s="39" t="str">
        <f>VLOOKUP(AN182,$AD$7:$AH$135,4,FALSE)</f>
        <v>ACKINFOR</v>
      </c>
      <c r="AO183" s="40" t="str">
        <f>VLOOKUP(AN182,$AD$7:$AH$135,5,FALSE)</f>
        <v>29</v>
      </c>
      <c r="AP183" s="41" t="str">
        <f>AP182</f>
        <v>Retrieve General Info</v>
      </c>
      <c r="AQ183" s="42" t="str">
        <f>CONCATENATE(IF(VLOOKUP(AN182,$AD$6:$AL$135,9,FALSE)="NO", "// ", ""),"#define ",AN183, " 0x",AO183, " /* Acknowledge ", AP182, " command */")</f>
        <v>#define ACKINFOR 0x29 /* Acknowledge Retrieve General Info command */</v>
      </c>
    </row>
    <row r="184" spans="40:43" x14ac:dyDescent="0.25">
      <c r="AN184" s="39" t="str">
        <f>AD96</f>
        <v>RELANDAT</v>
      </c>
      <c r="AO184" s="40" t="str">
        <f>AE96</f>
        <v>D7</v>
      </c>
      <c r="AP184" s="41" t="str">
        <f t="shared" si="94"/>
        <v>Release Analog Data</v>
      </c>
      <c r="AQ184" s="42" t="str">
        <f t="shared" ref="AQ184" si="118">CONCATENATE(IF(VLOOKUP(AN184,$AD$6:$AL$135,9,FALSE)="NO", "// ", ""),"#define ",AN184, " 0x",AO184, " /* Command ", AP184, " */")</f>
        <v>#define RELANDAT 0xD7 /* Command Release Analog Data */</v>
      </c>
    </row>
    <row r="185" spans="40:43" x14ac:dyDescent="0.25">
      <c r="AN185" s="39" t="str">
        <f>VLOOKUP(AN184,$AD$7:$AH$135,4,FALSE)</f>
        <v>ACKRELAD</v>
      </c>
      <c r="AO185" s="40" t="str">
        <f>VLOOKUP(AN184,$AD$7:$AH$135,5,FALSE)</f>
        <v>28</v>
      </c>
      <c r="AP185" s="41" t="str">
        <f>AP184</f>
        <v>Release Analog Data</v>
      </c>
      <c r="AQ185" s="42" t="str">
        <f>CONCATENATE(IF(VLOOKUP(AN184,$AD$6:$AL$135,9,FALSE)="NO", "// ", ""),"#define ",AN185, " 0x",AO185, " /* Acknowledge ", AP184, " command */")</f>
        <v>#define ACKRELAD 0x28 /* Acknowledge Release Analog Data command */</v>
      </c>
    </row>
    <row r="186" spans="40:43" x14ac:dyDescent="0.25">
      <c r="AN186" s="39" t="str">
        <f>AD97</f>
        <v>FIXPOSIT</v>
      </c>
      <c r="AO186" s="40" t="str">
        <f>AE97</f>
        <v>D8</v>
      </c>
      <c r="AP186" s="41" t="str">
        <f t="shared" si="94"/>
        <v>Fix Positive Half-Cycles For Adc</v>
      </c>
      <c r="AQ186" s="42" t="str">
        <f t="shared" ref="AQ186" si="119">CONCATENATE(IF(VLOOKUP(AN186,$AD$6:$AL$135,9,FALSE)="NO", "// ", ""),"#define ",AN186, " 0x",AO186, " /* Command ", AP186, " */")</f>
        <v>#define FIXPOSIT 0xD8 /* Command Fix Positive Half-Cycles For Adc */</v>
      </c>
    </row>
    <row r="187" spans="40:43" x14ac:dyDescent="0.25">
      <c r="AN187" s="39" t="str">
        <f>VLOOKUP(AN186,$AD$7:$AH$135,4,FALSE)</f>
        <v>ACKFXPOS</v>
      </c>
      <c r="AO187" s="40" t="str">
        <f>VLOOKUP(AN186,$AD$7:$AH$135,5,FALSE)</f>
        <v>27</v>
      </c>
      <c r="AP187" s="41" t="str">
        <f>AP186</f>
        <v>Fix Positive Half-Cycles For Adc</v>
      </c>
      <c r="AQ187" s="42" t="str">
        <f>CONCATENATE(IF(VLOOKUP(AN186,$AD$6:$AL$135,9,FALSE)="NO", "// ", ""),"#define ",AN187, " 0x",AO187, " /* Acknowledge ", AP186, " command */")</f>
        <v>#define ACKFXPOS 0x27 /* Acknowledge Fix Positive Half-Cycles For Adc command */</v>
      </c>
    </row>
    <row r="188" spans="40:43" x14ac:dyDescent="0.25">
      <c r="AN188" s="39" t="str">
        <f>AD98</f>
        <v>FIXNEGAT</v>
      </c>
      <c r="AO188" s="40" t="str">
        <f>AE98</f>
        <v>D9</v>
      </c>
      <c r="AP188" s="41" t="str">
        <f t="shared" si="94"/>
        <v>Fix Negative Half-Cycles For Adc</v>
      </c>
      <c r="AQ188" s="42" t="str">
        <f t="shared" ref="AQ188" si="120">CONCATENATE(IF(VLOOKUP(AN188,$AD$6:$AL$135,9,FALSE)="NO", "// ", ""),"#define ",AN188, " 0x",AO188, " /* Command ", AP188, " */")</f>
        <v>#define FIXNEGAT 0xD9 /* Command Fix Negative Half-Cycles For Adc */</v>
      </c>
    </row>
    <row r="189" spans="40:43" x14ac:dyDescent="0.25">
      <c r="AN189" s="39" t="str">
        <f>VLOOKUP(AN188,$AD$7:$AH$135,4,FALSE)</f>
        <v>ACKFXNEG</v>
      </c>
      <c r="AO189" s="40" t="str">
        <f>VLOOKUP(AN188,$AD$7:$AH$135,5,FALSE)</f>
        <v>26</v>
      </c>
      <c r="AP189" s="41" t="str">
        <f>AP188</f>
        <v>Fix Negative Half-Cycles For Adc</v>
      </c>
      <c r="AQ189" s="42" t="str">
        <f>CONCATENATE(IF(VLOOKUP(AN188,$AD$6:$AL$135,9,FALSE)="NO", "// ", ""),"#define ",AN189, " 0x",AO189, " /* Acknowledge ", AP188, " command */")</f>
        <v>#define ACKFXNEG 0x26 /* Acknowledge Fix Negative Half-Cycles For Adc command */</v>
      </c>
    </row>
    <row r="190" spans="40:43" x14ac:dyDescent="0.25">
      <c r="AN190" s="39" t="str">
        <f>AD99</f>
        <v>READBUFF</v>
      </c>
      <c r="AO190" s="40" t="str">
        <f>AE99</f>
        <v>DA</v>
      </c>
      <c r="AP190" s="41" t="str">
        <f t="shared" si="94"/>
        <v>Read Data From App Fw Buffer</v>
      </c>
      <c r="AQ190" s="42" t="str">
        <f t="shared" ref="AQ190" si="121">CONCATENATE(IF(VLOOKUP(AN190,$AD$6:$AL$135,9,FALSE)="NO", "// ", ""),"#define ",AN190, " 0x",AO190, " /* Command ", AP190, " */")</f>
        <v>#define READBUFF 0xDA /* Command Read Data From App Fw Buffer */</v>
      </c>
    </row>
    <row r="191" spans="40:43" x14ac:dyDescent="0.25">
      <c r="AN191" s="39" t="str">
        <f>VLOOKUP(AN190,$AD$7:$AH$135,4,FALSE)</f>
        <v>ACKRDBUF</v>
      </c>
      <c r="AO191" s="40" t="str">
        <f>VLOOKUP(AN190,$AD$7:$AH$135,5,FALSE)</f>
        <v>25</v>
      </c>
      <c r="AP191" s="41" t="str">
        <f>AP190</f>
        <v>Read Data From App Fw Buffer</v>
      </c>
      <c r="AQ191" s="42" t="str">
        <f>CONCATENATE(IF(VLOOKUP(AN190,$AD$6:$AL$135,9,FALSE)="NO", "// ", ""),"#define ",AN191, " 0x",AO191, " /* Acknowledge ", AP190, " command */")</f>
        <v>#define ACKRDBUF 0x25 /* Acknowledge Read Data From App Fw Buffer command */</v>
      </c>
    </row>
    <row r="192" spans="40:43" x14ac:dyDescent="0.25">
      <c r="AN192" s="39" t="str">
        <f>AD100</f>
        <v>WRITBUFF</v>
      </c>
      <c r="AO192" s="40" t="str">
        <f>AE100</f>
        <v>DB</v>
      </c>
      <c r="AP192" s="41" t="str">
        <f t="shared" si="94"/>
        <v>Write Data To App Fw Buffer</v>
      </c>
      <c r="AQ192" s="42" t="str">
        <f t="shared" ref="AQ192" si="122">CONCATENATE(IF(VLOOKUP(AN192,$AD$6:$AL$135,9,FALSE)="NO", "// ", ""),"#define ",AN192, " 0x",AO192, " /* Command ", AP192, " */")</f>
        <v>#define WRITBUFF 0xDB /* Command Write Data To App Fw Buffer */</v>
      </c>
    </row>
    <row r="193" spans="40:43" x14ac:dyDescent="0.25">
      <c r="AN193" s="39" t="str">
        <f>VLOOKUP(AN192,$AD$7:$AH$135,4,FALSE)</f>
        <v>ACKWTBUF</v>
      </c>
      <c r="AO193" s="40" t="str">
        <f>VLOOKUP(AN192,$AD$7:$AH$135,5,FALSE)</f>
        <v>24</v>
      </c>
      <c r="AP193" s="41" t="str">
        <f>AP192</f>
        <v>Write Data To App Fw Buffer</v>
      </c>
      <c r="AQ193" s="42" t="str">
        <f>CONCATENATE(IF(VLOOKUP(AN192,$AD$6:$AL$135,9,FALSE)="NO", "// ", ""),"#define ",AN193, " 0x",AO193, " /* Acknowledge ", AP192, " command */")</f>
        <v>#define ACKWTBUF 0x24 /* Acknowledge Write Data To App Fw Buffer command */</v>
      </c>
    </row>
    <row r="194" spans="40:43" x14ac:dyDescent="0.25">
      <c r="AN194" s="39" t="str">
        <f>AD101</f>
        <v>APPCMD01</v>
      </c>
      <c r="AO194" s="40" t="str">
        <f>AE101</f>
        <v>DC</v>
      </c>
      <c r="AP194" s="41" t="str">
        <f t="shared" si="94"/>
        <v>Unassigned Application Cmd 07</v>
      </c>
      <c r="AQ194" s="42" t="str">
        <f t="shared" ref="AQ194" si="123">CONCATENATE(IF(VLOOKUP(AN194,$AD$6:$AL$135,9,FALSE)="NO", "// ", ""),"#define ",AN194, " 0x",AO194, " /* Command ", AP194, " */")</f>
        <v>// #define APPCMD01 0xDC /* Command Unassigned Application Cmd 07 */</v>
      </c>
    </row>
    <row r="195" spans="40:43" x14ac:dyDescent="0.25">
      <c r="AN195" s="39" t="str">
        <f>VLOOKUP(AN194,$AD$7:$AH$135,4,FALSE)</f>
        <v>ACKAPC01</v>
      </c>
      <c r="AO195" s="40" t="str">
        <f>VLOOKUP(AN194,$AD$7:$AH$135,5,FALSE)</f>
        <v>23</v>
      </c>
      <c r="AP195" s="41" t="str">
        <f>AP194</f>
        <v>Unassigned Application Cmd 07</v>
      </c>
      <c r="AQ195" s="42" t="str">
        <f>CONCATENATE(IF(VLOOKUP(AN194,$AD$6:$AL$135,9,FALSE)="NO", "// ", ""),"#define ",AN195, " 0x",AO195, " /* Acknowledge ", AP194, " command */")</f>
        <v>// #define ACKAPC01 0x23 /* Acknowledge Unassigned Application Cmd 07 command */</v>
      </c>
    </row>
    <row r="196" spans="40:43" x14ac:dyDescent="0.25">
      <c r="AN196" s="39" t="str">
        <f>AD102</f>
        <v>APPCMD02</v>
      </c>
      <c r="AO196" s="40" t="str">
        <f>AE102</f>
        <v>DD</v>
      </c>
      <c r="AP196" s="41" t="str">
        <f t="shared" si="94"/>
        <v>Unassigned Application Cmd 08</v>
      </c>
      <c r="AQ196" s="42" t="str">
        <f t="shared" ref="AQ196" si="124">CONCATENATE(IF(VLOOKUP(AN196,$AD$6:$AL$135,9,FALSE)="NO", "// ", ""),"#define ",AN196, " 0x",AO196, " /* Command ", AP196, " */")</f>
        <v>// #define APPCMD02 0xDD /* Command Unassigned Application Cmd 08 */</v>
      </c>
    </row>
    <row r="197" spans="40:43" x14ac:dyDescent="0.25">
      <c r="AN197" s="39" t="str">
        <f>VLOOKUP(AN196,$AD$7:$AH$135,4,FALSE)</f>
        <v>ACKAPC02</v>
      </c>
      <c r="AO197" s="40" t="str">
        <f>VLOOKUP(AN196,$AD$7:$AH$135,5,FALSE)</f>
        <v>22</v>
      </c>
      <c r="AP197" s="41" t="str">
        <f>AP196</f>
        <v>Unassigned Application Cmd 08</v>
      </c>
      <c r="AQ197" s="42" t="str">
        <f>CONCATENATE(IF(VLOOKUP(AN196,$AD$6:$AL$135,9,FALSE)="NO", "// ", ""),"#define ",AN197, " 0x",AO197, " /* Acknowledge ", AP196, " command */")</f>
        <v>// #define ACKAPC02 0x22 /* Acknowledge Unassigned Application Cmd 08 command */</v>
      </c>
    </row>
    <row r="198" spans="40:43" x14ac:dyDescent="0.25">
      <c r="AN198" s="39" t="str">
        <f>AD103</f>
        <v>APPCMD03</v>
      </c>
      <c r="AO198" s="40" t="str">
        <f>AE103</f>
        <v>DE</v>
      </c>
      <c r="AP198" s="41" t="str">
        <f t="shared" si="94"/>
        <v>Unassigned Application Cmd 09</v>
      </c>
      <c r="AQ198" s="42" t="str">
        <f t="shared" ref="AQ198" si="125">CONCATENATE(IF(VLOOKUP(AN198,$AD$6:$AL$135,9,FALSE)="NO", "// ", ""),"#define ",AN198, " 0x",AO198, " /* Command ", AP198, " */")</f>
        <v>// #define APPCMD03 0xDE /* Command Unassigned Application Cmd 09 */</v>
      </c>
    </row>
    <row r="199" spans="40:43" x14ac:dyDescent="0.25">
      <c r="AN199" s="39" t="str">
        <f>VLOOKUP(AN198,$AD$7:$AH$135,4,FALSE)</f>
        <v>ACKAPC03</v>
      </c>
      <c r="AO199" s="40" t="str">
        <f>VLOOKUP(AN198,$AD$7:$AH$135,5,FALSE)</f>
        <v>21</v>
      </c>
      <c r="AP199" s="41" t="str">
        <f>AP198</f>
        <v>Unassigned Application Cmd 09</v>
      </c>
      <c r="AQ199" s="42" t="str">
        <f>CONCATENATE(IF(VLOOKUP(AN198,$AD$6:$AL$135,9,FALSE)="NO", "// ", ""),"#define ",AN199, " 0x",AO199, " /* Acknowledge ", AP198, " command */")</f>
        <v>// #define ACKAPC03 0x21 /* Acknowledge Unassigned Application Cmd 09 command */</v>
      </c>
    </row>
    <row r="200" spans="40:43" x14ac:dyDescent="0.25">
      <c r="AN200" s="39" t="str">
        <f>AD104</f>
        <v>APPCMD04</v>
      </c>
      <c r="AO200" s="40" t="str">
        <f>AE104</f>
        <v>DF</v>
      </c>
      <c r="AP200" s="41" t="str">
        <f t="shared" si="94"/>
        <v>Unassigned Application Cmd 10</v>
      </c>
      <c r="AQ200" s="42" t="str">
        <f t="shared" ref="AQ200" si="126">CONCATENATE(IF(VLOOKUP(AN200,$AD$6:$AL$135,9,FALSE)="NO", "// ", ""),"#define ",AN200, " 0x",AO200, " /* Command ", AP200, " */")</f>
        <v>// #define APPCMD04 0xDF /* Command Unassigned Application Cmd 10 */</v>
      </c>
    </row>
    <row r="201" spans="40:43" x14ac:dyDescent="0.25">
      <c r="AN201" s="39" t="str">
        <f>VLOOKUP(AN200,$AD$7:$AH$135,4,FALSE)</f>
        <v>ACKAPC04</v>
      </c>
      <c r="AO201" s="40" t="str">
        <f>VLOOKUP(AN200,$AD$7:$AH$135,5,FALSE)</f>
        <v>20</v>
      </c>
      <c r="AP201" s="41" t="str">
        <f>AP200</f>
        <v>Unassigned Application Cmd 10</v>
      </c>
      <c r="AQ201" s="42" t="str">
        <f>CONCATENATE(IF(VLOOKUP(AN200,$AD$6:$AL$135,9,FALSE)="NO", "// ", ""),"#define ",AN201, " 0x",AO201, " /* Acknowledge ", AP200, " command */")</f>
        <v>// #define ACKAPC04 0x20 /* Acknowledge Unassigned Application Cmd 10 command */</v>
      </c>
    </row>
    <row r="202" spans="40:43" x14ac:dyDescent="0.25">
      <c r="AN202" s="39" t="str">
        <f>AD105</f>
        <v>APPCMD05</v>
      </c>
      <c r="AO202" s="40" t="str">
        <f>AE105</f>
        <v>E0</v>
      </c>
      <c r="AP202" s="41" t="str">
        <f t="shared" si="94"/>
        <v>Unassigned Application Cmd 11</v>
      </c>
      <c r="AQ202" s="42" t="str">
        <f t="shared" ref="AQ202" si="127">CONCATENATE(IF(VLOOKUP(AN202,$AD$6:$AL$135,9,FALSE)="NO", "// ", ""),"#define ",AN202, " 0x",AO202, " /* Command ", AP202, " */")</f>
        <v>// #define APPCMD05 0xE0 /* Command Unassigned Application Cmd 11 */</v>
      </c>
    </row>
    <row r="203" spans="40:43" x14ac:dyDescent="0.25">
      <c r="AN203" s="39" t="str">
        <f>VLOOKUP(AN202,$AD$7:$AH$135,4,FALSE)</f>
        <v>ACKAPC05</v>
      </c>
      <c r="AO203" s="40" t="str">
        <f>VLOOKUP(AN202,$AD$7:$AH$135,5,FALSE)</f>
        <v>1F</v>
      </c>
      <c r="AP203" s="41" t="str">
        <f>AP202</f>
        <v>Unassigned Application Cmd 11</v>
      </c>
      <c r="AQ203" s="42" t="str">
        <f>CONCATENATE(IF(VLOOKUP(AN202,$AD$6:$AL$135,9,FALSE)="NO", "// ", ""),"#define ",AN203, " 0x",AO203, " /* Acknowledge ", AP202, " command */")</f>
        <v>// #define ACKAPC05 0x1F /* Acknowledge Unassigned Application Cmd 11 command */</v>
      </c>
    </row>
    <row r="204" spans="40:43" x14ac:dyDescent="0.25">
      <c r="AN204" s="39" t="str">
        <f>AD106</f>
        <v>APPCMD06</v>
      </c>
      <c r="AO204" s="40" t="str">
        <f>AE106</f>
        <v>E1</v>
      </c>
      <c r="AP204" s="41" t="str">
        <f t="shared" si="94"/>
        <v>Unassigned Application Cmd 12</v>
      </c>
      <c r="AQ204" s="42" t="str">
        <f t="shared" ref="AQ204" si="128">CONCATENATE(IF(VLOOKUP(AN204,$AD$6:$AL$135,9,FALSE)="NO", "// ", ""),"#define ",AN204, " 0x",AO204, " /* Command ", AP204, " */")</f>
        <v>// #define APPCMD06 0xE1 /* Command Unassigned Application Cmd 12 */</v>
      </c>
    </row>
    <row r="205" spans="40:43" x14ac:dyDescent="0.25">
      <c r="AN205" s="39" t="str">
        <f>VLOOKUP(AN204,$AD$7:$AH$135,4,FALSE)</f>
        <v>ACKAPC06</v>
      </c>
      <c r="AO205" s="40" t="str">
        <f>VLOOKUP(AN204,$AD$7:$AH$135,5,FALSE)</f>
        <v>1E</v>
      </c>
      <c r="AP205" s="41" t="str">
        <f>AP204</f>
        <v>Unassigned Application Cmd 12</v>
      </c>
      <c r="AQ205" s="42" t="str">
        <f>CONCATENATE(IF(VLOOKUP(AN204,$AD$6:$AL$135,9,FALSE)="NO", "// ", ""),"#define ",AN205, " 0x",AO205, " /* Acknowledge ", AP204, " command */")</f>
        <v>// #define ACKAPC06 0x1E /* Acknowledge Unassigned Application Cmd 12 command */</v>
      </c>
    </row>
    <row r="206" spans="40:43" x14ac:dyDescent="0.25">
      <c r="AN206" s="39" t="str">
        <f>AD107</f>
        <v>APPCMD07</v>
      </c>
      <c r="AO206" s="40" t="str">
        <f>AE107</f>
        <v>E2</v>
      </c>
      <c r="AP206" s="41" t="str">
        <f t="shared" si="94"/>
        <v>Unassigned Application Cmd 13</v>
      </c>
      <c r="AQ206" s="42" t="str">
        <f t="shared" ref="AQ206" si="129">CONCATENATE(IF(VLOOKUP(AN206,$AD$6:$AL$135,9,FALSE)="NO", "// ", ""),"#define ",AN206, " 0x",AO206, " /* Command ", AP206, " */")</f>
        <v>// #define APPCMD07 0xE2 /* Command Unassigned Application Cmd 13 */</v>
      </c>
    </row>
    <row r="207" spans="40:43" x14ac:dyDescent="0.25">
      <c r="AN207" s="39" t="str">
        <f>VLOOKUP(AN206,$AD$7:$AH$135,4,FALSE)</f>
        <v>ACKAPC07</v>
      </c>
      <c r="AO207" s="40" t="str">
        <f>VLOOKUP(AN206,$AD$7:$AH$135,5,FALSE)</f>
        <v>1D</v>
      </c>
      <c r="AP207" s="41" t="str">
        <f>AP206</f>
        <v>Unassigned Application Cmd 13</v>
      </c>
      <c r="AQ207" s="42" t="str">
        <f>CONCATENATE(IF(VLOOKUP(AN206,$AD$6:$AL$135,9,FALSE)="NO", "// ", ""),"#define ",AN207, " 0x",AO207, " /* Acknowledge ", AP206, " command */")</f>
        <v>// #define ACKAPC07 0x1D /* Acknowledge Unassigned Application Cmd 13 command */</v>
      </c>
    </row>
    <row r="208" spans="40:43" x14ac:dyDescent="0.25">
      <c r="AN208" s="39" t="str">
        <f>AD108</f>
        <v>APPCMD08</v>
      </c>
      <c r="AO208" s="40" t="str">
        <f>AE108</f>
        <v>E3</v>
      </c>
      <c r="AP208" s="41" t="str">
        <f t="shared" si="94"/>
        <v>Unassigned Application Cmd 14</v>
      </c>
      <c r="AQ208" s="42" t="str">
        <f t="shared" ref="AQ208" si="130">CONCATENATE(IF(VLOOKUP(AN208,$AD$6:$AL$135,9,FALSE)="NO", "// ", ""),"#define ",AN208, " 0x",AO208, " /* Command ", AP208, " */")</f>
        <v>// #define APPCMD08 0xE3 /* Command Unassigned Application Cmd 14 */</v>
      </c>
    </row>
    <row r="209" spans="40:43" x14ac:dyDescent="0.25">
      <c r="AN209" s="39" t="str">
        <f>VLOOKUP(AN208,$AD$7:$AH$135,4,FALSE)</f>
        <v>ACKAPC08</v>
      </c>
      <c r="AO209" s="40" t="str">
        <f>VLOOKUP(AN208,$AD$7:$AH$135,5,FALSE)</f>
        <v>1C</v>
      </c>
      <c r="AP209" s="41" t="str">
        <f>AP208</f>
        <v>Unassigned Application Cmd 14</v>
      </c>
      <c r="AQ209" s="42" t="str">
        <f>CONCATENATE(IF(VLOOKUP(AN208,$AD$6:$AL$135,9,FALSE)="NO", "// ", ""),"#define ",AN209, " 0x",AO209, " /* Acknowledge ", AP208, " command */")</f>
        <v>// #define ACKAPC08 0x1C /* Acknowledge Unassigned Application Cmd 14 command */</v>
      </c>
    </row>
    <row r="210" spans="40:43" x14ac:dyDescent="0.25">
      <c r="AN210" s="39" t="str">
        <f>AD109</f>
        <v>APPCMD09</v>
      </c>
      <c r="AO210" s="40" t="str">
        <f>AE109</f>
        <v>E4</v>
      </c>
      <c r="AP210" s="41" t="str">
        <f t="shared" si="94"/>
        <v>Unassigned Application Cmd 15</v>
      </c>
      <c r="AQ210" s="42" t="str">
        <f t="shared" ref="AQ210" si="131">CONCATENATE(IF(VLOOKUP(AN210,$AD$6:$AL$135,9,FALSE)="NO", "// ", ""),"#define ",AN210, " 0x",AO210, " /* Command ", AP210, " */")</f>
        <v>// #define APPCMD09 0xE4 /* Command Unassigned Application Cmd 15 */</v>
      </c>
    </row>
    <row r="211" spans="40:43" x14ac:dyDescent="0.25">
      <c r="AN211" s="39" t="str">
        <f>VLOOKUP(AN210,$AD$7:$AH$135,4,FALSE)</f>
        <v>ACKAPC09</v>
      </c>
      <c r="AO211" s="40" t="str">
        <f>VLOOKUP(AN210,$AD$7:$AH$135,5,FALSE)</f>
        <v>1B</v>
      </c>
      <c r="AP211" s="41" t="str">
        <f>AP210</f>
        <v>Unassigned Application Cmd 15</v>
      </c>
      <c r="AQ211" s="42" t="str">
        <f>CONCATENATE(IF(VLOOKUP(AN210,$AD$6:$AL$135,9,FALSE)="NO", "// ", ""),"#define ",AN211, " 0x",AO211, " /* Acknowledge ", AP210, " command */")</f>
        <v>// #define ACKAPC09 0x1B /* Acknowledge Unassigned Application Cmd 15 command */</v>
      </c>
    </row>
    <row r="212" spans="40:43" x14ac:dyDescent="0.25">
      <c r="AN212" s="39" t="str">
        <f>AD110</f>
        <v>APPCMD10</v>
      </c>
      <c r="AO212" s="40" t="str">
        <f>AE110</f>
        <v>E5</v>
      </c>
      <c r="AP212" s="41" t="str">
        <f t="shared" si="94"/>
        <v>Unassigned Application Cmd 16</v>
      </c>
      <c r="AQ212" s="42" t="str">
        <f t="shared" ref="AQ212" si="132">CONCATENATE(IF(VLOOKUP(AN212,$AD$6:$AL$135,9,FALSE)="NO", "// ", ""),"#define ",AN212, " 0x",AO212, " /* Command ", AP212, " */")</f>
        <v>// #define APPCMD10 0xE5 /* Command Unassigned Application Cmd 16 */</v>
      </c>
    </row>
    <row r="213" spans="40:43" x14ac:dyDescent="0.25">
      <c r="AN213" s="39" t="str">
        <f>VLOOKUP(AN212,$AD$7:$AH$135,4,FALSE)</f>
        <v>ACKAPC10</v>
      </c>
      <c r="AO213" s="40" t="str">
        <f>VLOOKUP(AN212,$AD$7:$AH$135,5,FALSE)</f>
        <v>1A</v>
      </c>
      <c r="AP213" s="41" t="str">
        <f>AP212</f>
        <v>Unassigned Application Cmd 16</v>
      </c>
      <c r="AQ213" s="42" t="str">
        <f>CONCATENATE(IF(VLOOKUP(AN212,$AD$6:$AL$135,9,FALSE)="NO", "// ", ""),"#define ",AN213, " 0x",AO213, " /* Acknowledge ", AP212, " command */")</f>
        <v>// #define ACKAPC10 0x1A /* Acknowledge Unassigned Application Cmd 16 command */</v>
      </c>
    </row>
    <row r="214" spans="40:43" x14ac:dyDescent="0.25">
      <c r="AN214" s="39" t="str">
        <f>AD111</f>
        <v>APPCMD11</v>
      </c>
      <c r="AO214" s="40" t="str">
        <f>AE111</f>
        <v>E6</v>
      </c>
      <c r="AP214" s="41" t="str">
        <f t="shared" si="94"/>
        <v>Unassigned Application Cmd 17</v>
      </c>
      <c r="AQ214" s="42" t="str">
        <f t="shared" ref="AQ214" si="133">CONCATENATE(IF(VLOOKUP(AN214,$AD$6:$AL$135,9,FALSE)="NO", "// ", ""),"#define ",AN214, " 0x",AO214, " /* Command ", AP214, " */")</f>
        <v>// #define APPCMD11 0xE6 /* Command Unassigned Application Cmd 17 */</v>
      </c>
    </row>
    <row r="215" spans="40:43" x14ac:dyDescent="0.25">
      <c r="AN215" s="39" t="str">
        <f>VLOOKUP(AN214,$AD$7:$AH$135,4,FALSE)</f>
        <v>ACKAPC11</v>
      </c>
      <c r="AO215" s="40" t="str">
        <f>VLOOKUP(AN214,$AD$7:$AH$135,5,FALSE)</f>
        <v>19</v>
      </c>
      <c r="AP215" s="41" t="str">
        <f>AP214</f>
        <v>Unassigned Application Cmd 17</v>
      </c>
      <c r="AQ215" s="42" t="str">
        <f>CONCATENATE(IF(VLOOKUP(AN214,$AD$6:$AL$135,9,FALSE)="NO", "// ", ""),"#define ",AN215, " 0x",AO215, " /* Acknowledge ", AP214, " command */")</f>
        <v>// #define ACKAPC11 0x19 /* Acknowledge Unassigned Application Cmd 17 command */</v>
      </c>
    </row>
    <row r="216" spans="40:43" x14ac:dyDescent="0.25">
      <c r="AN216" s="39" t="str">
        <f>AD112</f>
        <v>APPCMD12</v>
      </c>
      <c r="AO216" s="40" t="str">
        <f>AE112</f>
        <v>E7</v>
      </c>
      <c r="AP216" s="41" t="str">
        <f t="shared" si="94"/>
        <v>Unassigned Application Cmd 18</v>
      </c>
      <c r="AQ216" s="42" t="str">
        <f t="shared" ref="AQ216" si="134">CONCATENATE(IF(VLOOKUP(AN216,$AD$6:$AL$135,9,FALSE)="NO", "// ", ""),"#define ",AN216, " 0x",AO216, " /* Command ", AP216, " */")</f>
        <v>// #define APPCMD12 0xE7 /* Command Unassigned Application Cmd 18 */</v>
      </c>
    </row>
    <row r="217" spans="40:43" x14ac:dyDescent="0.25">
      <c r="AN217" s="39" t="str">
        <f>VLOOKUP(AN216,$AD$7:$AH$135,4,FALSE)</f>
        <v>ACKAPC12</v>
      </c>
      <c r="AO217" s="40" t="str">
        <f>VLOOKUP(AN216,$AD$7:$AH$135,5,FALSE)</f>
        <v>18</v>
      </c>
      <c r="AP217" s="41" t="str">
        <f>AP216</f>
        <v>Unassigned Application Cmd 18</v>
      </c>
      <c r="AQ217" s="42" t="str">
        <f>CONCATENATE(IF(VLOOKUP(AN216,$AD$6:$AL$135,9,FALSE)="NO", "// ", ""),"#define ",AN217, " 0x",AO217, " /* Acknowledge ", AP216, " command */")</f>
        <v>// #define ACKAPC12 0x18 /* Acknowledge Unassigned Application Cmd 18 command */</v>
      </c>
    </row>
    <row r="218" spans="40:43" x14ac:dyDescent="0.25">
      <c r="AN218" s="39" t="str">
        <f>AD113</f>
        <v>APPCMD13</v>
      </c>
      <c r="AO218" s="40" t="str">
        <f>AE113</f>
        <v>E8</v>
      </c>
      <c r="AP218" s="41" t="str">
        <f t="shared" si="94"/>
        <v>Unassigned Application Cmd 19</v>
      </c>
      <c r="AQ218" s="42" t="str">
        <f t="shared" ref="AQ218" si="135">CONCATENATE(IF(VLOOKUP(AN218,$AD$6:$AL$135,9,FALSE)="NO", "// ", ""),"#define ",AN218, " 0x",AO218, " /* Command ", AP218, " */")</f>
        <v>// #define APPCMD13 0xE8 /* Command Unassigned Application Cmd 19 */</v>
      </c>
    </row>
    <row r="219" spans="40:43" x14ac:dyDescent="0.25">
      <c r="AN219" s="39" t="str">
        <f>VLOOKUP(AN218,$AD$7:$AH$135,4,FALSE)</f>
        <v>ACKAPC13</v>
      </c>
      <c r="AO219" s="40" t="str">
        <f>VLOOKUP(AN218,$AD$7:$AH$135,5,FALSE)</f>
        <v>17</v>
      </c>
      <c r="AP219" s="41" t="str">
        <f>AP218</f>
        <v>Unassigned Application Cmd 19</v>
      </c>
      <c r="AQ219" s="42" t="str">
        <f>CONCATENATE(IF(VLOOKUP(AN218,$AD$6:$AL$135,9,FALSE)="NO", "// ", ""),"#define ",AN219, " 0x",AO219, " /* Acknowledge ", AP218, " command */")</f>
        <v>// #define ACKAPC13 0x17 /* Acknowledge Unassigned Application Cmd 19 command */</v>
      </c>
    </row>
    <row r="220" spans="40:43" x14ac:dyDescent="0.25">
      <c r="AN220" s="39" t="str">
        <f>AD114</f>
        <v>APPCMD14</v>
      </c>
      <c r="AO220" s="40" t="str">
        <f>AE114</f>
        <v>E9</v>
      </c>
      <c r="AP220" s="41" t="str">
        <f t="shared" si="94"/>
        <v>Unassigned Application Cmd 20</v>
      </c>
      <c r="AQ220" s="42" t="str">
        <f t="shared" ref="AQ220" si="136">CONCATENATE(IF(VLOOKUP(AN220,$AD$6:$AL$135,9,FALSE)="NO", "// ", ""),"#define ",AN220, " 0x",AO220, " /* Command ", AP220, " */")</f>
        <v>// #define APPCMD14 0xE9 /* Command Unassigned Application Cmd 20 */</v>
      </c>
    </row>
    <row r="221" spans="40:43" x14ac:dyDescent="0.25">
      <c r="AN221" s="39" t="str">
        <f>VLOOKUP(AN220,$AD$7:$AH$135,4,FALSE)</f>
        <v>ACKAPC14</v>
      </c>
      <c r="AO221" s="40" t="str">
        <f>VLOOKUP(AN220,$AD$7:$AH$135,5,FALSE)</f>
        <v>16</v>
      </c>
      <c r="AP221" s="41" t="str">
        <f>AP220</f>
        <v>Unassigned Application Cmd 20</v>
      </c>
      <c r="AQ221" s="42" t="str">
        <f>CONCATENATE(IF(VLOOKUP(AN220,$AD$6:$AL$135,9,FALSE)="NO", "// ", ""),"#define ",AN221, " 0x",AO221, " /* Acknowledge ", AP220, " command */")</f>
        <v>// #define ACKAPC14 0x16 /* Acknowledge Unassigned Application Cmd 20 command */</v>
      </c>
    </row>
    <row r="222" spans="40:43" x14ac:dyDescent="0.25">
      <c r="AN222" s="39" t="str">
        <f>AD115</f>
        <v>APPCMD15</v>
      </c>
      <c r="AO222" s="40" t="str">
        <f>AE115</f>
        <v>EA</v>
      </c>
      <c r="AP222" s="41" t="str">
        <f t="shared" si="94"/>
        <v>Unassigned Application Cmd 21</v>
      </c>
      <c r="AQ222" s="42" t="str">
        <f t="shared" ref="AQ222" si="137">CONCATENATE(IF(VLOOKUP(AN222,$AD$6:$AL$135,9,FALSE)="NO", "// ", ""),"#define ",AN222, " 0x",AO222, " /* Command ", AP222, " */")</f>
        <v>// #define APPCMD15 0xEA /* Command Unassigned Application Cmd 21 */</v>
      </c>
    </row>
    <row r="223" spans="40:43" x14ac:dyDescent="0.25">
      <c r="AN223" s="39" t="str">
        <f>VLOOKUP(AN222,$AD$7:$AH$135,4,FALSE)</f>
        <v>ACKAPC15</v>
      </c>
      <c r="AO223" s="40" t="str">
        <f>VLOOKUP(AN222,$AD$7:$AH$135,5,FALSE)</f>
        <v>15</v>
      </c>
      <c r="AP223" s="41" t="str">
        <f>AP222</f>
        <v>Unassigned Application Cmd 21</v>
      </c>
      <c r="AQ223" s="42" t="str">
        <f>CONCATENATE(IF(VLOOKUP(AN222,$AD$6:$AL$135,9,FALSE)="NO", "// ", ""),"#define ",AN223, " 0x",AO223, " /* Acknowledge ", AP222, " command */")</f>
        <v>// #define ACKAPC15 0x15 /* Acknowledge Unassigned Application Cmd 21 command */</v>
      </c>
    </row>
    <row r="224" spans="40:43" x14ac:dyDescent="0.25">
      <c r="AN224" s="39" t="str">
        <f>AD116</f>
        <v>APPCMD16</v>
      </c>
      <c r="AO224" s="40" t="str">
        <f>AE116</f>
        <v>EB</v>
      </c>
      <c r="AP224" s="41" t="str">
        <f t="shared" si="94"/>
        <v>Unassigned Application Cmd 22</v>
      </c>
      <c r="AQ224" s="42" t="str">
        <f t="shared" ref="AQ224" si="138">CONCATENATE(IF(VLOOKUP(AN224,$AD$6:$AL$135,9,FALSE)="NO", "// ", ""),"#define ",AN224, " 0x",AO224, " /* Command ", AP224, " */")</f>
        <v>// #define APPCMD16 0xEB /* Command Unassigned Application Cmd 22 */</v>
      </c>
    </row>
    <row r="225" spans="40:43" x14ac:dyDescent="0.25">
      <c r="AN225" s="39" t="str">
        <f>VLOOKUP(AN224,$AD$7:$AH$135,4,FALSE)</f>
        <v>ACKAPC16</v>
      </c>
      <c r="AO225" s="40" t="str">
        <f>VLOOKUP(AN224,$AD$7:$AH$135,5,FALSE)</f>
        <v>14</v>
      </c>
      <c r="AP225" s="41" t="str">
        <f>AP224</f>
        <v>Unassigned Application Cmd 22</v>
      </c>
      <c r="AQ225" s="42" t="str">
        <f>CONCATENATE(IF(VLOOKUP(AN224,$AD$6:$AL$135,9,FALSE)="NO", "// ", ""),"#define ",AN225, " 0x",AO225, " /* Acknowledge ", AP224, " command */")</f>
        <v>// #define ACKAPC16 0x14 /* Acknowledge Unassigned Application Cmd 22 command */</v>
      </c>
    </row>
    <row r="226" spans="40:43" x14ac:dyDescent="0.25">
      <c r="AN226" s="39" t="str">
        <f>AD117</f>
        <v>APPCMD17</v>
      </c>
      <c r="AO226" s="40" t="str">
        <f>AE117</f>
        <v>EC</v>
      </c>
      <c r="AP226" s="41" t="str">
        <f t="shared" si="94"/>
        <v>Unassigned Application Cmd 23</v>
      </c>
      <c r="AQ226" s="42" t="str">
        <f t="shared" ref="AQ226" si="139">CONCATENATE(IF(VLOOKUP(AN226,$AD$6:$AL$135,9,FALSE)="NO", "// ", ""),"#define ",AN226, " 0x",AO226, " /* Command ", AP226, " */")</f>
        <v>// #define APPCMD17 0xEC /* Command Unassigned Application Cmd 23 */</v>
      </c>
    </row>
    <row r="227" spans="40:43" x14ac:dyDescent="0.25">
      <c r="AN227" s="39" t="str">
        <f>VLOOKUP(AN226,$AD$7:$AH$135,4,FALSE)</f>
        <v>ACKAPC17</v>
      </c>
      <c r="AO227" s="40" t="str">
        <f>VLOOKUP(AN226,$AD$7:$AH$135,5,FALSE)</f>
        <v>13</v>
      </c>
      <c r="AP227" s="41" t="str">
        <f>AP226</f>
        <v>Unassigned Application Cmd 23</v>
      </c>
      <c r="AQ227" s="42" t="str">
        <f>CONCATENATE(IF(VLOOKUP(AN226,$AD$6:$AL$135,9,FALSE)="NO", "// ", ""),"#define ",AN227, " 0x",AO227, " /* Acknowledge ", AP226, " command */")</f>
        <v>// #define ACKAPC17 0x13 /* Acknowledge Unassigned Application Cmd 23 command */</v>
      </c>
    </row>
    <row r="228" spans="40:43" x14ac:dyDescent="0.25">
      <c r="AN228" s="39" t="str">
        <f>AD118</f>
        <v>APPCMD18</v>
      </c>
      <c r="AO228" s="40" t="str">
        <f>AE118</f>
        <v>ED</v>
      </c>
      <c r="AP228" s="41" t="str">
        <f t="shared" si="94"/>
        <v>Unassigned Application Cmd 24</v>
      </c>
      <c r="AQ228" s="42" t="str">
        <f t="shared" ref="AQ228" si="140">CONCATENATE(IF(VLOOKUP(AN228,$AD$6:$AL$135,9,FALSE)="NO", "// ", ""),"#define ",AN228, " 0x",AO228, " /* Command ", AP228, " */")</f>
        <v>// #define APPCMD18 0xED /* Command Unassigned Application Cmd 24 */</v>
      </c>
    </row>
    <row r="229" spans="40:43" x14ac:dyDescent="0.25">
      <c r="AN229" s="39" t="str">
        <f>VLOOKUP(AN228,$AD$7:$AH$135,4,FALSE)</f>
        <v>ACKAPC18</v>
      </c>
      <c r="AO229" s="40" t="str">
        <f>VLOOKUP(AN228,$AD$7:$AH$135,5,FALSE)</f>
        <v>12</v>
      </c>
      <c r="AP229" s="41" t="str">
        <f>AP228</f>
        <v>Unassigned Application Cmd 24</v>
      </c>
      <c r="AQ229" s="42" t="str">
        <f>CONCATENATE(IF(VLOOKUP(AN228,$AD$6:$AL$135,9,FALSE)="NO", "// ", ""),"#define ",AN229, " 0x",AO229, " /* Acknowledge ", AP228, " command */")</f>
        <v>// #define ACKAPC18 0x12 /* Acknowledge Unassigned Application Cmd 24 command */</v>
      </c>
    </row>
    <row r="230" spans="40:43" x14ac:dyDescent="0.25">
      <c r="AN230" s="39" t="str">
        <f>AD119</f>
        <v>APPCMD19</v>
      </c>
      <c r="AO230" s="40" t="str">
        <f>AE119</f>
        <v>EE</v>
      </c>
      <c r="AP230" s="41" t="str">
        <f t="shared" si="94"/>
        <v>Unassigned Application Cmd 25</v>
      </c>
      <c r="AQ230" s="42" t="str">
        <f t="shared" ref="AQ230" si="141">CONCATENATE(IF(VLOOKUP(AN230,$AD$6:$AL$135,9,FALSE)="NO", "// ", ""),"#define ",AN230, " 0x",AO230, " /* Command ", AP230, " */")</f>
        <v>// #define APPCMD19 0xEE /* Command Unassigned Application Cmd 25 */</v>
      </c>
    </row>
    <row r="231" spans="40:43" x14ac:dyDescent="0.25">
      <c r="AN231" s="39" t="str">
        <f>VLOOKUP(AN230,$AD$7:$AH$135,4,FALSE)</f>
        <v>ACKAPC19</v>
      </c>
      <c r="AO231" s="40" t="str">
        <f>VLOOKUP(AN230,$AD$7:$AH$135,5,FALSE)</f>
        <v>11</v>
      </c>
      <c r="AP231" s="41" t="str">
        <f>AP230</f>
        <v>Unassigned Application Cmd 25</v>
      </c>
      <c r="AQ231" s="42" t="str">
        <f>CONCATENATE(IF(VLOOKUP(AN230,$AD$6:$AL$135,9,FALSE)="NO", "// ", ""),"#define ",AN231, " 0x",AO231, " /* Acknowledge ", AP230, " command */")</f>
        <v>// #define ACKAPC19 0x11 /* Acknowledge Unassigned Application Cmd 25 command */</v>
      </c>
    </row>
    <row r="232" spans="40:43" x14ac:dyDescent="0.25">
      <c r="AN232" s="39" t="str">
        <f>AD120</f>
        <v>APPCMD20</v>
      </c>
      <c r="AO232" s="40" t="str">
        <f>AE120</f>
        <v>EF</v>
      </c>
      <c r="AP232" s="41" t="str">
        <f t="shared" si="94"/>
        <v>Unassigned Application Cmd 26</v>
      </c>
      <c r="AQ232" s="42" t="str">
        <f t="shared" ref="AQ232" si="142">CONCATENATE(IF(VLOOKUP(AN232,$AD$6:$AL$135,9,FALSE)="NO", "// ", ""),"#define ",AN232, " 0x",AO232, " /* Command ", AP232, " */")</f>
        <v>// #define APPCMD20 0xEF /* Command Unassigned Application Cmd 26 */</v>
      </c>
    </row>
    <row r="233" spans="40:43" x14ac:dyDescent="0.25">
      <c r="AN233" s="39" t="str">
        <f>VLOOKUP(AN232,$AD$7:$AH$135,4,FALSE)</f>
        <v>ACKAPC20</v>
      </c>
      <c r="AO233" s="40" t="str">
        <f>VLOOKUP(AN232,$AD$7:$AH$135,5,FALSE)</f>
        <v>10</v>
      </c>
      <c r="AP233" s="41" t="str">
        <f>AP232</f>
        <v>Unassigned Application Cmd 26</v>
      </c>
      <c r="AQ233" s="42" t="str">
        <f>CONCATENATE(IF(VLOOKUP(AN232,$AD$6:$AL$135,9,FALSE)="NO", "// ", ""),"#define ",AN233, " 0x",AO233, " /* Acknowledge ", AP232, " command */")</f>
        <v>// #define ACKAPC20 0x10 /* Acknowledge Unassigned Application Cmd 26 command */</v>
      </c>
    </row>
    <row r="234" spans="40:43" x14ac:dyDescent="0.25">
      <c r="AN234" s="39" t="str">
        <f>AD121</f>
        <v>APPCMD21</v>
      </c>
      <c r="AO234" s="40" t="str">
        <f>AE121</f>
        <v>F0</v>
      </c>
      <c r="AP234" s="41" t="str">
        <f t="shared" si="94"/>
        <v>Unassigned Application Cmd 27</v>
      </c>
      <c r="AQ234" s="42" t="str">
        <f t="shared" ref="AQ234" si="143">CONCATENATE(IF(VLOOKUP(AN234,$AD$6:$AL$135,9,FALSE)="NO", "// ", ""),"#define ",AN234, " 0x",AO234, " /* Command ", AP234, " */")</f>
        <v>// #define APPCMD21 0xF0 /* Command Unassigned Application Cmd 27 */</v>
      </c>
    </row>
    <row r="235" spans="40:43" x14ac:dyDescent="0.25">
      <c r="AN235" s="39" t="str">
        <f>VLOOKUP(AN234,$AD$7:$AH$135,4,FALSE)</f>
        <v>ACKAPC21</v>
      </c>
      <c r="AO235" s="40" t="str">
        <f>VLOOKUP(AN234,$AD$7:$AH$135,5,FALSE)</f>
        <v>0F</v>
      </c>
      <c r="AP235" s="41" t="str">
        <f>AP234</f>
        <v>Unassigned Application Cmd 27</v>
      </c>
      <c r="AQ235" s="42" t="str">
        <f>CONCATENATE(IF(VLOOKUP(AN234,$AD$6:$AL$135,9,FALSE)="NO", "// ", ""),"#define ",AN235, " 0x",AO235, " /* Acknowledge ", AP234, " command */")</f>
        <v>// #define ACKAPC21 0x0F /* Acknowledge Unassigned Application Cmd 27 command */</v>
      </c>
    </row>
    <row r="236" spans="40:43" x14ac:dyDescent="0.25">
      <c r="AN236" s="39" t="str">
        <f>AD122</f>
        <v>APPCMD22</v>
      </c>
      <c r="AO236" s="40" t="str">
        <f>AE122</f>
        <v>F1</v>
      </c>
      <c r="AP236" s="41" t="str">
        <f t="shared" si="94"/>
        <v>Unassigned Application Cmd 28</v>
      </c>
      <c r="AQ236" s="42" t="str">
        <f t="shared" ref="AQ236" si="144">CONCATENATE(IF(VLOOKUP(AN236,$AD$6:$AL$135,9,FALSE)="NO", "// ", ""),"#define ",AN236, " 0x",AO236, " /* Command ", AP236, " */")</f>
        <v>// #define APPCMD22 0xF1 /* Command Unassigned Application Cmd 28 */</v>
      </c>
    </row>
    <row r="237" spans="40:43" x14ac:dyDescent="0.25">
      <c r="AN237" s="39" t="str">
        <f>VLOOKUP(AN236,$AD$7:$AH$135,4,FALSE)</f>
        <v>ACKAPC22</v>
      </c>
      <c r="AO237" s="40" t="str">
        <f>VLOOKUP(AN236,$AD$7:$AH$135,5,FALSE)</f>
        <v>0E</v>
      </c>
      <c r="AP237" s="41" t="str">
        <f>AP236</f>
        <v>Unassigned Application Cmd 28</v>
      </c>
      <c r="AQ237" s="42" t="str">
        <f>CONCATENATE(IF(VLOOKUP(AN236,$AD$6:$AL$135,9,FALSE)="NO", "// ", ""),"#define ",AN237, " 0x",AO237, " /* Acknowledge ", AP236, " command */")</f>
        <v>// #define ACKAPC22 0x0E /* Acknowledge Unassigned Application Cmd 28 command */</v>
      </c>
    </row>
    <row r="238" spans="40:43" x14ac:dyDescent="0.25">
      <c r="AN238" s="39" t="str">
        <f>AD123</f>
        <v>APPCMD23</v>
      </c>
      <c r="AO238" s="40" t="str">
        <f>AE123</f>
        <v>F2</v>
      </c>
      <c r="AP238" s="41" t="str">
        <f t="shared" si="94"/>
        <v>Unassigned Application Cmd 29</v>
      </c>
      <c r="AQ238" s="42" t="str">
        <f t="shared" ref="AQ238" si="145">CONCATENATE(IF(VLOOKUP(AN238,$AD$6:$AL$135,9,FALSE)="NO", "// ", ""),"#define ",AN238, " 0x",AO238, " /* Command ", AP238, " */")</f>
        <v>// #define APPCMD23 0xF2 /* Command Unassigned Application Cmd 29 */</v>
      </c>
    </row>
    <row r="239" spans="40:43" x14ac:dyDescent="0.25">
      <c r="AN239" s="39" t="str">
        <f>VLOOKUP(AN238,$AD$7:$AH$135,4,FALSE)</f>
        <v>ACKAPC23</v>
      </c>
      <c r="AO239" s="40" t="str">
        <f>VLOOKUP(AN238,$AD$7:$AH$135,5,FALSE)</f>
        <v>0D</v>
      </c>
      <c r="AP239" s="41" t="str">
        <f>AP238</f>
        <v>Unassigned Application Cmd 29</v>
      </c>
      <c r="AQ239" s="42" t="str">
        <f>CONCATENATE(IF(VLOOKUP(AN238,$AD$6:$AL$135,9,FALSE)="NO", "// ", ""),"#define ",AN239, " 0x",AO239, " /* Acknowledge ", AP238, " command */")</f>
        <v>// #define ACKAPC23 0x0D /* Acknowledge Unassigned Application Cmd 29 command */</v>
      </c>
    </row>
    <row r="240" spans="40:43" x14ac:dyDescent="0.25">
      <c r="AN240" s="39" t="str">
        <f>AD124</f>
        <v>APPCMD24</v>
      </c>
      <c r="AO240" s="40" t="str">
        <f>AE124</f>
        <v>F3</v>
      </c>
      <c r="AP240" s="41" t="str">
        <f t="shared" si="94"/>
        <v>Unassigned Application Cmd 30</v>
      </c>
      <c r="AQ240" s="42" t="str">
        <f t="shared" ref="AQ240" si="146">CONCATENATE(IF(VLOOKUP(AN240,$AD$6:$AL$135,9,FALSE)="NO", "// ", ""),"#define ",AN240, " 0x",AO240, " /* Command ", AP240, " */")</f>
        <v>// #define APPCMD24 0xF3 /* Command Unassigned Application Cmd 30 */</v>
      </c>
    </row>
    <row r="241" spans="40:43" x14ac:dyDescent="0.25">
      <c r="AN241" s="39" t="str">
        <f>VLOOKUP(AN240,$AD$7:$AH$135,4,FALSE)</f>
        <v>ACKAPC24</v>
      </c>
      <c r="AO241" s="40" t="str">
        <f>VLOOKUP(AN240,$AD$7:$AH$135,5,FALSE)</f>
        <v>0C</v>
      </c>
      <c r="AP241" s="41" t="str">
        <f>AP240</f>
        <v>Unassigned Application Cmd 30</v>
      </c>
      <c r="AQ241" s="42" t="str">
        <f>CONCATENATE(IF(VLOOKUP(AN240,$AD$6:$AL$135,9,FALSE)="NO", "// ", ""),"#define ",AN241, " 0x",AO241, " /* Acknowledge ", AP240, " command */")</f>
        <v>// #define ACKAPC24 0x0C /* Acknowledge Unassigned Application Cmd 30 command */</v>
      </c>
    </row>
    <row r="242" spans="40:43" x14ac:dyDescent="0.25">
      <c r="AN242" s="39" t="str">
        <f>AD125</f>
        <v>APPCMD25</v>
      </c>
      <c r="AO242" s="40" t="str">
        <f>AE125</f>
        <v>F4</v>
      </c>
      <c r="AP242" s="41" t="str">
        <f t="shared" si="94"/>
        <v>Unassigned Application Cmd 31</v>
      </c>
      <c r="AQ242" s="42" t="str">
        <f t="shared" ref="AQ242" si="147">CONCATENATE(IF(VLOOKUP(AN242,$AD$6:$AL$135,9,FALSE)="NO", "// ", ""),"#define ",AN242, " 0x",AO242, " /* Command ", AP242, " */")</f>
        <v>// #define APPCMD25 0xF4 /* Command Unassigned Application Cmd 31 */</v>
      </c>
    </row>
    <row r="243" spans="40:43" x14ac:dyDescent="0.25">
      <c r="AN243" s="39" t="str">
        <f>VLOOKUP(AN242,$AD$7:$AH$135,4,FALSE)</f>
        <v>ACKAPC25</v>
      </c>
      <c r="AO243" s="40" t="str">
        <f>VLOOKUP(AN242,$AD$7:$AH$135,5,FALSE)</f>
        <v>0B</v>
      </c>
      <c r="AP243" s="41" t="str">
        <f>AP242</f>
        <v>Unassigned Application Cmd 31</v>
      </c>
      <c r="AQ243" s="42" t="str">
        <f>CONCATENATE(IF(VLOOKUP(AN242,$AD$6:$AL$135,9,FALSE)="NO", "// ", ""),"#define ",AN243, " 0x",AO243, " /* Acknowledge ", AP242, " command */")</f>
        <v>// #define ACKAPC25 0x0B /* Acknowledge Unassigned Application Cmd 31 command */</v>
      </c>
    </row>
    <row r="244" spans="40:43" x14ac:dyDescent="0.25">
      <c r="AN244" s="39" t="str">
        <f>AD126</f>
        <v>APPCMD26</v>
      </c>
      <c r="AO244" s="40" t="str">
        <f>AE126</f>
        <v>F5</v>
      </c>
      <c r="AP244" s="41" t="str">
        <f t="shared" si="94"/>
        <v>Unassigned Application Cmd 32</v>
      </c>
      <c r="AQ244" s="42" t="str">
        <f t="shared" ref="AQ244" si="148">CONCATENATE(IF(VLOOKUP(AN244,$AD$6:$AL$135,9,FALSE)="NO", "// ", ""),"#define ",AN244, " 0x",AO244, " /* Command ", AP244, " */")</f>
        <v>// #define APPCMD26 0xF5 /* Command Unassigned Application Cmd 32 */</v>
      </c>
    </row>
    <row r="245" spans="40:43" x14ac:dyDescent="0.25">
      <c r="AN245" s="39" t="str">
        <f>VLOOKUP(AN244,$AD$7:$AH$135,4,FALSE)</f>
        <v>ACKAPC26</v>
      </c>
      <c r="AO245" s="40" t="str">
        <f>VLOOKUP(AN244,$AD$7:$AH$135,5,FALSE)</f>
        <v>0A</v>
      </c>
      <c r="AP245" s="41" t="str">
        <f>AP244</f>
        <v>Unassigned Application Cmd 32</v>
      </c>
      <c r="AQ245" s="42" t="str">
        <f>CONCATENATE(IF(VLOOKUP(AN244,$AD$6:$AL$135,9,FALSE)="NO", "// ", ""),"#define ",AN245, " 0x",AO245, " /* Acknowledge ", AP244, " command */")</f>
        <v>// #define ACKAPC26 0x0A /* Acknowledge Unassigned Application Cmd 32 command */</v>
      </c>
    </row>
    <row r="246" spans="40:43" x14ac:dyDescent="0.25">
      <c r="AN246" s="39" t="str">
        <f>AD127</f>
        <v>APPCMD27</v>
      </c>
      <c r="AO246" s="40" t="str">
        <f>AE127</f>
        <v>F6</v>
      </c>
      <c r="AP246" s="41" t="str">
        <f t="shared" si="94"/>
        <v>Unassigned Application Cmd 33</v>
      </c>
      <c r="AQ246" s="42" t="str">
        <f t="shared" ref="AQ246" si="149">CONCATENATE(IF(VLOOKUP(AN246,$AD$6:$AL$135,9,FALSE)="NO", "// ", ""),"#define ",AN246, " 0x",AO246, " /* Command ", AP246, " */")</f>
        <v>// #define APPCMD27 0xF6 /* Command Unassigned Application Cmd 33 */</v>
      </c>
    </row>
    <row r="247" spans="40:43" x14ac:dyDescent="0.25">
      <c r="AN247" s="39" t="str">
        <f>VLOOKUP(AN246,$AD$7:$AH$135,4,FALSE)</f>
        <v>ACKAPC27</v>
      </c>
      <c r="AO247" s="40" t="str">
        <f>VLOOKUP(AN246,$AD$7:$AH$135,5,FALSE)</f>
        <v>09</v>
      </c>
      <c r="AP247" s="41" t="str">
        <f>AP246</f>
        <v>Unassigned Application Cmd 33</v>
      </c>
      <c r="AQ247" s="42" t="str">
        <f>CONCATENATE(IF(VLOOKUP(AN246,$AD$6:$AL$135,9,FALSE)="NO", "// ", ""),"#define ",AN247, " 0x",AO247, " /* Acknowledge ", AP246, " command */")</f>
        <v>// #define ACKAPC27 0x09 /* Acknowledge Unassigned Application Cmd 33 command */</v>
      </c>
    </row>
    <row r="248" spans="40:43" x14ac:dyDescent="0.25">
      <c r="AN248" s="39" t="str">
        <f>AD128</f>
        <v>APPCMD28</v>
      </c>
      <c r="AO248" s="40" t="str">
        <f>AE128</f>
        <v>F7</v>
      </c>
      <c r="AP248" s="41" t="str">
        <f t="shared" si="94"/>
        <v>Unassigned Application Cmd 34</v>
      </c>
      <c r="AQ248" s="42" t="str">
        <f t="shared" ref="AQ248" si="150">CONCATENATE(IF(VLOOKUP(AN248,$AD$6:$AL$135,9,FALSE)="NO", "// ", ""),"#define ",AN248, " 0x",AO248, " /* Command ", AP248, " */")</f>
        <v>// #define APPCMD28 0xF7 /* Command Unassigned Application Cmd 34 */</v>
      </c>
    </row>
    <row r="249" spans="40:43" x14ac:dyDescent="0.25">
      <c r="AN249" s="39" t="str">
        <f>VLOOKUP(AN248,$AD$7:$AH$135,4,FALSE)</f>
        <v>ACKAPC28</v>
      </c>
      <c r="AO249" s="40" t="str">
        <f>VLOOKUP(AN248,$AD$7:$AH$135,5,FALSE)</f>
        <v>08</v>
      </c>
      <c r="AP249" s="41" t="str">
        <f>AP248</f>
        <v>Unassigned Application Cmd 34</v>
      </c>
      <c r="AQ249" s="42" t="str">
        <f>CONCATENATE(IF(VLOOKUP(AN248,$AD$6:$AL$135,9,FALSE)="NO", "// ", ""),"#define ",AN249, " 0x",AO249, " /* Acknowledge ", AP248, " command */")</f>
        <v>// #define ACKAPC28 0x08 /* Acknowledge Unassigned Application Cmd 34 command */</v>
      </c>
    </row>
    <row r="250" spans="40:43" x14ac:dyDescent="0.25">
      <c r="AN250" s="39" t="str">
        <f>AD129</f>
        <v>APPCMD29</v>
      </c>
      <c r="AO250" s="40" t="str">
        <f>AE129</f>
        <v>F8</v>
      </c>
      <c r="AP250" s="41" t="str">
        <f t="shared" si="94"/>
        <v>Unassigned Application Cmd 35</v>
      </c>
      <c r="AQ250" s="42" t="str">
        <f t="shared" ref="AQ250" si="151">CONCATENATE(IF(VLOOKUP(AN250,$AD$6:$AL$135,9,FALSE)="NO", "// ", ""),"#define ",AN250, " 0x",AO250, " /* Command ", AP250, " */")</f>
        <v>// #define APPCMD29 0xF8 /* Command Unassigned Application Cmd 35 */</v>
      </c>
    </row>
    <row r="251" spans="40:43" x14ac:dyDescent="0.25">
      <c r="AN251" s="39" t="str">
        <f>VLOOKUP(AN250,$AD$7:$AH$135,4,FALSE)</f>
        <v>ACKAPC29</v>
      </c>
      <c r="AO251" s="40" t="str">
        <f>VLOOKUP(AN250,$AD$7:$AH$135,5,FALSE)</f>
        <v>07</v>
      </c>
      <c r="AP251" s="41" t="str">
        <f>AP250</f>
        <v>Unassigned Application Cmd 35</v>
      </c>
      <c r="AQ251" s="42" t="str">
        <f>CONCATENATE(IF(VLOOKUP(AN250,$AD$6:$AL$135,9,FALSE)="NO", "// ", ""),"#define ",AN251, " 0x",AO251, " /* Acknowledge ", AP250, " command */")</f>
        <v>// #define ACKAPC29 0x07 /* Acknowledge Unassigned Application Cmd 35 command */</v>
      </c>
    </row>
    <row r="252" spans="40:43" x14ac:dyDescent="0.25">
      <c r="AN252" s="39" t="str">
        <f>AD130</f>
        <v>APPCMD30</v>
      </c>
      <c r="AO252" s="40" t="str">
        <f>AE130</f>
        <v>F9</v>
      </c>
      <c r="AP252" s="41" t="str">
        <f t="shared" si="94"/>
        <v>Unassigned Application Cmd 36</v>
      </c>
      <c r="AQ252" s="42" t="str">
        <f t="shared" ref="AQ252" si="152">CONCATENATE(IF(VLOOKUP(AN252,$AD$6:$AL$135,9,FALSE)="NO", "// ", ""),"#define ",AN252, " 0x",AO252, " /* Command ", AP252, " */")</f>
        <v>// #define APPCMD30 0xF9 /* Command Unassigned Application Cmd 36 */</v>
      </c>
    </row>
    <row r="253" spans="40:43" x14ac:dyDescent="0.25">
      <c r="AN253" s="39" t="str">
        <f>VLOOKUP(AN252,$AD$7:$AH$135,4,FALSE)</f>
        <v>ACKAPC30</v>
      </c>
      <c r="AO253" s="40" t="str">
        <f>VLOOKUP(AN252,$AD$7:$AH$135,5,FALSE)</f>
        <v>06</v>
      </c>
      <c r="AP253" s="41" t="str">
        <f>AP252</f>
        <v>Unassigned Application Cmd 36</v>
      </c>
      <c r="AQ253" s="42" t="str">
        <f>CONCATENATE(IF(VLOOKUP(AN252,$AD$6:$AL$135,9,FALSE)="NO", "// ", ""),"#define ",AN253, " 0x",AO253, " /* Acknowledge ", AP252, " command */")</f>
        <v>// #define ACKAPC30 0x06 /* Acknowledge Unassigned Application Cmd 36 command */</v>
      </c>
    </row>
    <row r="254" spans="40:43" x14ac:dyDescent="0.25">
      <c r="AN254" s="39" t="str">
        <f>AD131</f>
        <v>APPCMD31</v>
      </c>
      <c r="AO254" s="40" t="str">
        <f>AE131</f>
        <v>FA</v>
      </c>
      <c r="AP254" s="41" t="str">
        <f t="shared" si="94"/>
        <v>Unassigned Application Cmd 37</v>
      </c>
      <c r="AQ254" s="42" t="str">
        <f t="shared" ref="AQ254" si="153">CONCATENATE(IF(VLOOKUP(AN254,$AD$6:$AL$135,9,FALSE)="NO", "// ", ""),"#define ",AN254, " 0x",AO254, " /* Command ", AP254, " */")</f>
        <v>// #define APPCMD31 0xFA /* Command Unassigned Application Cmd 37 */</v>
      </c>
    </row>
    <row r="255" spans="40:43" x14ac:dyDescent="0.25">
      <c r="AN255" s="39" t="str">
        <f>VLOOKUP(AN254,$AD$7:$AH$135,4,FALSE)</f>
        <v>ACKAPC31</v>
      </c>
      <c r="AO255" s="40" t="str">
        <f>VLOOKUP(AN254,$AD$7:$AH$135,5,FALSE)</f>
        <v>05</v>
      </c>
      <c r="AP255" s="41" t="str">
        <f>AP254</f>
        <v>Unassigned Application Cmd 37</v>
      </c>
      <c r="AQ255" s="42" t="str">
        <f>CONCATENATE(IF(VLOOKUP(AN254,$AD$6:$AL$135,9,FALSE)="NO", "// ", ""),"#define ",AN255, " 0x",AO255, " /* Acknowledge ", AP254, " command */")</f>
        <v>// #define ACKAPC31 0x05 /* Acknowledge Unassigned Application Cmd 37 command */</v>
      </c>
    </row>
    <row r="256" spans="40:43" x14ac:dyDescent="0.25">
      <c r="AN256" s="39" t="str">
        <f>AD132</f>
        <v>APPCMD32</v>
      </c>
      <c r="AO256" s="40" t="str">
        <f>AE132</f>
        <v>FB</v>
      </c>
      <c r="AP256" s="41" t="str">
        <f t="shared" si="94"/>
        <v>Unassigned Application Cmd 38</v>
      </c>
      <c r="AQ256" s="42" t="str">
        <f t="shared" ref="AQ256" si="154">CONCATENATE(IF(VLOOKUP(AN256,$AD$6:$AL$135,9,FALSE)="NO", "// ", ""),"#define ",AN256, " 0x",AO256, " /* Command ", AP256, " */")</f>
        <v>// #define APPCMD32 0xFB /* Command Unassigned Application Cmd 38 */</v>
      </c>
    </row>
    <row r="257" spans="40:43" x14ac:dyDescent="0.25">
      <c r="AN257" s="39" t="str">
        <f>VLOOKUP(AN256,$AD$7:$AH$135,4,FALSE)</f>
        <v>ACKAPC32</v>
      </c>
      <c r="AO257" s="40" t="str">
        <f>VLOOKUP(AN256,$AD$7:$AH$135,5,FALSE)</f>
        <v>04</v>
      </c>
      <c r="AP257" s="41" t="str">
        <f>AP256</f>
        <v>Unassigned Application Cmd 38</v>
      </c>
      <c r="AQ257" s="42" t="str">
        <f>CONCATENATE(IF(VLOOKUP(AN256,$AD$6:$AL$135,9,FALSE)="NO", "// ", ""),"#define ",AN257, " 0x",AO257, " /* Acknowledge ", AP256, " command */")</f>
        <v>// #define ACKAPC32 0x04 /* Acknowledge Unassigned Application Cmd 38 command */</v>
      </c>
    </row>
    <row r="258" spans="40:43" x14ac:dyDescent="0.25">
      <c r="AN258" s="39" t="str">
        <f>AD133</f>
        <v>APPCMD33</v>
      </c>
      <c r="AO258" s="40" t="str">
        <f>AE133</f>
        <v>FC</v>
      </c>
      <c r="AP258" s="41" t="str">
        <f t="shared" si="94"/>
        <v>Unassigned Application Cmd 39</v>
      </c>
      <c r="AQ258" s="42" t="str">
        <f t="shared" ref="AQ258" si="155">CONCATENATE(IF(VLOOKUP(AN258,$AD$6:$AL$135,9,FALSE)="NO", "// ", ""),"#define ",AN258, " 0x",AO258, " /* Command ", AP258, " */")</f>
        <v>// #define APPCMD33 0xFC /* Command Unassigned Application Cmd 39 */</v>
      </c>
    </row>
    <row r="259" spans="40:43" x14ac:dyDescent="0.25">
      <c r="AN259" s="39" t="str">
        <f>VLOOKUP(AN258,$AD$7:$AH$135,4,FALSE)</f>
        <v>ACKAPC33</v>
      </c>
      <c r="AO259" s="40" t="str">
        <f>VLOOKUP(AN258,$AD$7:$AH$135,5,FALSE)</f>
        <v>03</v>
      </c>
      <c r="AP259" s="41" t="str">
        <f>AP258</f>
        <v>Unassigned Application Cmd 39</v>
      </c>
      <c r="AQ259" s="42" t="str">
        <f>CONCATENATE(IF(VLOOKUP(AN258,$AD$6:$AL$135,9,FALSE)="NO", "// ", ""),"#define ",AN259, " 0x",AO259, " /* Acknowledge ", AP258, " command */")</f>
        <v>// #define ACKAPC33 0x03 /* Acknowledge Unassigned Application Cmd 39 command */</v>
      </c>
    </row>
    <row r="260" spans="40:43" x14ac:dyDescent="0.25">
      <c r="AN260" s="39" t="str">
        <f>AD134</f>
        <v>APPCMD34</v>
      </c>
      <c r="AO260" s="40" t="str">
        <f>AE134</f>
        <v>FD</v>
      </c>
      <c r="AP260" s="41" t="str">
        <f t="shared" si="94"/>
        <v>Unassigned Application Cmd 40</v>
      </c>
      <c r="AQ260" s="42" t="str">
        <f t="shared" ref="AQ260" si="156">CONCATENATE(IF(VLOOKUP(AN260,$AD$6:$AL$135,9,FALSE)="NO", "// ", ""),"#define ",AN260, " 0x",AO260, " /* Command ", AP260, " */")</f>
        <v>// #define APPCMD34 0xFD /* Command Unassigned Application Cmd 40 */</v>
      </c>
    </row>
    <row r="261" spans="40:43" x14ac:dyDescent="0.25">
      <c r="AN261" s="39" t="str">
        <f>VLOOKUP(AN260,$AD$7:$AH$135,4,FALSE)</f>
        <v>ACKAPC34</v>
      </c>
      <c r="AO261" s="40" t="str">
        <f>VLOOKUP(AN260,$AD$7:$AH$135,5,FALSE)</f>
        <v>02</v>
      </c>
      <c r="AP261" s="41" t="str">
        <f>AP260</f>
        <v>Unassigned Application Cmd 40</v>
      </c>
      <c r="AQ261" s="42" t="str">
        <f>CONCATENATE(IF(VLOOKUP(AN260,$AD$6:$AL$135,9,FALSE)="NO", "// ", ""),"#define ",AN261, " 0x",AO261, " /* Acknowledge ", AP260, " command */")</f>
        <v>// #define ACKAPC34 0x02 /* Acknowledge Unassigned Application Cmd 40 command */</v>
      </c>
    </row>
    <row r="262" spans="40:43" x14ac:dyDescent="0.25">
      <c r="AN262" s="39" t="str">
        <f>AD135</f>
        <v>APPCMD35</v>
      </c>
      <c r="AO262" s="40" t="str">
        <f>AE135</f>
        <v>FE</v>
      </c>
      <c r="AP262" s="41" t="str">
        <f t="shared" si="94"/>
        <v>Unassigned Application Cmd 40</v>
      </c>
      <c r="AQ262" s="42" t="str">
        <f t="shared" ref="AQ262" si="157">CONCATENATE(IF(VLOOKUP(AN262,$AD$6:$AL$135,9,FALSE)="NO", "// ", ""),"#define ",AN262, " 0x",AO262, " /* Command ", AP262, " */")</f>
        <v>// #define APPCMD35 0xFE /* Command Unassigned Application Cmd 40 */</v>
      </c>
    </row>
    <row r="263" spans="40:43" x14ac:dyDescent="0.25">
      <c r="AN263" s="98" t="str">
        <f>VLOOKUP(AN262,$AD$7:$AH$135,4,FALSE)</f>
        <v>ACKAPC35</v>
      </c>
      <c r="AO263" s="94" t="str">
        <f>VLOOKUP(AN262,$AD$7:$AH$135,5,FALSE)</f>
        <v>01</v>
      </c>
      <c r="AP263" s="99" t="str">
        <f>AP262</f>
        <v>Unassigned Application Cmd 40</v>
      </c>
      <c r="AQ263" s="100" t="str">
        <f>CONCATENATE(IF(VLOOKUP(AN262,$AD$6:$AL$135,9,FALSE)="NO", "// ", ""),"#define ",AN263, " 0x",AO263, " /* Acknowledge ", AP262, " command */")</f>
        <v>// #define ACKAPC35 0x01 /* Acknowledge Unassigned Application Cmd 40 command */</v>
      </c>
    </row>
  </sheetData>
  <protectedRanges>
    <protectedRange sqref="AJ8:AL135" name="Command Details"/>
    <protectedRange sqref="AG8:AG135" name="Reply Mnemonic"/>
    <protectedRange sqref="AD8:AD135" name="Command Mnemonic"/>
    <protectedRange sqref="AB8:AB135" name="Command Action"/>
    <protectedRange sqref="D8:K135" name="Binary OpCode"/>
    <protectedRange sqref="B8:B135" name="Command Type"/>
  </protectedRanges>
  <autoFilter ref="B7:B135" xr:uid="{2DE483DF-5D2E-4B9D-A67C-B198B0DCDEFC}"/>
  <mergeCells count="3">
    <mergeCell ref="D6:K6"/>
    <mergeCell ref="M6:T6"/>
    <mergeCell ref="AJ6:AK6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42ED-E1C3-4BED-9AE4-43EFC6549269}">
  <dimension ref="B1:H277"/>
  <sheetViews>
    <sheetView workbookViewId="0"/>
  </sheetViews>
  <sheetFormatPr defaultRowHeight="12.75" x14ac:dyDescent="0.2"/>
  <cols>
    <col min="1" max="1" width="2.7109375" style="13" customWidth="1"/>
    <col min="2" max="2" width="109.5703125" style="13" customWidth="1"/>
    <col min="3" max="3" width="2.7109375" style="13" customWidth="1"/>
    <col min="4" max="5" width="10.28515625" style="13" customWidth="1"/>
    <col min="6" max="16384" width="9.140625" style="13"/>
  </cols>
  <sheetData>
    <row r="1" spans="2:8" ht="15" customHeight="1" x14ac:dyDescent="0.2"/>
    <row r="2" spans="2:8" ht="15" x14ac:dyDescent="0.25">
      <c r="B2" s="101"/>
      <c r="D2" s="102" t="s">
        <v>404</v>
      </c>
      <c r="E2" s="103"/>
      <c r="F2" s="103"/>
      <c r="G2" s="103"/>
      <c r="H2" s="103"/>
    </row>
    <row r="3" spans="2:8" ht="13.5" x14ac:dyDescent="0.25">
      <c r="B3" s="104" t="s">
        <v>405</v>
      </c>
      <c r="D3" s="103"/>
      <c r="E3" s="105" t="s">
        <v>406</v>
      </c>
      <c r="F3" s="103"/>
      <c r="G3" s="103"/>
      <c r="H3" s="103"/>
    </row>
    <row r="4" spans="2:8" ht="13.5" x14ac:dyDescent="0.25">
      <c r="B4" s="104" t="s">
        <v>407</v>
      </c>
      <c r="D4" s="103"/>
      <c r="E4" s="105" t="s">
        <v>491</v>
      </c>
      <c r="F4" s="103"/>
      <c r="G4" s="103"/>
      <c r="H4" s="103"/>
    </row>
    <row r="5" spans="2:8" ht="13.5" x14ac:dyDescent="0.25">
      <c r="B5" s="104" t="s">
        <v>408</v>
      </c>
      <c r="D5" s="106"/>
    </row>
    <row r="6" spans="2:8" ht="13.5" x14ac:dyDescent="0.25">
      <c r="B6" s="104" t="s">
        <v>409</v>
      </c>
    </row>
    <row r="7" spans="2:8" ht="13.5" x14ac:dyDescent="0.25">
      <c r="B7" s="104" t="s">
        <v>410</v>
      </c>
    </row>
    <row r="8" spans="2:8" ht="13.5" x14ac:dyDescent="0.25">
      <c r="B8" s="104" t="s">
        <v>411</v>
      </c>
    </row>
    <row r="9" spans="2:8" ht="13.5" x14ac:dyDescent="0.25">
      <c r="B9" s="104" t="s">
        <v>410</v>
      </c>
    </row>
    <row r="10" spans="2:8" ht="13.5" x14ac:dyDescent="0.25">
      <c r="B10" s="104" t="str">
        <f>CONCATENATE("// *  Version: ", 'NB Command Set'!AE3, "                                      *")</f>
        <v>// *  Version: 0.7.0                                      *</v>
      </c>
    </row>
    <row r="11" spans="2:8" ht="13.5" x14ac:dyDescent="0.25">
      <c r="B11" s="104" t="str">
        <f>CONCATENATE("// *  ",  TEXT('NB Command Set'!AG3, "yyyy-mm-dd"),  " gustavo.casanova@nicebots.com            *")</f>
        <v>// *  2020-06-21 gustavo.casanova@nicebots.com            *</v>
      </c>
    </row>
    <row r="12" spans="2:8" ht="13.5" x14ac:dyDescent="0.25">
      <c r="B12" s="104" t="s">
        <v>405</v>
      </c>
    </row>
    <row r="13" spans="2:8" ht="13.5" x14ac:dyDescent="0.25">
      <c r="B13" s="104"/>
    </row>
    <row r="14" spans="2:8" ht="13.5" x14ac:dyDescent="0.25">
      <c r="B14" s="104" t="s">
        <v>492</v>
      </c>
    </row>
    <row r="15" spans="2:8" ht="13.5" x14ac:dyDescent="0.25">
      <c r="B15" s="104" t="s">
        <v>493</v>
      </c>
    </row>
    <row r="16" spans="2:8" ht="13.5" x14ac:dyDescent="0.25">
      <c r="B16" s="107"/>
    </row>
    <row r="17" spans="2:5" ht="13.5" customHeight="1" x14ac:dyDescent="0.25">
      <c r="B17" s="104" t="s">
        <v>489</v>
      </c>
      <c r="D17" s="129" t="s">
        <v>412</v>
      </c>
      <c r="E17" s="130"/>
    </row>
    <row r="18" spans="2:5" ht="13.5" x14ac:dyDescent="0.25">
      <c r="B18" s="107"/>
      <c r="D18" s="131"/>
      <c r="E18" s="132"/>
    </row>
    <row r="19" spans="2:5" ht="13.5" x14ac:dyDescent="0.25">
      <c r="B19" s="107" t="str">
        <f>'NB Command Set'!AQ8</f>
        <v>#define NO_OP 0x00 /* Command No Operation - Unknown */</v>
      </c>
      <c r="D19" s="108">
        <f t="shared" ref="D19:D83" si="0">HEX2DEC(MID(B19,(FIND("0x",B19,1)+2),2))</f>
        <v>0</v>
      </c>
      <c r="E19" s="109" t="s">
        <v>413</v>
      </c>
    </row>
    <row r="20" spans="2:5" ht="13.5" x14ac:dyDescent="0.25">
      <c r="B20" s="107" t="str">
        <f>'NB Command Set'!AQ9</f>
        <v>#define UNKNOWNC 0xFF /* Acknowledge No Operation - Unknown command */</v>
      </c>
      <c r="D20" s="108">
        <f t="shared" si="0"/>
        <v>255</v>
      </c>
      <c r="E20" s="109" t="s">
        <v>413</v>
      </c>
    </row>
    <row r="21" spans="2:5" ht="13.5" x14ac:dyDescent="0.25">
      <c r="B21" s="107" t="str">
        <f>'NB Command Set'!AQ10</f>
        <v>#define RESETMCU 0x80 /* Command Reset Microcontroller */</v>
      </c>
      <c r="D21" s="108">
        <f t="shared" si="0"/>
        <v>128</v>
      </c>
      <c r="E21" s="109" t="s">
        <v>413</v>
      </c>
    </row>
    <row r="22" spans="2:5" ht="13.5" x14ac:dyDescent="0.25">
      <c r="B22" s="107" t="str">
        <f>'NB Command Set'!AQ11</f>
        <v>#define ACKRESET 0x7F /* Acknowledge Reset Microcontroller command */</v>
      </c>
      <c r="D22" s="108">
        <f t="shared" si="0"/>
        <v>127</v>
      </c>
      <c r="E22" s="109" t="s">
        <v>413</v>
      </c>
    </row>
    <row r="23" spans="2:5" ht="13.5" x14ac:dyDescent="0.25">
      <c r="B23" s="107" t="str">
        <f>'NB Command Set'!AQ12</f>
        <v>#define INITSOFT 0x81 /* Command Initialize Firmware */</v>
      </c>
      <c r="D23" s="108">
        <f t="shared" si="0"/>
        <v>129</v>
      </c>
      <c r="E23" s="110" t="str">
        <f>IF(D23=(D21+1),"OK Higher","REVISAR")</f>
        <v>OK Higher</v>
      </c>
    </row>
    <row r="24" spans="2:5" ht="13.5" x14ac:dyDescent="0.25">
      <c r="B24" s="107" t="str">
        <f>'NB Command Set'!AQ13</f>
        <v>#define ACKINITS 0x7E /* Acknowledge Initialize Firmware command */</v>
      </c>
      <c r="D24" s="108">
        <f t="shared" si="0"/>
        <v>126</v>
      </c>
      <c r="E24" s="110" t="str">
        <f>IF(D24=(D22-1),"OK Lower","REVISAR")</f>
        <v>OK Lower</v>
      </c>
    </row>
    <row r="25" spans="2:5" ht="13.5" x14ac:dyDescent="0.25">
      <c r="B25" s="107" t="str">
        <f>'NB Command Set'!AQ14</f>
        <v>#define GETTMNLV 0x82 /* Command Get Timonel Version */</v>
      </c>
      <c r="D25" s="108">
        <f t="shared" si="0"/>
        <v>130</v>
      </c>
      <c r="E25" s="110" t="str">
        <f t="shared" ref="E25" si="1">IF(D25=(D23+1),"OK Higher","REVISAR")</f>
        <v>OK Higher</v>
      </c>
    </row>
    <row r="26" spans="2:5" ht="13.5" x14ac:dyDescent="0.25">
      <c r="B26" s="107" t="str">
        <f>'NB Command Set'!AQ15</f>
        <v>#define ACKTMNLV 0x7D /* Acknowledge Get Timonel Version command */</v>
      </c>
      <c r="D26" s="108">
        <f t="shared" si="0"/>
        <v>125</v>
      </c>
      <c r="E26" s="110" t="str">
        <f t="shared" ref="E26" si="2">IF(D26=(D24-1),"OK Lower","REVISAR")</f>
        <v>OK Lower</v>
      </c>
    </row>
    <row r="27" spans="2:5" ht="13.5" x14ac:dyDescent="0.25">
      <c r="B27" s="107" t="str">
        <f>'NB Command Set'!AQ16</f>
        <v>#define DELFLASH 0x83 /* Command Delete Flash */</v>
      </c>
      <c r="D27" s="108">
        <f t="shared" si="0"/>
        <v>131</v>
      </c>
      <c r="E27" s="110" t="str">
        <f t="shared" ref="E27" si="3">IF(D27=(D25+1),"OK Higher","REVISAR")</f>
        <v>OK Higher</v>
      </c>
    </row>
    <row r="28" spans="2:5" ht="13.5" x14ac:dyDescent="0.25">
      <c r="B28" s="107" t="str">
        <f>'NB Command Set'!AQ17</f>
        <v>#define ACKDELFL 0x7C /* Acknowledge Delete Flash command */</v>
      </c>
      <c r="D28" s="108">
        <f t="shared" si="0"/>
        <v>124</v>
      </c>
      <c r="E28" s="110" t="str">
        <f t="shared" ref="E28" si="4">IF(D28=(D26-1),"OK Lower","REVISAR")</f>
        <v>OK Lower</v>
      </c>
    </row>
    <row r="29" spans="2:5" ht="13.5" x14ac:dyDescent="0.25">
      <c r="B29" s="107" t="str">
        <f>'NB Command Set'!AQ18</f>
        <v>#define STPGADDR 0x84 /* Command Set Flash Page Base Address */</v>
      </c>
      <c r="D29" s="108">
        <f t="shared" si="0"/>
        <v>132</v>
      </c>
      <c r="E29" s="110" t="str">
        <f t="shared" ref="E29" si="5">IF(D29=(D27+1),"OK Higher","REVISAR")</f>
        <v>OK Higher</v>
      </c>
    </row>
    <row r="30" spans="2:5" ht="13.5" x14ac:dyDescent="0.25">
      <c r="B30" s="107" t="str">
        <f>'NB Command Set'!AQ19</f>
        <v>#define AKPGADDR 0x7B /* Acknowledge Set Flash Page Base Address command */</v>
      </c>
      <c r="D30" s="108">
        <f t="shared" si="0"/>
        <v>123</v>
      </c>
      <c r="E30" s="110" t="str">
        <f t="shared" ref="E30" si="6">IF(D30=(D28-1),"OK Lower","REVISAR")</f>
        <v>OK Lower</v>
      </c>
    </row>
    <row r="31" spans="2:5" ht="13.5" x14ac:dyDescent="0.25">
      <c r="B31" s="107" t="str">
        <f>'NB Command Set'!AQ20</f>
        <v>#define WRITPAGE 0x85 /* Command Write Data To Page Buffer */</v>
      </c>
      <c r="D31" s="108">
        <f t="shared" si="0"/>
        <v>133</v>
      </c>
      <c r="E31" s="110" t="str">
        <f t="shared" ref="E31" si="7">IF(D31=(D29+1),"OK Higher","REVISAR")</f>
        <v>OK Higher</v>
      </c>
    </row>
    <row r="32" spans="2:5" ht="13.5" x14ac:dyDescent="0.25">
      <c r="B32" s="107" t="str">
        <f>'NB Command Set'!AQ21</f>
        <v>#define ACKWTPAG 0x7A /* Acknowledge Write Data To Page Buffer command */</v>
      </c>
      <c r="D32" s="108">
        <f t="shared" si="0"/>
        <v>122</v>
      </c>
      <c r="E32" s="110" t="str">
        <f t="shared" ref="E32" si="8">IF(D32=(D30-1),"OK Lower","REVISAR")</f>
        <v>OK Lower</v>
      </c>
    </row>
    <row r="33" spans="2:5" ht="13.5" x14ac:dyDescent="0.25">
      <c r="B33" s="107" t="str">
        <f>'NB Command Set'!AQ22</f>
        <v>#define EXITTMNL 0x86 /* Command Exit Timonel (Jump To App) */</v>
      </c>
      <c r="D33" s="108">
        <f t="shared" si="0"/>
        <v>134</v>
      </c>
      <c r="E33" s="110" t="str">
        <f t="shared" ref="E33" si="9">IF(D33=(D31+1),"OK Higher","REVISAR")</f>
        <v>OK Higher</v>
      </c>
    </row>
    <row r="34" spans="2:5" ht="13.5" x14ac:dyDescent="0.25">
      <c r="B34" s="107" t="str">
        <f>'NB Command Set'!AQ23</f>
        <v>#define ACKEXITT 0x79 /* Acknowledge Exit Timonel (Jump To App) command */</v>
      </c>
      <c r="D34" s="108">
        <f t="shared" si="0"/>
        <v>121</v>
      </c>
      <c r="E34" s="110" t="str">
        <f t="shared" ref="E34" si="10">IF(D34=(D32-1),"OK Lower","REVISAR")</f>
        <v>OK Lower</v>
      </c>
    </row>
    <row r="35" spans="2:5" ht="13.5" x14ac:dyDescent="0.25">
      <c r="B35" s="107" t="str">
        <f>'NB Command Set'!AQ24</f>
        <v>#define READFLSH 0x87 /* Command Read Data From Flash Memory */</v>
      </c>
      <c r="D35" s="108">
        <f t="shared" si="0"/>
        <v>135</v>
      </c>
      <c r="E35" s="110" t="str">
        <f t="shared" ref="E35" si="11">IF(D35=(D33+1),"OK Higher","REVISAR")</f>
        <v>OK Higher</v>
      </c>
    </row>
    <row r="36" spans="2:5" ht="13.5" x14ac:dyDescent="0.25">
      <c r="B36" s="107" t="str">
        <f>'NB Command Set'!AQ25</f>
        <v>#define ACKRDFSH 0x78 /* Acknowledge Read Data From Flash Memory command */</v>
      </c>
      <c r="D36" s="108">
        <f t="shared" si="0"/>
        <v>120</v>
      </c>
      <c r="E36" s="110" t="str">
        <f t="shared" ref="E36" si="12">IF(D36=(D34-1),"OK Lower","REVISAR")</f>
        <v>OK Lower</v>
      </c>
    </row>
    <row r="37" spans="2:5" ht="13.5" x14ac:dyDescent="0.25">
      <c r="B37" s="107" t="str">
        <f>'NB Command Set'!AQ26</f>
        <v>#define READDEVS 0x88 /* Command Read Device Signature And Fuses */</v>
      </c>
      <c r="D37" s="108">
        <f t="shared" si="0"/>
        <v>136</v>
      </c>
      <c r="E37" s="110" t="str">
        <f t="shared" ref="E37" si="13">IF(D37=(D35+1),"OK Higher","REVISAR")</f>
        <v>OK Higher</v>
      </c>
    </row>
    <row r="38" spans="2:5" ht="13.5" x14ac:dyDescent="0.25">
      <c r="B38" s="107" t="str">
        <f>'NB Command Set'!AQ27</f>
        <v>#define ACKRDEVS 0x77 /* Acknowledge Read Device Signature And Fuses command */</v>
      </c>
      <c r="D38" s="108">
        <f t="shared" si="0"/>
        <v>119</v>
      </c>
      <c r="E38" s="110" t="str">
        <f t="shared" ref="E38" si="14">IF(D38=(D36-1),"OK Lower","REVISAR")</f>
        <v>OK Lower</v>
      </c>
    </row>
    <row r="39" spans="2:5" ht="13.5" x14ac:dyDescent="0.25">
      <c r="B39" s="107" t="str">
        <f>'NB Command Set'!AQ28</f>
        <v>#define WRITEEPR 0x89 /* Command Write Byte To Eeprom */</v>
      </c>
      <c r="D39" s="108">
        <f t="shared" si="0"/>
        <v>137</v>
      </c>
      <c r="E39" s="110" t="str">
        <f t="shared" ref="E39" si="15">IF(D39=(D37+1),"OK Higher","REVISAR")</f>
        <v>OK Higher</v>
      </c>
    </row>
    <row r="40" spans="2:5" ht="13.5" x14ac:dyDescent="0.25">
      <c r="B40" s="107" t="str">
        <f>'NB Command Set'!AQ29</f>
        <v>#define ACKWTEEP 0x76 /* Acknowledge Write Byte To Eeprom command */</v>
      </c>
      <c r="D40" s="108">
        <f t="shared" si="0"/>
        <v>118</v>
      </c>
      <c r="E40" s="110" t="str">
        <f t="shared" ref="E40" si="16">IF(D40=(D38-1),"OK Lower","REVISAR")</f>
        <v>OK Lower</v>
      </c>
    </row>
    <row r="41" spans="2:5" ht="13.5" x14ac:dyDescent="0.25">
      <c r="B41" s="107" t="str">
        <f>'NB Command Set'!AQ30</f>
        <v>#define READEEPR 0x8A /* Command Read Byte From Eeprom */</v>
      </c>
      <c r="D41" s="108">
        <f t="shared" si="0"/>
        <v>138</v>
      </c>
      <c r="E41" s="110" t="str">
        <f t="shared" ref="E41" si="17">IF(D41=(D39+1),"OK Higher","REVISAR")</f>
        <v>OK Higher</v>
      </c>
    </row>
    <row r="42" spans="2:5" ht="13.5" x14ac:dyDescent="0.25">
      <c r="B42" s="107" t="str">
        <f>'NB Command Set'!AQ31</f>
        <v>#define ACKRDEEP 0x75 /* Acknowledge Read Byte From Eeprom command */</v>
      </c>
      <c r="D42" s="108">
        <f t="shared" si="0"/>
        <v>117</v>
      </c>
      <c r="E42" s="110" t="str">
        <f t="shared" ref="E42" si="18">IF(D42=(D40-1),"OK Lower","REVISAR")</f>
        <v>OK Lower</v>
      </c>
    </row>
    <row r="43" spans="2:5" ht="13.5" x14ac:dyDescent="0.25">
      <c r="B43" s="107" t="str">
        <f>'NB Command Set'!AQ32</f>
        <v>// #define BLRCMD04 0x8B /* Command Unassigned Bootloader Cmd 13 */</v>
      </c>
      <c r="D43" s="108">
        <f t="shared" si="0"/>
        <v>139</v>
      </c>
      <c r="E43" s="110" t="str">
        <f t="shared" ref="E43" si="19">IF(D43=(D41+1),"OK Higher","REVISAR")</f>
        <v>OK Higher</v>
      </c>
    </row>
    <row r="44" spans="2:5" ht="13.5" x14ac:dyDescent="0.25">
      <c r="B44" s="107" t="str">
        <f>'NB Command Set'!AQ33</f>
        <v>// #define ACKBLC04 0x74 /* Acknowledge Unassigned Bootloader Cmd 13 command */</v>
      </c>
      <c r="D44" s="108">
        <f t="shared" si="0"/>
        <v>116</v>
      </c>
      <c r="E44" s="110" t="str">
        <f t="shared" ref="E44" si="20">IF(D44=(D42-1),"OK Lower","REVISAR")</f>
        <v>OK Lower</v>
      </c>
    </row>
    <row r="45" spans="2:5" ht="13.5" x14ac:dyDescent="0.25">
      <c r="B45" s="107" t="str">
        <f>'NB Command Set'!AQ34</f>
        <v>// #define BLRCMD05 0x8C /* Command Unassigned Bootloader Cmd 14 */</v>
      </c>
      <c r="D45" s="108">
        <f t="shared" si="0"/>
        <v>140</v>
      </c>
      <c r="E45" s="110" t="str">
        <f t="shared" ref="E45" si="21">IF(D45=(D43+1),"OK Higher","REVISAR")</f>
        <v>OK Higher</v>
      </c>
    </row>
    <row r="46" spans="2:5" ht="13.5" x14ac:dyDescent="0.25">
      <c r="B46" s="107" t="str">
        <f>'NB Command Set'!AQ35</f>
        <v>// #define ACKBLC05 0x73 /* Acknowledge Unassigned Bootloader Cmd 14 command */</v>
      </c>
      <c r="D46" s="108">
        <f t="shared" si="0"/>
        <v>115</v>
      </c>
      <c r="E46" s="110" t="str">
        <f t="shared" ref="E46" si="22">IF(D46=(D44-1),"OK Lower","REVISAR")</f>
        <v>OK Lower</v>
      </c>
    </row>
    <row r="47" spans="2:5" ht="13.5" x14ac:dyDescent="0.25">
      <c r="B47" s="107" t="str">
        <f>'NB Command Set'!AQ36</f>
        <v>// #define BLRCMD06 0x8D /* Command Unassigned Bootloader Cmd 15 */</v>
      </c>
      <c r="D47" s="108">
        <f t="shared" si="0"/>
        <v>141</v>
      </c>
      <c r="E47" s="110" t="str">
        <f t="shared" ref="E47" si="23">IF(D47=(D45+1),"OK Higher","REVISAR")</f>
        <v>OK Higher</v>
      </c>
    </row>
    <row r="48" spans="2:5" ht="13.5" x14ac:dyDescent="0.25">
      <c r="B48" s="107" t="str">
        <f>'NB Command Set'!AQ37</f>
        <v>// #define ACKBLC06 0x72 /* Acknowledge Unassigned Bootloader Cmd 15 command */</v>
      </c>
      <c r="D48" s="108">
        <f t="shared" si="0"/>
        <v>114</v>
      </c>
      <c r="E48" s="110" t="str">
        <f t="shared" ref="E48" si="24">IF(D48=(D46-1),"OK Lower","REVISAR")</f>
        <v>OK Lower</v>
      </c>
    </row>
    <row r="49" spans="2:5" ht="13.5" x14ac:dyDescent="0.25">
      <c r="B49" s="107" t="str">
        <f>'NB Command Set'!AQ38</f>
        <v>// #define BLRCMD07 0x8E /* Command Unassigned Bootloader Cmd 16 */</v>
      </c>
      <c r="D49" s="108">
        <f t="shared" si="0"/>
        <v>142</v>
      </c>
      <c r="E49" s="110" t="str">
        <f t="shared" ref="E49" si="25">IF(D49=(D47+1),"OK Higher","REVISAR")</f>
        <v>OK Higher</v>
      </c>
    </row>
    <row r="50" spans="2:5" ht="13.5" x14ac:dyDescent="0.25">
      <c r="B50" s="107" t="str">
        <f>'NB Command Set'!AQ39</f>
        <v>// #define ACKBLC07 0x71 /* Acknowledge Unassigned Bootloader Cmd 16 command */</v>
      </c>
      <c r="D50" s="108">
        <f t="shared" si="0"/>
        <v>113</v>
      </c>
      <c r="E50" s="110" t="str">
        <f t="shared" ref="E50" si="26">IF(D50=(D48-1),"OK Lower","REVISAR")</f>
        <v>OK Lower</v>
      </c>
    </row>
    <row r="51" spans="2:5" ht="13.5" x14ac:dyDescent="0.25">
      <c r="B51" s="107" t="str">
        <f>'NB Command Set'!AQ40</f>
        <v>// #define BLRCMD08 0x8F /* Command Unassigned Bootloader Cmd 17 */</v>
      </c>
      <c r="D51" s="108">
        <f t="shared" si="0"/>
        <v>143</v>
      </c>
      <c r="E51" s="110" t="str">
        <f t="shared" ref="E51" si="27">IF(D51=(D49+1),"OK Higher","REVISAR")</f>
        <v>OK Higher</v>
      </c>
    </row>
    <row r="52" spans="2:5" ht="13.5" x14ac:dyDescent="0.25">
      <c r="B52" s="107" t="str">
        <f>'NB Command Set'!AQ41</f>
        <v>// #define ACKBLC08 0x70 /* Acknowledge Unassigned Bootloader Cmd 17 command */</v>
      </c>
      <c r="D52" s="108">
        <f t="shared" si="0"/>
        <v>112</v>
      </c>
      <c r="E52" s="110" t="str">
        <f t="shared" ref="E52" si="28">IF(D52=(D50-1),"OK Lower","REVISAR")</f>
        <v>OK Lower</v>
      </c>
    </row>
    <row r="53" spans="2:5" ht="13.5" x14ac:dyDescent="0.25">
      <c r="B53" s="107" t="str">
        <f>'NB Command Set'!AQ42</f>
        <v>// #define SETIO0_0 0x90 /* Command Set Io Port 0 = 0 */</v>
      </c>
      <c r="D53" s="108">
        <f t="shared" si="0"/>
        <v>144</v>
      </c>
      <c r="E53" s="110" t="str">
        <f t="shared" ref="E53" si="29">IF(D53=(D51+1),"OK Higher","REVISAR")</f>
        <v>OK Higher</v>
      </c>
    </row>
    <row r="54" spans="2:5" ht="13.5" x14ac:dyDescent="0.25">
      <c r="B54" s="107" t="str">
        <f>'NB Command Set'!AQ43</f>
        <v>// #define ACKIO0_0 0x6F /* Acknowledge Set Io Port 0 = 0 command */</v>
      </c>
      <c r="D54" s="108">
        <f t="shared" si="0"/>
        <v>111</v>
      </c>
      <c r="E54" s="110" t="str">
        <f t="shared" ref="E54" si="30">IF(D54=(D52-1),"OK Lower","REVISAR")</f>
        <v>OK Lower</v>
      </c>
    </row>
    <row r="55" spans="2:5" ht="13.5" x14ac:dyDescent="0.25">
      <c r="B55" s="107" t="str">
        <f>'NB Command Set'!AQ44</f>
        <v>// #define SETIO0_1 0x91 /* Command Set Io Port 0 = 1 */</v>
      </c>
      <c r="D55" s="108">
        <f t="shared" si="0"/>
        <v>145</v>
      </c>
      <c r="E55" s="110" t="str">
        <f t="shared" ref="E55" si="31">IF(D55=(D53+1),"OK Higher","REVISAR")</f>
        <v>OK Higher</v>
      </c>
    </row>
    <row r="56" spans="2:5" ht="13.5" x14ac:dyDescent="0.25">
      <c r="B56" s="107" t="str">
        <f>'NB Command Set'!AQ45</f>
        <v>// #define ACKIO0_1 0x6E /* Acknowledge Set Io Port 0 = 1 command */</v>
      </c>
      <c r="D56" s="108">
        <f t="shared" si="0"/>
        <v>110</v>
      </c>
      <c r="E56" s="110" t="str">
        <f t="shared" ref="E56" si="32">IF(D56=(D54-1),"OK Lower","REVISAR")</f>
        <v>OK Lower</v>
      </c>
    </row>
    <row r="57" spans="2:5" ht="13.5" x14ac:dyDescent="0.25">
      <c r="B57" s="107" t="str">
        <f>'NB Command Set'!AQ46</f>
        <v>#define SETIO1_0 0x92 /* Command Set Io Port 1 = 0 */</v>
      </c>
      <c r="D57" s="108">
        <f t="shared" si="0"/>
        <v>146</v>
      </c>
      <c r="E57" s="110" t="str">
        <f t="shared" ref="E57" si="33">IF(D57=(D55+1),"OK Higher","REVISAR")</f>
        <v>OK Higher</v>
      </c>
    </row>
    <row r="58" spans="2:5" ht="13.5" x14ac:dyDescent="0.25">
      <c r="B58" s="107" t="str">
        <f>'NB Command Set'!AQ47</f>
        <v>#define ACKIO1_0 0x6D /* Acknowledge Set Io Port 1 = 0 command */</v>
      </c>
      <c r="D58" s="108">
        <f t="shared" si="0"/>
        <v>109</v>
      </c>
      <c r="E58" s="110" t="str">
        <f t="shared" ref="E58" si="34">IF(D58=(D56-1),"OK Lower","REVISAR")</f>
        <v>OK Lower</v>
      </c>
    </row>
    <row r="59" spans="2:5" ht="13.5" x14ac:dyDescent="0.25">
      <c r="B59" s="107" t="str">
        <f>'NB Command Set'!AQ48</f>
        <v>#define SETIO1_1 0x93 /* Command Set Io Port 1 = 1 */</v>
      </c>
      <c r="D59" s="108">
        <f t="shared" si="0"/>
        <v>147</v>
      </c>
      <c r="E59" s="110" t="str">
        <f t="shared" ref="E59" si="35">IF(D59=(D57+1),"OK Higher","REVISAR")</f>
        <v>OK Higher</v>
      </c>
    </row>
    <row r="60" spans="2:5" ht="13.5" x14ac:dyDescent="0.25">
      <c r="B60" s="107" t="str">
        <f>'NB Command Set'!AQ49</f>
        <v>#define ACKIO1_1 0x6C /* Acknowledge Set Io Port 1 = 1 command */</v>
      </c>
      <c r="D60" s="108">
        <f t="shared" si="0"/>
        <v>108</v>
      </c>
      <c r="E60" s="110" t="str">
        <f t="shared" ref="E60" si="36">IF(D60=(D58-1),"OK Lower","REVISAR")</f>
        <v>OK Lower</v>
      </c>
    </row>
    <row r="61" spans="2:5" ht="13.5" x14ac:dyDescent="0.25">
      <c r="B61" s="107" t="str">
        <f>'NB Command Set'!AQ50</f>
        <v>// #define SETIO2_0 0x94 /* Command Set Io Port 2 = 0 */</v>
      </c>
      <c r="D61" s="108">
        <f t="shared" si="0"/>
        <v>148</v>
      </c>
      <c r="E61" s="110" t="str">
        <f t="shared" ref="E61" si="37">IF(D61=(D59+1),"OK Higher","REVISAR")</f>
        <v>OK Higher</v>
      </c>
    </row>
    <row r="62" spans="2:5" ht="13.5" x14ac:dyDescent="0.25">
      <c r="B62" s="107" t="str">
        <f>'NB Command Set'!AQ51</f>
        <v>// #define ACKIO2_0 0x6B /* Acknowledge Set Io Port 2 = 0 command */</v>
      </c>
      <c r="D62" s="108">
        <f t="shared" si="0"/>
        <v>107</v>
      </c>
      <c r="E62" s="110" t="str">
        <f t="shared" ref="E62" si="38">IF(D62=(D60-1),"OK Lower","REVISAR")</f>
        <v>OK Lower</v>
      </c>
    </row>
    <row r="63" spans="2:5" ht="13.5" x14ac:dyDescent="0.25">
      <c r="B63" s="107" t="str">
        <f>'NB Command Set'!AQ52</f>
        <v>// #define SETIO2_1 0x95 /* Command Set Io Port 2 = 1 */</v>
      </c>
      <c r="D63" s="108">
        <f t="shared" si="0"/>
        <v>149</v>
      </c>
      <c r="E63" s="110" t="str">
        <f t="shared" ref="E63" si="39">IF(D63=(D61+1),"OK Higher","REVISAR")</f>
        <v>OK Higher</v>
      </c>
    </row>
    <row r="64" spans="2:5" ht="13.5" x14ac:dyDescent="0.25">
      <c r="B64" s="107" t="str">
        <f>'NB Command Set'!AQ53</f>
        <v>// #define ACKIO2_1 0x6A /* Acknowledge Set Io Port 2 = 1 command */</v>
      </c>
      <c r="D64" s="108">
        <f t="shared" si="0"/>
        <v>106</v>
      </c>
      <c r="E64" s="110" t="str">
        <f t="shared" ref="E64" si="40">IF(D64=(D62-1),"OK Lower","REVISAR")</f>
        <v>OK Lower</v>
      </c>
    </row>
    <row r="65" spans="2:5" ht="13.5" x14ac:dyDescent="0.25">
      <c r="B65" s="107" t="str">
        <f>'NB Command Set'!AQ54</f>
        <v>// #define SETIO3_0 0x96 /* Command Set Io Port 3 = 0 */</v>
      </c>
      <c r="D65" s="108">
        <f t="shared" si="0"/>
        <v>150</v>
      </c>
      <c r="E65" s="110" t="str">
        <f t="shared" ref="E65" si="41">IF(D65=(D63+1),"OK Higher","REVISAR")</f>
        <v>OK Higher</v>
      </c>
    </row>
    <row r="66" spans="2:5" ht="13.5" x14ac:dyDescent="0.25">
      <c r="B66" s="107" t="str">
        <f>'NB Command Set'!AQ55</f>
        <v>// #define ACKIO3_0 0x69 /* Acknowledge Set Io Port 3 = 0 command */</v>
      </c>
      <c r="D66" s="108">
        <f t="shared" si="0"/>
        <v>105</v>
      </c>
      <c r="E66" s="110" t="str">
        <f t="shared" ref="E66" si="42">IF(D66=(D64-1),"OK Lower","REVISAR")</f>
        <v>OK Lower</v>
      </c>
    </row>
    <row r="67" spans="2:5" ht="13.5" x14ac:dyDescent="0.25">
      <c r="B67" s="107" t="str">
        <f>'NB Command Set'!AQ56</f>
        <v>// #define SETIO3_1 0x97 /* Command Set Io Port 3 = 1 */</v>
      </c>
      <c r="D67" s="108">
        <f t="shared" si="0"/>
        <v>151</v>
      </c>
      <c r="E67" s="110" t="str">
        <f t="shared" ref="E67" si="43">IF(D67=(D65+1),"OK Higher","REVISAR")</f>
        <v>OK Higher</v>
      </c>
    </row>
    <row r="68" spans="2:5" ht="13.5" x14ac:dyDescent="0.25">
      <c r="B68" s="107" t="str">
        <f>'NB Command Set'!AQ57</f>
        <v>// #define ACKIO3_1 0x68 /* Acknowledge Set Io Port 3 = 1 command */</v>
      </c>
      <c r="D68" s="108">
        <f t="shared" si="0"/>
        <v>104</v>
      </c>
      <c r="E68" s="110" t="str">
        <f t="shared" ref="E68" si="44">IF(D68=(D66-1),"OK Lower","REVISAR")</f>
        <v>OK Lower</v>
      </c>
    </row>
    <row r="69" spans="2:5" ht="13.5" x14ac:dyDescent="0.25">
      <c r="B69" s="107" t="str">
        <f>'NB Command Set'!AQ58</f>
        <v>// #define SETIO4_0 0x98 /* Command Set Io Port 4 = 0 */</v>
      </c>
      <c r="D69" s="108">
        <f t="shared" si="0"/>
        <v>152</v>
      </c>
      <c r="E69" s="110" t="str">
        <f t="shared" ref="E69" si="45">IF(D69=(D67+1),"OK Higher","REVISAR")</f>
        <v>OK Higher</v>
      </c>
    </row>
    <row r="70" spans="2:5" ht="13.5" x14ac:dyDescent="0.25">
      <c r="B70" s="107" t="str">
        <f>'NB Command Set'!AQ59</f>
        <v>// #define ACKIO4_0 0x67 /* Acknowledge Set Io Port 4 = 0 command */</v>
      </c>
      <c r="D70" s="108">
        <f t="shared" si="0"/>
        <v>103</v>
      </c>
      <c r="E70" s="110" t="str">
        <f t="shared" ref="E70" si="46">IF(D70=(D68-1),"OK Lower","REVISAR")</f>
        <v>OK Lower</v>
      </c>
    </row>
    <row r="71" spans="2:5" ht="13.5" x14ac:dyDescent="0.25">
      <c r="B71" s="107" t="str">
        <f>'NB Command Set'!AQ60</f>
        <v>// #define SETIO4_1 0x99 /* Command Set Io Port 4 = 1 */</v>
      </c>
      <c r="D71" s="108">
        <f t="shared" si="0"/>
        <v>153</v>
      </c>
      <c r="E71" s="110" t="str">
        <f t="shared" ref="E71" si="47">IF(D71=(D69+1),"OK Higher","REVISAR")</f>
        <v>OK Higher</v>
      </c>
    </row>
    <row r="72" spans="2:5" ht="13.5" x14ac:dyDescent="0.25">
      <c r="B72" s="107" t="str">
        <f>'NB Command Set'!AQ61</f>
        <v>// #define ACKIO4_1 0x66 /* Acknowledge Set Io Port 4 = 1 command */</v>
      </c>
      <c r="D72" s="108">
        <f t="shared" si="0"/>
        <v>102</v>
      </c>
      <c r="E72" s="110" t="str">
        <f t="shared" ref="E72" si="48">IF(D72=(D70-1),"OK Lower","REVISAR")</f>
        <v>OK Lower</v>
      </c>
    </row>
    <row r="73" spans="2:5" ht="13.5" x14ac:dyDescent="0.25">
      <c r="B73" s="107" t="str">
        <f>'NB Command Set'!AQ62</f>
        <v>// #define SETIO5_0 0x9A /* Command Set Io Port 5 = 0 */</v>
      </c>
      <c r="D73" s="108">
        <f t="shared" si="0"/>
        <v>154</v>
      </c>
      <c r="E73" s="110" t="str">
        <f t="shared" ref="E73" si="49">IF(D73=(D71+1),"OK Higher","REVISAR")</f>
        <v>OK Higher</v>
      </c>
    </row>
    <row r="74" spans="2:5" ht="13.5" x14ac:dyDescent="0.25">
      <c r="B74" s="107" t="str">
        <f>'NB Command Set'!AQ63</f>
        <v>// #define ACKIO5_0 0x65 /* Acknowledge Set Io Port 5 = 0 command */</v>
      </c>
      <c r="D74" s="108">
        <f t="shared" si="0"/>
        <v>101</v>
      </c>
      <c r="E74" s="110" t="str">
        <f t="shared" ref="E74" si="50">IF(D74=(D72-1),"OK Lower","REVISAR")</f>
        <v>OK Lower</v>
      </c>
    </row>
    <row r="75" spans="2:5" ht="13.5" x14ac:dyDescent="0.25">
      <c r="B75" s="107" t="str">
        <f>'NB Command Set'!AQ64</f>
        <v>// #define SETIO5_1 0x9B /* Command Set Io Port 5 = 1 */</v>
      </c>
      <c r="D75" s="108">
        <f t="shared" si="0"/>
        <v>155</v>
      </c>
      <c r="E75" s="110" t="str">
        <f t="shared" ref="E75" si="51">IF(D75=(D73+1),"OK Higher","REVISAR")</f>
        <v>OK Higher</v>
      </c>
    </row>
    <row r="76" spans="2:5" ht="13.5" x14ac:dyDescent="0.25">
      <c r="B76" s="107" t="str">
        <f>'NB Command Set'!AQ65</f>
        <v>// #define ACKIO5_1 0x64 /* Acknowledge Set Io Port 5 = 1 command */</v>
      </c>
      <c r="D76" s="108">
        <f t="shared" si="0"/>
        <v>100</v>
      </c>
      <c r="E76" s="110" t="str">
        <f t="shared" ref="E76" si="52">IF(D76=(D74-1),"OK Lower","REVISAR")</f>
        <v>OK Lower</v>
      </c>
    </row>
    <row r="77" spans="2:5" ht="13.5" x14ac:dyDescent="0.25">
      <c r="B77" s="107" t="str">
        <f>'NB Command Set'!AQ66</f>
        <v>// #define SETIO6_0 0x9C /* Command Set Io Port 6 = 0 */</v>
      </c>
      <c r="D77" s="108">
        <f t="shared" si="0"/>
        <v>156</v>
      </c>
      <c r="E77" s="110" t="str">
        <f t="shared" ref="E77" si="53">IF(D77=(D75+1),"OK Higher","REVISAR")</f>
        <v>OK Higher</v>
      </c>
    </row>
    <row r="78" spans="2:5" ht="13.5" x14ac:dyDescent="0.25">
      <c r="B78" s="107" t="str">
        <f>'NB Command Set'!AQ67</f>
        <v>// #define ACKIO6_0 0x63 /* Acknowledge Set Io Port 6 = 0 command */</v>
      </c>
      <c r="D78" s="108">
        <f t="shared" si="0"/>
        <v>99</v>
      </c>
      <c r="E78" s="110" t="str">
        <f t="shared" ref="E78" si="54">IF(D78=(D76-1),"OK Lower","REVISAR")</f>
        <v>OK Lower</v>
      </c>
    </row>
    <row r="79" spans="2:5" ht="13.5" x14ac:dyDescent="0.25">
      <c r="B79" s="107" t="str">
        <f>'NB Command Set'!AQ68</f>
        <v>// #define SETIO6_1 0x9D /* Command Set Io Port 6 = 1 */</v>
      </c>
      <c r="D79" s="108">
        <f t="shared" si="0"/>
        <v>157</v>
      </c>
      <c r="E79" s="110" t="str">
        <f t="shared" ref="E79" si="55">IF(D79=(D77+1),"OK Higher","REVISAR")</f>
        <v>OK Higher</v>
      </c>
    </row>
    <row r="80" spans="2:5" ht="13.5" x14ac:dyDescent="0.25">
      <c r="B80" s="107" t="str">
        <f>'NB Command Set'!AQ69</f>
        <v>// #define ACKIO6_1 0x62 /* Acknowledge Set Io Port 6 = 1 command */</v>
      </c>
      <c r="D80" s="108">
        <f t="shared" si="0"/>
        <v>98</v>
      </c>
      <c r="E80" s="110" t="str">
        <f t="shared" ref="E80" si="56">IF(D80=(D78-1),"OK Lower","REVISAR")</f>
        <v>OK Lower</v>
      </c>
    </row>
    <row r="81" spans="2:5" ht="13.5" x14ac:dyDescent="0.25">
      <c r="B81" s="107" t="str">
        <f>'NB Command Set'!AQ70</f>
        <v>// #define SETIO7_0 0x9E /* Command Set Io Port 7 = 0 */</v>
      </c>
      <c r="D81" s="108">
        <f t="shared" si="0"/>
        <v>158</v>
      </c>
      <c r="E81" s="110" t="str">
        <f t="shared" ref="E81" si="57">IF(D81=(D79+1),"OK Higher","REVISAR")</f>
        <v>OK Higher</v>
      </c>
    </row>
    <row r="82" spans="2:5" ht="13.5" x14ac:dyDescent="0.25">
      <c r="B82" s="107" t="str">
        <f>'NB Command Set'!AQ71</f>
        <v>// #define ACKIO7_0 0x61 /* Acknowledge Set Io Port 7 = 0 command */</v>
      </c>
      <c r="D82" s="108">
        <f t="shared" si="0"/>
        <v>97</v>
      </c>
      <c r="E82" s="110" t="str">
        <f t="shared" ref="E82" si="58">IF(D82=(D80-1),"OK Lower","REVISAR")</f>
        <v>OK Lower</v>
      </c>
    </row>
    <row r="83" spans="2:5" ht="13.5" x14ac:dyDescent="0.25">
      <c r="B83" s="107" t="str">
        <f>'NB Command Set'!AQ72</f>
        <v>// #define SETIO7_1 0x9F /* Command Set Io Port 7 = 1 */</v>
      </c>
      <c r="D83" s="108">
        <f t="shared" si="0"/>
        <v>159</v>
      </c>
      <c r="E83" s="110" t="str">
        <f t="shared" ref="E83" si="59">IF(D83=(D81+1),"OK Higher","REVISAR")</f>
        <v>OK Higher</v>
      </c>
    </row>
    <row r="84" spans="2:5" ht="13.5" x14ac:dyDescent="0.25">
      <c r="B84" s="107" t="str">
        <f>'NB Command Set'!AQ73</f>
        <v>// #define ACKIO7_1 0x60 /* Acknowledge Set Io Port 7 = 1 command */</v>
      </c>
      <c r="D84" s="108">
        <f t="shared" ref="D84:D147" si="60">HEX2DEC(MID(B84,(FIND("0x",B84,1)+2),2))</f>
        <v>96</v>
      </c>
      <c r="E84" s="110" t="str">
        <f t="shared" ref="E84" si="61">IF(D84=(D82-1),"OK Lower","REVISAR")</f>
        <v>OK Lower</v>
      </c>
    </row>
    <row r="85" spans="2:5" ht="13.5" x14ac:dyDescent="0.25">
      <c r="B85" s="107" t="str">
        <f>'NB Command Set'!AQ74</f>
        <v>// #define SETIO8_0 0xA0 /* Command Set Io Port 8 = 0 */</v>
      </c>
      <c r="D85" s="108">
        <f t="shared" si="60"/>
        <v>160</v>
      </c>
      <c r="E85" s="110" t="str">
        <f t="shared" ref="E85" si="62">IF(D85=(D83+1),"OK Higher","REVISAR")</f>
        <v>OK Higher</v>
      </c>
    </row>
    <row r="86" spans="2:5" ht="13.5" x14ac:dyDescent="0.25">
      <c r="B86" s="107" t="str">
        <f>'NB Command Set'!AQ75</f>
        <v>// #define ACKIO8_0 0x5F /* Acknowledge Set Io Port 8 = 0 command */</v>
      </c>
      <c r="D86" s="108">
        <f t="shared" si="60"/>
        <v>95</v>
      </c>
      <c r="E86" s="110" t="str">
        <f t="shared" ref="E86" si="63">IF(D86=(D84-1),"OK Lower","REVISAR")</f>
        <v>OK Lower</v>
      </c>
    </row>
    <row r="87" spans="2:5" ht="13.5" x14ac:dyDescent="0.25">
      <c r="B87" s="107" t="str">
        <f>'NB Command Set'!AQ76</f>
        <v>// #define SETIO8_1 0xA1 /* Command Set Io Port 8 = 1 */</v>
      </c>
      <c r="D87" s="108">
        <f t="shared" si="60"/>
        <v>161</v>
      </c>
      <c r="E87" s="110" t="str">
        <f t="shared" ref="E87" si="64">IF(D87=(D85+1),"OK Higher","REVISAR")</f>
        <v>OK Higher</v>
      </c>
    </row>
    <row r="88" spans="2:5" ht="13.5" x14ac:dyDescent="0.25">
      <c r="B88" s="107" t="str">
        <f>'NB Command Set'!AQ77</f>
        <v>// #define ACKIO8_1 0x5E /* Acknowledge Set Io Port 8 = 1 command */</v>
      </c>
      <c r="D88" s="108">
        <f t="shared" si="60"/>
        <v>94</v>
      </c>
      <c r="E88" s="110" t="str">
        <f t="shared" ref="E88" si="65">IF(D88=(D86-1),"OK Lower","REVISAR")</f>
        <v>OK Lower</v>
      </c>
    </row>
    <row r="89" spans="2:5" ht="13.5" x14ac:dyDescent="0.25">
      <c r="B89" s="107" t="str">
        <f>'NB Command Set'!AQ78</f>
        <v>// #define SETIO9_0 0xA2 /* Command Set Io Port 9 = 0 */</v>
      </c>
      <c r="D89" s="108">
        <f t="shared" si="60"/>
        <v>162</v>
      </c>
      <c r="E89" s="110" t="str">
        <f t="shared" ref="E89" si="66">IF(D89=(D87+1),"OK Higher","REVISAR")</f>
        <v>OK Higher</v>
      </c>
    </row>
    <row r="90" spans="2:5" ht="13.5" x14ac:dyDescent="0.25">
      <c r="B90" s="107" t="str">
        <f>'NB Command Set'!AQ79</f>
        <v>// #define ACKIO9_0 0x5D /* Acknowledge Set Io Port 9 = 0 command */</v>
      </c>
      <c r="D90" s="108">
        <f t="shared" si="60"/>
        <v>93</v>
      </c>
      <c r="E90" s="110" t="str">
        <f t="shared" ref="E90" si="67">IF(D90=(D88-1),"OK Lower","REVISAR")</f>
        <v>OK Lower</v>
      </c>
    </row>
    <row r="91" spans="2:5" ht="13.5" x14ac:dyDescent="0.25">
      <c r="B91" s="107" t="str">
        <f>'NB Command Set'!AQ80</f>
        <v>// #define SETIO9_1 0xA3 /* Command Set Io Port 9 = 1 */</v>
      </c>
      <c r="D91" s="108">
        <f t="shared" si="60"/>
        <v>163</v>
      </c>
      <c r="E91" s="110" t="str">
        <f t="shared" ref="E91" si="68">IF(D91=(D89+1),"OK Higher","REVISAR")</f>
        <v>OK Higher</v>
      </c>
    </row>
    <row r="92" spans="2:5" ht="13.5" x14ac:dyDescent="0.25">
      <c r="B92" s="107" t="str">
        <f>'NB Command Set'!AQ81</f>
        <v>// #define ACKIO9_1 0x5C /* Acknowledge Set Io Port 9 = 1 command */</v>
      </c>
      <c r="D92" s="108">
        <f t="shared" si="60"/>
        <v>92</v>
      </c>
      <c r="E92" s="110" t="str">
        <f t="shared" ref="E92" si="69">IF(D92=(D90-1),"OK Lower","REVISAR")</f>
        <v>OK Lower</v>
      </c>
    </row>
    <row r="93" spans="2:5" ht="13.5" x14ac:dyDescent="0.25">
      <c r="B93" s="107" t="str">
        <f>'NB Command Set'!AQ82</f>
        <v>// #define SETIO100 0xA4 /* Command Set Io Port 10 = 0 */</v>
      </c>
      <c r="D93" s="108">
        <f t="shared" si="60"/>
        <v>164</v>
      </c>
      <c r="E93" s="110" t="str">
        <f t="shared" ref="E93" si="70">IF(D93=(D91+1),"OK Higher","REVISAR")</f>
        <v>OK Higher</v>
      </c>
    </row>
    <row r="94" spans="2:5" ht="13.5" x14ac:dyDescent="0.25">
      <c r="B94" s="107" t="str">
        <f>'NB Command Set'!AQ83</f>
        <v>// #define ACKIO100 0x5B /* Acknowledge Set Io Port 10 = 0 command */</v>
      </c>
      <c r="D94" s="108">
        <f t="shared" si="60"/>
        <v>91</v>
      </c>
      <c r="E94" s="110" t="str">
        <f t="shared" ref="E94" si="71">IF(D94=(D92-1),"OK Lower","REVISAR")</f>
        <v>OK Lower</v>
      </c>
    </row>
    <row r="95" spans="2:5" ht="13.5" x14ac:dyDescent="0.25">
      <c r="B95" s="107" t="str">
        <f>'NB Command Set'!AQ84</f>
        <v>// #define SETIO101 0xA5 /* Command Set Io Port 10 = 1 */</v>
      </c>
      <c r="D95" s="108">
        <f t="shared" si="60"/>
        <v>165</v>
      </c>
      <c r="E95" s="110" t="str">
        <f t="shared" ref="E95" si="72">IF(D95=(D93+1),"OK Higher","REVISAR")</f>
        <v>OK Higher</v>
      </c>
    </row>
    <row r="96" spans="2:5" ht="13.5" x14ac:dyDescent="0.25">
      <c r="B96" s="107" t="str">
        <f>'NB Command Set'!AQ85</f>
        <v>// #define ACKIO101 0x5A /* Acknowledge Set Io Port 10 = 1 command */</v>
      </c>
      <c r="D96" s="108">
        <f t="shared" si="60"/>
        <v>90</v>
      </c>
      <c r="E96" s="110" t="str">
        <f t="shared" ref="E96" si="73">IF(D96=(D94-1),"OK Lower","REVISAR")</f>
        <v>OK Lower</v>
      </c>
    </row>
    <row r="97" spans="2:5" ht="13.5" x14ac:dyDescent="0.25">
      <c r="B97" s="107" t="str">
        <f>'NB Command Set'!AQ86</f>
        <v>// #define SETIO110 0xA6 /* Command Set Io Port 11 = 0 */</v>
      </c>
      <c r="D97" s="108">
        <f t="shared" si="60"/>
        <v>166</v>
      </c>
      <c r="E97" s="110" t="str">
        <f t="shared" ref="E97" si="74">IF(D97=(D95+1),"OK Higher","REVISAR")</f>
        <v>OK Higher</v>
      </c>
    </row>
    <row r="98" spans="2:5" ht="13.5" x14ac:dyDescent="0.25">
      <c r="B98" s="107" t="str">
        <f>'NB Command Set'!AQ87</f>
        <v>// #define ACKIO110 0x59 /* Acknowledge Set Io Port 11 = 0 command */</v>
      </c>
      <c r="D98" s="108">
        <f t="shared" si="60"/>
        <v>89</v>
      </c>
      <c r="E98" s="110" t="str">
        <f t="shared" ref="E98" si="75">IF(D98=(D96-1),"OK Lower","REVISAR")</f>
        <v>OK Lower</v>
      </c>
    </row>
    <row r="99" spans="2:5" ht="13.5" x14ac:dyDescent="0.25">
      <c r="B99" s="107" t="str">
        <f>'NB Command Set'!AQ88</f>
        <v>// #define SETIO111 0xA7 /* Command Set Io Port 11 = 1 */</v>
      </c>
      <c r="D99" s="108">
        <f t="shared" si="60"/>
        <v>167</v>
      </c>
      <c r="E99" s="110" t="str">
        <f t="shared" ref="E99" si="76">IF(D99=(D97+1),"OK Higher","REVISAR")</f>
        <v>OK Higher</v>
      </c>
    </row>
    <row r="100" spans="2:5" ht="13.5" x14ac:dyDescent="0.25">
      <c r="B100" s="107" t="str">
        <f>'NB Command Set'!AQ89</f>
        <v>// #define ACKIO111 0x58 /* Acknowledge Set Io Port 11 = 1 command */</v>
      </c>
      <c r="D100" s="108">
        <f t="shared" si="60"/>
        <v>88</v>
      </c>
      <c r="E100" s="110" t="str">
        <f t="shared" ref="E100" si="77">IF(D100=(D98-1),"OK Lower","REVISAR")</f>
        <v>OK Lower</v>
      </c>
    </row>
    <row r="101" spans="2:5" ht="13.5" x14ac:dyDescent="0.25">
      <c r="B101" s="107" t="str">
        <f>'NB Command Set'!AQ90</f>
        <v>// #define SETIO120 0xA8 /* Command Set Io Port 12 = 0 */</v>
      </c>
      <c r="D101" s="108">
        <f t="shared" si="60"/>
        <v>168</v>
      </c>
      <c r="E101" s="110" t="str">
        <f t="shared" ref="E101" si="78">IF(D101=(D99+1),"OK Higher","REVISAR")</f>
        <v>OK Higher</v>
      </c>
    </row>
    <row r="102" spans="2:5" ht="13.5" x14ac:dyDescent="0.25">
      <c r="B102" s="107" t="str">
        <f>'NB Command Set'!AQ91</f>
        <v>// #define ACKIO120 0x57 /* Acknowledge Set Io Port 12 = 0 command */</v>
      </c>
      <c r="D102" s="108">
        <f t="shared" si="60"/>
        <v>87</v>
      </c>
      <c r="E102" s="110" t="str">
        <f t="shared" ref="E102" si="79">IF(D102=(D100-1),"OK Lower","REVISAR")</f>
        <v>OK Lower</v>
      </c>
    </row>
    <row r="103" spans="2:5" ht="13.5" x14ac:dyDescent="0.25">
      <c r="B103" s="107" t="str">
        <f>'NB Command Set'!AQ92</f>
        <v>// #define SETIO121 0xA9 /* Command Set Io Port 12 = 1 */</v>
      </c>
      <c r="D103" s="108">
        <f t="shared" si="60"/>
        <v>169</v>
      </c>
      <c r="E103" s="110" t="str">
        <f t="shared" ref="E103" si="80">IF(D103=(D101+1),"OK Higher","REVISAR")</f>
        <v>OK Higher</v>
      </c>
    </row>
    <row r="104" spans="2:5" ht="13.5" x14ac:dyDescent="0.25">
      <c r="B104" s="107" t="str">
        <f>'NB Command Set'!AQ93</f>
        <v>// #define ACKIO121 0x56 /* Acknowledge Set Io Port 12 = 1 command */</v>
      </c>
      <c r="D104" s="108">
        <f t="shared" si="60"/>
        <v>86</v>
      </c>
      <c r="E104" s="110" t="str">
        <f t="shared" ref="E104" si="81">IF(D104=(D102-1),"OK Lower","REVISAR")</f>
        <v>OK Lower</v>
      </c>
    </row>
    <row r="105" spans="2:5" ht="13.5" x14ac:dyDescent="0.25">
      <c r="B105" s="107" t="str">
        <f>'NB Command Set'!AQ94</f>
        <v>// #define SETIO130 0xAA /* Command Set Io Port 13 = 0 */</v>
      </c>
      <c r="D105" s="108">
        <f t="shared" si="60"/>
        <v>170</v>
      </c>
      <c r="E105" s="110" t="str">
        <f t="shared" ref="E105" si="82">IF(D105=(D103+1),"OK Higher","REVISAR")</f>
        <v>OK Higher</v>
      </c>
    </row>
    <row r="106" spans="2:5" ht="13.5" x14ac:dyDescent="0.25">
      <c r="B106" s="107" t="str">
        <f>'NB Command Set'!AQ95</f>
        <v>// #define ACKIO130 0x55 /* Acknowledge Set Io Port 13 = 0 command */</v>
      </c>
      <c r="D106" s="108">
        <f t="shared" si="60"/>
        <v>85</v>
      </c>
      <c r="E106" s="110" t="str">
        <f t="shared" ref="E106" si="83">IF(D106=(D104-1),"OK Lower","REVISAR")</f>
        <v>OK Lower</v>
      </c>
    </row>
    <row r="107" spans="2:5" ht="13.5" x14ac:dyDescent="0.25">
      <c r="B107" s="107" t="str">
        <f>'NB Command Set'!AQ96</f>
        <v>// #define SETIO131 0xAB /* Command Set Io Port 13 = 1 */</v>
      </c>
      <c r="D107" s="108">
        <f t="shared" si="60"/>
        <v>171</v>
      </c>
      <c r="E107" s="110" t="str">
        <f t="shared" ref="E107" si="84">IF(D107=(D105+1),"OK Higher","REVISAR")</f>
        <v>OK Higher</v>
      </c>
    </row>
    <row r="108" spans="2:5" ht="13.5" x14ac:dyDescent="0.25">
      <c r="B108" s="107" t="str">
        <f>'NB Command Set'!AQ97</f>
        <v>// #define ACKIO131 0x54 /* Acknowledge Set Io Port 13 = 1 command */</v>
      </c>
      <c r="D108" s="108">
        <f t="shared" si="60"/>
        <v>84</v>
      </c>
      <c r="E108" s="110" t="str">
        <f t="shared" ref="E108" si="85">IF(D108=(D106-1),"OK Lower","REVISAR")</f>
        <v>OK Lower</v>
      </c>
    </row>
    <row r="109" spans="2:5" ht="13.5" x14ac:dyDescent="0.25">
      <c r="B109" s="107" t="str">
        <f>'NB Command Set'!AQ98</f>
        <v>// #define SETIO140 0xAC /* Command Set Io Port 14 = 0 */</v>
      </c>
      <c r="D109" s="108">
        <f t="shared" si="60"/>
        <v>172</v>
      </c>
      <c r="E109" s="110" t="str">
        <f t="shared" ref="E109" si="86">IF(D109=(D107+1),"OK Higher","REVISAR")</f>
        <v>OK Higher</v>
      </c>
    </row>
    <row r="110" spans="2:5" ht="13.5" x14ac:dyDescent="0.25">
      <c r="B110" s="107" t="str">
        <f>'NB Command Set'!AQ99</f>
        <v>// #define ACKIO140 0x53 /* Acknowledge Set Io Port 14 = 0 command */</v>
      </c>
      <c r="D110" s="108">
        <f t="shared" si="60"/>
        <v>83</v>
      </c>
      <c r="E110" s="110" t="str">
        <f t="shared" ref="E110" si="87">IF(D110=(D108-1),"OK Lower","REVISAR")</f>
        <v>OK Lower</v>
      </c>
    </row>
    <row r="111" spans="2:5" ht="13.5" x14ac:dyDescent="0.25">
      <c r="B111" s="107" t="str">
        <f>'NB Command Set'!AQ100</f>
        <v>// #define SETIO141 0xAD /* Command Set Io Port 14 = 1 */</v>
      </c>
      <c r="D111" s="108">
        <f t="shared" si="60"/>
        <v>173</v>
      </c>
      <c r="E111" s="110" t="str">
        <f t="shared" ref="E111" si="88">IF(D111=(D109+1),"OK Higher","REVISAR")</f>
        <v>OK Higher</v>
      </c>
    </row>
    <row r="112" spans="2:5" ht="13.5" x14ac:dyDescent="0.25">
      <c r="B112" s="107" t="str">
        <f>'NB Command Set'!AQ101</f>
        <v>// #define ACKIO141 0x52 /* Acknowledge Set Io Port 14 = 1 command */</v>
      </c>
      <c r="D112" s="108">
        <f t="shared" si="60"/>
        <v>82</v>
      </c>
      <c r="E112" s="110" t="str">
        <f t="shared" ref="E112" si="89">IF(D112=(D110-1),"OK Lower","REVISAR")</f>
        <v>OK Lower</v>
      </c>
    </row>
    <row r="113" spans="2:5" ht="13.5" x14ac:dyDescent="0.25">
      <c r="B113" s="107" t="str">
        <f>'NB Command Set'!AQ102</f>
        <v>// #define SETIO150 0xAE /* Command Set Io Port 15 = 0 */</v>
      </c>
      <c r="D113" s="108">
        <f t="shared" si="60"/>
        <v>174</v>
      </c>
      <c r="E113" s="110" t="str">
        <f t="shared" ref="E113" si="90">IF(D113=(D111+1),"OK Higher","REVISAR")</f>
        <v>OK Higher</v>
      </c>
    </row>
    <row r="114" spans="2:5" ht="13.5" x14ac:dyDescent="0.25">
      <c r="B114" s="107" t="str">
        <f>'NB Command Set'!AQ103</f>
        <v>// #define ACKIO150 0x51 /* Acknowledge Set Io Port 15 = 0 command */</v>
      </c>
      <c r="D114" s="108">
        <f t="shared" si="60"/>
        <v>81</v>
      </c>
      <c r="E114" s="110" t="str">
        <f t="shared" ref="E114" si="91">IF(D114=(D112-1),"OK Lower","REVISAR")</f>
        <v>OK Lower</v>
      </c>
    </row>
    <row r="115" spans="2:5" ht="13.5" x14ac:dyDescent="0.25">
      <c r="B115" s="107" t="str">
        <f>'NB Command Set'!AQ104</f>
        <v>// #define SETIO151 0xAF /* Command Set Io Port 15 = 1 */</v>
      </c>
      <c r="D115" s="108">
        <f t="shared" si="60"/>
        <v>175</v>
      </c>
      <c r="E115" s="110" t="str">
        <f t="shared" ref="E115" si="92">IF(D115=(D113+1),"OK Higher","REVISAR")</f>
        <v>OK Higher</v>
      </c>
    </row>
    <row r="116" spans="2:5" ht="13.5" x14ac:dyDescent="0.25">
      <c r="B116" s="107" t="str">
        <f>'NB Command Set'!AQ105</f>
        <v>// #define ACKIO151 0x50 /* Acknowledge Set Io Port 15 = 1 command */</v>
      </c>
      <c r="D116" s="108">
        <f t="shared" si="60"/>
        <v>80</v>
      </c>
      <c r="E116" s="110" t="str">
        <f t="shared" ref="E116" si="93">IF(D116=(D114-1),"OK Lower","REVISAR")</f>
        <v>OK Lower</v>
      </c>
    </row>
    <row r="117" spans="2:5" ht="13.5" x14ac:dyDescent="0.25">
      <c r="B117" s="107" t="str">
        <f>'NB Command Set'!AQ106</f>
        <v>// #define SETIO160 0xB0 /* Command Set Io Port 16 = 0 */</v>
      </c>
      <c r="D117" s="108">
        <f t="shared" si="60"/>
        <v>176</v>
      </c>
      <c r="E117" s="110" t="str">
        <f t="shared" ref="E117" si="94">IF(D117=(D115+1),"OK Higher","REVISAR")</f>
        <v>OK Higher</v>
      </c>
    </row>
    <row r="118" spans="2:5" ht="13.5" x14ac:dyDescent="0.25">
      <c r="B118" s="107" t="str">
        <f>'NB Command Set'!AQ107</f>
        <v>// #define ACKIO160 0x4F /* Acknowledge Set Io Port 16 = 0 command */</v>
      </c>
      <c r="D118" s="108">
        <f t="shared" si="60"/>
        <v>79</v>
      </c>
      <c r="E118" s="110" t="str">
        <f t="shared" ref="E118" si="95">IF(D118=(D116-1),"OK Lower","REVISAR")</f>
        <v>OK Lower</v>
      </c>
    </row>
    <row r="119" spans="2:5" ht="13.5" x14ac:dyDescent="0.25">
      <c r="B119" s="107" t="str">
        <f>'NB Command Set'!AQ108</f>
        <v>// #define SETIO161 0xB1 /* Command Set Io Port 16 = 1 */</v>
      </c>
      <c r="D119" s="108">
        <f t="shared" si="60"/>
        <v>177</v>
      </c>
      <c r="E119" s="110" t="str">
        <f t="shared" ref="E119" si="96">IF(D119=(D117+1),"OK Higher","REVISAR")</f>
        <v>OK Higher</v>
      </c>
    </row>
    <row r="120" spans="2:5" ht="13.5" x14ac:dyDescent="0.25">
      <c r="B120" s="107" t="str">
        <f>'NB Command Set'!AQ109</f>
        <v>// #define ACKIO161 0x4E /* Acknowledge Set Io Port 16 = 1 command */</v>
      </c>
      <c r="D120" s="108">
        <f t="shared" si="60"/>
        <v>78</v>
      </c>
      <c r="E120" s="110" t="str">
        <f t="shared" ref="E120" si="97">IF(D120=(D118-1),"OK Lower","REVISAR")</f>
        <v>OK Lower</v>
      </c>
    </row>
    <row r="121" spans="2:5" ht="13.5" x14ac:dyDescent="0.25">
      <c r="B121" s="107" t="str">
        <f>'NB Command Set'!AQ110</f>
        <v>// #define SETIO170 0xB2 /* Command Set Io Port 17 = 0 */</v>
      </c>
      <c r="D121" s="108">
        <f t="shared" si="60"/>
        <v>178</v>
      </c>
      <c r="E121" s="110" t="str">
        <f t="shared" ref="E121" si="98">IF(D121=(D119+1),"OK Higher","REVISAR")</f>
        <v>OK Higher</v>
      </c>
    </row>
    <row r="122" spans="2:5" ht="13.5" x14ac:dyDescent="0.25">
      <c r="B122" s="107" t="str">
        <f>'NB Command Set'!AQ111</f>
        <v>// #define ACKIO170 0x4D /* Acknowledge Set Io Port 17 = 0 command */</v>
      </c>
      <c r="D122" s="108">
        <f t="shared" si="60"/>
        <v>77</v>
      </c>
      <c r="E122" s="110" t="str">
        <f t="shared" ref="E122" si="99">IF(D122=(D120-1),"OK Lower","REVISAR")</f>
        <v>OK Lower</v>
      </c>
    </row>
    <row r="123" spans="2:5" ht="13.5" x14ac:dyDescent="0.25">
      <c r="B123" s="107" t="str">
        <f>'NB Command Set'!AQ112</f>
        <v>// #define SETIO171 0xB3 /* Command Set Io Port 17 = 1 */</v>
      </c>
      <c r="D123" s="108">
        <f t="shared" si="60"/>
        <v>179</v>
      </c>
      <c r="E123" s="110" t="str">
        <f t="shared" ref="E123" si="100">IF(D123=(D121+1),"OK Higher","REVISAR")</f>
        <v>OK Higher</v>
      </c>
    </row>
    <row r="124" spans="2:5" ht="13.5" x14ac:dyDescent="0.25">
      <c r="B124" s="107" t="str">
        <f>'NB Command Set'!AQ113</f>
        <v>// #define ACKIO171 0x4C /* Acknowledge Set Io Port 17 = 1 command */</v>
      </c>
      <c r="D124" s="108">
        <f t="shared" si="60"/>
        <v>76</v>
      </c>
      <c r="E124" s="110" t="str">
        <f t="shared" ref="E124" si="101">IF(D124=(D122-1),"OK Lower","REVISAR")</f>
        <v>OK Lower</v>
      </c>
    </row>
    <row r="125" spans="2:5" ht="13.5" x14ac:dyDescent="0.25">
      <c r="B125" s="107" t="str">
        <f>'NB Command Set'!AQ114</f>
        <v>// #define SETIO180 0xB4 /* Command Set Io Port 18 = 0 */</v>
      </c>
      <c r="D125" s="108">
        <f t="shared" si="60"/>
        <v>180</v>
      </c>
      <c r="E125" s="110" t="str">
        <f t="shared" ref="E125" si="102">IF(D125=(D123+1),"OK Higher","REVISAR")</f>
        <v>OK Higher</v>
      </c>
    </row>
    <row r="126" spans="2:5" ht="13.5" x14ac:dyDescent="0.25">
      <c r="B126" s="107" t="str">
        <f>'NB Command Set'!AQ115</f>
        <v>// #define ACKIO180 0x4B /* Acknowledge Set Io Port 18 = 0 command */</v>
      </c>
      <c r="D126" s="108">
        <f t="shared" si="60"/>
        <v>75</v>
      </c>
      <c r="E126" s="110" t="str">
        <f t="shared" ref="E126" si="103">IF(D126=(D124-1),"OK Lower","REVISAR")</f>
        <v>OK Lower</v>
      </c>
    </row>
    <row r="127" spans="2:5" ht="13.5" x14ac:dyDescent="0.25">
      <c r="B127" s="107" t="str">
        <f>'NB Command Set'!AQ116</f>
        <v>// #define SETIO181 0xB5 /* Command Set Io Port 18 = 1 */</v>
      </c>
      <c r="D127" s="108">
        <f t="shared" si="60"/>
        <v>181</v>
      </c>
      <c r="E127" s="110" t="str">
        <f t="shared" ref="E127" si="104">IF(D127=(D125+1),"OK Higher","REVISAR")</f>
        <v>OK Higher</v>
      </c>
    </row>
    <row r="128" spans="2:5" ht="13.5" x14ac:dyDescent="0.25">
      <c r="B128" s="107" t="str">
        <f>'NB Command Set'!AQ117</f>
        <v>// #define ACKIO181 0x4A /* Acknowledge Set Io Port 18 = 1 command */</v>
      </c>
      <c r="D128" s="108">
        <f t="shared" si="60"/>
        <v>74</v>
      </c>
      <c r="E128" s="110" t="str">
        <f t="shared" ref="E128" si="105">IF(D128=(D126-1),"OK Lower","REVISAR")</f>
        <v>OK Lower</v>
      </c>
    </row>
    <row r="129" spans="2:5" ht="13.5" x14ac:dyDescent="0.25">
      <c r="B129" s="107" t="str">
        <f>'NB Command Set'!AQ118</f>
        <v>// #define SETIO190 0xB6 /* Command Set Io Port 19 = 0 */</v>
      </c>
      <c r="D129" s="108">
        <f t="shared" si="60"/>
        <v>182</v>
      </c>
      <c r="E129" s="110" t="str">
        <f t="shared" ref="E129" si="106">IF(D129=(D127+1),"OK Higher","REVISAR")</f>
        <v>OK Higher</v>
      </c>
    </row>
    <row r="130" spans="2:5" ht="13.5" x14ac:dyDescent="0.25">
      <c r="B130" s="107" t="str">
        <f>'NB Command Set'!AQ119</f>
        <v>// #define ACKIO190 0x49 /* Acknowledge Set Io Port 19 = 0 command */</v>
      </c>
      <c r="D130" s="108">
        <f t="shared" si="60"/>
        <v>73</v>
      </c>
      <c r="E130" s="110" t="str">
        <f t="shared" ref="E130" si="107">IF(D130=(D128-1),"OK Lower","REVISAR")</f>
        <v>OK Lower</v>
      </c>
    </row>
    <row r="131" spans="2:5" ht="13.5" x14ac:dyDescent="0.25">
      <c r="B131" s="107" t="str">
        <f>'NB Command Set'!AQ120</f>
        <v>// #define SETIO191 0xB7 /* Command Set Io Port 19 = 1 */</v>
      </c>
      <c r="D131" s="108">
        <f t="shared" si="60"/>
        <v>183</v>
      </c>
      <c r="E131" s="110" t="str">
        <f t="shared" ref="E131" si="108">IF(D131=(D129+1),"OK Higher","REVISAR")</f>
        <v>OK Higher</v>
      </c>
    </row>
    <row r="132" spans="2:5" ht="13.5" x14ac:dyDescent="0.25">
      <c r="B132" s="107" t="str">
        <f>'NB Command Set'!AQ121</f>
        <v>// #define ACKIO191 0x48 /* Acknowledge Set Io Port 19 = 1 command */</v>
      </c>
      <c r="D132" s="108">
        <f t="shared" si="60"/>
        <v>72</v>
      </c>
      <c r="E132" s="110" t="str">
        <f t="shared" ref="E132" si="109">IF(D132=(D130-1),"OK Lower","REVISAR")</f>
        <v>OK Lower</v>
      </c>
    </row>
    <row r="133" spans="2:5" ht="13.5" x14ac:dyDescent="0.25">
      <c r="B133" s="107" t="str">
        <f>'NB Command Set'!AQ122</f>
        <v>// #define SETANA00 0xB8 /* Command Set Analog Port 0 = Pwmx */</v>
      </c>
      <c r="D133" s="108">
        <f t="shared" si="60"/>
        <v>184</v>
      </c>
      <c r="E133" s="110" t="str">
        <f t="shared" ref="E133" si="110">IF(D133=(D131+1),"OK Higher","REVISAR")</f>
        <v>OK Higher</v>
      </c>
    </row>
    <row r="134" spans="2:5" ht="13.5" x14ac:dyDescent="0.25">
      <c r="B134" s="107" t="str">
        <f>'NB Command Set'!AQ123</f>
        <v>// #define ACKANA00 0x47 /* Acknowledge Set Analog Port 0 = Pwmx command */</v>
      </c>
      <c r="D134" s="108">
        <f t="shared" si="60"/>
        <v>71</v>
      </c>
      <c r="E134" s="110" t="str">
        <f t="shared" ref="E134" si="111">IF(D134=(D132-1),"OK Lower","REVISAR")</f>
        <v>OK Lower</v>
      </c>
    </row>
    <row r="135" spans="2:5" ht="13.5" x14ac:dyDescent="0.25">
      <c r="B135" s="107" t="str">
        <f>'NB Command Set'!AQ124</f>
        <v>// #define SETANA01 0xB9 /* Command Set Analog Port 1 = Pwmx */</v>
      </c>
      <c r="D135" s="108">
        <f t="shared" si="60"/>
        <v>185</v>
      </c>
      <c r="E135" s="110" t="str">
        <f t="shared" ref="E135" si="112">IF(D135=(D133+1),"OK Higher","REVISAR")</f>
        <v>OK Higher</v>
      </c>
    </row>
    <row r="136" spans="2:5" ht="13.5" x14ac:dyDescent="0.25">
      <c r="B136" s="107" t="str">
        <f>'NB Command Set'!AQ125</f>
        <v>// #define ACKANA01 0x46 /* Acknowledge Set Analog Port 1 = Pwmx command */</v>
      </c>
      <c r="D136" s="108">
        <f t="shared" si="60"/>
        <v>70</v>
      </c>
      <c r="E136" s="110" t="str">
        <f t="shared" ref="E136" si="113">IF(D136=(D134-1),"OK Lower","REVISAR")</f>
        <v>OK Lower</v>
      </c>
    </row>
    <row r="137" spans="2:5" ht="13.5" x14ac:dyDescent="0.25">
      <c r="B137" s="107" t="str">
        <f>'NB Command Set'!AQ126</f>
        <v>// #define SETANA02 0xBA /* Command Set Analog Port 2 = Pwmx */</v>
      </c>
      <c r="D137" s="108">
        <f t="shared" si="60"/>
        <v>186</v>
      </c>
      <c r="E137" s="110" t="str">
        <f t="shared" ref="E137" si="114">IF(D137=(D135+1),"OK Higher","REVISAR")</f>
        <v>OK Higher</v>
      </c>
    </row>
    <row r="138" spans="2:5" ht="13.5" x14ac:dyDescent="0.25">
      <c r="B138" s="107" t="str">
        <f>'NB Command Set'!AQ127</f>
        <v>// #define ACKANA02 0x45 /* Acknowledge Set Analog Port 2 = Pwmx command */</v>
      </c>
      <c r="D138" s="108">
        <f t="shared" si="60"/>
        <v>69</v>
      </c>
      <c r="E138" s="110" t="str">
        <f t="shared" ref="E138" si="115">IF(D138=(D136-1),"OK Lower","REVISAR")</f>
        <v>OK Lower</v>
      </c>
    </row>
    <row r="139" spans="2:5" ht="13.5" x14ac:dyDescent="0.25">
      <c r="B139" s="107" t="str">
        <f>'NB Command Set'!AQ128</f>
        <v>#define SETANA03 0xBB /* Command Set Analog Port 3 = Pwmx */</v>
      </c>
      <c r="D139" s="108">
        <f t="shared" si="60"/>
        <v>187</v>
      </c>
      <c r="E139" s="110" t="str">
        <f t="shared" ref="E139" si="116">IF(D139=(D137+1),"OK Higher","REVISAR")</f>
        <v>OK Higher</v>
      </c>
    </row>
    <row r="140" spans="2:5" ht="13.5" x14ac:dyDescent="0.25">
      <c r="B140" s="107" t="str">
        <f>'NB Command Set'!AQ129</f>
        <v>#define ACKANA03 0x44 /* Acknowledge Set Analog Port 3 = Pwmx command */</v>
      </c>
      <c r="D140" s="108">
        <f t="shared" si="60"/>
        <v>68</v>
      </c>
      <c r="E140" s="110" t="str">
        <f t="shared" ref="E140" si="117">IF(D140=(D138-1),"OK Lower","REVISAR")</f>
        <v>OK Lower</v>
      </c>
    </row>
    <row r="141" spans="2:5" ht="13.5" x14ac:dyDescent="0.25">
      <c r="B141" s="107" t="str">
        <f>'NB Command Set'!AQ130</f>
        <v>// #define SETANA04 0xBC /* Command Set Analog Port 4 = Pwmx */</v>
      </c>
      <c r="D141" s="108">
        <f t="shared" si="60"/>
        <v>188</v>
      </c>
      <c r="E141" s="110" t="str">
        <f t="shared" ref="E141" si="118">IF(D141=(D139+1),"OK Higher","REVISAR")</f>
        <v>OK Higher</v>
      </c>
    </row>
    <row r="142" spans="2:5" ht="13.5" x14ac:dyDescent="0.25">
      <c r="B142" s="107" t="str">
        <f>'NB Command Set'!AQ131</f>
        <v>// #define ACKANA04 0x43 /* Acknowledge Set Analog Port 4 = Pwmx command */</v>
      </c>
      <c r="D142" s="108">
        <f t="shared" si="60"/>
        <v>67</v>
      </c>
      <c r="E142" s="110" t="str">
        <f t="shared" ref="E142" si="119">IF(D142=(D140-1),"OK Lower","REVISAR")</f>
        <v>OK Lower</v>
      </c>
    </row>
    <row r="143" spans="2:5" ht="13.5" x14ac:dyDescent="0.25">
      <c r="B143" s="107" t="str">
        <f>'NB Command Set'!AQ132</f>
        <v>// #define SETANA05 0xBD /* Command Set Analog Port 5 = Pwmx */</v>
      </c>
      <c r="D143" s="108">
        <f t="shared" si="60"/>
        <v>189</v>
      </c>
      <c r="E143" s="110" t="str">
        <f t="shared" ref="E143" si="120">IF(D143=(D141+1),"OK Higher","REVISAR")</f>
        <v>OK Higher</v>
      </c>
    </row>
    <row r="144" spans="2:5" ht="13.5" x14ac:dyDescent="0.25">
      <c r="B144" s="107" t="str">
        <f>'NB Command Set'!AQ133</f>
        <v>// #define ACKANA05 0x42 /* Acknowledge Set Analog Port 5 = Pwmx command */</v>
      </c>
      <c r="D144" s="108">
        <f t="shared" si="60"/>
        <v>66</v>
      </c>
      <c r="E144" s="110" t="str">
        <f t="shared" ref="E144" si="121">IF(D144=(D142-1),"OK Lower","REVISAR")</f>
        <v>OK Lower</v>
      </c>
    </row>
    <row r="145" spans="2:5" ht="13.5" x14ac:dyDescent="0.25">
      <c r="B145" s="107" t="str">
        <f>'NB Command Set'!AQ134</f>
        <v>// #define SETANA06 0xBE /* Command Set Analog Port 6 = Pwmx */</v>
      </c>
      <c r="D145" s="108">
        <f t="shared" si="60"/>
        <v>190</v>
      </c>
      <c r="E145" s="110" t="str">
        <f t="shared" ref="E145" si="122">IF(D145=(D143+1),"OK Higher","REVISAR")</f>
        <v>OK Higher</v>
      </c>
    </row>
    <row r="146" spans="2:5" ht="13.5" x14ac:dyDescent="0.25">
      <c r="B146" s="107" t="str">
        <f>'NB Command Set'!AQ135</f>
        <v>// #define ACKANA06 0x41 /* Acknowledge Set Analog Port 6 = Pwmx command */</v>
      </c>
      <c r="D146" s="108">
        <f t="shared" si="60"/>
        <v>65</v>
      </c>
      <c r="E146" s="110" t="str">
        <f t="shared" ref="E146" si="123">IF(D146=(D144-1),"OK Lower","REVISAR")</f>
        <v>OK Lower</v>
      </c>
    </row>
    <row r="147" spans="2:5" ht="13.5" x14ac:dyDescent="0.25">
      <c r="B147" s="107" t="str">
        <f>'NB Command Set'!AQ136</f>
        <v>// #define SETANA07 0xBF /* Command Set Analog Port 7 = Pwmx */</v>
      </c>
      <c r="D147" s="108">
        <f t="shared" si="60"/>
        <v>191</v>
      </c>
      <c r="E147" s="110" t="str">
        <f t="shared" ref="E147" si="124">IF(D147=(D145+1),"OK Higher","REVISAR")</f>
        <v>OK Higher</v>
      </c>
    </row>
    <row r="148" spans="2:5" ht="13.5" x14ac:dyDescent="0.25">
      <c r="B148" s="107" t="str">
        <f>'NB Command Set'!AQ137</f>
        <v>// #define ACKANA07 0x40 /* Acknowledge Set Analog Port 7 = Pwmx command */</v>
      </c>
      <c r="D148" s="108">
        <f t="shared" ref="D148:D211" si="125">HEX2DEC(MID(B148,(FIND("0x",B148,1)+2),2))</f>
        <v>64</v>
      </c>
      <c r="E148" s="110" t="str">
        <f t="shared" ref="E148" si="126">IF(D148=(D146-1),"OK Lower","REVISAR")</f>
        <v>OK Lower</v>
      </c>
    </row>
    <row r="149" spans="2:5" ht="13.5" x14ac:dyDescent="0.25">
      <c r="B149" s="107" t="str">
        <f>'NB Command Set'!AQ138</f>
        <v>// #define SETANA08 0xC0 /* Command Set Analog Port 8 = Pwmx */</v>
      </c>
      <c r="D149" s="108">
        <f t="shared" si="125"/>
        <v>192</v>
      </c>
      <c r="E149" s="110" t="str">
        <f t="shared" ref="E149" si="127">IF(D149=(D147+1),"OK Higher","REVISAR")</f>
        <v>OK Higher</v>
      </c>
    </row>
    <row r="150" spans="2:5" ht="13.5" x14ac:dyDescent="0.25">
      <c r="B150" s="107" t="str">
        <f>'NB Command Set'!AQ139</f>
        <v>// #define ACKANA08 0x3F /* Acknowledge Set Analog Port 8 = Pwmx command */</v>
      </c>
      <c r="D150" s="108">
        <f t="shared" si="125"/>
        <v>63</v>
      </c>
      <c r="E150" s="110" t="str">
        <f t="shared" ref="E150" si="128">IF(D150=(D148-1),"OK Lower","REVISAR")</f>
        <v>OK Lower</v>
      </c>
    </row>
    <row r="151" spans="2:5" ht="13.5" x14ac:dyDescent="0.25">
      <c r="B151" s="107" t="str">
        <f>'NB Command Set'!AQ140</f>
        <v>// #define SETANA09 0xC1 /* Command Set Analog Port 9 = Pwmx */</v>
      </c>
      <c r="D151" s="108">
        <f t="shared" si="125"/>
        <v>193</v>
      </c>
      <c r="E151" s="110" t="str">
        <f t="shared" ref="E151" si="129">IF(D151=(D149+1),"OK Higher","REVISAR")</f>
        <v>OK Higher</v>
      </c>
    </row>
    <row r="152" spans="2:5" ht="13.5" x14ac:dyDescent="0.25">
      <c r="B152" s="107" t="str">
        <f>'NB Command Set'!AQ141</f>
        <v>// #define ACKANA09 0x3E /* Acknowledge Set Analog Port 9 = Pwmx command */</v>
      </c>
      <c r="D152" s="108">
        <f t="shared" si="125"/>
        <v>62</v>
      </c>
      <c r="E152" s="110" t="str">
        <f t="shared" ref="E152" si="130">IF(D152=(D150-1),"OK Lower","REVISAR")</f>
        <v>OK Lower</v>
      </c>
    </row>
    <row r="153" spans="2:5" ht="13.5" x14ac:dyDescent="0.25">
      <c r="B153" s="107" t="str">
        <f>'NB Command Set'!AQ142</f>
        <v>// #define SETANA10 0xC2 /* Command Set Analog Port 10 = Pwmx */</v>
      </c>
      <c r="D153" s="108">
        <f t="shared" si="125"/>
        <v>194</v>
      </c>
      <c r="E153" s="110" t="str">
        <f t="shared" ref="E153" si="131">IF(D153=(D151+1),"OK Higher","REVISAR")</f>
        <v>OK Higher</v>
      </c>
    </row>
    <row r="154" spans="2:5" ht="13.5" x14ac:dyDescent="0.25">
      <c r="B154" s="107" t="str">
        <f>'NB Command Set'!AQ143</f>
        <v>// #define ACKANA10 0x3D /* Acknowledge Set Analog Port 10 = Pwmx command */</v>
      </c>
      <c r="D154" s="108">
        <f t="shared" si="125"/>
        <v>61</v>
      </c>
      <c r="E154" s="110" t="str">
        <f t="shared" ref="E154" si="132">IF(D154=(D152-1),"OK Lower","REVISAR")</f>
        <v>OK Lower</v>
      </c>
    </row>
    <row r="155" spans="2:5" ht="13.5" x14ac:dyDescent="0.25">
      <c r="B155" s="107" t="str">
        <f>'NB Command Set'!AQ144</f>
        <v>// #define SETANA11 0xC3 /* Command Set Analog Port 11 = Pwmx */</v>
      </c>
      <c r="D155" s="108">
        <f t="shared" si="125"/>
        <v>195</v>
      </c>
      <c r="E155" s="110" t="str">
        <f t="shared" ref="E155" si="133">IF(D155=(D153+1),"OK Higher","REVISAR")</f>
        <v>OK Higher</v>
      </c>
    </row>
    <row r="156" spans="2:5" ht="13.5" x14ac:dyDescent="0.25">
      <c r="B156" s="107" t="str">
        <f>'NB Command Set'!AQ145</f>
        <v>// #define ACKANA11 0x3C /* Acknowledge Set Analog Port 11 = Pwmx command */</v>
      </c>
      <c r="D156" s="108">
        <f t="shared" si="125"/>
        <v>60</v>
      </c>
      <c r="E156" s="110" t="str">
        <f t="shared" ref="E156" si="134">IF(D156=(D154-1),"OK Lower","REVISAR")</f>
        <v>OK Lower</v>
      </c>
    </row>
    <row r="157" spans="2:5" ht="13.5" x14ac:dyDescent="0.25">
      <c r="B157" s="107" t="str">
        <f>'NB Command Set'!AQ146</f>
        <v>// #define SETANA12 0xC4 /* Command Set Analog Port 12 = Pwmx */</v>
      </c>
      <c r="D157" s="108">
        <f t="shared" si="125"/>
        <v>196</v>
      </c>
      <c r="E157" s="110" t="str">
        <f t="shared" ref="E157" si="135">IF(D157=(D155+1),"OK Higher","REVISAR")</f>
        <v>OK Higher</v>
      </c>
    </row>
    <row r="158" spans="2:5" ht="13.5" x14ac:dyDescent="0.25">
      <c r="B158" s="107" t="str">
        <f>'NB Command Set'!AQ147</f>
        <v>// #define ACKANA12 0x3B /* Acknowledge Set Analog Port 12 = Pwmx command */</v>
      </c>
      <c r="D158" s="108">
        <f t="shared" si="125"/>
        <v>59</v>
      </c>
      <c r="E158" s="110" t="str">
        <f t="shared" ref="E158" si="136">IF(D158=(D156-1),"OK Lower","REVISAR")</f>
        <v>OK Lower</v>
      </c>
    </row>
    <row r="159" spans="2:5" ht="13.5" x14ac:dyDescent="0.25">
      <c r="B159" s="107" t="str">
        <f>'NB Command Set'!AQ148</f>
        <v>// #define SETANA13 0xC5 /* Command Set Analog Port 13 = Pwmx */</v>
      </c>
      <c r="D159" s="108">
        <f t="shared" si="125"/>
        <v>197</v>
      </c>
      <c r="E159" s="110" t="str">
        <f t="shared" ref="E159" si="137">IF(D159=(D157+1),"OK Higher","REVISAR")</f>
        <v>OK Higher</v>
      </c>
    </row>
    <row r="160" spans="2:5" ht="13.5" x14ac:dyDescent="0.25">
      <c r="B160" s="107" t="str">
        <f>'NB Command Set'!AQ149</f>
        <v>// #define ACKANA13 0x3A /* Acknowledge Set Analog Port 13 = Pwmx command */</v>
      </c>
      <c r="D160" s="108">
        <f t="shared" si="125"/>
        <v>58</v>
      </c>
      <c r="E160" s="110" t="str">
        <f t="shared" ref="E160" si="138">IF(D160=(D158-1),"OK Lower","REVISAR")</f>
        <v>OK Lower</v>
      </c>
    </row>
    <row r="161" spans="2:5" ht="13.5" x14ac:dyDescent="0.25">
      <c r="B161" s="107" t="str">
        <f>'NB Command Set'!AQ150</f>
        <v>// #define SETANA14 0xC6 /* Command Set Analog Port 14 = Pwmx */</v>
      </c>
      <c r="D161" s="108">
        <f t="shared" si="125"/>
        <v>198</v>
      </c>
      <c r="E161" s="110" t="str">
        <f t="shared" ref="E161" si="139">IF(D161=(D159+1),"OK Higher","REVISAR")</f>
        <v>OK Higher</v>
      </c>
    </row>
    <row r="162" spans="2:5" ht="13.5" x14ac:dyDescent="0.25">
      <c r="B162" s="107" t="str">
        <f>'NB Command Set'!AQ151</f>
        <v>// #define ACKANA14 0x39 /* Acknowledge Set Analog Port 14 = Pwmx command */</v>
      </c>
      <c r="D162" s="108">
        <f t="shared" si="125"/>
        <v>57</v>
      </c>
      <c r="E162" s="110" t="str">
        <f t="shared" ref="E162" si="140">IF(D162=(D160-1),"OK Lower","REVISAR")</f>
        <v>OK Lower</v>
      </c>
    </row>
    <row r="163" spans="2:5" ht="13.5" x14ac:dyDescent="0.25">
      <c r="B163" s="107" t="str">
        <f>'NB Command Set'!AQ152</f>
        <v>// #define SETANA15 0xC7 /* Command Set Analog Port 15 = Pwmx */</v>
      </c>
      <c r="D163" s="108">
        <f t="shared" si="125"/>
        <v>199</v>
      </c>
      <c r="E163" s="110" t="str">
        <f t="shared" ref="E163" si="141">IF(D163=(D161+1),"OK Higher","REVISAR")</f>
        <v>OK Higher</v>
      </c>
    </row>
    <row r="164" spans="2:5" ht="13.5" x14ac:dyDescent="0.25">
      <c r="B164" s="107" t="str">
        <f>'NB Command Set'!AQ153</f>
        <v>// #define ACKANA15 0x38 /* Acknowledge Set Analog Port 15 = Pwmx command */</v>
      </c>
      <c r="D164" s="108">
        <f t="shared" si="125"/>
        <v>56</v>
      </c>
      <c r="E164" s="110" t="str">
        <f t="shared" ref="E164" si="142">IF(D164=(D162-1),"OK Lower","REVISAR")</f>
        <v>OK Lower</v>
      </c>
    </row>
    <row r="165" spans="2:5" ht="13.5" x14ac:dyDescent="0.25">
      <c r="B165" s="107" t="str">
        <f>'NB Command Set'!AQ154</f>
        <v>// #define SETANA16 0xC8 /* Command Set Analog Port 16 = Pwmx */</v>
      </c>
      <c r="D165" s="108">
        <f t="shared" si="125"/>
        <v>200</v>
      </c>
      <c r="E165" s="110" t="str">
        <f t="shared" ref="E165" si="143">IF(D165=(D163+1),"OK Higher","REVISAR")</f>
        <v>OK Higher</v>
      </c>
    </row>
    <row r="166" spans="2:5" ht="13.5" x14ac:dyDescent="0.25">
      <c r="B166" s="107" t="str">
        <f>'NB Command Set'!AQ155</f>
        <v>// #define ACKANA16 0x37 /* Acknowledge Set Analog Port 16 = Pwmx command */</v>
      </c>
      <c r="D166" s="108">
        <f t="shared" si="125"/>
        <v>55</v>
      </c>
      <c r="E166" s="110" t="str">
        <f t="shared" ref="E166" si="144">IF(D166=(D164-1),"OK Lower","REVISAR")</f>
        <v>OK Lower</v>
      </c>
    </row>
    <row r="167" spans="2:5" ht="13.5" x14ac:dyDescent="0.25">
      <c r="B167" s="107" t="str">
        <f>'NB Command Set'!AQ156</f>
        <v>// #define SETANA17 0xC9 /* Command Set Analog Port 17 = Pwmx */</v>
      </c>
      <c r="D167" s="108">
        <f t="shared" si="125"/>
        <v>201</v>
      </c>
      <c r="E167" s="110" t="str">
        <f t="shared" ref="E167" si="145">IF(D167=(D165+1),"OK Higher","REVISAR")</f>
        <v>OK Higher</v>
      </c>
    </row>
    <row r="168" spans="2:5" ht="13.5" x14ac:dyDescent="0.25">
      <c r="B168" s="107" t="str">
        <f>'NB Command Set'!AQ157</f>
        <v>// #define ACKANA17 0x36 /* Acknowledge Set Analog Port 17 = Pwmx command */</v>
      </c>
      <c r="D168" s="108">
        <f t="shared" si="125"/>
        <v>54</v>
      </c>
      <c r="E168" s="110" t="str">
        <f t="shared" ref="E168" si="146">IF(D168=(D166-1),"OK Lower","REVISAR")</f>
        <v>OK Lower</v>
      </c>
    </row>
    <row r="169" spans="2:5" ht="13.5" x14ac:dyDescent="0.25">
      <c r="B169" s="107" t="str">
        <f>'NB Command Set'!AQ158</f>
        <v>// #define SETANA18 0xCA /* Command Set Analog Port 18 = Pwmx */</v>
      </c>
      <c r="D169" s="108">
        <f t="shared" si="125"/>
        <v>202</v>
      </c>
      <c r="E169" s="110" t="str">
        <f t="shared" ref="E169" si="147">IF(D169=(D167+1),"OK Higher","REVISAR")</f>
        <v>OK Higher</v>
      </c>
    </row>
    <row r="170" spans="2:5" ht="13.5" x14ac:dyDescent="0.25">
      <c r="B170" s="107" t="str">
        <f>'NB Command Set'!AQ159</f>
        <v>// #define ACKANA18 0x35 /* Acknowledge Set Analog Port 18 = Pwmx command */</v>
      </c>
      <c r="D170" s="108">
        <f t="shared" si="125"/>
        <v>53</v>
      </c>
      <c r="E170" s="110" t="str">
        <f t="shared" ref="E170" si="148">IF(D170=(D168-1),"OK Lower","REVISAR")</f>
        <v>OK Lower</v>
      </c>
    </row>
    <row r="171" spans="2:5" ht="13.5" x14ac:dyDescent="0.25">
      <c r="B171" s="107" t="str">
        <f>'NB Command Set'!AQ160</f>
        <v>// #define SETANA19 0xCB /* Command Set Analog Port 19 = Pwmx */</v>
      </c>
      <c r="D171" s="108">
        <f t="shared" si="125"/>
        <v>203</v>
      </c>
      <c r="E171" s="110" t="str">
        <f t="shared" ref="E171" si="149">IF(D171=(D169+1),"OK Higher","REVISAR")</f>
        <v>OK Higher</v>
      </c>
    </row>
    <row r="172" spans="2:5" ht="13.5" x14ac:dyDescent="0.25">
      <c r="B172" s="107" t="str">
        <f>'NB Command Set'!AQ161</f>
        <v>// #define ACKANA19 0x34 /* Acknowledge Set Analog Port 19 = Pwmx command */</v>
      </c>
      <c r="D172" s="108">
        <f t="shared" si="125"/>
        <v>52</v>
      </c>
      <c r="E172" s="110" t="str">
        <f t="shared" ref="E172" si="150">IF(D172=(D170-1),"OK Lower","REVISAR")</f>
        <v>OK Lower</v>
      </c>
    </row>
    <row r="173" spans="2:5" ht="13.5" x14ac:dyDescent="0.25">
      <c r="B173" s="107" t="str">
        <f>'NB Command Set'!AQ162</f>
        <v>// #define READADC0 0xCC /* Command Read Adc0 */</v>
      </c>
      <c r="D173" s="108">
        <f t="shared" si="125"/>
        <v>204</v>
      </c>
      <c r="E173" s="110" t="str">
        <f t="shared" ref="E173" si="151">IF(D173=(D171+1),"OK Higher","REVISAR")</f>
        <v>OK Higher</v>
      </c>
    </row>
    <row r="174" spans="2:5" ht="13.5" x14ac:dyDescent="0.25">
      <c r="B174" s="107" t="str">
        <f>'NB Command Set'!AQ163</f>
        <v>// #define ACKNADC0 0x33 /* Acknowledge Read Adc0 command */</v>
      </c>
      <c r="D174" s="108">
        <f t="shared" si="125"/>
        <v>51</v>
      </c>
      <c r="E174" s="110" t="str">
        <f t="shared" ref="E174" si="152">IF(D174=(D172-1),"OK Lower","REVISAR")</f>
        <v>OK Lower</v>
      </c>
    </row>
    <row r="175" spans="2:5" ht="13.5" x14ac:dyDescent="0.25">
      <c r="B175" s="107" t="str">
        <f>'NB Command Set'!AQ164</f>
        <v>// #define READADC1 0xCD /* Command Read Adc1 */</v>
      </c>
      <c r="D175" s="108">
        <f t="shared" si="125"/>
        <v>205</v>
      </c>
      <c r="E175" s="110" t="str">
        <f t="shared" ref="E175" si="153">IF(D175=(D173+1),"OK Higher","REVISAR")</f>
        <v>OK Higher</v>
      </c>
    </row>
    <row r="176" spans="2:5" ht="13.5" x14ac:dyDescent="0.25">
      <c r="B176" s="107" t="str">
        <f>'NB Command Set'!AQ165</f>
        <v>// #define ACKNADC1 0x32 /* Acknowledge Read Adc1 command */</v>
      </c>
      <c r="D176" s="108">
        <f t="shared" si="125"/>
        <v>50</v>
      </c>
      <c r="E176" s="110" t="str">
        <f t="shared" ref="E176" si="154">IF(D176=(D174-1),"OK Lower","REVISAR")</f>
        <v>OK Lower</v>
      </c>
    </row>
    <row r="177" spans="2:5" ht="13.5" x14ac:dyDescent="0.25">
      <c r="B177" s="107" t="str">
        <f>'NB Command Set'!AQ166</f>
        <v>#define READADC2 0xCE /* Command Read Adc2 */</v>
      </c>
      <c r="D177" s="108">
        <f t="shared" si="125"/>
        <v>206</v>
      </c>
      <c r="E177" s="110" t="str">
        <f t="shared" ref="E177" si="155">IF(D177=(D175+1),"OK Higher","REVISAR")</f>
        <v>OK Higher</v>
      </c>
    </row>
    <row r="178" spans="2:5" ht="13.5" x14ac:dyDescent="0.25">
      <c r="B178" s="107" t="str">
        <f>'NB Command Set'!AQ167</f>
        <v>#define ACKNADC2 0x31 /* Acknowledge Read Adc2 command */</v>
      </c>
      <c r="D178" s="108">
        <f t="shared" si="125"/>
        <v>49</v>
      </c>
      <c r="E178" s="110" t="str">
        <f t="shared" ref="E178" si="156">IF(D178=(D176-1),"OK Lower","REVISAR")</f>
        <v>OK Lower</v>
      </c>
    </row>
    <row r="179" spans="2:5" ht="13.5" x14ac:dyDescent="0.25">
      <c r="B179" s="107" t="str">
        <f>'NB Command Set'!AQ168</f>
        <v>// #define READADC3 0xCF /* Command Read Adc3 */</v>
      </c>
      <c r="D179" s="108">
        <f t="shared" si="125"/>
        <v>207</v>
      </c>
      <c r="E179" s="110" t="str">
        <f t="shared" ref="E179" si="157">IF(D179=(D177+1),"OK Higher","REVISAR")</f>
        <v>OK Higher</v>
      </c>
    </row>
    <row r="180" spans="2:5" ht="13.5" x14ac:dyDescent="0.25">
      <c r="B180" s="107" t="str">
        <f>'NB Command Set'!AQ169</f>
        <v>// #define ACKNADC3 0x30 /* Acknowledge Read Adc3 command */</v>
      </c>
      <c r="D180" s="108">
        <f t="shared" si="125"/>
        <v>48</v>
      </c>
      <c r="E180" s="110" t="str">
        <f t="shared" ref="E180" si="158">IF(D180=(D178-1),"OK Lower","REVISAR")</f>
        <v>OK Lower</v>
      </c>
    </row>
    <row r="181" spans="2:5" ht="13.5" x14ac:dyDescent="0.25">
      <c r="B181" s="107" t="str">
        <f>'NB Command Set'!AQ170</f>
        <v>// #define READADC4 0xD0 /* Command Read Adc4 */</v>
      </c>
      <c r="D181" s="108">
        <f t="shared" si="125"/>
        <v>208</v>
      </c>
      <c r="E181" s="110" t="str">
        <f t="shared" ref="E181" si="159">IF(D181=(D179+1),"OK Higher","REVISAR")</f>
        <v>OK Higher</v>
      </c>
    </row>
    <row r="182" spans="2:5" ht="13.5" x14ac:dyDescent="0.25">
      <c r="B182" s="107" t="str">
        <f>'NB Command Set'!AQ171</f>
        <v>// #define ACKNADC4 0x2F /* Acknowledge Read Adc4 command */</v>
      </c>
      <c r="D182" s="108">
        <f t="shared" si="125"/>
        <v>47</v>
      </c>
      <c r="E182" s="110" t="str">
        <f t="shared" ref="E182" si="160">IF(D182=(D180-1),"OK Lower","REVISAR")</f>
        <v>OK Lower</v>
      </c>
    </row>
    <row r="183" spans="2:5" ht="13.5" x14ac:dyDescent="0.25">
      <c r="B183" s="107" t="str">
        <f>'NB Command Set'!AQ172</f>
        <v>// #define READADC5 0xD1 /* Command Read Adc5 */</v>
      </c>
      <c r="D183" s="108">
        <f t="shared" si="125"/>
        <v>209</v>
      </c>
      <c r="E183" s="110" t="str">
        <f t="shared" ref="E183" si="161">IF(D183=(D181+1),"OK Higher","REVISAR")</f>
        <v>OK Higher</v>
      </c>
    </row>
    <row r="184" spans="2:5" ht="13.5" x14ac:dyDescent="0.25">
      <c r="B184" s="107" t="str">
        <f>'NB Command Set'!AQ173</f>
        <v>// #define ACKNADC5 0x2E /* Acknowledge Read Adc5 command */</v>
      </c>
      <c r="D184" s="108">
        <f t="shared" si="125"/>
        <v>46</v>
      </c>
      <c r="E184" s="110" t="str">
        <f t="shared" ref="E184" si="162">IF(D184=(D182-1),"OK Lower","REVISAR")</f>
        <v>OK Lower</v>
      </c>
    </row>
    <row r="185" spans="2:5" ht="13.5" x14ac:dyDescent="0.25">
      <c r="B185" s="107" t="str">
        <f>'NB Command Set'!AQ174</f>
        <v>// #define READADC6 0xD2 /* Command Read Adc6 */</v>
      </c>
      <c r="D185" s="108">
        <f t="shared" si="125"/>
        <v>210</v>
      </c>
      <c r="E185" s="110" t="str">
        <f t="shared" ref="E185" si="163">IF(D185=(D183+1),"OK Higher","REVISAR")</f>
        <v>OK Higher</v>
      </c>
    </row>
    <row r="186" spans="2:5" ht="13.5" x14ac:dyDescent="0.25">
      <c r="B186" s="107" t="str">
        <f>'NB Command Set'!AQ175</f>
        <v>// #define ACKNADC6 0x2D /* Acknowledge Read Adc6 command */</v>
      </c>
      <c r="D186" s="108">
        <f t="shared" si="125"/>
        <v>45</v>
      </c>
      <c r="E186" s="110" t="str">
        <f t="shared" ref="E186" si="164">IF(D186=(D184-1),"OK Lower","REVISAR")</f>
        <v>OK Lower</v>
      </c>
    </row>
    <row r="187" spans="2:5" ht="13.5" x14ac:dyDescent="0.25">
      <c r="B187" s="107" t="str">
        <f>'NB Command Set'!AQ176</f>
        <v>// #define READADC7 0xD3 /* Command Read Adc7 */</v>
      </c>
      <c r="D187" s="108">
        <f t="shared" si="125"/>
        <v>211</v>
      </c>
      <c r="E187" s="110" t="str">
        <f t="shared" ref="E187" si="165">IF(D187=(D185+1),"OK Higher","REVISAR")</f>
        <v>OK Higher</v>
      </c>
    </row>
    <row r="188" spans="2:5" ht="13.5" x14ac:dyDescent="0.25">
      <c r="B188" s="107" t="str">
        <f>'NB Command Set'!AQ177</f>
        <v>// #define ACKNADC7 0x2C /* Acknowledge Read Adc7 command */</v>
      </c>
      <c r="D188" s="108">
        <f t="shared" si="125"/>
        <v>44</v>
      </c>
      <c r="E188" s="110" t="str">
        <f t="shared" ref="E188" si="166">IF(D188=(D186-1),"OK Lower","REVISAR")</f>
        <v>OK Lower</v>
      </c>
    </row>
    <row r="189" spans="2:5" ht="13.5" x14ac:dyDescent="0.25">
      <c r="B189" s="107" t="str">
        <f>'NB Command Set'!AQ178</f>
        <v>// #define READADC8 0xD4 /* Command Read Adc8 */</v>
      </c>
      <c r="D189" s="108">
        <f t="shared" si="125"/>
        <v>212</v>
      </c>
      <c r="E189" s="110" t="str">
        <f t="shared" ref="E189" si="167">IF(D189=(D187+1),"OK Higher","REVISAR")</f>
        <v>OK Higher</v>
      </c>
    </row>
    <row r="190" spans="2:5" ht="13.5" x14ac:dyDescent="0.25">
      <c r="B190" s="107" t="str">
        <f>'NB Command Set'!AQ179</f>
        <v>// #define ACKNADC8 0x2B /* Acknowledge Read Adc8 command */</v>
      </c>
      <c r="D190" s="108">
        <f t="shared" si="125"/>
        <v>43</v>
      </c>
      <c r="E190" s="110" t="str">
        <f t="shared" ref="E190" si="168">IF(D190=(D188-1),"OK Lower","REVISAR")</f>
        <v>OK Lower</v>
      </c>
    </row>
    <row r="191" spans="2:5" ht="13.5" x14ac:dyDescent="0.25">
      <c r="B191" s="107" t="str">
        <f>'NB Command Set'!AQ180</f>
        <v>// #define READADC9 0xD5 /* Command Read Adc9 */</v>
      </c>
      <c r="D191" s="108">
        <f t="shared" si="125"/>
        <v>213</v>
      </c>
      <c r="E191" s="110" t="str">
        <f t="shared" ref="E191" si="169">IF(D191=(D189+1),"OK Higher","REVISAR")</f>
        <v>OK Higher</v>
      </c>
    </row>
    <row r="192" spans="2:5" ht="13.5" x14ac:dyDescent="0.25">
      <c r="B192" s="107" t="str">
        <f>'NB Command Set'!AQ181</f>
        <v>// #define ACKNADC9 0x2A /* Acknowledge Read Adc9 command */</v>
      </c>
      <c r="D192" s="108">
        <f t="shared" si="125"/>
        <v>42</v>
      </c>
      <c r="E192" s="110" t="str">
        <f t="shared" ref="E192" si="170">IF(D192=(D190-1),"OK Lower","REVISAR")</f>
        <v>OK Lower</v>
      </c>
    </row>
    <row r="193" spans="2:5" ht="13.5" x14ac:dyDescent="0.25">
      <c r="B193" s="107" t="str">
        <f>'NB Command Set'!AQ182</f>
        <v>#define INFORMAT 0xD6 /* Command Retrieve General Info */</v>
      </c>
      <c r="D193" s="108">
        <f t="shared" si="125"/>
        <v>214</v>
      </c>
      <c r="E193" s="110" t="str">
        <f t="shared" ref="E193" si="171">IF(D193=(D191+1),"OK Higher","REVISAR")</f>
        <v>OK Higher</v>
      </c>
    </row>
    <row r="194" spans="2:5" ht="13.5" x14ac:dyDescent="0.25">
      <c r="B194" s="107" t="str">
        <f>'NB Command Set'!AQ183</f>
        <v>#define ACKINFOR 0x29 /* Acknowledge Retrieve General Info command */</v>
      </c>
      <c r="D194" s="108">
        <f t="shared" si="125"/>
        <v>41</v>
      </c>
      <c r="E194" s="110" t="str">
        <f t="shared" ref="E194" si="172">IF(D194=(D192-1),"OK Lower","REVISAR")</f>
        <v>OK Lower</v>
      </c>
    </row>
    <row r="195" spans="2:5" ht="13.5" x14ac:dyDescent="0.25">
      <c r="B195" s="107" t="str">
        <f>'NB Command Set'!AQ184</f>
        <v>#define RELANDAT 0xD7 /* Command Release Analog Data */</v>
      </c>
      <c r="D195" s="108">
        <f t="shared" si="125"/>
        <v>215</v>
      </c>
      <c r="E195" s="110" t="str">
        <f t="shared" ref="E195" si="173">IF(D195=(D193+1),"OK Higher","REVISAR")</f>
        <v>OK Higher</v>
      </c>
    </row>
    <row r="196" spans="2:5" ht="13.5" x14ac:dyDescent="0.25">
      <c r="B196" s="107" t="str">
        <f>'NB Command Set'!AQ185</f>
        <v>#define ACKRELAD 0x28 /* Acknowledge Release Analog Data command */</v>
      </c>
      <c r="D196" s="108">
        <f t="shared" si="125"/>
        <v>40</v>
      </c>
      <c r="E196" s="110" t="str">
        <f t="shared" ref="E196" si="174">IF(D196=(D194-1),"OK Lower","REVISAR")</f>
        <v>OK Lower</v>
      </c>
    </row>
    <row r="197" spans="2:5" ht="13.5" x14ac:dyDescent="0.25">
      <c r="B197" s="107" t="str">
        <f>'NB Command Set'!AQ186</f>
        <v>#define FIXPOSIT 0xD8 /* Command Fix Positive Half-Cycles For Adc */</v>
      </c>
      <c r="D197" s="108">
        <f t="shared" si="125"/>
        <v>216</v>
      </c>
      <c r="E197" s="110" t="str">
        <f t="shared" ref="E197" si="175">IF(D197=(D195+1),"OK Higher","REVISAR")</f>
        <v>OK Higher</v>
      </c>
    </row>
    <row r="198" spans="2:5" ht="13.5" x14ac:dyDescent="0.25">
      <c r="B198" s="107" t="str">
        <f>'NB Command Set'!AQ187</f>
        <v>#define ACKFXPOS 0x27 /* Acknowledge Fix Positive Half-Cycles For Adc command */</v>
      </c>
      <c r="D198" s="108">
        <f t="shared" si="125"/>
        <v>39</v>
      </c>
      <c r="E198" s="110" t="str">
        <f t="shared" ref="E198" si="176">IF(D198=(D196-1),"OK Lower","REVISAR")</f>
        <v>OK Lower</v>
      </c>
    </row>
    <row r="199" spans="2:5" ht="13.5" x14ac:dyDescent="0.25">
      <c r="B199" s="107" t="str">
        <f>'NB Command Set'!AQ188</f>
        <v>#define FIXNEGAT 0xD9 /* Command Fix Negative Half-Cycles For Adc */</v>
      </c>
      <c r="D199" s="108">
        <f t="shared" si="125"/>
        <v>217</v>
      </c>
      <c r="E199" s="110" t="str">
        <f t="shared" ref="E199" si="177">IF(D199=(D197+1),"OK Higher","REVISAR")</f>
        <v>OK Higher</v>
      </c>
    </row>
    <row r="200" spans="2:5" ht="13.5" x14ac:dyDescent="0.25">
      <c r="B200" s="107" t="str">
        <f>'NB Command Set'!AQ189</f>
        <v>#define ACKFXNEG 0x26 /* Acknowledge Fix Negative Half-Cycles For Adc command */</v>
      </c>
      <c r="D200" s="108">
        <f t="shared" si="125"/>
        <v>38</v>
      </c>
      <c r="E200" s="110" t="str">
        <f t="shared" ref="E200" si="178">IF(D200=(D198-1),"OK Lower","REVISAR")</f>
        <v>OK Lower</v>
      </c>
    </row>
    <row r="201" spans="2:5" ht="13.5" x14ac:dyDescent="0.25">
      <c r="B201" s="107" t="str">
        <f>'NB Command Set'!AQ190</f>
        <v>#define READBUFF 0xDA /* Command Read Data From App Fw Buffer */</v>
      </c>
      <c r="D201" s="108">
        <f t="shared" si="125"/>
        <v>218</v>
      </c>
      <c r="E201" s="110" t="str">
        <f t="shared" ref="E201" si="179">IF(D201=(D199+1),"OK Higher","REVISAR")</f>
        <v>OK Higher</v>
      </c>
    </row>
    <row r="202" spans="2:5" ht="13.5" x14ac:dyDescent="0.25">
      <c r="B202" s="107" t="str">
        <f>'NB Command Set'!AQ191</f>
        <v>#define ACKRDBUF 0x25 /* Acknowledge Read Data From App Fw Buffer command */</v>
      </c>
      <c r="D202" s="108">
        <f t="shared" si="125"/>
        <v>37</v>
      </c>
      <c r="E202" s="110" t="str">
        <f t="shared" ref="E202" si="180">IF(D202=(D200-1),"OK Lower","REVISAR")</f>
        <v>OK Lower</v>
      </c>
    </row>
    <row r="203" spans="2:5" ht="13.5" x14ac:dyDescent="0.25">
      <c r="B203" s="107" t="str">
        <f>'NB Command Set'!AQ192</f>
        <v>#define WRITBUFF 0xDB /* Command Write Data To App Fw Buffer */</v>
      </c>
      <c r="D203" s="108">
        <f t="shared" si="125"/>
        <v>219</v>
      </c>
      <c r="E203" s="110" t="str">
        <f t="shared" ref="E203" si="181">IF(D203=(D201+1),"OK Higher","REVISAR")</f>
        <v>OK Higher</v>
      </c>
    </row>
    <row r="204" spans="2:5" ht="13.5" x14ac:dyDescent="0.25">
      <c r="B204" s="107" t="str">
        <f>'NB Command Set'!AQ193</f>
        <v>#define ACKWTBUF 0x24 /* Acknowledge Write Data To App Fw Buffer command */</v>
      </c>
      <c r="D204" s="108">
        <f t="shared" si="125"/>
        <v>36</v>
      </c>
      <c r="E204" s="110" t="str">
        <f t="shared" ref="E204" si="182">IF(D204=(D202-1),"OK Lower","REVISAR")</f>
        <v>OK Lower</v>
      </c>
    </row>
    <row r="205" spans="2:5" ht="13.5" x14ac:dyDescent="0.25">
      <c r="B205" s="107" t="str">
        <f>'NB Command Set'!AQ194</f>
        <v>// #define APPCMD01 0xDC /* Command Unassigned Application Cmd 07 */</v>
      </c>
      <c r="D205" s="108">
        <f t="shared" si="125"/>
        <v>220</v>
      </c>
      <c r="E205" s="110" t="str">
        <f t="shared" ref="E205" si="183">IF(D205=(D203+1),"OK Higher","REVISAR")</f>
        <v>OK Higher</v>
      </c>
    </row>
    <row r="206" spans="2:5" ht="13.5" x14ac:dyDescent="0.25">
      <c r="B206" s="107" t="str">
        <f>'NB Command Set'!AQ195</f>
        <v>// #define ACKAPC01 0x23 /* Acknowledge Unassigned Application Cmd 07 command */</v>
      </c>
      <c r="D206" s="108">
        <f t="shared" si="125"/>
        <v>35</v>
      </c>
      <c r="E206" s="110" t="str">
        <f t="shared" ref="E206" si="184">IF(D206=(D204-1),"OK Lower","REVISAR")</f>
        <v>OK Lower</v>
      </c>
    </row>
    <row r="207" spans="2:5" ht="13.5" x14ac:dyDescent="0.25">
      <c r="B207" s="107" t="str">
        <f>'NB Command Set'!AQ196</f>
        <v>// #define APPCMD02 0xDD /* Command Unassigned Application Cmd 08 */</v>
      </c>
      <c r="D207" s="108">
        <f t="shared" si="125"/>
        <v>221</v>
      </c>
      <c r="E207" s="110" t="str">
        <f t="shared" ref="E207" si="185">IF(D207=(D205+1),"OK Higher","REVISAR")</f>
        <v>OK Higher</v>
      </c>
    </row>
    <row r="208" spans="2:5" ht="13.5" x14ac:dyDescent="0.25">
      <c r="B208" s="107" t="str">
        <f>'NB Command Set'!AQ197</f>
        <v>// #define ACKAPC02 0x22 /* Acknowledge Unassigned Application Cmd 08 command */</v>
      </c>
      <c r="D208" s="108">
        <f t="shared" si="125"/>
        <v>34</v>
      </c>
      <c r="E208" s="110" t="str">
        <f t="shared" ref="E208" si="186">IF(D208=(D206-1),"OK Lower","REVISAR")</f>
        <v>OK Lower</v>
      </c>
    </row>
    <row r="209" spans="2:5" ht="13.5" x14ac:dyDescent="0.25">
      <c r="B209" s="107" t="str">
        <f>'NB Command Set'!AQ198</f>
        <v>// #define APPCMD03 0xDE /* Command Unassigned Application Cmd 09 */</v>
      </c>
      <c r="D209" s="108">
        <f t="shared" si="125"/>
        <v>222</v>
      </c>
      <c r="E209" s="110" t="str">
        <f t="shared" ref="E209" si="187">IF(D209=(D207+1),"OK Higher","REVISAR")</f>
        <v>OK Higher</v>
      </c>
    </row>
    <row r="210" spans="2:5" ht="13.5" x14ac:dyDescent="0.25">
      <c r="B210" s="107" t="str">
        <f>'NB Command Set'!AQ199</f>
        <v>// #define ACKAPC03 0x21 /* Acknowledge Unassigned Application Cmd 09 command */</v>
      </c>
      <c r="D210" s="108">
        <f t="shared" si="125"/>
        <v>33</v>
      </c>
      <c r="E210" s="110" t="str">
        <f t="shared" ref="E210" si="188">IF(D210=(D208-1),"OK Lower","REVISAR")</f>
        <v>OK Lower</v>
      </c>
    </row>
    <row r="211" spans="2:5" ht="13.5" x14ac:dyDescent="0.25">
      <c r="B211" s="107" t="str">
        <f>'NB Command Set'!AQ200</f>
        <v>// #define APPCMD04 0xDF /* Command Unassigned Application Cmd 10 */</v>
      </c>
      <c r="D211" s="108">
        <f t="shared" si="125"/>
        <v>223</v>
      </c>
      <c r="E211" s="110" t="str">
        <f t="shared" ref="E211" si="189">IF(D211=(D209+1),"OK Higher","REVISAR")</f>
        <v>OK Higher</v>
      </c>
    </row>
    <row r="212" spans="2:5" ht="13.5" x14ac:dyDescent="0.25">
      <c r="B212" s="107" t="str">
        <f>'NB Command Set'!AQ201</f>
        <v>// #define ACKAPC04 0x20 /* Acknowledge Unassigned Application Cmd 10 command */</v>
      </c>
      <c r="D212" s="108">
        <f t="shared" ref="D212:D274" si="190">HEX2DEC(MID(B212,(FIND("0x",B212,1)+2),2))</f>
        <v>32</v>
      </c>
      <c r="E212" s="110" t="str">
        <f t="shared" ref="E212" si="191">IF(D212=(D210-1),"OK Lower","REVISAR")</f>
        <v>OK Lower</v>
      </c>
    </row>
    <row r="213" spans="2:5" ht="13.5" x14ac:dyDescent="0.25">
      <c r="B213" s="107" t="str">
        <f>'NB Command Set'!AQ202</f>
        <v>// #define APPCMD05 0xE0 /* Command Unassigned Application Cmd 11 */</v>
      </c>
      <c r="D213" s="108">
        <f t="shared" si="190"/>
        <v>224</v>
      </c>
      <c r="E213" s="110" t="str">
        <f t="shared" ref="E213" si="192">IF(D213=(D211+1),"OK Higher","REVISAR")</f>
        <v>OK Higher</v>
      </c>
    </row>
    <row r="214" spans="2:5" ht="13.5" x14ac:dyDescent="0.25">
      <c r="B214" s="107" t="str">
        <f>'NB Command Set'!AQ203</f>
        <v>// #define ACKAPC05 0x1F /* Acknowledge Unassigned Application Cmd 11 command */</v>
      </c>
      <c r="D214" s="108">
        <f t="shared" si="190"/>
        <v>31</v>
      </c>
      <c r="E214" s="110" t="str">
        <f t="shared" ref="E214" si="193">IF(D214=(D212-1),"OK Lower","REVISAR")</f>
        <v>OK Lower</v>
      </c>
    </row>
    <row r="215" spans="2:5" ht="13.5" x14ac:dyDescent="0.25">
      <c r="B215" s="107" t="str">
        <f>'NB Command Set'!AQ204</f>
        <v>// #define APPCMD06 0xE1 /* Command Unassigned Application Cmd 12 */</v>
      </c>
      <c r="D215" s="108">
        <f t="shared" si="190"/>
        <v>225</v>
      </c>
      <c r="E215" s="110" t="str">
        <f t="shared" ref="E215" si="194">IF(D215=(D213+1),"OK Higher","REVISAR")</f>
        <v>OK Higher</v>
      </c>
    </row>
    <row r="216" spans="2:5" ht="13.5" x14ac:dyDescent="0.25">
      <c r="B216" s="107" t="str">
        <f>'NB Command Set'!AQ205</f>
        <v>// #define ACKAPC06 0x1E /* Acknowledge Unassigned Application Cmd 12 command */</v>
      </c>
      <c r="D216" s="108">
        <f t="shared" si="190"/>
        <v>30</v>
      </c>
      <c r="E216" s="110" t="str">
        <f t="shared" ref="E216" si="195">IF(D216=(D214-1),"OK Lower","REVISAR")</f>
        <v>OK Lower</v>
      </c>
    </row>
    <row r="217" spans="2:5" ht="13.5" x14ac:dyDescent="0.25">
      <c r="B217" s="107" t="str">
        <f>'NB Command Set'!AQ206</f>
        <v>// #define APPCMD07 0xE2 /* Command Unassigned Application Cmd 13 */</v>
      </c>
      <c r="D217" s="108">
        <f t="shared" si="190"/>
        <v>226</v>
      </c>
      <c r="E217" s="110" t="str">
        <f t="shared" ref="E217" si="196">IF(D217=(D215+1),"OK Higher","REVISAR")</f>
        <v>OK Higher</v>
      </c>
    </row>
    <row r="218" spans="2:5" ht="13.5" x14ac:dyDescent="0.25">
      <c r="B218" s="107" t="str">
        <f>'NB Command Set'!AQ207</f>
        <v>// #define ACKAPC07 0x1D /* Acknowledge Unassigned Application Cmd 13 command */</v>
      </c>
      <c r="D218" s="108">
        <f t="shared" si="190"/>
        <v>29</v>
      </c>
      <c r="E218" s="110" t="str">
        <f t="shared" ref="E218" si="197">IF(D218=(D216-1),"OK Lower","REVISAR")</f>
        <v>OK Lower</v>
      </c>
    </row>
    <row r="219" spans="2:5" ht="13.5" x14ac:dyDescent="0.25">
      <c r="B219" s="107" t="str">
        <f>'NB Command Set'!AQ208</f>
        <v>// #define APPCMD08 0xE3 /* Command Unassigned Application Cmd 14 */</v>
      </c>
      <c r="D219" s="108">
        <f t="shared" si="190"/>
        <v>227</v>
      </c>
      <c r="E219" s="110" t="str">
        <f t="shared" ref="E219" si="198">IF(D219=(D217+1),"OK Higher","REVISAR")</f>
        <v>OK Higher</v>
      </c>
    </row>
    <row r="220" spans="2:5" ht="13.5" x14ac:dyDescent="0.25">
      <c r="B220" s="107" t="str">
        <f>'NB Command Set'!AQ209</f>
        <v>// #define ACKAPC08 0x1C /* Acknowledge Unassigned Application Cmd 14 command */</v>
      </c>
      <c r="D220" s="108">
        <f t="shared" si="190"/>
        <v>28</v>
      </c>
      <c r="E220" s="110" t="str">
        <f t="shared" ref="E220" si="199">IF(D220=(D218-1),"OK Lower","REVISAR")</f>
        <v>OK Lower</v>
      </c>
    </row>
    <row r="221" spans="2:5" ht="13.5" x14ac:dyDescent="0.25">
      <c r="B221" s="107" t="str">
        <f>'NB Command Set'!AQ210</f>
        <v>// #define APPCMD09 0xE4 /* Command Unassigned Application Cmd 15 */</v>
      </c>
      <c r="D221" s="108">
        <f t="shared" si="190"/>
        <v>228</v>
      </c>
      <c r="E221" s="110" t="str">
        <f t="shared" ref="E221" si="200">IF(D221=(D219+1),"OK Higher","REVISAR")</f>
        <v>OK Higher</v>
      </c>
    </row>
    <row r="222" spans="2:5" ht="13.5" x14ac:dyDescent="0.25">
      <c r="B222" s="107" t="str">
        <f>'NB Command Set'!AQ211</f>
        <v>// #define ACKAPC09 0x1B /* Acknowledge Unassigned Application Cmd 15 command */</v>
      </c>
      <c r="D222" s="108">
        <f t="shared" si="190"/>
        <v>27</v>
      </c>
      <c r="E222" s="110" t="str">
        <f t="shared" ref="E222" si="201">IF(D222=(D220-1),"OK Lower","REVISAR")</f>
        <v>OK Lower</v>
      </c>
    </row>
    <row r="223" spans="2:5" ht="13.5" x14ac:dyDescent="0.25">
      <c r="B223" s="107" t="str">
        <f>'NB Command Set'!AQ212</f>
        <v>// #define APPCMD10 0xE5 /* Command Unassigned Application Cmd 16 */</v>
      </c>
      <c r="D223" s="108">
        <f t="shared" si="190"/>
        <v>229</v>
      </c>
      <c r="E223" s="110" t="str">
        <f t="shared" ref="E223" si="202">IF(D223=(D221+1),"OK Higher","REVISAR")</f>
        <v>OK Higher</v>
      </c>
    </row>
    <row r="224" spans="2:5" ht="13.5" x14ac:dyDescent="0.25">
      <c r="B224" s="107" t="str">
        <f>'NB Command Set'!AQ213</f>
        <v>// #define ACKAPC10 0x1A /* Acknowledge Unassigned Application Cmd 16 command */</v>
      </c>
      <c r="D224" s="108">
        <f t="shared" si="190"/>
        <v>26</v>
      </c>
      <c r="E224" s="110" t="str">
        <f t="shared" ref="E224" si="203">IF(D224=(D222-1),"OK Lower","REVISAR")</f>
        <v>OK Lower</v>
      </c>
    </row>
    <row r="225" spans="2:5" ht="13.5" x14ac:dyDescent="0.25">
      <c r="B225" s="107" t="str">
        <f>'NB Command Set'!AQ214</f>
        <v>// #define APPCMD11 0xE6 /* Command Unassigned Application Cmd 17 */</v>
      </c>
      <c r="D225" s="108">
        <f t="shared" si="190"/>
        <v>230</v>
      </c>
      <c r="E225" s="110" t="str">
        <f t="shared" ref="E225" si="204">IF(D225=(D223+1),"OK Higher","REVISAR")</f>
        <v>OK Higher</v>
      </c>
    </row>
    <row r="226" spans="2:5" ht="13.5" x14ac:dyDescent="0.25">
      <c r="B226" s="107" t="str">
        <f>'NB Command Set'!AQ215</f>
        <v>// #define ACKAPC11 0x19 /* Acknowledge Unassigned Application Cmd 17 command */</v>
      </c>
      <c r="D226" s="108">
        <f t="shared" si="190"/>
        <v>25</v>
      </c>
      <c r="E226" s="110" t="str">
        <f t="shared" ref="E226" si="205">IF(D226=(D224-1),"OK Lower","REVISAR")</f>
        <v>OK Lower</v>
      </c>
    </row>
    <row r="227" spans="2:5" ht="13.5" x14ac:dyDescent="0.25">
      <c r="B227" s="107" t="str">
        <f>'NB Command Set'!AQ216</f>
        <v>// #define APPCMD12 0xE7 /* Command Unassigned Application Cmd 18 */</v>
      </c>
      <c r="D227" s="108">
        <f t="shared" si="190"/>
        <v>231</v>
      </c>
      <c r="E227" s="110" t="str">
        <f t="shared" ref="E227" si="206">IF(D227=(D225+1),"OK Higher","REVISAR")</f>
        <v>OK Higher</v>
      </c>
    </row>
    <row r="228" spans="2:5" ht="13.5" x14ac:dyDescent="0.25">
      <c r="B228" s="107" t="str">
        <f>'NB Command Set'!AQ217</f>
        <v>// #define ACKAPC12 0x18 /* Acknowledge Unassigned Application Cmd 18 command */</v>
      </c>
      <c r="D228" s="108">
        <f t="shared" si="190"/>
        <v>24</v>
      </c>
      <c r="E228" s="110" t="str">
        <f t="shared" ref="E228" si="207">IF(D228=(D226-1),"OK Lower","REVISAR")</f>
        <v>OK Lower</v>
      </c>
    </row>
    <row r="229" spans="2:5" ht="13.5" x14ac:dyDescent="0.25">
      <c r="B229" s="107" t="str">
        <f>'NB Command Set'!AQ218</f>
        <v>// #define APPCMD13 0xE8 /* Command Unassigned Application Cmd 19 */</v>
      </c>
      <c r="D229" s="108">
        <f t="shared" si="190"/>
        <v>232</v>
      </c>
      <c r="E229" s="110" t="str">
        <f t="shared" ref="E229" si="208">IF(D229=(D227+1),"OK Higher","REVISAR")</f>
        <v>OK Higher</v>
      </c>
    </row>
    <row r="230" spans="2:5" ht="13.5" x14ac:dyDescent="0.25">
      <c r="B230" s="107" t="str">
        <f>'NB Command Set'!AQ219</f>
        <v>// #define ACKAPC13 0x17 /* Acknowledge Unassigned Application Cmd 19 command */</v>
      </c>
      <c r="D230" s="108">
        <f t="shared" si="190"/>
        <v>23</v>
      </c>
      <c r="E230" s="110" t="str">
        <f t="shared" ref="E230" si="209">IF(D230=(D228-1),"OK Lower","REVISAR")</f>
        <v>OK Lower</v>
      </c>
    </row>
    <row r="231" spans="2:5" ht="13.5" x14ac:dyDescent="0.25">
      <c r="B231" s="107" t="str">
        <f>'NB Command Set'!AQ220</f>
        <v>// #define APPCMD14 0xE9 /* Command Unassigned Application Cmd 20 */</v>
      </c>
      <c r="D231" s="108">
        <f t="shared" si="190"/>
        <v>233</v>
      </c>
      <c r="E231" s="110" t="str">
        <f t="shared" ref="E231" si="210">IF(D231=(D229+1),"OK Higher","REVISAR")</f>
        <v>OK Higher</v>
      </c>
    </row>
    <row r="232" spans="2:5" ht="13.5" x14ac:dyDescent="0.25">
      <c r="B232" s="107" t="str">
        <f>'NB Command Set'!AQ221</f>
        <v>// #define ACKAPC14 0x16 /* Acknowledge Unassigned Application Cmd 20 command */</v>
      </c>
      <c r="D232" s="108">
        <f t="shared" si="190"/>
        <v>22</v>
      </c>
      <c r="E232" s="110" t="str">
        <f t="shared" ref="E232" si="211">IF(D232=(D230-1),"OK Lower","REVISAR")</f>
        <v>OK Lower</v>
      </c>
    </row>
    <row r="233" spans="2:5" ht="13.5" x14ac:dyDescent="0.25">
      <c r="B233" s="107" t="str">
        <f>'NB Command Set'!AQ222</f>
        <v>// #define APPCMD15 0xEA /* Command Unassigned Application Cmd 21 */</v>
      </c>
      <c r="D233" s="108">
        <f t="shared" si="190"/>
        <v>234</v>
      </c>
      <c r="E233" s="110" t="str">
        <f t="shared" ref="E233" si="212">IF(D233=(D231+1),"OK Higher","REVISAR")</f>
        <v>OK Higher</v>
      </c>
    </row>
    <row r="234" spans="2:5" ht="13.5" x14ac:dyDescent="0.25">
      <c r="B234" s="107" t="str">
        <f>'NB Command Set'!AQ223</f>
        <v>// #define ACKAPC15 0x15 /* Acknowledge Unassigned Application Cmd 21 command */</v>
      </c>
      <c r="D234" s="108">
        <f t="shared" si="190"/>
        <v>21</v>
      </c>
      <c r="E234" s="110" t="str">
        <f t="shared" ref="E234" si="213">IF(D234=(D232-1),"OK Lower","REVISAR")</f>
        <v>OK Lower</v>
      </c>
    </row>
    <row r="235" spans="2:5" ht="13.5" x14ac:dyDescent="0.25">
      <c r="B235" s="107" t="str">
        <f>'NB Command Set'!AQ224</f>
        <v>// #define APPCMD16 0xEB /* Command Unassigned Application Cmd 22 */</v>
      </c>
      <c r="D235" s="108">
        <f t="shared" si="190"/>
        <v>235</v>
      </c>
      <c r="E235" s="110" t="str">
        <f t="shared" ref="E235" si="214">IF(D235=(D233+1),"OK Higher","REVISAR")</f>
        <v>OK Higher</v>
      </c>
    </row>
    <row r="236" spans="2:5" ht="13.5" x14ac:dyDescent="0.25">
      <c r="B236" s="107" t="str">
        <f>'NB Command Set'!AQ225</f>
        <v>// #define ACKAPC16 0x14 /* Acknowledge Unassigned Application Cmd 22 command */</v>
      </c>
      <c r="D236" s="108">
        <f t="shared" si="190"/>
        <v>20</v>
      </c>
      <c r="E236" s="110" t="str">
        <f t="shared" ref="E236" si="215">IF(D236=(D234-1),"OK Lower","REVISAR")</f>
        <v>OK Lower</v>
      </c>
    </row>
    <row r="237" spans="2:5" ht="13.5" x14ac:dyDescent="0.25">
      <c r="B237" s="107" t="str">
        <f>'NB Command Set'!AQ226</f>
        <v>// #define APPCMD17 0xEC /* Command Unassigned Application Cmd 23 */</v>
      </c>
      <c r="D237" s="108">
        <f t="shared" si="190"/>
        <v>236</v>
      </c>
      <c r="E237" s="110" t="str">
        <f t="shared" ref="E237" si="216">IF(D237=(D235+1),"OK Higher","REVISAR")</f>
        <v>OK Higher</v>
      </c>
    </row>
    <row r="238" spans="2:5" ht="13.5" x14ac:dyDescent="0.25">
      <c r="B238" s="107" t="str">
        <f>'NB Command Set'!AQ227</f>
        <v>// #define ACKAPC17 0x13 /* Acknowledge Unassigned Application Cmd 23 command */</v>
      </c>
      <c r="D238" s="108">
        <f t="shared" si="190"/>
        <v>19</v>
      </c>
      <c r="E238" s="110" t="str">
        <f t="shared" ref="E238" si="217">IF(D238=(D236-1),"OK Lower","REVISAR")</f>
        <v>OK Lower</v>
      </c>
    </row>
    <row r="239" spans="2:5" ht="13.5" x14ac:dyDescent="0.25">
      <c r="B239" s="107" t="str">
        <f>'NB Command Set'!AQ228</f>
        <v>// #define APPCMD18 0xED /* Command Unassigned Application Cmd 24 */</v>
      </c>
      <c r="D239" s="108">
        <f t="shared" si="190"/>
        <v>237</v>
      </c>
      <c r="E239" s="110" t="str">
        <f t="shared" ref="E239" si="218">IF(D239=(D237+1),"OK Higher","REVISAR")</f>
        <v>OK Higher</v>
      </c>
    </row>
    <row r="240" spans="2:5" ht="13.5" x14ac:dyDescent="0.25">
      <c r="B240" s="107" t="str">
        <f>'NB Command Set'!AQ229</f>
        <v>// #define ACKAPC18 0x12 /* Acknowledge Unassigned Application Cmd 24 command */</v>
      </c>
      <c r="D240" s="108">
        <f t="shared" si="190"/>
        <v>18</v>
      </c>
      <c r="E240" s="110" t="str">
        <f t="shared" ref="E240" si="219">IF(D240=(D238-1),"OK Lower","REVISAR")</f>
        <v>OK Lower</v>
      </c>
    </row>
    <row r="241" spans="2:5" ht="13.5" x14ac:dyDescent="0.25">
      <c r="B241" s="107" t="str">
        <f>'NB Command Set'!AQ230</f>
        <v>// #define APPCMD19 0xEE /* Command Unassigned Application Cmd 25 */</v>
      </c>
      <c r="D241" s="108">
        <f t="shared" si="190"/>
        <v>238</v>
      </c>
      <c r="E241" s="110" t="str">
        <f t="shared" ref="E241" si="220">IF(D241=(D239+1),"OK Higher","REVISAR")</f>
        <v>OK Higher</v>
      </c>
    </row>
    <row r="242" spans="2:5" ht="13.5" x14ac:dyDescent="0.25">
      <c r="B242" s="107" t="str">
        <f>'NB Command Set'!AQ231</f>
        <v>// #define ACKAPC19 0x11 /* Acknowledge Unassigned Application Cmd 25 command */</v>
      </c>
      <c r="D242" s="108">
        <f t="shared" si="190"/>
        <v>17</v>
      </c>
      <c r="E242" s="110" t="str">
        <f t="shared" ref="E242" si="221">IF(D242=(D240-1),"OK Lower","REVISAR")</f>
        <v>OK Lower</v>
      </c>
    </row>
    <row r="243" spans="2:5" ht="13.5" x14ac:dyDescent="0.25">
      <c r="B243" s="107" t="str">
        <f>'NB Command Set'!AQ232</f>
        <v>// #define APPCMD20 0xEF /* Command Unassigned Application Cmd 26 */</v>
      </c>
      <c r="D243" s="108">
        <f t="shared" si="190"/>
        <v>239</v>
      </c>
      <c r="E243" s="110" t="str">
        <f t="shared" ref="E243" si="222">IF(D243=(D241+1),"OK Higher","REVISAR")</f>
        <v>OK Higher</v>
      </c>
    </row>
    <row r="244" spans="2:5" ht="13.5" x14ac:dyDescent="0.25">
      <c r="B244" s="107" t="str">
        <f>'NB Command Set'!AQ233</f>
        <v>// #define ACKAPC20 0x10 /* Acknowledge Unassigned Application Cmd 26 command */</v>
      </c>
      <c r="D244" s="108">
        <f t="shared" si="190"/>
        <v>16</v>
      </c>
      <c r="E244" s="110" t="str">
        <f t="shared" ref="E244" si="223">IF(D244=(D242-1),"OK Lower","REVISAR")</f>
        <v>OK Lower</v>
      </c>
    </row>
    <row r="245" spans="2:5" ht="13.5" x14ac:dyDescent="0.25">
      <c r="B245" s="107" t="str">
        <f>'NB Command Set'!AQ234</f>
        <v>// #define APPCMD21 0xF0 /* Command Unassigned Application Cmd 27 */</v>
      </c>
      <c r="D245" s="108">
        <f t="shared" si="190"/>
        <v>240</v>
      </c>
      <c r="E245" s="110" t="str">
        <f t="shared" ref="E245" si="224">IF(D245=(D243+1),"OK Higher","REVISAR")</f>
        <v>OK Higher</v>
      </c>
    </row>
    <row r="246" spans="2:5" ht="13.5" x14ac:dyDescent="0.25">
      <c r="B246" s="107" t="str">
        <f>'NB Command Set'!AQ235</f>
        <v>// #define ACKAPC21 0x0F /* Acknowledge Unassigned Application Cmd 27 command */</v>
      </c>
      <c r="D246" s="108">
        <f t="shared" si="190"/>
        <v>15</v>
      </c>
      <c r="E246" s="110" t="str">
        <f t="shared" ref="E246" si="225">IF(D246=(D244-1),"OK Lower","REVISAR")</f>
        <v>OK Lower</v>
      </c>
    </row>
    <row r="247" spans="2:5" ht="13.5" x14ac:dyDescent="0.25">
      <c r="B247" s="107" t="str">
        <f>'NB Command Set'!AQ236</f>
        <v>// #define APPCMD22 0xF1 /* Command Unassigned Application Cmd 28 */</v>
      </c>
      <c r="D247" s="108">
        <f t="shared" si="190"/>
        <v>241</v>
      </c>
      <c r="E247" s="110" t="str">
        <f t="shared" ref="E247" si="226">IF(D247=(D245+1),"OK Higher","REVISAR")</f>
        <v>OK Higher</v>
      </c>
    </row>
    <row r="248" spans="2:5" ht="13.5" x14ac:dyDescent="0.25">
      <c r="B248" s="107" t="str">
        <f>'NB Command Set'!AQ237</f>
        <v>// #define ACKAPC22 0x0E /* Acknowledge Unassigned Application Cmd 28 command */</v>
      </c>
      <c r="D248" s="108">
        <f t="shared" si="190"/>
        <v>14</v>
      </c>
      <c r="E248" s="110" t="str">
        <f t="shared" ref="E248" si="227">IF(D248=(D246-1),"OK Lower","REVISAR")</f>
        <v>OK Lower</v>
      </c>
    </row>
    <row r="249" spans="2:5" ht="13.5" x14ac:dyDescent="0.25">
      <c r="B249" s="107" t="str">
        <f>'NB Command Set'!AQ238</f>
        <v>// #define APPCMD23 0xF2 /* Command Unassigned Application Cmd 29 */</v>
      </c>
      <c r="D249" s="108">
        <f t="shared" si="190"/>
        <v>242</v>
      </c>
      <c r="E249" s="110" t="str">
        <f t="shared" ref="E249" si="228">IF(D249=(D247+1),"OK Higher","REVISAR")</f>
        <v>OK Higher</v>
      </c>
    </row>
    <row r="250" spans="2:5" ht="13.5" x14ac:dyDescent="0.25">
      <c r="B250" s="107" t="str">
        <f>'NB Command Set'!AQ239</f>
        <v>// #define ACKAPC23 0x0D /* Acknowledge Unassigned Application Cmd 29 command */</v>
      </c>
      <c r="D250" s="108">
        <f t="shared" si="190"/>
        <v>13</v>
      </c>
      <c r="E250" s="110" t="str">
        <f t="shared" ref="E250" si="229">IF(D250=(D248-1),"OK Lower","REVISAR")</f>
        <v>OK Lower</v>
      </c>
    </row>
    <row r="251" spans="2:5" ht="13.5" x14ac:dyDescent="0.25">
      <c r="B251" s="107" t="str">
        <f>'NB Command Set'!AQ240</f>
        <v>// #define APPCMD24 0xF3 /* Command Unassigned Application Cmd 30 */</v>
      </c>
      <c r="D251" s="108">
        <f t="shared" si="190"/>
        <v>243</v>
      </c>
      <c r="E251" s="110" t="str">
        <f t="shared" ref="E251" si="230">IF(D251=(D249+1),"OK Higher","REVISAR")</f>
        <v>OK Higher</v>
      </c>
    </row>
    <row r="252" spans="2:5" ht="13.5" x14ac:dyDescent="0.25">
      <c r="B252" s="107" t="str">
        <f>'NB Command Set'!AQ241</f>
        <v>// #define ACKAPC24 0x0C /* Acknowledge Unassigned Application Cmd 30 command */</v>
      </c>
      <c r="D252" s="108">
        <f t="shared" si="190"/>
        <v>12</v>
      </c>
      <c r="E252" s="110" t="str">
        <f t="shared" ref="E252" si="231">IF(D252=(D250-1),"OK Lower","REVISAR")</f>
        <v>OK Lower</v>
      </c>
    </row>
    <row r="253" spans="2:5" ht="13.5" x14ac:dyDescent="0.25">
      <c r="B253" s="107" t="str">
        <f>'NB Command Set'!AQ242</f>
        <v>// #define APPCMD25 0xF4 /* Command Unassigned Application Cmd 31 */</v>
      </c>
      <c r="D253" s="108">
        <f t="shared" si="190"/>
        <v>244</v>
      </c>
      <c r="E253" s="110" t="str">
        <f t="shared" ref="E253" si="232">IF(D253=(D251+1),"OK Higher","REVISAR")</f>
        <v>OK Higher</v>
      </c>
    </row>
    <row r="254" spans="2:5" ht="13.5" x14ac:dyDescent="0.25">
      <c r="B254" s="107" t="str">
        <f>'NB Command Set'!AQ243</f>
        <v>// #define ACKAPC25 0x0B /* Acknowledge Unassigned Application Cmd 31 command */</v>
      </c>
      <c r="D254" s="108">
        <f t="shared" si="190"/>
        <v>11</v>
      </c>
      <c r="E254" s="110" t="str">
        <f t="shared" ref="E254" si="233">IF(D254=(D252-1),"OK Lower","REVISAR")</f>
        <v>OK Lower</v>
      </c>
    </row>
    <row r="255" spans="2:5" ht="13.5" x14ac:dyDescent="0.25">
      <c r="B255" s="107" t="str">
        <f>'NB Command Set'!AQ244</f>
        <v>// #define APPCMD26 0xF5 /* Command Unassigned Application Cmd 32 */</v>
      </c>
      <c r="D255" s="108">
        <f t="shared" si="190"/>
        <v>245</v>
      </c>
      <c r="E255" s="110" t="str">
        <f t="shared" ref="E255" si="234">IF(D255=(D253+1),"OK Higher","REVISAR")</f>
        <v>OK Higher</v>
      </c>
    </row>
    <row r="256" spans="2:5" ht="13.5" x14ac:dyDescent="0.25">
      <c r="B256" s="107" t="str">
        <f>'NB Command Set'!AQ245</f>
        <v>// #define ACKAPC26 0x0A /* Acknowledge Unassigned Application Cmd 32 command */</v>
      </c>
      <c r="D256" s="108">
        <f t="shared" si="190"/>
        <v>10</v>
      </c>
      <c r="E256" s="110" t="str">
        <f t="shared" ref="E256" si="235">IF(D256=(D254-1),"OK Lower","REVISAR")</f>
        <v>OK Lower</v>
      </c>
    </row>
    <row r="257" spans="2:5" ht="13.5" x14ac:dyDescent="0.25">
      <c r="B257" s="107" t="str">
        <f>'NB Command Set'!AQ246</f>
        <v>// #define APPCMD27 0xF6 /* Command Unassigned Application Cmd 33 */</v>
      </c>
      <c r="D257" s="108">
        <f t="shared" si="190"/>
        <v>246</v>
      </c>
      <c r="E257" s="110" t="str">
        <f t="shared" ref="E257" si="236">IF(D257=(D255+1),"OK Higher","REVISAR")</f>
        <v>OK Higher</v>
      </c>
    </row>
    <row r="258" spans="2:5" ht="13.5" x14ac:dyDescent="0.25">
      <c r="B258" s="107" t="str">
        <f>'NB Command Set'!AQ247</f>
        <v>// #define ACKAPC27 0x09 /* Acknowledge Unassigned Application Cmd 33 command */</v>
      </c>
      <c r="D258" s="108">
        <f t="shared" si="190"/>
        <v>9</v>
      </c>
      <c r="E258" s="110" t="str">
        <f t="shared" ref="E258" si="237">IF(D258=(D256-1),"OK Lower","REVISAR")</f>
        <v>OK Lower</v>
      </c>
    </row>
    <row r="259" spans="2:5" ht="13.5" x14ac:dyDescent="0.25">
      <c r="B259" s="107" t="str">
        <f>'NB Command Set'!AQ248</f>
        <v>// #define APPCMD28 0xF7 /* Command Unassigned Application Cmd 34 */</v>
      </c>
      <c r="D259" s="108">
        <f t="shared" si="190"/>
        <v>247</v>
      </c>
      <c r="E259" s="110" t="str">
        <f t="shared" ref="E259" si="238">IF(D259=(D257+1),"OK Higher","REVISAR")</f>
        <v>OK Higher</v>
      </c>
    </row>
    <row r="260" spans="2:5" ht="13.5" x14ac:dyDescent="0.25">
      <c r="B260" s="107" t="str">
        <f>'NB Command Set'!AQ249</f>
        <v>// #define ACKAPC28 0x08 /* Acknowledge Unassigned Application Cmd 34 command */</v>
      </c>
      <c r="D260" s="108">
        <f t="shared" si="190"/>
        <v>8</v>
      </c>
      <c r="E260" s="110" t="str">
        <f t="shared" ref="E260" si="239">IF(D260=(D258-1),"OK Lower","REVISAR")</f>
        <v>OK Lower</v>
      </c>
    </row>
    <row r="261" spans="2:5" ht="13.5" x14ac:dyDescent="0.25">
      <c r="B261" s="107" t="str">
        <f>'NB Command Set'!AQ250</f>
        <v>// #define APPCMD29 0xF8 /* Command Unassigned Application Cmd 35 */</v>
      </c>
      <c r="D261" s="108">
        <f t="shared" si="190"/>
        <v>248</v>
      </c>
      <c r="E261" s="110" t="str">
        <f t="shared" ref="E261" si="240">IF(D261=(D259+1),"OK Higher","REVISAR")</f>
        <v>OK Higher</v>
      </c>
    </row>
    <row r="262" spans="2:5" ht="13.5" x14ac:dyDescent="0.25">
      <c r="B262" s="107" t="str">
        <f>'NB Command Set'!AQ251</f>
        <v>// #define ACKAPC29 0x07 /* Acknowledge Unassigned Application Cmd 35 command */</v>
      </c>
      <c r="D262" s="108">
        <f t="shared" si="190"/>
        <v>7</v>
      </c>
      <c r="E262" s="110" t="str">
        <f t="shared" ref="E262" si="241">IF(D262=(D260-1),"OK Lower","REVISAR")</f>
        <v>OK Lower</v>
      </c>
    </row>
    <row r="263" spans="2:5" ht="13.5" x14ac:dyDescent="0.25">
      <c r="B263" s="107" t="str">
        <f>'NB Command Set'!AQ252</f>
        <v>// #define APPCMD30 0xF9 /* Command Unassigned Application Cmd 36 */</v>
      </c>
      <c r="D263" s="108">
        <f t="shared" si="190"/>
        <v>249</v>
      </c>
      <c r="E263" s="110" t="str">
        <f t="shared" ref="E263" si="242">IF(D263=(D261+1),"OK Higher","REVISAR")</f>
        <v>OK Higher</v>
      </c>
    </row>
    <row r="264" spans="2:5" ht="13.5" x14ac:dyDescent="0.25">
      <c r="B264" s="107" t="str">
        <f>'NB Command Set'!AQ253</f>
        <v>// #define ACKAPC30 0x06 /* Acknowledge Unassigned Application Cmd 36 command */</v>
      </c>
      <c r="D264" s="108">
        <f t="shared" si="190"/>
        <v>6</v>
      </c>
      <c r="E264" s="110" t="str">
        <f t="shared" ref="E264" si="243">IF(D264=(D262-1),"OK Lower","REVISAR")</f>
        <v>OK Lower</v>
      </c>
    </row>
    <row r="265" spans="2:5" ht="13.5" x14ac:dyDescent="0.25">
      <c r="B265" s="107" t="str">
        <f>'NB Command Set'!AQ254</f>
        <v>// #define APPCMD31 0xFA /* Command Unassigned Application Cmd 37 */</v>
      </c>
      <c r="D265" s="108">
        <f t="shared" si="190"/>
        <v>250</v>
      </c>
      <c r="E265" s="110" t="str">
        <f t="shared" ref="E265" si="244">IF(D265=(D263+1),"OK Higher","REVISAR")</f>
        <v>OK Higher</v>
      </c>
    </row>
    <row r="266" spans="2:5" ht="13.5" x14ac:dyDescent="0.25">
      <c r="B266" s="107" t="str">
        <f>'NB Command Set'!AQ255</f>
        <v>// #define ACKAPC31 0x05 /* Acknowledge Unassigned Application Cmd 37 command */</v>
      </c>
      <c r="D266" s="108">
        <f t="shared" si="190"/>
        <v>5</v>
      </c>
      <c r="E266" s="110" t="str">
        <f t="shared" ref="E266" si="245">IF(D266=(D264-1),"OK Lower","REVISAR")</f>
        <v>OK Lower</v>
      </c>
    </row>
    <row r="267" spans="2:5" ht="13.5" x14ac:dyDescent="0.25">
      <c r="B267" s="107" t="str">
        <f>'NB Command Set'!AQ256</f>
        <v>// #define APPCMD32 0xFB /* Command Unassigned Application Cmd 38 */</v>
      </c>
      <c r="D267" s="108">
        <f t="shared" si="190"/>
        <v>251</v>
      </c>
      <c r="E267" s="110" t="str">
        <f t="shared" ref="E267" si="246">IF(D267=(D265+1),"OK Higher","REVISAR")</f>
        <v>OK Higher</v>
      </c>
    </row>
    <row r="268" spans="2:5" ht="13.5" x14ac:dyDescent="0.25">
      <c r="B268" s="107" t="str">
        <f>'NB Command Set'!AQ257</f>
        <v>// #define ACKAPC32 0x04 /* Acknowledge Unassigned Application Cmd 38 command */</v>
      </c>
      <c r="D268" s="108">
        <f t="shared" si="190"/>
        <v>4</v>
      </c>
      <c r="E268" s="110" t="str">
        <f t="shared" ref="E268" si="247">IF(D268=(D266-1),"OK Lower","REVISAR")</f>
        <v>OK Lower</v>
      </c>
    </row>
    <row r="269" spans="2:5" ht="13.5" x14ac:dyDescent="0.25">
      <c r="B269" s="107" t="str">
        <f>'NB Command Set'!AQ258</f>
        <v>// #define APPCMD33 0xFC /* Command Unassigned Application Cmd 39 */</v>
      </c>
      <c r="D269" s="108">
        <f t="shared" si="190"/>
        <v>252</v>
      </c>
      <c r="E269" s="110" t="str">
        <f t="shared" ref="E269" si="248">IF(D269=(D267+1),"OK Higher","REVISAR")</f>
        <v>OK Higher</v>
      </c>
    </row>
    <row r="270" spans="2:5" ht="13.5" x14ac:dyDescent="0.25">
      <c r="B270" s="107" t="str">
        <f>'NB Command Set'!AQ259</f>
        <v>// #define ACKAPC33 0x03 /* Acknowledge Unassigned Application Cmd 39 command */</v>
      </c>
      <c r="D270" s="108">
        <f t="shared" si="190"/>
        <v>3</v>
      </c>
      <c r="E270" s="110" t="str">
        <f t="shared" ref="E270" si="249">IF(D270=(D268-1),"OK Lower","REVISAR")</f>
        <v>OK Lower</v>
      </c>
    </row>
    <row r="271" spans="2:5" ht="13.5" x14ac:dyDescent="0.25">
      <c r="B271" s="107" t="str">
        <f>'NB Command Set'!AQ260</f>
        <v>// #define APPCMD34 0xFD /* Command Unassigned Application Cmd 40 */</v>
      </c>
      <c r="D271" s="108">
        <f t="shared" si="190"/>
        <v>253</v>
      </c>
      <c r="E271" s="110" t="str">
        <f t="shared" ref="E271" si="250">IF(D271=(D269+1),"OK Higher","REVISAR")</f>
        <v>OK Higher</v>
      </c>
    </row>
    <row r="272" spans="2:5" ht="13.5" x14ac:dyDescent="0.25">
      <c r="B272" s="107" t="str">
        <f>'NB Command Set'!AQ261</f>
        <v>// #define ACKAPC34 0x02 /* Acknowledge Unassigned Application Cmd 40 command */</v>
      </c>
      <c r="D272" s="108">
        <f t="shared" si="190"/>
        <v>2</v>
      </c>
      <c r="E272" s="110" t="str">
        <f t="shared" ref="E272" si="251">IF(D272=(D270-1),"OK Lower","REVISAR")</f>
        <v>OK Lower</v>
      </c>
    </row>
    <row r="273" spans="2:5" ht="13.5" x14ac:dyDescent="0.25">
      <c r="B273" s="107" t="str">
        <f>'NB Command Set'!AQ262</f>
        <v>// #define APPCMD35 0xFE /* Command Unassigned Application Cmd 40 */</v>
      </c>
      <c r="D273" s="108">
        <f t="shared" si="190"/>
        <v>254</v>
      </c>
      <c r="E273" s="110" t="str">
        <f t="shared" ref="E273" si="252">IF(D273=(D271+1),"OK Higher","REVISAR")</f>
        <v>OK Higher</v>
      </c>
    </row>
    <row r="274" spans="2:5" ht="13.5" x14ac:dyDescent="0.25">
      <c r="B274" s="107" t="str">
        <f>'NB Command Set'!AQ263</f>
        <v>// #define ACKAPC35 0x01 /* Acknowledge Unassigned Application Cmd 40 command */</v>
      </c>
      <c r="D274" s="111">
        <f t="shared" si="190"/>
        <v>1</v>
      </c>
      <c r="E274" s="112" t="str">
        <f t="shared" ref="E274" si="253">IF(D274=(D272-1),"OK Lower","REVISAR")</f>
        <v>OK Lower</v>
      </c>
    </row>
    <row r="275" spans="2:5" ht="13.5" x14ac:dyDescent="0.25">
      <c r="B275" s="107"/>
    </row>
    <row r="276" spans="2:5" ht="13.5" x14ac:dyDescent="0.25">
      <c r="B276" s="104" t="s">
        <v>494</v>
      </c>
    </row>
    <row r="277" spans="2:5" x14ac:dyDescent="0.2">
      <c r="B277" s="113"/>
    </row>
  </sheetData>
  <protectedRanges>
    <protectedRange sqref="D275:H277 F17:H274 D2:H16" name="Additional info"/>
    <protectedRange sqref="B17" name="Reference URL"/>
    <protectedRange sqref="D17:E274" name="Additional info_1"/>
  </protectedRanges>
  <mergeCells count="1">
    <mergeCell ref="D17:E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FF03-D4FF-4879-B8D7-BBB507EBCA09}">
  <dimension ref="B2:AC9"/>
  <sheetViews>
    <sheetView workbookViewId="0"/>
  </sheetViews>
  <sheetFormatPr defaultRowHeight="15" x14ac:dyDescent="0.25"/>
  <cols>
    <col min="1" max="9" width="2.7109375" customWidth="1"/>
    <col min="10" max="10" width="1.7109375" customWidth="1"/>
    <col min="11" max="18" width="2.7109375" customWidth="1"/>
    <col min="19" max="19" width="1.7109375" customWidth="1"/>
    <col min="22" max="22" width="1.7109375" customWidth="1"/>
    <col min="25" max="25" width="1.7109375" customWidth="1"/>
    <col min="26" max="27" width="9.140625" customWidth="1"/>
    <col min="28" max="28" width="1.7109375" customWidth="1"/>
    <col min="29" max="29" width="11.140625" customWidth="1"/>
  </cols>
  <sheetData>
    <row r="2" spans="2:29" x14ac:dyDescent="0.25">
      <c r="B2" s="134" t="s">
        <v>414</v>
      </c>
      <c r="C2" s="135"/>
      <c r="D2" s="135"/>
      <c r="E2" s="135"/>
      <c r="F2" s="135"/>
      <c r="G2" s="135"/>
      <c r="H2" s="135"/>
      <c r="I2" s="135"/>
      <c r="K2" s="136" t="s">
        <v>415</v>
      </c>
      <c r="L2" s="136"/>
      <c r="M2" s="136"/>
      <c r="N2" s="136"/>
      <c r="O2" s="136"/>
      <c r="P2" s="136"/>
      <c r="Q2" s="136"/>
      <c r="R2" s="136"/>
      <c r="T2" s="137" t="s">
        <v>416</v>
      </c>
      <c r="U2" s="137"/>
      <c r="W2" s="114" t="s">
        <v>414</v>
      </c>
      <c r="X2" s="115" t="s">
        <v>415</v>
      </c>
      <c r="Z2" s="114" t="s">
        <v>414</v>
      </c>
      <c r="AA2" s="115" t="s">
        <v>415</v>
      </c>
    </row>
    <row r="3" spans="2:29" x14ac:dyDescent="0.25">
      <c r="B3" s="116"/>
      <c r="C3" s="116"/>
      <c r="D3" s="116"/>
      <c r="E3" s="116"/>
      <c r="F3" s="116"/>
      <c r="G3" s="116"/>
      <c r="H3" s="116"/>
      <c r="I3" s="116"/>
    </row>
    <row r="4" spans="2:29" x14ac:dyDescent="0.25">
      <c r="B4" s="117">
        <v>15</v>
      </c>
      <c r="C4" s="117">
        <v>14</v>
      </c>
      <c r="D4" s="117">
        <v>13</v>
      </c>
      <c r="E4" s="117">
        <v>12</v>
      </c>
      <c r="F4" s="117">
        <v>11</v>
      </c>
      <c r="G4" s="117">
        <v>10</v>
      </c>
      <c r="H4" s="116">
        <v>9</v>
      </c>
      <c r="I4" s="116">
        <v>8</v>
      </c>
      <c r="J4" s="116"/>
      <c r="K4" s="116">
        <v>7</v>
      </c>
      <c r="L4" s="116">
        <v>6</v>
      </c>
      <c r="M4" s="116">
        <v>5</v>
      </c>
      <c r="N4" s="116">
        <v>4</v>
      </c>
      <c r="O4" s="116">
        <v>3</v>
      </c>
      <c r="P4" s="116">
        <v>2</v>
      </c>
      <c r="Q4" s="116">
        <v>1</v>
      </c>
      <c r="R4" s="116">
        <v>0</v>
      </c>
      <c r="S4" s="13"/>
      <c r="T4" s="13"/>
    </row>
    <row r="5" spans="2:29" x14ac:dyDescent="0.25"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2:29" x14ac:dyDescent="0.25">
      <c r="B6" s="117"/>
      <c r="C6" s="117"/>
      <c r="D6" s="117"/>
      <c r="E6" s="117"/>
      <c r="F6" s="117"/>
      <c r="G6" s="117"/>
      <c r="H6" s="118">
        <v>1</v>
      </c>
      <c r="I6" s="118">
        <v>1</v>
      </c>
      <c r="J6" s="116"/>
      <c r="K6" s="118">
        <v>1</v>
      </c>
      <c r="L6" s="118">
        <v>1</v>
      </c>
      <c r="M6" s="118">
        <v>1</v>
      </c>
      <c r="N6" s="118">
        <v>1</v>
      </c>
      <c r="O6" s="118">
        <v>1</v>
      </c>
      <c r="P6" s="118">
        <v>1</v>
      </c>
      <c r="Q6" s="118">
        <v>1</v>
      </c>
      <c r="R6" s="118">
        <v>1</v>
      </c>
      <c r="S6" s="13"/>
      <c r="T6" s="138">
        <f>(H6*(2^H$4))+(I6*(2^I$4))+(K6*(2^K$4))+(L6*(2^L$4))+(M6*2^M$4)+(N6*(2^N$4))+(O6*(2^O$4))+(P6*(2^P$4))+(Q6*(2^Q$4))+(R6*(2^R$4))</f>
        <v>1023</v>
      </c>
      <c r="U6" s="138"/>
      <c r="W6" s="118">
        <f>(B6*(2^K$4))+(C6*(2^L$4))+(D6*2^M$4)+(E6*(2^N$4))+(F6*(2^O$4))+(G6*(2^P$4))+(H6*(2^Q$4))+(I6*(2^R$4))</f>
        <v>3</v>
      </c>
      <c r="X6" s="118">
        <f>(K6*(2^K$4))+(L6*(2^L$4))+(M6*2^M$4)+(N6*(2^N$4))+(O6*(2^O$4))+(P6*(2^P$4))+(Q6*(2^Q$4))+(R6*(2^R$4))</f>
        <v>255</v>
      </c>
      <c r="Z6" s="118" t="str">
        <f>DEC2HEX(W6)</f>
        <v>3</v>
      </c>
      <c r="AA6" s="118" t="str">
        <f>DEC2HEX(X6)</f>
        <v>FF</v>
      </c>
      <c r="AC6" s="119" t="s">
        <v>417</v>
      </c>
    </row>
    <row r="7" spans="2:29" x14ac:dyDescent="0.25">
      <c r="B7" s="120">
        <v>0</v>
      </c>
      <c r="C7" s="120">
        <v>0</v>
      </c>
      <c r="D7" s="120">
        <v>0</v>
      </c>
      <c r="E7" s="120">
        <v>0</v>
      </c>
      <c r="F7" s="120">
        <v>0</v>
      </c>
      <c r="G7" s="120">
        <v>0</v>
      </c>
      <c r="H7" s="120">
        <v>1</v>
      </c>
      <c r="I7" s="120">
        <v>1</v>
      </c>
      <c r="K7" s="120">
        <v>1</v>
      </c>
      <c r="L7" s="120">
        <v>1</v>
      </c>
      <c r="M7" s="120">
        <v>1</v>
      </c>
      <c r="N7" s="120">
        <v>1</v>
      </c>
      <c r="O7" s="120">
        <v>1</v>
      </c>
      <c r="P7" s="120">
        <v>1</v>
      </c>
      <c r="Q7" s="120">
        <v>1</v>
      </c>
      <c r="R7" s="120">
        <v>1</v>
      </c>
      <c r="T7" s="139">
        <f>(H7*(2^H$4))+(I7*(2^I$4))+(K7*(2^K$4))+(L7*(2^L$4))+(M7*2^M$4)+(N7*(2^N$4))+(O7*(2^O$4))+(P7*(2^P$4))+(Q7*(2^Q$4))+(R7*(2^R$4))</f>
        <v>1023</v>
      </c>
      <c r="U7" s="139"/>
      <c r="W7" s="120">
        <f>(B7*(2^K$4))+(C7*(2^L$4))+(D7*2^M$4)+(E7*(2^N$4))+(F7*(2^O$4))+(G7*(2^P$4))+(H7*(2^Q$4))+(I7*(2^R$4))</f>
        <v>3</v>
      </c>
      <c r="X7" s="120">
        <f>(K7*(2^K$4))+(L7*(2^L$4))+(M7*2^M$4)+(N7*(2^N$4))+(O7*(2^O$4))+(P7*(2^P$4))+(Q7*(2^Q$4))+(R7*(2^R$4))</f>
        <v>255</v>
      </c>
      <c r="Z7" s="120" t="str">
        <f t="shared" ref="Z7:AA7" si="0">DEC2HEX(W7)</f>
        <v>3</v>
      </c>
      <c r="AA7" s="120" t="str">
        <f t="shared" si="0"/>
        <v>FF</v>
      </c>
      <c r="AC7" s="121" t="s">
        <v>418</v>
      </c>
    </row>
    <row r="9" spans="2:29" x14ac:dyDescent="0.25">
      <c r="B9" s="116">
        <f t="shared" ref="B9:H9" si="1">_xlfn.BITAND(B6,B7)</f>
        <v>0</v>
      </c>
      <c r="C9" s="116">
        <f t="shared" si="1"/>
        <v>0</v>
      </c>
      <c r="D9" s="116">
        <f t="shared" si="1"/>
        <v>0</v>
      </c>
      <c r="E9" s="116">
        <f t="shared" si="1"/>
        <v>0</v>
      </c>
      <c r="F9" s="116">
        <f t="shared" si="1"/>
        <v>0</v>
      </c>
      <c r="G9" s="116">
        <f t="shared" si="1"/>
        <v>0</v>
      </c>
      <c r="H9" s="116">
        <f t="shared" si="1"/>
        <v>1</v>
      </c>
      <c r="I9" s="116">
        <f>_xlfn.BITAND(I6,I7)</f>
        <v>1</v>
      </c>
      <c r="K9" s="116">
        <f t="shared" ref="K9:Q9" si="2">_xlfn.BITAND(K6,K7)</f>
        <v>1</v>
      </c>
      <c r="L9" s="116">
        <f t="shared" si="2"/>
        <v>1</v>
      </c>
      <c r="M9" s="116">
        <f t="shared" si="2"/>
        <v>1</v>
      </c>
      <c r="N9" s="116">
        <f t="shared" si="2"/>
        <v>1</v>
      </c>
      <c r="O9" s="116">
        <f t="shared" si="2"/>
        <v>1</v>
      </c>
      <c r="P9" s="116">
        <f t="shared" si="2"/>
        <v>1</v>
      </c>
      <c r="Q9" s="116">
        <f t="shared" si="2"/>
        <v>1</v>
      </c>
      <c r="R9" s="116">
        <f>_xlfn.BITAND(R6,R7)</f>
        <v>1</v>
      </c>
      <c r="T9" s="133">
        <f>(H9*(2^H$4))+(I9*(2^I$4))+(K9*(2^K$4))+(L9*(2^L$4))+(M9*2^M$4)+(N9*(2^N$4))+(O9*(2^O$4))+(P9*(2^P$4))+(Q9*(2^Q$4))+(R9*(2^R$4))</f>
        <v>1023</v>
      </c>
      <c r="U9" s="133"/>
      <c r="W9" s="122">
        <f>_xlfn.BITAND(W6,W7)</f>
        <v>3</v>
      </c>
      <c r="X9" s="122">
        <f>_xlfn.BITAND(X6,X7)</f>
        <v>255</v>
      </c>
      <c r="Z9" s="122" t="str">
        <f t="shared" ref="Z9:AA9" si="3">DEC2HEX(W9)</f>
        <v>3</v>
      </c>
      <c r="AA9" s="122" t="str">
        <f t="shared" si="3"/>
        <v>FF</v>
      </c>
      <c r="AC9" s="123" t="s">
        <v>419</v>
      </c>
    </row>
  </sheetData>
  <mergeCells count="6">
    <mergeCell ref="T9:U9"/>
    <mergeCell ref="B2:I2"/>
    <mergeCell ref="K2:R2"/>
    <mergeCell ref="T2:U2"/>
    <mergeCell ref="T6:U6"/>
    <mergeCell ref="T7:U7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2CCD-4E9B-4A59-B59B-CC44B872BC44}">
  <dimension ref="B2:K29"/>
  <sheetViews>
    <sheetView workbookViewId="0"/>
  </sheetViews>
  <sheetFormatPr defaultRowHeight="15" x14ac:dyDescent="0.25"/>
  <cols>
    <col min="1" max="1" width="2.7109375" customWidth="1"/>
  </cols>
  <sheetData>
    <row r="2" spans="2:11" x14ac:dyDescent="0.25">
      <c r="B2" s="12" t="s">
        <v>420</v>
      </c>
    </row>
    <row r="4" spans="2:11" x14ac:dyDescent="0.25">
      <c r="B4" s="124" t="s">
        <v>421</v>
      </c>
      <c r="C4" s="124" t="s">
        <v>422</v>
      </c>
      <c r="D4" s="124" t="s">
        <v>423</v>
      </c>
      <c r="E4" s="124" t="s">
        <v>424</v>
      </c>
      <c r="F4" s="124" t="s">
        <v>425</v>
      </c>
      <c r="G4" s="124" t="s">
        <v>426</v>
      </c>
      <c r="H4" s="124" t="s">
        <v>427</v>
      </c>
      <c r="I4" s="124" t="s">
        <v>428</v>
      </c>
      <c r="J4" s="124" t="s">
        <v>429</v>
      </c>
      <c r="K4" s="124" t="s">
        <v>430</v>
      </c>
    </row>
    <row r="5" spans="2:11" x14ac:dyDescent="0.25">
      <c r="B5" s="124" t="s">
        <v>431</v>
      </c>
      <c r="C5" s="124" t="s">
        <v>432</v>
      </c>
      <c r="D5" s="124" t="s">
        <v>433</v>
      </c>
      <c r="E5" s="124" t="s">
        <v>434</v>
      </c>
      <c r="F5" s="124" t="s">
        <v>435</v>
      </c>
      <c r="G5" s="124" t="s">
        <v>436</v>
      </c>
      <c r="H5" s="124" t="s">
        <v>437</v>
      </c>
      <c r="I5" s="124" t="s">
        <v>438</v>
      </c>
      <c r="J5" s="124" t="s">
        <v>439</v>
      </c>
      <c r="K5" s="124" t="s">
        <v>440</v>
      </c>
    </row>
    <row r="6" spans="2:11" x14ac:dyDescent="0.25">
      <c r="B6" s="124" t="s">
        <v>441</v>
      </c>
      <c r="C6" s="124" t="s">
        <v>442</v>
      </c>
      <c r="D6" s="124" t="s">
        <v>443</v>
      </c>
      <c r="E6" s="124" t="s">
        <v>444</v>
      </c>
      <c r="F6" s="124" t="s">
        <v>445</v>
      </c>
      <c r="G6" s="124" t="s">
        <v>446</v>
      </c>
      <c r="H6" s="124" t="s">
        <v>447</v>
      </c>
      <c r="I6" s="124" t="s">
        <v>448</v>
      </c>
      <c r="J6" s="124" t="s">
        <v>449</v>
      </c>
      <c r="K6" s="124" t="s">
        <v>450</v>
      </c>
    </row>
    <row r="7" spans="2:11" x14ac:dyDescent="0.25">
      <c r="B7" s="124" t="s">
        <v>451</v>
      </c>
      <c r="C7" s="124" t="s">
        <v>452</v>
      </c>
      <c r="D7" s="124" t="s">
        <v>453</v>
      </c>
      <c r="E7" s="124" t="s">
        <v>454</v>
      </c>
      <c r="F7" s="124" t="s">
        <v>455</v>
      </c>
      <c r="G7" s="124" t="s">
        <v>456</v>
      </c>
      <c r="H7" s="124" t="s">
        <v>457</v>
      </c>
      <c r="I7" s="124" t="s">
        <v>458</v>
      </c>
      <c r="J7" s="124" t="s">
        <v>459</v>
      </c>
      <c r="K7" s="124" t="s">
        <v>460</v>
      </c>
    </row>
    <row r="8" spans="2:11" x14ac:dyDescent="0.25">
      <c r="B8" s="124" t="s">
        <v>461</v>
      </c>
      <c r="C8" s="124" t="s">
        <v>462</v>
      </c>
      <c r="D8" s="124" t="s">
        <v>463</v>
      </c>
      <c r="E8" s="124" t="s">
        <v>464</v>
      </c>
      <c r="F8" s="124" t="s">
        <v>465</v>
      </c>
      <c r="G8" s="124" t="s">
        <v>466</v>
      </c>
      <c r="H8" s="124" t="s">
        <v>467</v>
      </c>
      <c r="I8" s="124" t="s">
        <v>468</v>
      </c>
      <c r="J8" s="124" t="s">
        <v>469</v>
      </c>
      <c r="K8" s="124" t="s">
        <v>470</v>
      </c>
    </row>
    <row r="9" spans="2:11" x14ac:dyDescent="0.25">
      <c r="B9" s="124" t="s">
        <v>471</v>
      </c>
      <c r="C9" s="124" t="s">
        <v>472</v>
      </c>
      <c r="D9" s="124" t="s">
        <v>473</v>
      </c>
      <c r="E9" s="124" t="s">
        <v>474</v>
      </c>
      <c r="F9" s="124" t="s">
        <v>475</v>
      </c>
      <c r="G9" s="124" t="s">
        <v>476</v>
      </c>
      <c r="H9" s="124" t="s">
        <v>477</v>
      </c>
      <c r="I9" s="124" t="s">
        <v>478</v>
      </c>
      <c r="J9" s="124" t="s">
        <v>479</v>
      </c>
      <c r="K9" s="124" t="s">
        <v>480</v>
      </c>
    </row>
    <row r="10" spans="2:11" x14ac:dyDescent="0.25">
      <c r="B10" s="124" t="s">
        <v>481</v>
      </c>
      <c r="C10" s="124" t="s">
        <v>482</v>
      </c>
      <c r="D10" s="124" t="s">
        <v>483</v>
      </c>
      <c r="E10" s="124" t="s">
        <v>484</v>
      </c>
      <c r="F10" s="124" t="s">
        <v>460</v>
      </c>
      <c r="G10" s="124" t="s">
        <v>459</v>
      </c>
      <c r="H10" s="124" t="s">
        <v>458</v>
      </c>
      <c r="I10" s="124" t="s">
        <v>457</v>
      </c>
      <c r="J10" s="124" t="s">
        <v>456</v>
      </c>
      <c r="K10" s="124" t="s">
        <v>455</v>
      </c>
    </row>
    <row r="11" spans="2:11" x14ac:dyDescent="0.25">
      <c r="B11" s="124" t="s">
        <v>454</v>
      </c>
      <c r="C11" s="124" t="s">
        <v>453</v>
      </c>
      <c r="D11" s="124" t="s">
        <v>468</v>
      </c>
      <c r="E11" s="124" t="s">
        <v>467</v>
      </c>
      <c r="F11" s="124" t="s">
        <v>466</v>
      </c>
      <c r="G11" s="124" t="s">
        <v>465</v>
      </c>
      <c r="H11" s="124" t="s">
        <v>464</v>
      </c>
      <c r="I11" s="124" t="s">
        <v>463</v>
      </c>
      <c r="J11" s="124" t="s">
        <v>462</v>
      </c>
      <c r="K11" s="124" t="s">
        <v>461</v>
      </c>
    </row>
    <row r="12" spans="2:11" x14ac:dyDescent="0.25">
      <c r="B12" s="124" t="s">
        <v>476</v>
      </c>
      <c r="C12" s="124" t="s">
        <v>475</v>
      </c>
      <c r="D12" s="124" t="s">
        <v>474</v>
      </c>
      <c r="E12" s="124" t="s">
        <v>473</v>
      </c>
      <c r="F12" s="124" t="s">
        <v>472</v>
      </c>
      <c r="G12" s="124" t="s">
        <v>471</v>
      </c>
      <c r="H12" s="124" t="s">
        <v>470</v>
      </c>
      <c r="I12" s="124" t="s">
        <v>469</v>
      </c>
      <c r="J12" s="124" t="s">
        <v>484</v>
      </c>
      <c r="K12" s="124" t="s">
        <v>483</v>
      </c>
    </row>
    <row r="13" spans="2:11" x14ac:dyDescent="0.25">
      <c r="B13" s="124" t="s">
        <v>482</v>
      </c>
      <c r="C13" s="124" t="s">
        <v>481</v>
      </c>
      <c r="D13" s="124" t="s">
        <v>480</v>
      </c>
      <c r="E13" s="124" t="s">
        <v>479</v>
      </c>
      <c r="F13" s="124" t="s">
        <v>478</v>
      </c>
      <c r="G13" s="124" t="s">
        <v>477</v>
      </c>
      <c r="H13" s="124" t="s">
        <v>428</v>
      </c>
      <c r="I13" s="124" t="s">
        <v>427</v>
      </c>
      <c r="J13" s="124" t="s">
        <v>426</v>
      </c>
      <c r="K13" s="124" t="s">
        <v>425</v>
      </c>
    </row>
    <row r="14" spans="2:11" x14ac:dyDescent="0.25">
      <c r="B14" s="124" t="s">
        <v>424</v>
      </c>
      <c r="C14" s="124" t="s">
        <v>423</v>
      </c>
      <c r="D14" s="124" t="s">
        <v>422</v>
      </c>
      <c r="E14" s="124" t="s">
        <v>421</v>
      </c>
      <c r="F14" s="124" t="s">
        <v>436</v>
      </c>
      <c r="G14" s="124" t="s">
        <v>435</v>
      </c>
      <c r="H14" s="124" t="s">
        <v>434</v>
      </c>
      <c r="I14" s="124" t="s">
        <v>433</v>
      </c>
      <c r="J14" s="124" t="s">
        <v>432</v>
      </c>
      <c r="K14" s="124" t="s">
        <v>431</v>
      </c>
    </row>
    <row r="15" spans="2:11" x14ac:dyDescent="0.25">
      <c r="B15" s="124" t="s">
        <v>430</v>
      </c>
      <c r="C15" s="124" t="s">
        <v>429</v>
      </c>
      <c r="D15" s="124" t="s">
        <v>444</v>
      </c>
      <c r="E15" s="124" t="s">
        <v>443</v>
      </c>
      <c r="F15" s="124" t="s">
        <v>442</v>
      </c>
      <c r="G15" s="124" t="s">
        <v>441</v>
      </c>
      <c r="H15" s="124" t="s">
        <v>440</v>
      </c>
      <c r="I15" s="124" t="s">
        <v>439</v>
      </c>
      <c r="J15" s="124" t="s">
        <v>438</v>
      </c>
      <c r="K15" s="124" t="s">
        <v>437</v>
      </c>
    </row>
    <row r="16" spans="2:11" x14ac:dyDescent="0.25">
      <c r="B16" s="124" t="s">
        <v>452</v>
      </c>
      <c r="C16" s="124" t="s">
        <v>451</v>
      </c>
      <c r="D16" s="124" t="s">
        <v>450</v>
      </c>
      <c r="E16" s="124" t="s">
        <v>449</v>
      </c>
      <c r="F16" s="124" t="s">
        <v>448</v>
      </c>
      <c r="G16" s="124" t="s">
        <v>447</v>
      </c>
      <c r="H16" s="124" t="s">
        <v>446</v>
      </c>
      <c r="I16" s="124" t="s">
        <v>445</v>
      </c>
      <c r="J16" s="124" t="s">
        <v>462</v>
      </c>
      <c r="K16" s="124" t="s">
        <v>461</v>
      </c>
    </row>
    <row r="17" spans="2:11" x14ac:dyDescent="0.25">
      <c r="B17" s="124" t="s">
        <v>464</v>
      </c>
      <c r="C17" s="124" t="s">
        <v>463</v>
      </c>
      <c r="D17" s="124" t="s">
        <v>466</v>
      </c>
      <c r="E17" s="124" t="s">
        <v>465</v>
      </c>
      <c r="F17" s="124" t="s">
        <v>468</v>
      </c>
      <c r="G17" s="124" t="s">
        <v>467</v>
      </c>
      <c r="H17" s="124" t="s">
        <v>454</v>
      </c>
      <c r="I17" s="124" t="s">
        <v>453</v>
      </c>
      <c r="J17" s="124" t="s">
        <v>456</v>
      </c>
      <c r="K17" s="124" t="s">
        <v>455</v>
      </c>
    </row>
    <row r="18" spans="2:11" x14ac:dyDescent="0.25">
      <c r="B18" s="124" t="s">
        <v>458</v>
      </c>
      <c r="C18" s="124" t="s">
        <v>457</v>
      </c>
      <c r="D18" s="124" t="s">
        <v>460</v>
      </c>
      <c r="E18" s="124" t="s">
        <v>459</v>
      </c>
      <c r="F18" s="124" t="s">
        <v>478</v>
      </c>
      <c r="G18" s="124" t="s">
        <v>477</v>
      </c>
      <c r="H18" s="124" t="s">
        <v>480</v>
      </c>
      <c r="I18" s="124" t="s">
        <v>479</v>
      </c>
      <c r="J18" s="124" t="s">
        <v>482</v>
      </c>
      <c r="K18" s="124" t="s">
        <v>481</v>
      </c>
    </row>
    <row r="19" spans="2:11" x14ac:dyDescent="0.25">
      <c r="B19" s="124" t="s">
        <v>484</v>
      </c>
      <c r="C19" s="124" t="s">
        <v>483</v>
      </c>
      <c r="D19" s="124" t="s">
        <v>470</v>
      </c>
      <c r="E19" s="124" t="s">
        <v>469</v>
      </c>
      <c r="F19" s="124" t="s">
        <v>472</v>
      </c>
      <c r="G19" s="124" t="s">
        <v>471</v>
      </c>
      <c r="H19" s="124" t="s">
        <v>474</v>
      </c>
      <c r="I19" s="124" t="s">
        <v>473</v>
      </c>
      <c r="J19" s="124" t="s">
        <v>476</v>
      </c>
      <c r="K19" s="124" t="s">
        <v>475</v>
      </c>
    </row>
    <row r="20" spans="2:11" x14ac:dyDescent="0.25">
      <c r="B20" s="124" t="s">
        <v>430</v>
      </c>
      <c r="C20" s="124" t="s">
        <v>429</v>
      </c>
      <c r="D20" s="124" t="s">
        <v>432</v>
      </c>
      <c r="E20" s="124" t="s">
        <v>431</v>
      </c>
      <c r="F20" s="124" t="s">
        <v>434</v>
      </c>
      <c r="G20" s="124" t="s">
        <v>433</v>
      </c>
      <c r="H20" s="124" t="s">
        <v>436</v>
      </c>
      <c r="I20" s="124" t="s">
        <v>435</v>
      </c>
      <c r="J20" s="124" t="s">
        <v>422</v>
      </c>
      <c r="K20" s="124" t="s">
        <v>421</v>
      </c>
    </row>
    <row r="21" spans="2:11" x14ac:dyDescent="0.25">
      <c r="B21" s="124" t="s">
        <v>424</v>
      </c>
      <c r="C21" s="124" t="s">
        <v>423</v>
      </c>
      <c r="D21" s="124" t="s">
        <v>426</v>
      </c>
      <c r="E21" s="124" t="s">
        <v>425</v>
      </c>
      <c r="F21" s="124" t="s">
        <v>428</v>
      </c>
      <c r="G21" s="124" t="s">
        <v>427</v>
      </c>
      <c r="H21" s="124" t="s">
        <v>446</v>
      </c>
      <c r="I21" s="124" t="s">
        <v>445</v>
      </c>
      <c r="J21" s="124" t="s">
        <v>448</v>
      </c>
      <c r="K21" s="124" t="s">
        <v>447</v>
      </c>
    </row>
    <row r="22" spans="2:11" x14ac:dyDescent="0.25">
      <c r="B22" s="124" t="s">
        <v>450</v>
      </c>
      <c r="C22" s="124" t="s">
        <v>449</v>
      </c>
      <c r="D22" s="124" t="s">
        <v>452</v>
      </c>
      <c r="E22" s="124" t="s">
        <v>451</v>
      </c>
      <c r="F22" s="124" t="s">
        <v>438</v>
      </c>
      <c r="G22" s="124" t="s">
        <v>437</v>
      </c>
      <c r="H22" s="124" t="s">
        <v>440</v>
      </c>
      <c r="I22" s="124" t="s">
        <v>439</v>
      </c>
      <c r="J22" s="124" t="s">
        <v>442</v>
      </c>
      <c r="K22" s="124" t="s">
        <v>441</v>
      </c>
    </row>
    <row r="23" spans="2:11" x14ac:dyDescent="0.25">
      <c r="B23" s="124" t="s">
        <v>444</v>
      </c>
      <c r="C23" s="124" t="s">
        <v>443</v>
      </c>
      <c r="D23" s="124" t="s">
        <v>435</v>
      </c>
      <c r="E23" s="124" t="s">
        <v>436</v>
      </c>
      <c r="F23" s="124" t="s">
        <v>433</v>
      </c>
      <c r="G23" s="124" t="s">
        <v>434</v>
      </c>
      <c r="H23" s="124" t="s">
        <v>431</v>
      </c>
      <c r="I23" s="124" t="s">
        <v>432</v>
      </c>
      <c r="J23" s="124" t="s">
        <v>429</v>
      </c>
      <c r="K23" s="124" t="s">
        <v>430</v>
      </c>
    </row>
    <row r="24" spans="2:11" x14ac:dyDescent="0.25">
      <c r="B24" s="124" t="s">
        <v>427</v>
      </c>
      <c r="C24" s="124" t="s">
        <v>428</v>
      </c>
      <c r="D24" s="124" t="s">
        <v>425</v>
      </c>
      <c r="E24" s="124" t="s">
        <v>426</v>
      </c>
      <c r="F24" s="124" t="s">
        <v>423</v>
      </c>
      <c r="G24" s="124" t="s">
        <v>424</v>
      </c>
      <c r="H24" s="124" t="s">
        <v>421</v>
      </c>
      <c r="I24" s="124" t="s">
        <v>422</v>
      </c>
      <c r="J24" s="124" t="s">
        <v>451</v>
      </c>
      <c r="K24" s="124" t="s">
        <v>452</v>
      </c>
    </row>
    <row r="25" spans="2:11" x14ac:dyDescent="0.25">
      <c r="B25" s="124" t="s">
        <v>449</v>
      </c>
      <c r="C25" s="124" t="s">
        <v>450</v>
      </c>
      <c r="D25" s="124" t="s">
        <v>447</v>
      </c>
      <c r="E25" s="124" t="s">
        <v>448</v>
      </c>
      <c r="F25" s="124" t="s">
        <v>445</v>
      </c>
      <c r="G25" s="124" t="s">
        <v>446</v>
      </c>
      <c r="H25" s="124" t="s">
        <v>443</v>
      </c>
      <c r="I25" s="124" t="s">
        <v>444</v>
      </c>
      <c r="J25" s="124" t="s">
        <v>441</v>
      </c>
      <c r="K25" s="124" t="s">
        <v>442</v>
      </c>
    </row>
    <row r="26" spans="2:11" x14ac:dyDescent="0.25">
      <c r="B26" s="124" t="s">
        <v>439</v>
      </c>
      <c r="C26" s="124" t="s">
        <v>440</v>
      </c>
      <c r="D26" s="124" t="s">
        <v>437</v>
      </c>
      <c r="E26" s="124" t="s">
        <v>438</v>
      </c>
      <c r="F26" s="124" t="s">
        <v>467</v>
      </c>
      <c r="G26" s="124" t="s">
        <v>468</v>
      </c>
      <c r="H26" s="124" t="s">
        <v>465</v>
      </c>
      <c r="I26" s="124" t="s">
        <v>466</v>
      </c>
      <c r="J26" s="124" t="s">
        <v>463</v>
      </c>
      <c r="K26" s="124" t="s">
        <v>464</v>
      </c>
    </row>
    <row r="27" spans="2:11" x14ac:dyDescent="0.25">
      <c r="B27" s="124" t="s">
        <v>461</v>
      </c>
      <c r="C27" s="124" t="s">
        <v>462</v>
      </c>
      <c r="D27" s="124" t="s">
        <v>459</v>
      </c>
      <c r="E27" s="124" t="s">
        <v>460</v>
      </c>
      <c r="F27" s="124" t="s">
        <v>457</v>
      </c>
      <c r="G27" s="124" t="s">
        <v>458</v>
      </c>
      <c r="H27" s="124" t="s">
        <v>455</v>
      </c>
      <c r="I27" s="124" t="s">
        <v>456</v>
      </c>
      <c r="J27" s="124" t="s">
        <v>453</v>
      </c>
      <c r="K27" s="124" t="s">
        <v>454</v>
      </c>
    </row>
    <row r="28" spans="2:11" x14ac:dyDescent="0.25">
      <c r="B28" s="124" t="s">
        <v>483</v>
      </c>
      <c r="C28" s="124" t="s">
        <v>484</v>
      </c>
      <c r="D28" s="124" t="s">
        <v>481</v>
      </c>
      <c r="E28" s="124" t="s">
        <v>482</v>
      </c>
      <c r="F28" s="124" t="s">
        <v>479</v>
      </c>
      <c r="G28" s="124" t="s">
        <v>480</v>
      </c>
      <c r="H28" s="124" t="s">
        <v>477</v>
      </c>
      <c r="I28" s="124" t="s">
        <v>478</v>
      </c>
      <c r="J28" s="124" t="s">
        <v>475</v>
      </c>
      <c r="K28" s="124" t="s">
        <v>476</v>
      </c>
    </row>
    <row r="29" spans="2:11" x14ac:dyDescent="0.25">
      <c r="B29" s="124" t="s">
        <v>473</v>
      </c>
      <c r="C29" s="124" t="s">
        <v>474</v>
      </c>
      <c r="D29" s="124" t="s">
        <v>471</v>
      </c>
      <c r="E29" s="124" t="s">
        <v>472</v>
      </c>
      <c r="F29" s="124" t="s">
        <v>469</v>
      </c>
      <c r="G29" s="124" t="s">
        <v>470</v>
      </c>
      <c r="H29" s="125"/>
      <c r="I29" s="125"/>
      <c r="J29" s="125"/>
      <c r="K29" s="1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 Command Set</vt:lpstr>
      <vt:lpstr>nb-twi-cmd.h</vt:lpstr>
      <vt:lpstr>ADC Data</vt:lpstr>
      <vt:lpstr>CRC-8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2019-05-19T23:55:39Z</dcterms:created>
  <dcterms:modified xsi:type="dcterms:W3CDTF">2020-06-26T06:52:32Z</dcterms:modified>
</cp:coreProperties>
</file>