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Alluvial for Mapping" sheetId="1" r:id="rId1"/>
    <sheet name="Alluvial" sheetId="24" r:id="rId2"/>
    <sheet name="Alluvial Compare to Old" sheetId="3" r:id="rId3"/>
    <sheet name="Intermediate" sheetId="11" r:id="rId4"/>
    <sheet name="Intermediate for Mapping" sheetId="17" r:id="rId5"/>
    <sheet name="Regional" sheetId="18" r:id="rId6"/>
    <sheet name="Regional for Mapping" sheetId="19" r:id="rId7"/>
    <sheet name="Maxes" sheetId="7" r:id="rId8"/>
    <sheet name="Discrepencies" sheetId="21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24" l="1"/>
  <c r="E56" i="24"/>
  <c r="E57" i="24"/>
  <c r="E58" i="24"/>
  <c r="E59" i="24"/>
  <c r="E60" i="24"/>
  <c r="E61" i="24"/>
  <c r="E62" i="24"/>
  <c r="E63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4" i="24"/>
  <c r="E36" i="24"/>
  <c r="E24" i="24"/>
  <c r="E25" i="24"/>
  <c r="E26" i="24"/>
  <c r="E27" i="24"/>
  <c r="E28" i="24"/>
  <c r="E29" i="24"/>
  <c r="E30" i="24"/>
  <c r="E31" i="24"/>
  <c r="E32" i="24"/>
  <c r="E33" i="24"/>
  <c r="E34" i="24"/>
  <c r="E23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4" i="24"/>
  <c r="D4" i="24"/>
  <c r="A46" i="24"/>
  <c r="B46" i="24"/>
  <c r="C46" i="24"/>
  <c r="D46" i="24"/>
  <c r="F46" i="24"/>
  <c r="A47" i="24"/>
  <c r="B47" i="24"/>
  <c r="C47" i="24"/>
  <c r="D47" i="24"/>
  <c r="F47" i="24"/>
  <c r="A48" i="24"/>
  <c r="B48" i="24"/>
  <c r="C48" i="24"/>
  <c r="D48" i="24"/>
  <c r="F48" i="24"/>
  <c r="A49" i="24"/>
  <c r="B49" i="24"/>
  <c r="C49" i="24"/>
  <c r="D49" i="24"/>
  <c r="F49" i="24"/>
  <c r="A50" i="24"/>
  <c r="B50" i="24"/>
  <c r="C50" i="24"/>
  <c r="D50" i="24"/>
  <c r="F50" i="24"/>
  <c r="A51" i="24"/>
  <c r="B51" i="24"/>
  <c r="C51" i="24"/>
  <c r="D51" i="24"/>
  <c r="F51" i="24"/>
  <c r="A52" i="24"/>
  <c r="B52" i="24"/>
  <c r="C52" i="24"/>
  <c r="D52" i="24"/>
  <c r="F52" i="24"/>
  <c r="A54" i="24"/>
  <c r="B54" i="24"/>
  <c r="C54" i="24"/>
  <c r="D54" i="24"/>
  <c r="F54" i="24"/>
  <c r="A55" i="24"/>
  <c r="B55" i="24"/>
  <c r="C55" i="24"/>
  <c r="D55" i="24"/>
  <c r="F55" i="24"/>
  <c r="A56" i="24"/>
  <c r="B56" i="24"/>
  <c r="C56" i="24"/>
  <c r="D56" i="24"/>
  <c r="F56" i="24"/>
  <c r="A57" i="24"/>
  <c r="B57" i="24"/>
  <c r="C57" i="24"/>
  <c r="D57" i="24"/>
  <c r="F57" i="24"/>
  <c r="A58" i="24"/>
  <c r="B58" i="24"/>
  <c r="C58" i="24"/>
  <c r="D58" i="24"/>
  <c r="F58" i="24"/>
  <c r="A59" i="24"/>
  <c r="B59" i="24"/>
  <c r="C59" i="24"/>
  <c r="D59" i="24"/>
  <c r="F59" i="24"/>
  <c r="A60" i="24"/>
  <c r="B60" i="24"/>
  <c r="C60" i="24"/>
  <c r="D60" i="24"/>
  <c r="F60" i="24"/>
  <c r="A61" i="24"/>
  <c r="B61" i="24"/>
  <c r="C61" i="24"/>
  <c r="D61" i="24"/>
  <c r="F61" i="24"/>
  <c r="A62" i="24"/>
  <c r="B62" i="24"/>
  <c r="C62" i="24"/>
  <c r="D62" i="24"/>
  <c r="F62" i="24"/>
  <c r="A63" i="24"/>
  <c r="B63" i="24"/>
  <c r="C63" i="24"/>
  <c r="D63" i="24"/>
  <c r="F63" i="24"/>
  <c r="A5" i="24"/>
  <c r="B5" i="24"/>
  <c r="C5" i="24"/>
  <c r="D5" i="24"/>
  <c r="F5" i="24"/>
  <c r="A6" i="24"/>
  <c r="B6" i="24"/>
  <c r="C6" i="24"/>
  <c r="D6" i="24"/>
  <c r="F6" i="24"/>
  <c r="A7" i="24"/>
  <c r="B7" i="24"/>
  <c r="C7" i="24"/>
  <c r="D7" i="24"/>
  <c r="F7" i="24"/>
  <c r="A8" i="24"/>
  <c r="B8" i="24"/>
  <c r="C8" i="24"/>
  <c r="D8" i="24"/>
  <c r="F8" i="24"/>
  <c r="A9" i="24"/>
  <c r="B9" i="24"/>
  <c r="C9" i="24"/>
  <c r="D9" i="24"/>
  <c r="F9" i="24"/>
  <c r="A10" i="24"/>
  <c r="B10" i="24"/>
  <c r="C10" i="24"/>
  <c r="D10" i="24"/>
  <c r="F10" i="24"/>
  <c r="A11" i="24"/>
  <c r="B11" i="24"/>
  <c r="C11" i="24"/>
  <c r="D11" i="24"/>
  <c r="F11" i="24"/>
  <c r="A12" i="24"/>
  <c r="B12" i="24"/>
  <c r="C12" i="24"/>
  <c r="D12" i="24"/>
  <c r="F12" i="24"/>
  <c r="A13" i="24"/>
  <c r="B13" i="24"/>
  <c r="C13" i="24"/>
  <c r="D13" i="24"/>
  <c r="F13" i="24"/>
  <c r="A14" i="24"/>
  <c r="B14" i="24"/>
  <c r="C14" i="24"/>
  <c r="D14" i="24"/>
  <c r="F14" i="24"/>
  <c r="A15" i="24"/>
  <c r="B15" i="24"/>
  <c r="C15" i="24"/>
  <c r="D15" i="24"/>
  <c r="F15" i="24"/>
  <c r="A16" i="24"/>
  <c r="B16" i="24"/>
  <c r="C16" i="24"/>
  <c r="D16" i="24"/>
  <c r="F16" i="24"/>
  <c r="A17" i="24"/>
  <c r="B17" i="24"/>
  <c r="C17" i="24"/>
  <c r="D17" i="24"/>
  <c r="F17" i="24"/>
  <c r="A18" i="24"/>
  <c r="B18" i="24"/>
  <c r="C18" i="24"/>
  <c r="D18" i="24"/>
  <c r="F18" i="24"/>
  <c r="A19" i="24"/>
  <c r="B19" i="24"/>
  <c r="C19" i="24"/>
  <c r="D19" i="24"/>
  <c r="F19" i="24"/>
  <c r="A20" i="24"/>
  <c r="B20" i="24"/>
  <c r="C20" i="24"/>
  <c r="D20" i="24"/>
  <c r="F20" i="24"/>
  <c r="A21" i="24"/>
  <c r="B21" i="24"/>
  <c r="C21" i="24"/>
  <c r="D21" i="24"/>
  <c r="F21" i="24"/>
  <c r="A23" i="24"/>
  <c r="B23" i="24"/>
  <c r="C23" i="24"/>
  <c r="D23" i="24"/>
  <c r="F23" i="24"/>
  <c r="A24" i="24"/>
  <c r="B24" i="24"/>
  <c r="C24" i="24"/>
  <c r="D24" i="24"/>
  <c r="F24" i="24"/>
  <c r="A25" i="24"/>
  <c r="B25" i="24"/>
  <c r="C25" i="24"/>
  <c r="D25" i="24"/>
  <c r="F25" i="24"/>
  <c r="A26" i="24"/>
  <c r="B26" i="24"/>
  <c r="C26" i="24"/>
  <c r="D26" i="24"/>
  <c r="F26" i="24"/>
  <c r="A27" i="24"/>
  <c r="B27" i="24"/>
  <c r="C27" i="24"/>
  <c r="D27" i="24"/>
  <c r="F27" i="24"/>
  <c r="A28" i="24"/>
  <c r="B28" i="24"/>
  <c r="C28" i="24"/>
  <c r="D28" i="24"/>
  <c r="F28" i="24"/>
  <c r="A29" i="24"/>
  <c r="B29" i="24"/>
  <c r="C29" i="24"/>
  <c r="D29" i="24"/>
  <c r="F29" i="24"/>
  <c r="A30" i="24"/>
  <c r="B30" i="24"/>
  <c r="C30" i="24"/>
  <c r="D30" i="24"/>
  <c r="F30" i="24"/>
  <c r="A31" i="24"/>
  <c r="B31" i="24"/>
  <c r="C31" i="24"/>
  <c r="D31" i="24"/>
  <c r="F31" i="24"/>
  <c r="A32" i="24"/>
  <c r="B32" i="24"/>
  <c r="C32" i="24"/>
  <c r="D32" i="24"/>
  <c r="F32" i="24"/>
  <c r="A33" i="24"/>
  <c r="B33" i="24"/>
  <c r="C33" i="24"/>
  <c r="D33" i="24"/>
  <c r="F33" i="24"/>
  <c r="A34" i="24"/>
  <c r="B34" i="24"/>
  <c r="C34" i="24"/>
  <c r="D34" i="24"/>
  <c r="F34" i="24"/>
  <c r="A36" i="24"/>
  <c r="B36" i="24"/>
  <c r="C36" i="24"/>
  <c r="D36" i="24"/>
  <c r="F36" i="24"/>
  <c r="A37" i="24"/>
  <c r="B37" i="24"/>
  <c r="C37" i="24"/>
  <c r="D37" i="24"/>
  <c r="F37" i="24"/>
  <c r="A38" i="24"/>
  <c r="B38" i="24"/>
  <c r="C38" i="24"/>
  <c r="D38" i="24"/>
  <c r="F38" i="24"/>
  <c r="A39" i="24"/>
  <c r="B39" i="24"/>
  <c r="C39" i="24"/>
  <c r="D39" i="24"/>
  <c r="F39" i="24"/>
  <c r="A40" i="24"/>
  <c r="B40" i="24"/>
  <c r="C40" i="24"/>
  <c r="D40" i="24"/>
  <c r="F40" i="24"/>
  <c r="A41" i="24"/>
  <c r="B41" i="24"/>
  <c r="C41" i="24"/>
  <c r="D41" i="24"/>
  <c r="F41" i="24"/>
  <c r="A42" i="24"/>
  <c r="B42" i="24"/>
  <c r="C42" i="24"/>
  <c r="D42" i="24"/>
  <c r="F42" i="24"/>
  <c r="A43" i="24"/>
  <c r="B43" i="24"/>
  <c r="C43" i="24"/>
  <c r="D43" i="24"/>
  <c r="F43" i="24"/>
  <c r="A44" i="24"/>
  <c r="B44" i="24"/>
  <c r="C44" i="24"/>
  <c r="D44" i="24"/>
  <c r="F44" i="24"/>
  <c r="A45" i="24"/>
  <c r="B45" i="24"/>
  <c r="C45" i="24"/>
  <c r="D45" i="24"/>
  <c r="F45" i="24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" i="1"/>
  <c r="A4" i="24"/>
  <c r="B4" i="24"/>
  <c r="C4" i="24"/>
  <c r="F4" i="24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H3" i="3"/>
  <c r="I2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D6" i="3"/>
  <c r="G7" i="3"/>
  <c r="D8" i="3"/>
  <c r="G9" i="3"/>
  <c r="D10" i="3"/>
  <c r="A11" i="3"/>
  <c r="A12" i="3"/>
  <c r="E12" i="3"/>
  <c r="F12" i="3"/>
  <c r="H12" i="3"/>
  <c r="A13" i="3"/>
  <c r="E13" i="3"/>
  <c r="F13" i="3"/>
  <c r="H13" i="3"/>
  <c r="B14" i="3"/>
  <c r="D14" i="3"/>
  <c r="F14" i="3"/>
  <c r="A15" i="3"/>
  <c r="E15" i="3"/>
  <c r="F15" i="3"/>
  <c r="H15" i="3"/>
  <c r="A16" i="3"/>
  <c r="F16" i="3"/>
  <c r="H16" i="3"/>
  <c r="A17" i="3"/>
  <c r="B17" i="3"/>
  <c r="D17" i="3"/>
  <c r="E17" i="3"/>
  <c r="G17" i="3"/>
  <c r="H17" i="3"/>
  <c r="A18" i="3"/>
  <c r="B18" i="3"/>
  <c r="F18" i="3"/>
  <c r="A19" i="3"/>
  <c r="B19" i="3"/>
  <c r="C19" i="3"/>
  <c r="F19" i="3"/>
  <c r="H19" i="3"/>
  <c r="A20" i="3"/>
  <c r="B20" i="3"/>
  <c r="C20" i="3"/>
  <c r="E20" i="3"/>
  <c r="F20" i="3"/>
  <c r="H20" i="3"/>
  <c r="B21" i="3"/>
  <c r="C21" i="3"/>
  <c r="D21" i="3"/>
  <c r="E21" i="3"/>
  <c r="F21" i="3"/>
  <c r="G21" i="3"/>
  <c r="H21" i="3"/>
  <c r="D3" i="3"/>
  <c r="D4" i="3"/>
  <c r="D5" i="3"/>
  <c r="D7" i="3"/>
  <c r="D9" i="3"/>
  <c r="D11" i="3"/>
  <c r="D12" i="3"/>
  <c r="D13" i="3"/>
  <c r="D15" i="3"/>
  <c r="D16" i="3"/>
  <c r="D18" i="3"/>
  <c r="D19" i="3"/>
  <c r="D20" i="3"/>
  <c r="B11" i="3"/>
  <c r="C11" i="3"/>
  <c r="F11" i="3"/>
  <c r="H11" i="3"/>
  <c r="B12" i="3"/>
  <c r="C12" i="3"/>
  <c r="B13" i="3"/>
  <c r="C13" i="3"/>
  <c r="A14" i="3"/>
  <c r="C14" i="3"/>
  <c r="E14" i="3"/>
  <c r="G14" i="3"/>
  <c r="B15" i="3"/>
  <c r="C15" i="3"/>
  <c r="B16" i="3"/>
  <c r="C16" i="3"/>
  <c r="E16" i="3"/>
  <c r="C17" i="3"/>
  <c r="F17" i="3"/>
  <c r="C18" i="3"/>
  <c r="E18" i="3"/>
  <c r="H18" i="3"/>
  <c r="A21" i="3"/>
  <c r="A3" i="3"/>
  <c r="B3" i="3"/>
  <c r="C3" i="3"/>
  <c r="E3" i="3"/>
  <c r="F3" i="3"/>
  <c r="G3" i="3"/>
  <c r="A4" i="3"/>
  <c r="B4" i="3"/>
  <c r="C4" i="3"/>
  <c r="E4" i="3"/>
  <c r="F4" i="3"/>
  <c r="G4" i="3"/>
  <c r="H4" i="3"/>
  <c r="A5" i="3"/>
  <c r="B5" i="3"/>
  <c r="C5" i="3"/>
  <c r="E5" i="3"/>
  <c r="F5" i="3"/>
  <c r="H5" i="3"/>
  <c r="A6" i="3"/>
  <c r="B6" i="3"/>
  <c r="C6" i="3"/>
  <c r="E6" i="3"/>
  <c r="F6" i="3"/>
  <c r="G6" i="3"/>
  <c r="H6" i="3"/>
  <c r="A7" i="3"/>
  <c r="B7" i="3"/>
  <c r="C7" i="3"/>
  <c r="E7" i="3"/>
  <c r="F7" i="3"/>
  <c r="H7" i="3"/>
  <c r="A8" i="3"/>
  <c r="B8" i="3"/>
  <c r="C8" i="3"/>
  <c r="E8" i="3"/>
  <c r="F8" i="3"/>
  <c r="G8" i="3"/>
  <c r="H8" i="3"/>
  <c r="A9" i="3"/>
  <c r="B9" i="3"/>
  <c r="C9" i="3"/>
  <c r="E9" i="3"/>
  <c r="F9" i="3"/>
  <c r="H9" i="3"/>
  <c r="A10" i="3"/>
  <c r="B10" i="3"/>
  <c r="C10" i="3"/>
  <c r="E10" i="3"/>
  <c r="F10" i="3"/>
  <c r="G10" i="3"/>
  <c r="H10" i="3"/>
  <c r="G18" i="3" l="1"/>
  <c r="G16" i="3"/>
  <c r="G13" i="3"/>
  <c r="G12" i="3"/>
  <c r="G11" i="3"/>
  <c r="G5" i="3"/>
  <c r="G20" i="3"/>
  <c r="G19" i="3"/>
  <c r="G15" i="3"/>
  <c r="E19" i="3"/>
  <c r="H14" i="3"/>
  <c r="E11" i="3"/>
  <c r="A4" i="19"/>
  <c r="D4" i="19"/>
  <c r="E4" i="19"/>
  <c r="F4" i="19"/>
  <c r="G4" i="19"/>
  <c r="H4" i="19"/>
  <c r="I4" i="19"/>
  <c r="J4" i="19"/>
  <c r="K4" i="19"/>
  <c r="L4" i="19"/>
  <c r="M4" i="19"/>
  <c r="N4" i="19"/>
  <c r="A5" i="19"/>
  <c r="D5" i="19"/>
  <c r="E5" i="19"/>
  <c r="F5" i="19"/>
  <c r="G5" i="19"/>
  <c r="H5" i="19"/>
  <c r="I5" i="19"/>
  <c r="J5" i="19"/>
  <c r="K5" i="19"/>
  <c r="L5" i="19"/>
  <c r="M5" i="19"/>
  <c r="N5" i="19"/>
  <c r="A6" i="19"/>
  <c r="D6" i="19"/>
  <c r="E6" i="19"/>
  <c r="F6" i="19"/>
  <c r="G6" i="19"/>
  <c r="H6" i="19"/>
  <c r="I6" i="19"/>
  <c r="J6" i="19"/>
  <c r="K6" i="19"/>
  <c r="L6" i="19"/>
  <c r="M6" i="19"/>
  <c r="N6" i="19"/>
  <c r="A7" i="19"/>
  <c r="D7" i="19"/>
  <c r="E7" i="19"/>
  <c r="F7" i="19"/>
  <c r="G7" i="19"/>
  <c r="H7" i="19"/>
  <c r="I7" i="19"/>
  <c r="J7" i="19"/>
  <c r="K7" i="19"/>
  <c r="L7" i="19"/>
  <c r="M7" i="19"/>
  <c r="N7" i="19"/>
  <c r="A8" i="19"/>
  <c r="D8" i="19"/>
  <c r="E8" i="19"/>
  <c r="F8" i="19"/>
  <c r="G8" i="19"/>
  <c r="H8" i="19"/>
  <c r="I8" i="19"/>
  <c r="J8" i="19"/>
  <c r="K8" i="19"/>
  <c r="L8" i="19"/>
  <c r="M8" i="19"/>
  <c r="N8" i="19"/>
  <c r="A9" i="19"/>
  <c r="D9" i="19"/>
  <c r="E9" i="19"/>
  <c r="F9" i="19"/>
  <c r="G9" i="19"/>
  <c r="H9" i="19"/>
  <c r="I9" i="19"/>
  <c r="J9" i="19"/>
  <c r="K9" i="19"/>
  <c r="L9" i="19"/>
  <c r="M9" i="19"/>
  <c r="N9" i="19"/>
  <c r="A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D24" i="19"/>
  <c r="E24" i="19"/>
  <c r="F24" i="19"/>
  <c r="G24" i="19"/>
  <c r="H24" i="19"/>
  <c r="I24" i="19"/>
  <c r="J24" i="19"/>
  <c r="K24" i="19"/>
  <c r="L24" i="19"/>
  <c r="M24" i="19"/>
  <c r="N24" i="19"/>
  <c r="N3" i="19"/>
  <c r="M3" i="19"/>
  <c r="L3" i="19"/>
  <c r="K3" i="19"/>
  <c r="J3" i="19"/>
  <c r="I3" i="19"/>
  <c r="H3" i="19"/>
  <c r="G3" i="19"/>
  <c r="F3" i="19"/>
  <c r="E3" i="19"/>
  <c r="D3" i="19"/>
  <c r="A3" i="19"/>
  <c r="A4" i="18" l="1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C6" i="18"/>
  <c r="D6" i="18"/>
  <c r="E6" i="18"/>
  <c r="F6" i="18"/>
  <c r="G6" i="18"/>
  <c r="H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B10" i="18"/>
  <c r="C10" i="18"/>
  <c r="D10" i="18"/>
  <c r="E10" i="18"/>
  <c r="F10" i="18"/>
  <c r="G10" i="18"/>
  <c r="H10" i="18"/>
  <c r="A11" i="18"/>
  <c r="B11" i="18"/>
  <c r="C11" i="18"/>
  <c r="D11" i="18"/>
  <c r="E11" i="18"/>
  <c r="F11" i="18"/>
  <c r="G11" i="18"/>
  <c r="H11" i="18"/>
  <c r="A12" i="18"/>
  <c r="B12" i="18"/>
  <c r="C12" i="18"/>
  <c r="D12" i="18"/>
  <c r="E12" i="18"/>
  <c r="F12" i="18"/>
  <c r="G12" i="18"/>
  <c r="A13" i="18"/>
  <c r="B13" i="18"/>
  <c r="C13" i="18"/>
  <c r="D13" i="18"/>
  <c r="E13" i="18"/>
  <c r="F13" i="18"/>
  <c r="G13" i="18"/>
  <c r="A14" i="18"/>
  <c r="B14" i="18"/>
  <c r="C14" i="18"/>
  <c r="D14" i="18"/>
  <c r="E14" i="18"/>
  <c r="F14" i="18"/>
  <c r="G14" i="18"/>
  <c r="H14" i="18"/>
  <c r="A15" i="18"/>
  <c r="B15" i="18"/>
  <c r="C15" i="18"/>
  <c r="D15" i="18"/>
  <c r="E15" i="18"/>
  <c r="F15" i="18"/>
  <c r="G15" i="18"/>
  <c r="H15" i="18"/>
  <c r="A16" i="18"/>
  <c r="B16" i="18"/>
  <c r="C16" i="18"/>
  <c r="D16" i="18"/>
  <c r="E16" i="18"/>
  <c r="F16" i="18"/>
  <c r="G16" i="18"/>
  <c r="H16" i="18"/>
  <c r="A17" i="18"/>
  <c r="B17" i="18"/>
  <c r="C17" i="18"/>
  <c r="D17" i="18"/>
  <c r="E17" i="18"/>
  <c r="F17" i="18"/>
  <c r="G17" i="18"/>
  <c r="H17" i="18"/>
  <c r="A18" i="18"/>
  <c r="B18" i="18"/>
  <c r="C18" i="18"/>
  <c r="D18" i="18"/>
  <c r="E18" i="18"/>
  <c r="F18" i="18"/>
  <c r="G18" i="18"/>
  <c r="H18" i="18"/>
  <c r="A19" i="18"/>
  <c r="B19" i="18"/>
  <c r="C19" i="18"/>
  <c r="D19" i="18"/>
  <c r="E19" i="18"/>
  <c r="F19" i="18"/>
  <c r="G19" i="18"/>
  <c r="H19" i="18"/>
  <c r="A20" i="18"/>
  <c r="B20" i="18"/>
  <c r="C20" i="18"/>
  <c r="D20" i="18"/>
  <c r="E20" i="18"/>
  <c r="F20" i="18"/>
  <c r="G20" i="18"/>
  <c r="H20" i="18"/>
  <c r="A21" i="18"/>
  <c r="B21" i="18"/>
  <c r="C21" i="18"/>
  <c r="D21" i="18"/>
  <c r="E21" i="18"/>
  <c r="F21" i="18"/>
  <c r="G21" i="18"/>
  <c r="H21" i="18"/>
  <c r="A22" i="18"/>
  <c r="B22" i="18"/>
  <c r="C22" i="18"/>
  <c r="D22" i="18"/>
  <c r="E22" i="18"/>
  <c r="F22" i="18"/>
  <c r="G22" i="18"/>
  <c r="H22" i="18"/>
  <c r="A23" i="18"/>
  <c r="B23" i="18"/>
  <c r="C23" i="18"/>
  <c r="D23" i="18"/>
  <c r="E23" i="18"/>
  <c r="F23" i="18"/>
  <c r="G23" i="18"/>
  <c r="H23" i="18"/>
  <c r="A24" i="18"/>
  <c r="B24" i="18"/>
  <c r="C24" i="18"/>
  <c r="D24" i="18"/>
  <c r="E24" i="18"/>
  <c r="F24" i="18"/>
  <c r="G24" i="18"/>
  <c r="H24" i="18"/>
  <c r="H3" i="18"/>
  <c r="G3" i="18"/>
  <c r="F3" i="18"/>
  <c r="E3" i="18"/>
  <c r="D3" i="18"/>
  <c r="C3" i="18"/>
  <c r="B3" i="18"/>
  <c r="A3" i="18"/>
  <c r="L4" i="17"/>
  <c r="M4" i="17"/>
  <c r="L5" i="17"/>
  <c r="M5" i="17"/>
  <c r="L6" i="17"/>
  <c r="M6" i="17"/>
  <c r="L7" i="17"/>
  <c r="M7" i="17"/>
  <c r="L8" i="17"/>
  <c r="M8" i="17"/>
  <c r="L9" i="17"/>
  <c r="M9" i="17"/>
  <c r="L10" i="17"/>
  <c r="M10" i="17"/>
  <c r="L11" i="17"/>
  <c r="M11" i="17"/>
  <c r="L12" i="17"/>
  <c r="M12" i="17"/>
  <c r="L13" i="17"/>
  <c r="M13" i="17"/>
  <c r="L14" i="17"/>
  <c r="M14" i="17"/>
  <c r="L15" i="17"/>
  <c r="M15" i="17"/>
  <c r="L16" i="17"/>
  <c r="M16" i="17"/>
  <c r="L17" i="17"/>
  <c r="M17" i="17"/>
  <c r="L18" i="17"/>
  <c r="M18" i="17"/>
  <c r="M3" i="17"/>
  <c r="L3" i="17"/>
  <c r="J3" i="1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2" i="7"/>
  <c r="A4" i="17"/>
  <c r="D4" i="17"/>
  <c r="E4" i="17"/>
  <c r="F4" i="17"/>
  <c r="G4" i="17"/>
  <c r="H4" i="17"/>
  <c r="I4" i="17"/>
  <c r="J4" i="17"/>
  <c r="K4" i="17"/>
  <c r="N4" i="17"/>
  <c r="A5" i="17"/>
  <c r="D5" i="17"/>
  <c r="E5" i="17"/>
  <c r="F5" i="17"/>
  <c r="G5" i="17"/>
  <c r="H5" i="17"/>
  <c r="I5" i="17"/>
  <c r="J5" i="17"/>
  <c r="K5" i="17"/>
  <c r="N5" i="17"/>
  <c r="A6" i="17"/>
  <c r="D6" i="17"/>
  <c r="E6" i="17"/>
  <c r="F6" i="17"/>
  <c r="G6" i="17"/>
  <c r="H6" i="17"/>
  <c r="I6" i="17"/>
  <c r="J6" i="17"/>
  <c r="K6" i="17"/>
  <c r="N6" i="17"/>
  <c r="A7" i="17"/>
  <c r="D7" i="17"/>
  <c r="E7" i="17"/>
  <c r="F7" i="17"/>
  <c r="G7" i="17"/>
  <c r="H7" i="17"/>
  <c r="I7" i="17"/>
  <c r="J7" i="17"/>
  <c r="K7" i="17"/>
  <c r="N7" i="17"/>
  <c r="A8" i="17"/>
  <c r="D8" i="17"/>
  <c r="E8" i="17"/>
  <c r="F8" i="17"/>
  <c r="G8" i="17"/>
  <c r="H8" i="17"/>
  <c r="I8" i="17"/>
  <c r="J8" i="17"/>
  <c r="K8" i="17"/>
  <c r="N8" i="17"/>
  <c r="A9" i="17"/>
  <c r="D9" i="17"/>
  <c r="E9" i="17"/>
  <c r="F9" i="17"/>
  <c r="G9" i="17"/>
  <c r="H9" i="17"/>
  <c r="I9" i="17"/>
  <c r="J9" i="17"/>
  <c r="K9" i="17"/>
  <c r="N9" i="17"/>
  <c r="A10" i="17"/>
  <c r="D10" i="17"/>
  <c r="E10" i="17"/>
  <c r="F10" i="17"/>
  <c r="G10" i="17"/>
  <c r="H10" i="17"/>
  <c r="I10" i="17"/>
  <c r="J10" i="17"/>
  <c r="K10" i="17"/>
  <c r="N10" i="17"/>
  <c r="A11" i="17"/>
  <c r="D11" i="17"/>
  <c r="E11" i="17"/>
  <c r="F11" i="17"/>
  <c r="G11" i="17"/>
  <c r="H11" i="17"/>
  <c r="I11" i="17"/>
  <c r="J11" i="17"/>
  <c r="K11" i="17"/>
  <c r="N11" i="17"/>
  <c r="A12" i="17"/>
  <c r="D12" i="17"/>
  <c r="E12" i="17"/>
  <c r="F12" i="17"/>
  <c r="G12" i="17"/>
  <c r="H12" i="17"/>
  <c r="I12" i="17"/>
  <c r="J12" i="17"/>
  <c r="K12" i="17"/>
  <c r="N12" i="17"/>
  <c r="A13" i="17"/>
  <c r="D13" i="17"/>
  <c r="E13" i="17"/>
  <c r="F13" i="17"/>
  <c r="G13" i="17"/>
  <c r="H13" i="17"/>
  <c r="I13" i="17"/>
  <c r="J13" i="17"/>
  <c r="K13" i="17"/>
  <c r="N13" i="17"/>
  <c r="A14" i="17"/>
  <c r="D14" i="17"/>
  <c r="E14" i="17"/>
  <c r="F14" i="17"/>
  <c r="G14" i="17"/>
  <c r="H14" i="17"/>
  <c r="I14" i="17"/>
  <c r="J14" i="17"/>
  <c r="K14" i="17"/>
  <c r="N14" i="17"/>
  <c r="A15" i="17"/>
  <c r="D15" i="17"/>
  <c r="E15" i="17"/>
  <c r="F15" i="17"/>
  <c r="G15" i="17"/>
  <c r="H15" i="17"/>
  <c r="I15" i="17"/>
  <c r="J15" i="17"/>
  <c r="K15" i="17"/>
  <c r="N15" i="17"/>
  <c r="A16" i="17"/>
  <c r="D16" i="17"/>
  <c r="E16" i="17"/>
  <c r="F16" i="17"/>
  <c r="G16" i="17"/>
  <c r="H16" i="17"/>
  <c r="I16" i="17"/>
  <c r="J16" i="17"/>
  <c r="K16" i="17"/>
  <c r="N16" i="17"/>
  <c r="A17" i="17"/>
  <c r="D17" i="17"/>
  <c r="E17" i="17"/>
  <c r="F17" i="17"/>
  <c r="G17" i="17"/>
  <c r="H17" i="17"/>
  <c r="I17" i="17"/>
  <c r="J17" i="17"/>
  <c r="K17" i="17"/>
  <c r="N17" i="17"/>
  <c r="A18" i="17"/>
  <c r="D18" i="17"/>
  <c r="E18" i="17"/>
  <c r="F18" i="17"/>
  <c r="G18" i="17"/>
  <c r="H18" i="17"/>
  <c r="I18" i="17"/>
  <c r="J18" i="17"/>
  <c r="K18" i="17"/>
  <c r="N18" i="17"/>
  <c r="N3" i="17"/>
  <c r="K3" i="17"/>
  <c r="I3" i="17"/>
  <c r="H3" i="17"/>
  <c r="G3" i="17"/>
  <c r="F3" i="17"/>
  <c r="E3" i="17"/>
  <c r="D3" i="17"/>
  <c r="A3" i="17"/>
  <c r="A4" i="11" l="1"/>
  <c r="B4" i="11"/>
  <c r="C4" i="11"/>
  <c r="D4" i="11"/>
  <c r="E4" i="11"/>
  <c r="F4" i="11"/>
  <c r="G4" i="11"/>
  <c r="A5" i="11"/>
  <c r="B5" i="11"/>
  <c r="C5" i="11"/>
  <c r="D5" i="11"/>
  <c r="E5" i="11"/>
  <c r="F5" i="11"/>
  <c r="G5" i="11"/>
  <c r="A6" i="11"/>
  <c r="B6" i="11"/>
  <c r="C6" i="11"/>
  <c r="D6" i="11"/>
  <c r="E6" i="11"/>
  <c r="F6" i="11"/>
  <c r="G6" i="11"/>
  <c r="H6" i="11"/>
  <c r="A7" i="11"/>
  <c r="B7" i="11"/>
  <c r="C7" i="11"/>
  <c r="D7" i="11"/>
  <c r="E7" i="11"/>
  <c r="F7" i="11"/>
  <c r="G7" i="11"/>
  <c r="H7" i="11"/>
  <c r="A8" i="11"/>
  <c r="B8" i="11"/>
  <c r="C8" i="11"/>
  <c r="D8" i="11"/>
  <c r="E8" i="11"/>
  <c r="F8" i="11"/>
  <c r="G8" i="11"/>
  <c r="H8" i="11"/>
  <c r="A9" i="11"/>
  <c r="B9" i="11"/>
  <c r="C9" i="11"/>
  <c r="D9" i="11"/>
  <c r="E9" i="11"/>
  <c r="F9" i="11"/>
  <c r="G9" i="11"/>
  <c r="H9" i="11"/>
  <c r="A10" i="11"/>
  <c r="B10" i="11"/>
  <c r="C10" i="11"/>
  <c r="D10" i="11"/>
  <c r="E10" i="11"/>
  <c r="F10" i="11"/>
  <c r="G10" i="11"/>
  <c r="A11" i="11"/>
  <c r="B11" i="11"/>
  <c r="C11" i="11"/>
  <c r="D11" i="11"/>
  <c r="E11" i="11"/>
  <c r="F11" i="11"/>
  <c r="G11" i="11"/>
  <c r="H11" i="11"/>
  <c r="A12" i="11"/>
  <c r="B12" i="11"/>
  <c r="C12" i="11"/>
  <c r="D12" i="11"/>
  <c r="E12" i="11"/>
  <c r="F12" i="11"/>
  <c r="G12" i="11"/>
  <c r="H12" i="11"/>
  <c r="A13" i="11"/>
  <c r="B13" i="11"/>
  <c r="C13" i="11"/>
  <c r="D13" i="11"/>
  <c r="E13" i="11"/>
  <c r="F13" i="11"/>
  <c r="G13" i="11"/>
  <c r="H13" i="11"/>
  <c r="A14" i="11"/>
  <c r="B14" i="11"/>
  <c r="C14" i="11"/>
  <c r="D14" i="11"/>
  <c r="E14" i="11"/>
  <c r="F14" i="11"/>
  <c r="G14" i="11"/>
  <c r="H14" i="11"/>
  <c r="A15" i="11"/>
  <c r="B15" i="11"/>
  <c r="C15" i="11"/>
  <c r="D15" i="11"/>
  <c r="E15" i="11"/>
  <c r="F15" i="11"/>
  <c r="G15" i="11"/>
  <c r="H15" i="11"/>
  <c r="A16" i="11"/>
  <c r="B16" i="11"/>
  <c r="C16" i="11"/>
  <c r="D16" i="11"/>
  <c r="E16" i="11"/>
  <c r="F16" i="11"/>
  <c r="G16" i="11"/>
  <c r="H16" i="11"/>
  <c r="A17" i="11"/>
  <c r="B17" i="11"/>
  <c r="C17" i="11"/>
  <c r="D17" i="11"/>
  <c r="E17" i="11"/>
  <c r="F17" i="11"/>
  <c r="G17" i="11"/>
  <c r="H17" i="11"/>
  <c r="A18" i="11"/>
  <c r="B18" i="11"/>
  <c r="C18" i="11"/>
  <c r="D18" i="11"/>
  <c r="E18" i="11"/>
  <c r="F18" i="11"/>
  <c r="G18" i="11"/>
  <c r="H18" i="11"/>
  <c r="A19" i="11"/>
  <c r="B19" i="11"/>
  <c r="C19" i="11"/>
  <c r="D19" i="11"/>
  <c r="E19" i="11"/>
  <c r="F19" i="11"/>
  <c r="G19" i="11"/>
  <c r="H19" i="11"/>
  <c r="L41" i="7" l="1"/>
  <c r="L35" i="7"/>
  <c r="L36" i="7"/>
  <c r="L37" i="7"/>
  <c r="L28" i="7"/>
  <c r="L17" i="7"/>
  <c r="L20" i="7"/>
  <c r="L21" i="7"/>
  <c r="L22" i="7"/>
  <c r="L23" i="7"/>
  <c r="L24" i="7"/>
  <c r="M16" i="7"/>
  <c r="N16" i="7"/>
  <c r="O16" i="7"/>
  <c r="L16" i="7" s="1"/>
  <c r="P16" i="7"/>
  <c r="Q16" i="7"/>
  <c r="R16" i="7"/>
  <c r="M18" i="7"/>
  <c r="N18" i="7"/>
  <c r="O18" i="7"/>
  <c r="L18" i="7" s="1"/>
  <c r="P18" i="7"/>
  <c r="Q18" i="7"/>
  <c r="R18" i="7"/>
  <c r="M19" i="7"/>
  <c r="N19" i="7"/>
  <c r="O19" i="7"/>
  <c r="L19" i="7" s="1"/>
  <c r="P19" i="7"/>
  <c r="Q19" i="7"/>
  <c r="R19" i="7"/>
  <c r="M25" i="7"/>
  <c r="N25" i="7"/>
  <c r="O25" i="7"/>
  <c r="L25" i="7" s="1"/>
  <c r="P25" i="7"/>
  <c r="Q25" i="7"/>
  <c r="R25" i="7"/>
  <c r="M26" i="7"/>
  <c r="N26" i="7"/>
  <c r="O26" i="7"/>
  <c r="L26" i="7" s="1"/>
  <c r="P26" i="7"/>
  <c r="Q26" i="7"/>
  <c r="R26" i="7"/>
  <c r="M27" i="7"/>
  <c r="N27" i="7"/>
  <c r="O27" i="7"/>
  <c r="L27" i="7" s="1"/>
  <c r="P27" i="7"/>
  <c r="Q27" i="7"/>
  <c r="R27" i="7"/>
  <c r="M29" i="7"/>
  <c r="N29" i="7"/>
  <c r="O29" i="7"/>
  <c r="L29" i="7" s="1"/>
  <c r="P29" i="7"/>
  <c r="Q29" i="7"/>
  <c r="R29" i="7"/>
  <c r="M30" i="7"/>
  <c r="N30" i="7"/>
  <c r="O30" i="7"/>
  <c r="L30" i="7" s="1"/>
  <c r="P30" i="7"/>
  <c r="Q30" i="7"/>
  <c r="R30" i="7"/>
  <c r="M31" i="7"/>
  <c r="N31" i="7"/>
  <c r="O31" i="7"/>
  <c r="L31" i="7" s="1"/>
  <c r="P31" i="7"/>
  <c r="Q31" i="7"/>
  <c r="R31" i="7"/>
  <c r="M32" i="7"/>
  <c r="N32" i="7"/>
  <c r="O32" i="7"/>
  <c r="L32" i="7" s="1"/>
  <c r="P32" i="7"/>
  <c r="Q32" i="7"/>
  <c r="R32" i="7"/>
  <c r="M33" i="7"/>
  <c r="N33" i="7"/>
  <c r="O33" i="7"/>
  <c r="L33" i="7" s="1"/>
  <c r="P33" i="7"/>
  <c r="Q33" i="7"/>
  <c r="R33" i="7"/>
  <c r="M34" i="7"/>
  <c r="N34" i="7"/>
  <c r="O34" i="7"/>
  <c r="L34" i="7" s="1"/>
  <c r="P34" i="7"/>
  <c r="Q34" i="7"/>
  <c r="R34" i="7"/>
  <c r="M38" i="7"/>
  <c r="N38" i="7"/>
  <c r="O38" i="7"/>
  <c r="L38" i="7" s="1"/>
  <c r="P38" i="7"/>
  <c r="Q38" i="7"/>
  <c r="R38" i="7"/>
  <c r="M39" i="7"/>
  <c r="N39" i="7"/>
  <c r="O39" i="7"/>
  <c r="L39" i="7" s="1"/>
  <c r="P39" i="7"/>
  <c r="Q39" i="7"/>
  <c r="R39" i="7"/>
  <c r="M40" i="7"/>
  <c r="N40" i="7"/>
  <c r="O40" i="7"/>
  <c r="L40" i="7" s="1"/>
  <c r="P40" i="7"/>
  <c r="Q40" i="7"/>
  <c r="R40" i="7"/>
  <c r="M42" i="7"/>
  <c r="N42" i="7"/>
  <c r="O42" i="7"/>
  <c r="L42" i="7" s="1"/>
  <c r="P42" i="7"/>
  <c r="Q42" i="7"/>
  <c r="R42" i="7"/>
  <c r="M43" i="7"/>
  <c r="N43" i="7"/>
  <c r="O43" i="7"/>
  <c r="L43" i="7" s="1"/>
  <c r="P43" i="7"/>
  <c r="Q43" i="7"/>
  <c r="R43" i="7"/>
  <c r="M44" i="7"/>
  <c r="N44" i="7"/>
  <c r="O44" i="7"/>
  <c r="L44" i="7" s="1"/>
  <c r="P44" i="7"/>
  <c r="Q44" i="7"/>
  <c r="R44" i="7"/>
  <c r="M45" i="7"/>
  <c r="N45" i="7"/>
  <c r="O45" i="7"/>
  <c r="L45" i="7" s="1"/>
  <c r="P45" i="7"/>
  <c r="Q45" i="7"/>
  <c r="R45" i="7"/>
  <c r="M46" i="7"/>
  <c r="N46" i="7"/>
  <c r="O46" i="7"/>
  <c r="L46" i="7" s="1"/>
  <c r="P46" i="7"/>
  <c r="Q46" i="7"/>
  <c r="R46" i="7"/>
  <c r="M47" i="7"/>
  <c r="N47" i="7"/>
  <c r="O47" i="7"/>
  <c r="L47" i="7" s="1"/>
  <c r="P47" i="7"/>
  <c r="Q47" i="7"/>
  <c r="R47" i="7"/>
  <c r="M48" i="7"/>
  <c r="N48" i="7"/>
  <c r="O48" i="7"/>
  <c r="L48" i="7" s="1"/>
  <c r="P48" i="7"/>
  <c r="Q48" i="7"/>
  <c r="R48" i="7"/>
  <c r="M49" i="7"/>
  <c r="N49" i="7"/>
  <c r="O49" i="7"/>
  <c r="L49" i="7" s="1"/>
  <c r="P49" i="7"/>
  <c r="Q49" i="7"/>
  <c r="R49" i="7"/>
  <c r="M50" i="7"/>
  <c r="N50" i="7"/>
  <c r="O50" i="7"/>
  <c r="L50" i="7" s="1"/>
  <c r="P50" i="7"/>
  <c r="Q50" i="7"/>
  <c r="R50" i="7"/>
  <c r="M51" i="7"/>
  <c r="N51" i="7"/>
  <c r="O51" i="7"/>
  <c r="L51" i="7" s="1"/>
  <c r="P51" i="7"/>
  <c r="Q51" i="7"/>
  <c r="R51" i="7"/>
  <c r="M52" i="7"/>
  <c r="N52" i="7"/>
  <c r="O52" i="7"/>
  <c r="L52" i="7" s="1"/>
  <c r="P52" i="7"/>
  <c r="Q52" i="7"/>
  <c r="R52" i="7"/>
  <c r="M53" i="7"/>
  <c r="N53" i="7"/>
  <c r="O53" i="7"/>
  <c r="L53" i="7" s="1"/>
  <c r="P53" i="7"/>
  <c r="Q53" i="7"/>
  <c r="R53" i="7"/>
  <c r="M54" i="7"/>
  <c r="N54" i="7"/>
  <c r="O54" i="7"/>
  <c r="L54" i="7" s="1"/>
  <c r="P54" i="7"/>
  <c r="Q54" i="7"/>
  <c r="R54" i="7"/>
  <c r="M55" i="7"/>
  <c r="N55" i="7"/>
  <c r="O55" i="7"/>
  <c r="L55" i="7" s="1"/>
  <c r="P55" i="7"/>
  <c r="Q55" i="7"/>
  <c r="R55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2" i="7"/>
  <c r="N2" i="7"/>
  <c r="O2" i="7"/>
  <c r="L2" i="7" s="1"/>
  <c r="P2" i="7"/>
  <c r="Q2" i="7"/>
  <c r="R2" i="7"/>
  <c r="M3" i="7"/>
  <c r="N3" i="7"/>
  <c r="O3" i="7"/>
  <c r="L3" i="7" s="1"/>
  <c r="P3" i="7"/>
  <c r="Q3" i="7"/>
  <c r="R3" i="7"/>
  <c r="M4" i="7"/>
  <c r="N4" i="7"/>
  <c r="O4" i="7"/>
  <c r="L4" i="7" s="1"/>
  <c r="P4" i="7"/>
  <c r="Q4" i="7"/>
  <c r="R4" i="7"/>
  <c r="M5" i="7"/>
  <c r="N5" i="7"/>
  <c r="O5" i="7"/>
  <c r="L5" i="7" s="1"/>
  <c r="P5" i="7"/>
  <c r="Q5" i="7"/>
  <c r="R5" i="7"/>
  <c r="M6" i="7"/>
  <c r="N6" i="7"/>
  <c r="O6" i="7"/>
  <c r="L6" i="7" s="1"/>
  <c r="P6" i="7"/>
  <c r="Q6" i="7"/>
  <c r="R6" i="7"/>
  <c r="M7" i="7"/>
  <c r="N7" i="7"/>
  <c r="O7" i="7"/>
  <c r="L7" i="7" s="1"/>
  <c r="P7" i="7"/>
  <c r="Q7" i="7"/>
  <c r="R7" i="7"/>
  <c r="M8" i="7"/>
  <c r="N8" i="7"/>
  <c r="O8" i="7"/>
  <c r="L8" i="7" s="1"/>
  <c r="P8" i="7"/>
  <c r="Q8" i="7"/>
  <c r="R8" i="7"/>
  <c r="M9" i="7"/>
  <c r="N9" i="7"/>
  <c r="O9" i="7"/>
  <c r="L9" i="7" s="1"/>
  <c r="P9" i="7"/>
  <c r="Q9" i="7"/>
  <c r="R9" i="7"/>
  <c r="M10" i="7"/>
  <c r="N10" i="7"/>
  <c r="O10" i="7"/>
  <c r="L10" i="7" s="1"/>
  <c r="P10" i="7"/>
  <c r="Q10" i="7"/>
  <c r="R10" i="7"/>
  <c r="M11" i="7"/>
  <c r="N11" i="7"/>
  <c r="O11" i="7"/>
  <c r="L11" i="7" s="1"/>
  <c r="P11" i="7"/>
  <c r="Q11" i="7"/>
  <c r="R11" i="7"/>
  <c r="M12" i="7"/>
  <c r="N12" i="7"/>
  <c r="O12" i="7"/>
  <c r="L12" i="7" s="1"/>
  <c r="P12" i="7"/>
  <c r="Q12" i="7"/>
  <c r="R12" i="7"/>
  <c r="M13" i="7"/>
  <c r="N13" i="7"/>
  <c r="O13" i="7"/>
  <c r="L13" i="7" s="1"/>
  <c r="P13" i="7"/>
  <c r="Q13" i="7"/>
  <c r="R13" i="7"/>
  <c r="M14" i="7"/>
  <c r="N14" i="7"/>
  <c r="O14" i="7"/>
  <c r="L14" i="7" s="1"/>
  <c r="P14" i="7"/>
  <c r="Q14" i="7"/>
  <c r="R14" i="7"/>
  <c r="M15" i="7"/>
  <c r="N15" i="7"/>
  <c r="O15" i="7"/>
  <c r="L15" i="7" s="1"/>
  <c r="P15" i="7"/>
  <c r="Q15" i="7"/>
  <c r="R15" i="7"/>
  <c r="N56" i="7"/>
  <c r="O56" i="7"/>
  <c r="L56" i="7" s="1"/>
  <c r="P56" i="7"/>
  <c r="Q56" i="7"/>
  <c r="R56" i="7"/>
  <c r="M56" i="7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25" i="7"/>
  <c r="F20" i="7"/>
  <c r="F21" i="7"/>
  <c r="F22" i="7"/>
  <c r="F23" i="7"/>
  <c r="F24" i="7"/>
  <c r="F26" i="7"/>
  <c r="F27" i="7"/>
  <c r="F17" i="7"/>
  <c r="F18" i="7"/>
  <c r="F1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E3" i="11"/>
  <c r="D3" i="11"/>
  <c r="H3" i="11" l="1"/>
  <c r="G3" i="11"/>
  <c r="F3" i="11"/>
  <c r="C3" i="11"/>
  <c r="B3" i="11"/>
  <c r="A3" i="11"/>
</calcChain>
</file>

<file path=xl/sharedStrings.xml><?xml version="1.0" encoding="utf-8"?>
<sst xmlns="http://schemas.openxmlformats.org/spreadsheetml/2006/main" count="2007" uniqueCount="716">
  <si>
    <r>
      <rPr>
        <b/>
        <sz val="10"/>
        <rFont val="Arial Narrow"/>
        <family val="2"/>
      </rPr>
      <t>Location ID</t>
    </r>
  </si>
  <si>
    <r>
      <rPr>
        <b/>
        <sz val="10"/>
        <rFont val="Arial Narrow"/>
        <family val="2"/>
      </rPr>
      <t>Type</t>
    </r>
  </si>
  <si>
    <t>16-26644</t>
  </si>
  <si>
    <t>16-61439</t>
  </si>
  <si>
    <t>Bulldog Spring</t>
  </si>
  <si>
    <t>Burning Ground Spring</t>
  </si>
  <si>
    <t>CDV-16-02656</t>
  </si>
  <si>
    <t>CDV-16-02657</t>
  </si>
  <si>
    <t>CDV-16-02658</t>
  </si>
  <si>
    <t>CDV-16-02659</t>
  </si>
  <si>
    <t>CdV-16-1(i)</t>
  </si>
  <si>
    <t>CdV-16-2(i)r</t>
  </si>
  <si>
    <t>CDV-16-4ip S1</t>
  </si>
  <si>
    <t>CDV-16-611923</t>
  </si>
  <si>
    <t>CDV-16-611937</t>
  </si>
  <si>
    <t>CDV-37-1(i)</t>
  </si>
  <si>
    <t>CDV-9-1(i) S1</t>
  </si>
  <si>
    <t>CdV-R-15-3 S4</t>
  </si>
  <si>
    <t>CdV-R-37-2 S2</t>
  </si>
  <si>
    <t>FLC-16-25280</t>
  </si>
  <si>
    <t>Martin Spring</t>
  </si>
  <si>
    <t>MSC-16-06293</t>
  </si>
  <si>
    <t>MSC-16-06294</t>
  </si>
  <si>
    <t>R-18</t>
  </si>
  <si>
    <t>R-25b</t>
  </si>
  <si>
    <t>R-26 PZ-2</t>
  </si>
  <si>
    <t>R-26 S1</t>
  </si>
  <si>
    <t>R-47</t>
  </si>
  <si>
    <t>R-47i</t>
  </si>
  <si>
    <t>R-48</t>
  </si>
  <si>
    <t>R-58</t>
  </si>
  <si>
    <t>R-63</t>
  </si>
  <si>
    <t>R-68</t>
  </si>
  <si>
    <t>SWSC Spring</t>
  </si>
  <si>
    <t>WCO-1r</t>
  </si>
  <si>
    <t>Latitude</t>
  </si>
  <si>
    <t>Longitude</t>
  </si>
  <si>
    <t>Geologic Unit</t>
  </si>
  <si>
    <t>Well Installation Date</t>
  </si>
  <si>
    <t>Total Well Depth [ft]</t>
  </si>
  <si>
    <t>Well Diameter [in]</t>
  </si>
  <si>
    <t>Screen Top [ft]</t>
  </si>
  <si>
    <t>Screen Bottom [ft]</t>
  </si>
  <si>
    <t>Comments</t>
  </si>
  <si>
    <t>Qal</t>
  </si>
  <si>
    <t>R-25 S1</t>
  </si>
  <si>
    <t>R-25 S2</t>
  </si>
  <si>
    <t>R-25 S4</t>
  </si>
  <si>
    <t>R-25 S5</t>
  </si>
  <si>
    <t>R-25 S6</t>
  </si>
  <si>
    <t>R-25 S7</t>
  </si>
  <si>
    <t>Ground Elevation</t>
  </si>
  <si>
    <t>Location ID</t>
  </si>
  <si>
    <t>CDV-16-4ip S2</t>
  </si>
  <si>
    <t>R-19 S3</t>
  </si>
  <si>
    <t>R-69 S1</t>
  </si>
  <si>
    <t>R-29</t>
  </si>
  <si>
    <t>R-60</t>
  </si>
  <si>
    <t>R-25 S8</t>
  </si>
  <si>
    <t>R-17 S1</t>
  </si>
  <si>
    <t>R-63i</t>
  </si>
  <si>
    <t>R-19 S5</t>
  </si>
  <si>
    <t>R-27i</t>
  </si>
  <si>
    <t>R-27</t>
  </si>
  <si>
    <t>R-17 S2</t>
  </si>
  <si>
    <t>R-69 S2</t>
  </si>
  <si>
    <t>R-25 S3</t>
  </si>
  <si>
    <t>R-19 S4</t>
  </si>
  <si>
    <t>WELL_COMPLETION_REPORT_URL</t>
  </si>
  <si>
    <t>Y</t>
  </si>
  <si>
    <t>N</t>
  </si>
  <si>
    <t>CDV-16-02657r</t>
  </si>
  <si>
    <t>Detected</t>
  </si>
  <si>
    <t>Filtered</t>
  </si>
  <si>
    <t>RDX</t>
  </si>
  <si>
    <t>Date</t>
  </si>
  <si>
    <t>Location</t>
  </si>
  <si>
    <t>Max Date</t>
  </si>
  <si>
    <t>Max RDX</t>
  </si>
  <si>
    <t>Screened Interval [ft]</t>
  </si>
  <si>
    <t>Max RDX [ug/L]</t>
  </si>
  <si>
    <t xml:space="preserve">Horizontal Wrap Wire 0.118 IN.  Vertical Rod 0.250 IN.  32 rods. </t>
  </si>
  <si>
    <t>Exhibit 3-6</t>
  </si>
  <si>
    <t>Active Intermediate Monitoring Wells at TA-16</t>
  </si>
  <si>
    <t>Active Regional Monitoring Wells at TA-16</t>
  </si>
  <si>
    <t>CDV = located in Canon del Valle; NA is not available.</t>
  </si>
  <si>
    <t>Intermediate</t>
  </si>
  <si>
    <t>Qct=Cerro Toledo deposits; Qbt3 = Unit 3 Tshiriege tuff; Obo = Lower Bandalier Tuff; Tpf = Puye Formation.</t>
  </si>
  <si>
    <t>R-26 PZ-2 info different in newer Intellus query but LWA used old information</t>
  </si>
  <si>
    <t>Well Install Date</t>
  </si>
  <si>
    <t>Well Depth [ft]</t>
  </si>
  <si>
    <t>Tpf = Puye Formation, Tt = Tschicoma Formation, dacite lava, Tp = Puye Formation</t>
  </si>
  <si>
    <t>Regional</t>
  </si>
  <si>
    <t>Paste from C:\Projects\770- LANL\RDX\2019\New Intellus Data\Python\Intellus Locations- Maxes.txt</t>
  </si>
  <si>
    <t>References from pasted table</t>
  </si>
  <si>
    <t>Intermediate Monitoring Wells at TA-16</t>
  </si>
  <si>
    <t>Regional Monitoring Wells at TA-16</t>
  </si>
  <si>
    <t>Aquifer</t>
  </si>
  <si>
    <t>Monitoring Area</t>
  </si>
  <si>
    <t>Watershed</t>
  </si>
  <si>
    <t>Geologic Unit Code</t>
  </si>
  <si>
    <t>Well Status</t>
  </si>
  <si>
    <t>Inactive Date</t>
  </si>
  <si>
    <t>TOC Elevation</t>
  </si>
  <si>
    <t>LWA Notes</t>
  </si>
  <si>
    <t>Source</t>
  </si>
  <si>
    <t>03-B-13</t>
  </si>
  <si>
    <t>General</t>
  </si>
  <si>
    <t>Pajarito</t>
  </si>
  <si>
    <t>A</t>
  </si>
  <si>
    <t>[84]</t>
  </si>
  <si>
    <t>Well Info</t>
  </si>
  <si>
    <t>18-MW-18</t>
  </si>
  <si>
    <t>Alluvial</t>
  </si>
  <si>
    <t>TA-54</t>
  </si>
  <si>
    <t>Ground Elevation updated from MW</t>
  </si>
  <si>
    <t>CrEX-1</t>
  </si>
  <si>
    <t>Chromium</t>
  </si>
  <si>
    <t>CrEX-2</t>
  </si>
  <si>
    <t>CrEX-3</t>
  </si>
  <si>
    <t>CrIN-1</t>
  </si>
  <si>
    <t>CrIN-5</t>
  </si>
  <si>
    <t>CRPZ-4</t>
  </si>
  <si>
    <t>LADP-3</t>
  </si>
  <si>
    <t>TA-21</t>
  </si>
  <si>
    <t>Los Alamos</t>
  </si>
  <si>
    <t>LAO-3a</t>
  </si>
  <si>
    <t>LAOI(a)-1.1</t>
  </si>
  <si>
    <t>LAOI-3.2</t>
  </si>
  <si>
    <t>LAOI-3.2a</t>
  </si>
  <si>
    <t>LAOI-7</t>
  </si>
  <si>
    <t>LAUZ-1</t>
  </si>
  <si>
    <t>4 in</t>
  </si>
  <si>
    <t>Ground Elevation updated from MW, Well Diameter [in] updated from MW</t>
  </si>
  <si>
    <t>MCO-0.6</t>
  </si>
  <si>
    <t>MCO-5</t>
  </si>
  <si>
    <t>MCO-7</t>
  </si>
  <si>
    <t>MCOI-5</t>
  </si>
  <si>
    <t>MCOI-6</t>
  </si>
  <si>
    <t>PAO-5n</t>
  </si>
  <si>
    <t>PCAO-8</t>
  </si>
  <si>
    <t>PCI-2</t>
  </si>
  <si>
    <t>Sandia</t>
  </si>
  <si>
    <t>PM-2</t>
  </si>
  <si>
    <t>POI-4</t>
  </si>
  <si>
    <t>R-1</t>
  </si>
  <si>
    <t>R-10 S1</t>
  </si>
  <si>
    <t>R-10 S2</t>
  </si>
  <si>
    <t>R-10a</t>
  </si>
  <si>
    <t>R-11</t>
  </si>
  <si>
    <t>R-12 S2</t>
  </si>
  <si>
    <t>R-13</t>
  </si>
  <si>
    <t>R-14 S1</t>
  </si>
  <si>
    <t>R-15</t>
  </si>
  <si>
    <t>R-19 S2</t>
  </si>
  <si>
    <t>R-2</t>
  </si>
  <si>
    <t>R-20 S1</t>
  </si>
  <si>
    <t>R-20 S2</t>
  </si>
  <si>
    <t>R-21</t>
  </si>
  <si>
    <t>R-23</t>
  </si>
  <si>
    <t>R-23i S1</t>
  </si>
  <si>
    <t>R-23i S2</t>
  </si>
  <si>
    <t>R-23i S3</t>
  </si>
  <si>
    <t>R-24</t>
  </si>
  <si>
    <t>R-28</t>
  </si>
  <si>
    <t>R-3</t>
  </si>
  <si>
    <t>R-32 S1</t>
  </si>
  <si>
    <t>R-33 S1</t>
  </si>
  <si>
    <t>R-33 S2</t>
  </si>
  <si>
    <t>R-34</t>
  </si>
  <si>
    <t>R-35a</t>
  </si>
  <si>
    <t>R-35b</t>
  </si>
  <si>
    <t>R-36</t>
  </si>
  <si>
    <t>R-37 S1</t>
  </si>
  <si>
    <t>R-37 S2</t>
  </si>
  <si>
    <t>R-38</t>
  </si>
  <si>
    <t>R-39</t>
  </si>
  <si>
    <t>R-3i</t>
  </si>
  <si>
    <t>2 in</t>
  </si>
  <si>
    <t>R-4</t>
  </si>
  <si>
    <t>R-40 S1</t>
  </si>
  <si>
    <t>R-40 S2</t>
  </si>
  <si>
    <t>R-40 Si</t>
  </si>
  <si>
    <t>R-41 S2</t>
  </si>
  <si>
    <t>R-42</t>
  </si>
  <si>
    <t>R-43 S1</t>
  </si>
  <si>
    <t>R-43 S2</t>
  </si>
  <si>
    <t>R-44 S1</t>
  </si>
  <si>
    <t>R-44 S2</t>
  </si>
  <si>
    <t>R-45 S1</t>
  </si>
  <si>
    <t>R-45 S2</t>
  </si>
  <si>
    <t>R-46</t>
  </si>
  <si>
    <t>R-49 S1</t>
  </si>
  <si>
    <t>R-49 S2</t>
  </si>
  <si>
    <t>R-5 S2</t>
  </si>
  <si>
    <t>R-5 S3</t>
  </si>
  <si>
    <t>R-50 S1</t>
  </si>
  <si>
    <t>R-50 S2</t>
  </si>
  <si>
    <t>R-51 S1</t>
  </si>
  <si>
    <t>R-51 S2</t>
  </si>
  <si>
    <t>R-52 S1</t>
  </si>
  <si>
    <t>R-52 S2</t>
  </si>
  <si>
    <t>R-53 S1</t>
  </si>
  <si>
    <t>R-53 S2</t>
  </si>
  <si>
    <t>R-54 S2</t>
  </si>
  <si>
    <t>R-55 S1</t>
  </si>
  <si>
    <t>R-55 S2</t>
  </si>
  <si>
    <t>R-56 S1</t>
  </si>
  <si>
    <t>R-56 S2</t>
  </si>
  <si>
    <t>R-57 S1</t>
  </si>
  <si>
    <t>R-57 S2</t>
  </si>
  <si>
    <t>R-6</t>
  </si>
  <si>
    <t>R-61 S1</t>
  </si>
  <si>
    <t>R-62</t>
  </si>
  <si>
    <t>R-64</t>
  </si>
  <si>
    <t>R-66</t>
  </si>
  <si>
    <t>R-67</t>
  </si>
  <si>
    <t>R-6i</t>
  </si>
  <si>
    <t>R-8 S1</t>
  </si>
  <si>
    <t>R-8 S2</t>
  </si>
  <si>
    <t>R-9</t>
  </si>
  <si>
    <t>R-9i S1</t>
  </si>
  <si>
    <t>SCA-1-DP</t>
  </si>
  <si>
    <t>Exact coordinates to be determined. Sampling is planned very close to SCA-1., Drive point adjacent to SCA-1, Exact coordinates to be determined. Sampling is planned very close to SCA-1., Exact coordinates to be determined. Sampling is planned very close to SCA-1.</t>
  </si>
  <si>
    <t>Well Diameter [in] updated from MW</t>
  </si>
  <si>
    <t>SCI-1</t>
  </si>
  <si>
    <t>SCI-2</t>
  </si>
  <si>
    <t>SCPZ-1</t>
  </si>
  <si>
    <t>SCPZ-11(A)</t>
  </si>
  <si>
    <t>SCPZ-11(B)</t>
  </si>
  <si>
    <t>SCPZ-2</t>
  </si>
  <si>
    <t>SCPZ-5</t>
  </si>
  <si>
    <t>SCPZ-8</t>
  </si>
  <si>
    <t>SIMR-2</t>
  </si>
  <si>
    <t>SWA-3-7</t>
  </si>
  <si>
    <t>Aquifer updated from MW</t>
  </si>
  <si>
    <t>SWA-3-8</t>
  </si>
  <si>
    <t>SWA-3-9</t>
  </si>
  <si>
    <t>SWL-2</t>
  </si>
  <si>
    <t>TA-53i</t>
  </si>
  <si>
    <t>TW-2Ar</t>
  </si>
  <si>
    <t>Monitoring Wells</t>
  </si>
  <si>
    <t>SWA-1-1</t>
  </si>
  <si>
    <t>SWA-2-4</t>
  </si>
  <si>
    <t>Formerly SCPZ-4, Formerly SCPZ-4, Formerly SCPZ-4</t>
  </si>
  <si>
    <t>https://www.intellusnm.com/documents/document-library.cfc?method=retrieveLanlFile&amp;nodeId=12447</t>
  </si>
  <si>
    <t>R-70 S2</t>
  </si>
  <si>
    <t>SWA-2-5</t>
  </si>
  <si>
    <t>Formerly SCPZ-5, Formerly SCPZ-5, Formerly SCPZ-5</t>
  </si>
  <si>
    <t>https://www.intellusnm.com/documents/document-library.cfc?method=retrieveLanlFile&amp;nodeId=12448</t>
  </si>
  <si>
    <t>SWA-2-6</t>
  </si>
  <si>
    <t>Formerly SWA-2, Formerly SWA-2, Formerly SWA-2</t>
  </si>
  <si>
    <t>https://www.intellusnm.com/documents/document-library.cfc?method=retrieveLanlFile&amp;nodeId=12449</t>
  </si>
  <si>
    <t>SWA-4-10</t>
  </si>
  <si>
    <t>Formerly SCPZ-10, Formerly SCPZ-10, Formerly SCPZ-10</t>
  </si>
  <si>
    <t>https://www.intellusnm.com/documents/document-library.cfc?method=retrieveLanlFile&amp;nodeId=12453</t>
  </si>
  <si>
    <t>SWA-4-12</t>
  </si>
  <si>
    <t>Formerly SWA-4, Formerly SWA-4, Formerly SWA-4</t>
  </si>
  <si>
    <t>https://www.intellusnm.com/documents/document-library.cfc?method=retrieveLanlFile&amp;nodeId=12455</t>
  </si>
  <si>
    <t>SWA-4-11</t>
  </si>
  <si>
    <t>Formerly SCPZ-11(B), Formerly SCPZ-11(B), Formerly SCPZ-11(B)</t>
  </si>
  <si>
    <t>https://www.intellusnm.com/documents/document-library.cfc?method=retrieveLanlFile&amp;nodeId=12454</t>
  </si>
  <si>
    <t>SWA-1-2</t>
  </si>
  <si>
    <t>SWA-1-3</t>
  </si>
  <si>
    <t>R-70 S1</t>
  </si>
  <si>
    <t>Ground Elevation updated from MW, Geologic Unit Code updated from MW, Well Diameter [in] updated from MW</t>
  </si>
  <si>
    <t>Alluvial Monitoring Wells at chromium investigation area</t>
  </si>
  <si>
    <t>['6820']</t>
  </si>
  <si>
    <t>['1030.6']</t>
  </si>
  <si>
    <t>['5 in']</t>
  </si>
  <si>
    <t>['1020.3']</t>
  </si>
  <si>
    <t>Ground Elevation- MW, Total Well Depth [ft]- MW, Well Diameter [in]- MW, Screen Bottom [ft]- MW, TOC Elevation- MW</t>
  </si>
  <si>
    <t>['1215.4']</t>
  </si>
  <si>
    <t>Screen Bottom [ft]- MW</t>
  </si>
  <si>
    <t>['6719.24']</t>
  </si>
  <si>
    <t>['785.06']</t>
  </si>
  <si>
    <t>Ground Elevation- MW, Screen Bottom [ft]- MW</t>
  </si>
  <si>
    <t>['6732.65']</t>
  </si>
  <si>
    <t>['924.6']</t>
  </si>
  <si>
    <t>['6780.88']</t>
  </si>
  <si>
    <t>['965.6']</t>
  </si>
  <si>
    <t>['7032.42']</t>
  </si>
  <si>
    <t>['4 in']</t>
  </si>
  <si>
    <t>['10.35']</t>
  </si>
  <si>
    <t>Ground Elevation- MW, Well Diameter [in]- MW, Screen Bottom [ft]- MW, TOC Elevation- MW</t>
  </si>
  <si>
    <t>['35.8537451', '35.853745100000']</t>
  </si>
  <si>
    <t>['-106.2519261', '-106.251926100000']</t>
  </si>
  <si>
    <t>['6702.3', '6694']</t>
  </si>
  <si>
    <t>['927']</t>
  </si>
  <si>
    <t>['Tpf']</t>
  </si>
  <si>
    <t>['6702.3']</t>
  </si>
  <si>
    <t>Latitude- MW, Longitude- MW, Ground Elevation- MW, Geologic Unit Code- MW, Total Well Depth [ft]- MW, Well Diameter [in]- MW, TOC Elevation- MW, Ground Elevation- MW, Latitude- CD, Longitude- CD</t>
  </si>
  <si>
    <t>['6362.31']</t>
  </si>
  <si>
    <t>['897']</t>
  </si>
  <si>
    <t>['6870.59']</t>
  </si>
  <si>
    <t>['1046.6']</t>
  </si>
  <si>
    <t>['6656.24']</t>
  </si>
  <si>
    <t>['941.4']</t>
  </si>
  <si>
    <t>['6 in']</t>
  </si>
  <si>
    <t>['906.8']</t>
  </si>
  <si>
    <t>['6762.17']</t>
  </si>
  <si>
    <t>['915']</t>
  </si>
  <si>
    <t>['925.2', '925.24']</t>
  </si>
  <si>
    <t>Ground Elevation- MW, Screen Top [ft]- MW, Screen Bottom [ft]- MW, Screen Bottom [ft]- MW</t>
  </si>
  <si>
    <t>['6714.91']</t>
  </si>
  <si>
    <t>['995.2']</t>
  </si>
  <si>
    <t>['6984.88']</t>
  </si>
  <si>
    <t>['5.0 in']</t>
  </si>
  <si>
    <t>['Tjfp']</t>
  </si>
  <si>
    <t>Ground Elevation- MW, Geologic Unit Code- MW, Well Diameter [in]- MW, TOC Elevation- MW</t>
  </si>
  <si>
    <t>['6533.86']</t>
  </si>
  <si>
    <t>['1015.4']</t>
  </si>
  <si>
    <t>['6472.6']</t>
  </si>
  <si>
    <t>['388.8']</t>
  </si>
  <si>
    <t>['6835.2']</t>
  </si>
  <si>
    <t>['310.2', '310.15']</t>
  </si>
  <si>
    <t>['3 in']</t>
  </si>
  <si>
    <t>['305']</t>
  </si>
  <si>
    <t>['6837.94', '6835.2']</t>
  </si>
  <si>
    <t>Ground Elevation- MW, Total Well Depth [ft]- MW, Well Diameter [in]- MW, Screen Bottom [ft]- MW, TOC Elevation- MW, Total Well Depth [ft]- MW, TOC Elevation- MW</t>
  </si>
  <si>
    <t>['1067.1']</t>
  </si>
  <si>
    <t>['6881.21']</t>
  </si>
  <si>
    <t>['1080.1']</t>
  </si>
  <si>
    <t>['4.5 in']</t>
  </si>
  <si>
    <t>['1031.1']</t>
  </si>
  <si>
    <t>['1057.4', '1057.42']</t>
  </si>
  <si>
    <t>Ground Elevation- MW, Total Well Depth [ft]- MW, Well Diameter [in]- MW, Screen Top [ft]- MW, Screen Bottom [ft]- MW, TOC Elevation- MW, Screen Bottom [ft]- MW</t>
  </si>
  <si>
    <t>['-106.2435541', '-106.243554', '-106.243554000000', '-106.243554100000']</t>
  </si>
  <si>
    <t>['6623.06']</t>
  </si>
  <si>
    <t>['1086.2']</t>
  </si>
  <si>
    <t>['1062.2']</t>
  </si>
  <si>
    <t>Longitude- MW, Ground Elevation- MW, Total Well Depth [ft]- MW, Well Diameter [in]- MW, Screen Bottom [ft]- MW, TOC Elevation- MW, Longitude- MW, Longitude- CD, Longitude- CD</t>
  </si>
  <si>
    <t>['6668.58']</t>
  </si>
  <si>
    <t>['853.4']</t>
  </si>
  <si>
    <t>['831.2']</t>
  </si>
  <si>
    <t>['6904.11']</t>
  </si>
  <si>
    <t>['1087']</t>
  </si>
  <si>
    <t>['870']</t>
  </si>
  <si>
    <t>['7228.17']</t>
  </si>
  <si>
    <t>['1360.9']</t>
  </si>
  <si>
    <t>['1350.9']</t>
  </si>
  <si>
    <t>['7228.17', '7231']</t>
  </si>
  <si>
    <t>Ground Elevation- MW, Total Well Depth [ft]- MW, Well Diameter [in]- MW, Screen Bottom [ft]- MW, TOC Elevation- MW, TOC Elevation- MW</t>
  </si>
  <si>
    <t>['6609.1']</t>
  </si>
  <si>
    <t>['14.7']</t>
  </si>
  <si>
    <t>['2 in']</t>
  </si>
  <si>
    <t>['880.6']</t>
  </si>
  <si>
    <t>['6728.61']</t>
  </si>
  <si>
    <t>['980.3']</t>
  </si>
  <si>
    <t>['958.1']</t>
  </si>
  <si>
    <t>['6730.7']</t>
  </si>
  <si>
    <t>['6654.7']</t>
  </si>
  <si>
    <t>['23']</t>
  </si>
  <si>
    <t>['-106.2345515', '-106.234551', '-106.234551000000', '-106.234551500000']</t>
  </si>
  <si>
    <t>['6580.86']</t>
  </si>
  <si>
    <t>['875.57', '875.6']</t>
  </si>
  <si>
    <t>['859.03']</t>
  </si>
  <si>
    <t>['869.03', '869']</t>
  </si>
  <si>
    <t>Longitude- MW, Ground Elevation- MW, Total Well Depth [ft]- MW, Well Diameter [in]- MW, Screen Top [ft]- MW, Screen Bottom [ft]- MW, TOC Elevation- MW, Total Well Depth [ft]- MW, Screen Bottom [ft]- MW, Longitude- MW, Longitude- CD, Longitude- CD</t>
  </si>
  <si>
    <t>['35.8363447', '35.836345', '35.836344700000', '35.836345000000']</t>
  </si>
  <si>
    <t>['6694.35']</t>
  </si>
  <si>
    <t>['1154.7']</t>
  </si>
  <si>
    <t>Latitude- MW, Ground Elevation- MW, Screen Bottom [ft]- MW, Latitude- MW, Latitude- CD, Latitude- CD</t>
  </si>
  <si>
    <t>['-106.2856454', '-106.285645', '-106.285645400000', '-106.285645000000']</t>
  </si>
  <si>
    <t>['7062.08']</t>
  </si>
  <si>
    <t>['1233.2']</t>
  </si>
  <si>
    <t>Longitude- MW, Ground Elevation- MW, Screen Bottom [ft]- MW, Longitude- MW, Longitude- CD, Longitude- CD</t>
  </si>
  <si>
    <t>['6395.88']</t>
  </si>
  <si>
    <t>['1006.8']</t>
  </si>
  <si>
    <t>['995']</t>
  </si>
  <si>
    <t>['Tsf']</t>
  </si>
  <si>
    <t>Ground Elevation- MW, Geologic Unit Code- MW, Total Well Depth [ft]- MW, Well Diameter [in]- MW, Screen Bottom [ft]- MW, TOC Elevation- MW</t>
  </si>
  <si>
    <t>['6527.88']</t>
  </si>
  <si>
    <t>['420']</t>
  </si>
  <si>
    <t>['6921.51']</t>
  </si>
  <si>
    <t>['1080']</t>
  </si>
  <si>
    <t>['6382.8']</t>
  </si>
  <si>
    <t>['758']</t>
  </si>
  <si>
    <t>['748.5']</t>
  </si>
  <si>
    <t>['Tsfb']</t>
  </si>
  <si>
    <t>Ground Elevation- MW, Total Well Depth [ft]- MW, Well Diameter [in]- MW, Screen Bottom [ft]- MW, Geologic Unit Code- MW, TOC Elevation- MW</t>
  </si>
  <si>
    <t>['905']</t>
  </si>
  <si>
    <t>['1065']</t>
  </si>
  <si>
    <t>['35.8736506', '35.873650600000']</t>
  </si>
  <si>
    <t>Latitude- MW, Latitude- CD</t>
  </si>
  <si>
    <t>['6940.12']</t>
  </si>
  <si>
    <t>['1135']</t>
  </si>
  <si>
    <t>['Regional']</t>
  </si>
  <si>
    <t>['-106.2549522', '-106.254952200000']</t>
  </si>
  <si>
    <t>['6734.601']</t>
  </si>
  <si>
    <t>['1004.5']</t>
  </si>
  <si>
    <t>['8 in']</t>
  </si>
  <si>
    <t>['909.6']</t>
  </si>
  <si>
    <t>['948.8']</t>
  </si>
  <si>
    <t>['6734.6', '6733.16']</t>
  </si>
  <si>
    <t>Aquifer- MW, Longitude- MW, Ground Elevation- MW, Geologic Unit Code- MW, Total Well Depth [ft]- MW, Well Diameter [in]- MW, Screen Top [ft]- MW, Screen Bottom [ft]- MW, TOC Elevation- MW, TOC Elevation- MW, Longitude- CD</t>
  </si>
  <si>
    <t>['6622.6']</t>
  </si>
  <si>
    <t>['165']</t>
  </si>
  <si>
    <t>['2.1 in']</t>
  </si>
  <si>
    <t>['162.8']</t>
  </si>
  <si>
    <t>['6622.6', '6625.3']</t>
  </si>
  <si>
    <t>['950']</t>
  </si>
  <si>
    <t>['6673.72']</t>
  </si>
  <si>
    <t>['901.7']</t>
  </si>
  <si>
    <t>['877.9']</t>
  </si>
  <si>
    <t>['6383.2']</t>
  </si>
  <si>
    <t>['199.5']</t>
  </si>
  <si>
    <t>['6390.15']</t>
  </si>
  <si>
    <t>['220']</t>
  </si>
  <si>
    <t>['Tb4']</t>
  </si>
  <si>
    <t>Ground Elevation- MW, Screen Bottom [ft]- MW, Geologic Unit Code- MW, Well Diameter [in]- MW, TOC Elevation- MW</t>
  </si>
  <si>
    <t>['6660.53']</t>
  </si>
  <si>
    <t>['975']</t>
  </si>
  <si>
    <t>['6811.1']</t>
  </si>
  <si>
    <t>['713.22', '712.6']</t>
  </si>
  <si>
    <t>['713.22', '709']</t>
  </si>
  <si>
    <t>Ground Elevation- MW, Total Well Depth [ft]- MW, Well Diameter [in]- MW, Screen Bottom [ft]- MW, TOC Elevation- MW, Total Well Depth [ft]- MW, Screen Bottom [ft]- MW</t>
  </si>
  <si>
    <t>['6853.33']</t>
  </si>
  <si>
    <t>['1018.5']</t>
  </si>
  <si>
    <t>['-106.2263505', '-106.226350500000']</t>
  </si>
  <si>
    <t>['6499.6']</t>
  </si>
  <si>
    <t>['508']</t>
  </si>
  <si>
    <t>Longitude- MW, Ground Elevation- MW, Screen Bottom [ft]- MW, Longitude- CD</t>
  </si>
  <si>
    <t>['1205.6']</t>
  </si>
  <si>
    <t>['6704.02']</t>
  </si>
  <si>
    <t>['890']</t>
  </si>
  <si>
    <t>['6584.54']</t>
  </si>
  <si>
    <t>['926.4']</t>
  </si>
  <si>
    <t>['6735.7']</t>
  </si>
  <si>
    <t>['570']</t>
  </si>
  <si>
    <t>['568']</t>
  </si>
  <si>
    <t>['480.1']</t>
  </si>
  <si>
    <t>['1134']</t>
  </si>
  <si>
    <t>['6624.43']</t>
  </si>
  <si>
    <t>['194.1']</t>
  </si>
  <si>
    <t>['3.1 in']</t>
  </si>
  <si>
    <t>['191']</t>
  </si>
  <si>
    <t>['6627.25', '6624.43']</t>
  </si>
  <si>
    <t>['522']</t>
  </si>
  <si>
    <t>['6920.95']</t>
  </si>
  <si>
    <t>['533.3']</t>
  </si>
  <si>
    <t>['512']</t>
  </si>
  <si>
    <t>['Intermediate Perched']</t>
  </si>
  <si>
    <t>Aquifer- MW, Ground Elevation- MW, Geologic Unit Code- MW, Total Well Depth [ft]- MW, Well Diameter [in]- MW, Screen Top [ft]- MW, Screen Bottom [ft]- MW</t>
  </si>
  <si>
    <t>['35.836345', '35.8363447', '35.836344700000', '35.836345000000']</t>
  </si>
  <si>
    <t>['912.2']</t>
  </si>
  <si>
    <t>Latitude- MW, Ground Elevation- MW, Latitude- MW, Screen Bottom [ft]- MW, Latitude- CD, Latitude- CD</t>
  </si>
  <si>
    <t>['6527.75']</t>
  </si>
  <si>
    <t>['886.3']</t>
  </si>
  <si>
    <t>['873.2']</t>
  </si>
  <si>
    <t>['6996.9']</t>
  </si>
  <si>
    <t>['615']</t>
  </si>
  <si>
    <t>['612']</t>
  </si>
  <si>
    <t>['6996.9', '6999.42']</t>
  </si>
  <si>
    <t>['1041']</t>
  </si>
  <si>
    <t>['669.02']</t>
  </si>
  <si>
    <t>['35.8309486', '35.830949', '35.830949000000', '35.830948600000']</t>
  </si>
  <si>
    <t>['6637.63']</t>
  </si>
  <si>
    <t>['875.2']</t>
  </si>
  <si>
    <t>['994.9']</t>
  </si>
  <si>
    <t>['6883.04']</t>
  </si>
  <si>
    <t>['1055.7']</t>
  </si>
  <si>
    <t>['7121.74']</t>
  </si>
  <si>
    <t>['1316.1']</t>
  </si>
  <si>
    <t>['1305.5']</t>
  </si>
  <si>
    <t>['7124.68', '7121.74']</t>
  </si>
  <si>
    <t>['1122.3']</t>
  </si>
  <si>
    <t>['6738.27']</t>
  </si>
  <si>
    <t>['378.5']</t>
  </si>
  <si>
    <t>['3.75 in']</t>
  </si>
  <si>
    <t>['378.5', '377.9']</t>
  </si>
  <si>
    <t>Ground Elevation- MW, Total Well Depth [ft]- MW, Well Diameter [in]- MW, Screen Bottom [ft]- MW, TOC Elevation- MW, Screen Bottom [ft]- MW</t>
  </si>
  <si>
    <t>['6648.04']</t>
  </si>
  <si>
    <t>['930.5']</t>
  </si>
  <si>
    <t>['6987.17']</t>
  </si>
  <si>
    <t>['620.8']</t>
  </si>
  <si>
    <t>['610']</t>
  </si>
  <si>
    <t>['6819.7']</t>
  </si>
  <si>
    <t>['702.7']</t>
  </si>
  <si>
    <t>['689']</t>
  </si>
  <si>
    <t>['699']</t>
  </si>
  <si>
    <t>Ground Elevation- MW, Total Well Depth [ft]- MW, Well Diameter [in]- MW, Screen Top [ft]- MW, Screen Bottom [ft]- MW, TOC Elevation- MW</t>
  </si>
  <si>
    <t>['6679.85']</t>
  </si>
  <si>
    <t>['925']</t>
  </si>
  <si>
    <t>['6759.02']</t>
  </si>
  <si>
    <t>['973.5']</t>
  </si>
  <si>
    <t>['952.9']</t>
  </si>
  <si>
    <t>['Tsfu']</t>
  </si>
  <si>
    <t>['6761.79']</t>
  </si>
  <si>
    <t>['6673.05']</t>
  </si>
  <si>
    <t>['1029.4']</t>
  </si>
  <si>
    <t>['958.3']</t>
  </si>
  <si>
    <t>['1018.72', '1018.7']</t>
  </si>
  <si>
    <t>Ground Elevation- MW, Total Well Depth [ft]- MW, Well Diameter [in]- MW, Screen Bottom [ft]- MW, TOC Elevation- MW, Screen Top [ft]- MW, Screen Bottom [ft]- MW</t>
  </si>
  <si>
    <t>['25']</t>
  </si>
  <si>
    <t>['19.7']</t>
  </si>
  <si>
    <t>['6584.45']</t>
  </si>
  <si>
    <t>Total Well Depth [ft]- MW, Well Diameter [in]- MW, Screen Bottom [ft]- MW, TOC Elevation- MW</t>
  </si>
  <si>
    <t>['6591.37']</t>
  </si>
  <si>
    <t>['803.7']</t>
  </si>
  <si>
    <t>['789.9']</t>
  </si>
  <si>
    <t>['6589.91', '6591.37']</t>
  </si>
  <si>
    <t>['6689.98']</t>
  </si>
  <si>
    <t>['980.2']</t>
  </si>
  <si>
    <t>['6458.35']</t>
  </si>
  <si>
    <t>['264.9']</t>
  </si>
  <si>
    <t>['259.6']</t>
  </si>
  <si>
    <t>['6458.35', '6460.15']</t>
  </si>
  <si>
    <t>['6577.49']</t>
  </si>
  <si>
    <t>['840']</t>
  </si>
  <si>
    <t>['816']</t>
  </si>
  <si>
    <t>['Tp']</t>
  </si>
  <si>
    <t>['855']</t>
  </si>
  <si>
    <t>['6754.19', '6756.7']</t>
  </si>
  <si>
    <t>['326.3']</t>
  </si>
  <si>
    <t>['317.56']</t>
  </si>
  <si>
    <t>['6756.342', '6754.19']</t>
  </si>
  <si>
    <t>Ground Elevation- MW, Total Well Depth [ft]- MW, Well Diameter [in]- MW, Screen Top [ft]- MW, Screen Bottom [ft]- MW, TOC Elevation- MW, TOC Elevation- MW, Ground Elevation- MW</t>
  </si>
  <si>
    <t>['35.8747512', '35.874751200000']</t>
  </si>
  <si>
    <t>['6625.21']</t>
  </si>
  <si>
    <t>['872.2']</t>
  </si>
  <si>
    <t>['848.5']</t>
  </si>
  <si>
    <t>['-106.3054514', '-106.305451400000']</t>
  </si>
  <si>
    <t>['3.1']</t>
  </si>
  <si>
    <t>['2.0 in']</t>
  </si>
  <si>
    <t>['3.05']</t>
  </si>
  <si>
    <t>['7192.09']</t>
  </si>
  <si>
    <t>Longitude- MW, Total Well Depth [ft]- MW, Well Diameter [in]- MW, Screen Bottom [ft]- MW, TOC Elevation- MW, Longitude- CD</t>
  </si>
  <si>
    <t>['547']</t>
  </si>
  <si>
    <t>['979.1']</t>
  </si>
  <si>
    <t>['9.18']</t>
  </si>
  <si>
    <t>['6.18']</t>
  </si>
  <si>
    <t>['12.14']</t>
  </si>
  <si>
    <t>Total Well Depth [ft]- MW, Screen Top [ft]- MW, Screen Bottom [ft]- MW</t>
  </si>
  <si>
    <t>['859.2']</t>
  </si>
  <si>
    <t>['6544.74']</t>
  </si>
  <si>
    <t>['828']</t>
  </si>
  <si>
    <t>['2.66']</t>
  </si>
  <si>
    <t>Well Diameter [in]- MW, Screen Bottom [ft]- MW</t>
  </si>
  <si>
    <t>['6363.74']</t>
  </si>
  <si>
    <t>['706']</t>
  </si>
  <si>
    <t>['700']</t>
  </si>
  <si>
    <t>['6369.79']</t>
  </si>
  <si>
    <t>['12.43']</t>
  </si>
  <si>
    <t>Ground Elevation- MW, Well Diameter [in]- MW, Screen Bottom [ft]- MW</t>
  </si>
  <si>
    <t>['-106.3147478', '-106.314747800000']</t>
  </si>
  <si>
    <t>Longitude- MW, Longitude- CD</t>
  </si>
  <si>
    <t>['35.8736526', '35.873652600000']</t>
  </si>
  <si>
    <t>['6626.96']</t>
  </si>
  <si>
    <t>['5.11 in']</t>
  </si>
  <si>
    <t>['6626.96', '6629.61']</t>
  </si>
  <si>
    <t>Ground Elevation- MW, Well Diameter [in]- MW, TOC Elevation- MW, TOC Elevation- MW</t>
  </si>
  <si>
    <t>['6629.99']</t>
  </si>
  <si>
    <t>['920.7']</t>
  </si>
  <si>
    <t>['906.6']</t>
  </si>
  <si>
    <t>['8.19']</t>
  </si>
  <si>
    <t>Total Well Depth [ft]- MW</t>
  </si>
  <si>
    <t>['8.96']</t>
  </si>
  <si>
    <t>['720.3']</t>
  </si>
  <si>
    <t>['32']</t>
  </si>
  <si>
    <t>['31.5']</t>
  </si>
  <si>
    <t>['7458.26']</t>
  </si>
  <si>
    <t>['7066.3']</t>
  </si>
  <si>
    <t>['992.1']</t>
  </si>
  <si>
    <t>['755.7']</t>
  </si>
  <si>
    <t>['6995.8']</t>
  </si>
  <si>
    <t>['1252']</t>
  </si>
  <si>
    <t>['1228']</t>
  </si>
  <si>
    <t>['6998.66', '6995.8']</t>
  </si>
  <si>
    <t>['35.8848457', '35.884846', '35.884845700000', '35.884846000000']</t>
  </si>
  <si>
    <t>['6651.67']</t>
  </si>
  <si>
    <t>['113.9']</t>
  </si>
  <si>
    <t>['4.5 in', '4.5 ']</t>
  </si>
  <si>
    <t>['112']</t>
  </si>
  <si>
    <t>['6651.67', '6655.38']</t>
  </si>
  <si>
    <t>Latitude- MW, Ground Elevation- MW, Geologic Unit Code- MW, Total Well Depth [ft]- MW, Well Diameter [in]- MW, Screen Bottom [ft]- MW, TOC Elevation- MW, Latitude- MW, Well Diameter [in]- MW, TOC Elevation- MW, Latitude- CD, Latitude- CD</t>
  </si>
  <si>
    <t>['7213.33']</t>
  </si>
  <si>
    <t>['1360.7']</t>
  </si>
  <si>
    <t>['7213.33', '7216.15']</t>
  </si>
  <si>
    <t>Ground Elevation- MW, Well Diameter [in]- MW, Screen Bottom [ft]- MW, TOC Elevation- MW, TOC Elevation- MW</t>
  </si>
  <si>
    <t>['6372.29']</t>
  </si>
  <si>
    <t>['176.5']</t>
  </si>
  <si>
    <t>['174']</t>
  </si>
  <si>
    <t>['Alluvial']</t>
  </si>
  <si>
    <t>['11.15', '10.68']</t>
  </si>
  <si>
    <t>['10.68']</t>
  </si>
  <si>
    <t>['7216.4']</t>
  </si>
  <si>
    <t>Aquifer- MW, Total Well Depth [ft]- MW, Well Diameter [in]- MW, Screen Bottom [ft]- MW, TOC Elevation- MW, Total Well Depth [ft]- MW</t>
  </si>
  <si>
    <t>['35.8703461', '35.870346100000']</t>
  </si>
  <si>
    <t>['7123.25']</t>
  </si>
  <si>
    <t>['1273.3']</t>
  </si>
  <si>
    <t>['7132.25', '7123.25']</t>
  </si>
  <si>
    <t>Latitude- MW, Ground Elevation- MW, Geologic Unit Code- MW, Total Well Depth [ft]- MW, Well Diameter [in]- MW, TOC Elevation- MW, TOC Elevation- MW, Latitude- CD</t>
  </si>
  <si>
    <t>['6547.38']</t>
  </si>
  <si>
    <t>['861']</t>
  </si>
  <si>
    <t>['4.46 in', '4.5 in']</t>
  </si>
  <si>
    <t>['848']</t>
  </si>
  <si>
    <t>Ground Elevation- MW, Total Well Depth [ft]- MW, Well Diameter [in]- MW, Screen Bottom [ft]- MW, Well Diameter [in]- MW, TOC Elevation- MW</t>
  </si>
  <si>
    <t>['6770.38']</t>
  </si>
  <si>
    <t>['943.3']</t>
  </si>
  <si>
    <t>['929.6']</t>
  </si>
  <si>
    <t>['1117']</t>
  </si>
  <si>
    <t>['1417.4']</t>
  </si>
  <si>
    <t>['35.85979', '35.859790000000']</t>
  </si>
  <si>
    <t>['-106.24595', '-106.245950000000']</t>
  </si>
  <si>
    <t>Latitude- MW, Longitude- MW, Latitude- CD, Longitude- CD</t>
  </si>
  <si>
    <t>['8.22', '8.54']</t>
  </si>
  <si>
    <t>['8.22']</t>
  </si>
  <si>
    <t>['7216.22']</t>
  </si>
  <si>
    <t>['6875.66']</t>
  </si>
  <si>
    <t>['46']</t>
  </si>
  <si>
    <t>Ground Elevation- MW, Total Well Depth [ft]- MW, Well Diameter [in]- MW, Screen Bottom [ft]- MW</t>
  </si>
  <si>
    <t>['6.84', '7.11']</t>
  </si>
  <si>
    <t>['6.84']</t>
  </si>
  <si>
    <t>['7216.2']</t>
  </si>
  <si>
    <t>['9.37']</t>
  </si>
  <si>
    <t>['3']</t>
  </si>
  <si>
    <t>['7242.6']</t>
  </si>
  <si>
    <t>Aquifer- MW, Total Well Depth [ft]- MW, Well Diameter [in]- MW, Screen Top [ft]- MW, Screen Bottom [ft]- MW, TOC Elevation- MW</t>
  </si>
  <si>
    <t>['6831.303']</t>
  </si>
  <si>
    <t>Ground Elevation- MW</t>
  </si>
  <si>
    <t>['6827.31']</t>
  </si>
  <si>
    <t>['69']</t>
  </si>
  <si>
    <t>['71.18', '69']</t>
  </si>
  <si>
    <t>Ground Elevation- MW, Total Well Depth [ft]- MW, Well Diameter [in]- MW, Screen Bottom [ft]- MW, Screen Bottom [ft]- MW</t>
  </si>
  <si>
    <t>['8.98']</t>
  </si>
  <si>
    <t>['5.98']</t>
  </si>
  <si>
    <t>['11.08']</t>
  </si>
  <si>
    <t>['19.03', '18.33']</t>
  </si>
  <si>
    <t>['13']</t>
  </si>
  <si>
    <t>['18.33']</t>
  </si>
  <si>
    <t>['7242.93']</t>
  </si>
  <si>
    <t>Aquifer- MW, Total Well Depth [ft]- MW, Well Diameter [in]- MW, Screen Top [ft]- MW, Screen Bottom [ft]- MW, TOC Elevation- MW, Total Well Depth [ft]- MW</t>
  </si>
  <si>
    <t>['9.23']</t>
  </si>
  <si>
    <t>['6.23']</t>
  </si>
  <si>
    <t>['12.23']</t>
  </si>
  <si>
    <t>['9.3']</t>
  </si>
  <si>
    <t>['13.17']</t>
  </si>
  <si>
    <t>['-106.260735200000']</t>
  </si>
  <si>
    <t>Longitude- CD</t>
  </si>
  <si>
    <t>['35.859689400000']</t>
  </si>
  <si>
    <t>Latitude- CD</t>
  </si>
  <si>
    <t>['-106.255851600000']</t>
  </si>
  <si>
    <t>['35.861149800000']</t>
  </si>
  <si>
    <t>['-106.262548400000', '-106.262548000000']</t>
  </si>
  <si>
    <t>Longitude- CD, Longitude- CD</t>
  </si>
  <si>
    <t>MCA-4</t>
  </si>
  <si>
    <t>MCO-2</t>
  </si>
  <si>
    <t>SCA-2</t>
  </si>
  <si>
    <t>SCA-4</t>
  </si>
  <si>
    <t>1.0 in</t>
  </si>
  <si>
    <t>Geologic Unit Code updated from MW, Well Diameter [in] updated from MW</t>
  </si>
  <si>
    <t>Well ID</t>
  </si>
  <si>
    <t>Sandia Canyon</t>
  </si>
  <si>
    <t>Mortendad Canyon</t>
  </si>
  <si>
    <t>APCO-1</t>
  </si>
  <si>
    <t>Exceedance</t>
  </si>
  <si>
    <t>Substantial</t>
  </si>
  <si>
    <t>LAO-0.3</t>
  </si>
  <si>
    <t>LAO-0.6</t>
  </si>
  <si>
    <t>LAO-1</t>
  </si>
  <si>
    <t>3 in</t>
  </si>
  <si>
    <t>LAO-1.6g</t>
  </si>
  <si>
    <t>Active</t>
  </si>
  <si>
    <t>LAO-4.5c</t>
  </si>
  <si>
    <t>LAO-B</t>
  </si>
  <si>
    <t>LAUZ-2</t>
  </si>
  <si>
    <t>CDBO-6</t>
  </si>
  <si>
    <t>Lower Mortendad</t>
  </si>
  <si>
    <t>MCO-4B</t>
  </si>
  <si>
    <t>MCO-6</t>
  </si>
  <si>
    <t>MCO-7.5</t>
  </si>
  <si>
    <t>MT-3</t>
  </si>
  <si>
    <t>18-BG-1</t>
  </si>
  <si>
    <t>MON</t>
  </si>
  <si>
    <t>18-MW-11</t>
  </si>
  <si>
    <t>18-MW-8</t>
  </si>
  <si>
    <t>18-MW-9</t>
  </si>
  <si>
    <t>3MAO-2</t>
  </si>
  <si>
    <t>PCAO-5</t>
  </si>
  <si>
    <t>PCAO-6</t>
  </si>
  <si>
    <t>PCAO-7a</t>
  </si>
  <si>
    <t>PCAO-7b2</t>
  </si>
  <si>
    <t>PCAO-7c</t>
  </si>
  <si>
    <t>PCAO-9</t>
  </si>
  <si>
    <t>PCO-2</t>
  </si>
  <si>
    <t>PCO-3</t>
  </si>
  <si>
    <t>TMO-1</t>
  </si>
  <si>
    <t>1.5 in</t>
  </si>
  <si>
    <t>SCA-1</t>
  </si>
  <si>
    <t>SCA-5</t>
  </si>
  <si>
    <t>MCA-1</t>
  </si>
  <si>
    <t>1 in</t>
  </si>
  <si>
    <t>Upper Mortendad</t>
  </si>
  <si>
    <t>MCO-3</t>
  </si>
  <si>
    <t>Location Type</t>
  </si>
  <si>
    <t>Substantial Data</t>
  </si>
  <si>
    <t>Los Alamos and Pajarito Canyons</t>
  </si>
  <si>
    <t>EXHIBIT 3-4. ACTIVE ALLUVIAL MONITORING WELLS RELATED TO TA-03 CHROMIUM INVESTIGATION</t>
  </si>
  <si>
    <t>RJK revised added elev 5/25/05, RJK revised added elev 5/25/05</t>
  </si>
  <si>
    <t>Elevation revised based on LIDAR surface location pick, Elevation revised based on LIDAR surface location pick</t>
  </si>
  <si>
    <t>Elev. measured from GL. Background alluvial monitoring well.  Background well west of ice rink in LA canyon</t>
  </si>
  <si>
    <t>OU 1106 (TA-21), Surv-Tek Survey, Surv-Tek Survey</t>
  </si>
  <si>
    <t>TA-18</t>
  </si>
  <si>
    <t>Chromium Invstitgation alluvial well in Sandia Canyon, Brass monument xyz, Brass monument xyz</t>
  </si>
  <si>
    <t>Brass monument xyz, Brass monument xyz, Chromium Invstitgation alluvial well in Sandia Canyon</t>
  </si>
  <si>
    <t>DP Canyon, OU 1106 (TA-21), Surv-Tek Survey, Surv-Tek Survey</t>
  </si>
  <si>
    <t>Replaced older MCO-6 that was P&amp;A</t>
  </si>
  <si>
    <t>Redrilled in 1974</t>
  </si>
  <si>
    <t>Brass Cap, Brass Cap, Brass Cap</t>
  </si>
  <si>
    <t>Ground survey coordinates, no brass monument, Ground survey coordinates, no brass monument, Ground survey coordinates, no brass monument</t>
  </si>
  <si>
    <t>Brass monument xyz, Brass monument xyz, Brass monument xyz</t>
  </si>
  <si>
    <t>Formerly SCPZ-7, Formerly SCPZ-7, Formerly SCPZ-7, Formerly SCPZ-7</t>
  </si>
  <si>
    <t>Formerly SWA-3, Formerly SWA-3, Formerly SWA-3, Formerly SWA-3</t>
  </si>
  <si>
    <t>Formerly SCPZ-9, Formerly SCPZ-9, Formerly SCPZ-9, Formerly SCPZ-9</t>
  </si>
  <si>
    <t>Brass cap location, Brass cap location, Brass cap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</si>
</sst>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2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 Narrow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/>
    <xf numFmtId="0" fontId="20" fillId="0" borderId="1" xfId="41" applyFont="1" applyBorder="1" applyAlignment="1">
      <alignment horizontal="center" vertical="center" wrapText="1"/>
    </xf>
    <xf numFmtId="22" fontId="0" fillId="0" borderId="0" xfId="0" applyNumberFormat="1"/>
    <xf numFmtId="0" fontId="21" fillId="0" borderId="1" xfId="41" applyFont="1" applyBorder="1" applyAlignment="1">
      <alignment horizontal="center" vertical="center" wrapText="1"/>
    </xf>
    <xf numFmtId="0" fontId="21" fillId="0" borderId="1" xfId="4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1" fillId="0" borderId="1" xfId="41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/>
    <xf numFmtId="0" fontId="22" fillId="0" borderId="1" xfId="0" applyFont="1" applyBorder="1" applyAlignment="1">
      <alignment horizontal="center" vertical="center" wrapText="1"/>
    </xf>
    <xf numFmtId="0" fontId="23" fillId="0" borderId="1" xfId="41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33" borderId="0" xfId="0" applyFill="1"/>
    <xf numFmtId="0" fontId="0" fillId="0" borderId="1" xfId="0" applyBorder="1"/>
    <xf numFmtId="0" fontId="20" fillId="0" borderId="1" xfId="41" applyFont="1" applyFill="1" applyBorder="1" applyAlignment="1">
      <alignment horizontal="center" vertical="center" wrapText="1"/>
    </xf>
    <xf numFmtId="14" fontId="0" fillId="0" borderId="0" xfId="0" applyNumberFormat="1"/>
    <xf numFmtId="165" fontId="22" fillId="0" borderId="1" xfId="0" applyNumberFormat="1" applyFont="1" applyBorder="1" applyAlignment="1">
      <alignment horizontal="center" vertical="center" wrapText="1"/>
    </xf>
    <xf numFmtId="165" fontId="20" fillId="0" borderId="1" xfId="41" applyNumberFormat="1" applyFont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 wrapText="1"/>
    </xf>
    <xf numFmtId="0" fontId="0" fillId="34" borderId="13" xfId="0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3" fillId="0" borderId="0" xfId="0" applyFont="1" applyAlignme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75"/>
  <sheetViews>
    <sheetView tabSelected="1" zoomScale="85" zoomScaleNormal="85" workbookViewId="0">
      <selection activeCell="A21" sqref="A21:XFD32"/>
    </sheetView>
  </sheetViews>
  <sheetFormatPr defaultRowHeight="15" x14ac:dyDescent="0.25"/>
  <cols>
    <col min="1" max="1" width="9.140625" style="1"/>
    <col min="2" max="2" width="25.42578125" customWidth="1"/>
    <col min="3" max="3" width="12.7109375" customWidth="1"/>
    <col min="5" max="5" width="11.140625" customWidth="1"/>
    <col min="6" max="6" width="10.140625" style="1" customWidth="1"/>
    <col min="7" max="7" width="10.140625" customWidth="1"/>
    <col min="8" max="8" width="12.5703125" style="12" customWidth="1"/>
    <col min="9" max="9" width="10.5703125" customWidth="1"/>
    <col min="11" max="11" width="11" customWidth="1"/>
    <col min="12" max="12" width="13.42578125" customWidth="1"/>
    <col min="13" max="13" width="42" customWidth="1"/>
    <col min="15" max="19" width="9.140625" style="1"/>
    <col min="20" max="26" width="8.85546875" style="1"/>
  </cols>
  <sheetData>
    <row r="1" spans="1:31" s="4" customFormat="1" ht="47.25" x14ac:dyDescent="0.25">
      <c r="B1" s="2" t="s">
        <v>0</v>
      </c>
      <c r="C1" s="2" t="s">
        <v>1</v>
      </c>
      <c r="D1" s="5" t="s">
        <v>35</v>
      </c>
      <c r="E1" s="5" t="s">
        <v>36</v>
      </c>
      <c r="F1" s="5" t="s">
        <v>51</v>
      </c>
      <c r="G1" s="5" t="s">
        <v>37</v>
      </c>
      <c r="H1" s="27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23" t="s">
        <v>68</v>
      </c>
      <c r="O1" s="24" t="s">
        <v>695</v>
      </c>
      <c r="P1" s="24" t="s">
        <v>98</v>
      </c>
      <c r="Q1" s="24" t="s">
        <v>99</v>
      </c>
      <c r="R1" s="24" t="s">
        <v>101</v>
      </c>
      <c r="S1" s="24" t="s">
        <v>102</v>
      </c>
      <c r="T1" s="24" t="s">
        <v>103</v>
      </c>
      <c r="U1" s="24" t="s">
        <v>104</v>
      </c>
      <c r="V1" s="24" t="s">
        <v>105</v>
      </c>
      <c r="W1" s="24" t="s">
        <v>77</v>
      </c>
      <c r="X1" s="24" t="s">
        <v>78</v>
      </c>
      <c r="Y1" s="24" t="s">
        <v>663</v>
      </c>
      <c r="Z1" s="24" t="s">
        <v>656</v>
      </c>
      <c r="AA1" s="24" t="s">
        <v>696</v>
      </c>
    </row>
    <row r="2" spans="1:31" x14ac:dyDescent="0.25">
      <c r="C2" s="1"/>
      <c r="E2" s="1"/>
      <c r="F2"/>
      <c r="G2" s="1"/>
      <c r="O2"/>
      <c r="P2"/>
      <c r="Q2"/>
      <c r="AA2" s="1"/>
      <c r="AB2" s="1"/>
      <c r="AC2" s="1"/>
    </row>
    <row r="3" spans="1:31" x14ac:dyDescent="0.25">
      <c r="A3" s="1">
        <v>1</v>
      </c>
      <c r="B3" s="1" t="s">
        <v>689</v>
      </c>
      <c r="C3" s="1" t="s">
        <v>113</v>
      </c>
      <c r="D3" s="1">
        <v>35.873609999999999</v>
      </c>
      <c r="E3" s="1">
        <v>-106.31054</v>
      </c>
      <c r="F3" s="1">
        <v>7211.22</v>
      </c>
      <c r="G3" s="1"/>
      <c r="H3" s="12">
        <v>38954</v>
      </c>
      <c r="I3" s="1">
        <v>2.1</v>
      </c>
      <c r="J3" s="1" t="s">
        <v>178</v>
      </c>
      <c r="K3" s="1">
        <v>1.3</v>
      </c>
      <c r="L3" s="1">
        <v>1.9</v>
      </c>
      <c r="M3" s="1" t="s">
        <v>710</v>
      </c>
      <c r="N3" s="1"/>
      <c r="O3" s="1" t="s">
        <v>674</v>
      </c>
      <c r="P3" s="1" t="s">
        <v>107</v>
      </c>
      <c r="Q3" s="1" t="s">
        <v>142</v>
      </c>
      <c r="R3" s="1" t="s">
        <v>109</v>
      </c>
      <c r="T3" s="1" t="s">
        <v>110</v>
      </c>
      <c r="U3" s="1" t="s">
        <v>224</v>
      </c>
      <c r="V3" s="1" t="s">
        <v>111</v>
      </c>
      <c r="W3" s="25">
        <v>39324</v>
      </c>
      <c r="X3" s="1">
        <v>40.299999999999997</v>
      </c>
      <c r="Z3" s="1" t="s">
        <v>656</v>
      </c>
      <c r="AA3" s="1" t="s">
        <v>657</v>
      </c>
      <c r="AB3" s="1"/>
      <c r="AC3" s="1"/>
      <c r="AD3" s="1"/>
      <c r="AE3" s="1"/>
    </row>
    <row r="4" spans="1:31" x14ac:dyDescent="0.25">
      <c r="A4" s="1">
        <f>A3+1</f>
        <v>2</v>
      </c>
      <c r="B4" s="1" t="s">
        <v>222</v>
      </c>
      <c r="C4" s="1" t="s">
        <v>113</v>
      </c>
      <c r="D4" s="1">
        <v>35.873609999999999</v>
      </c>
      <c r="E4" s="1">
        <v>-106.31054</v>
      </c>
      <c r="F4" s="1">
        <v>7211.2</v>
      </c>
      <c r="G4" s="1"/>
      <c r="H4" s="12">
        <v>39862</v>
      </c>
      <c r="I4" s="1">
        <v>2.66</v>
      </c>
      <c r="J4" s="1" t="s">
        <v>178</v>
      </c>
      <c r="K4" s="1">
        <v>2.16</v>
      </c>
      <c r="L4" s="1">
        <v>2.66</v>
      </c>
      <c r="M4" s="1" t="s">
        <v>223</v>
      </c>
      <c r="N4" s="1"/>
      <c r="O4" s="1" t="s">
        <v>674</v>
      </c>
      <c r="P4" s="1" t="s">
        <v>107</v>
      </c>
      <c r="Q4" s="1" t="s">
        <v>142</v>
      </c>
      <c r="R4" s="1" t="s">
        <v>109</v>
      </c>
      <c r="T4" s="1" t="s">
        <v>110</v>
      </c>
      <c r="U4" s="1" t="s">
        <v>224</v>
      </c>
      <c r="V4" s="1" t="s">
        <v>111</v>
      </c>
      <c r="W4" s="25">
        <v>41851</v>
      </c>
      <c r="X4" s="1">
        <v>121.11</v>
      </c>
      <c r="Y4" s="1" t="s">
        <v>663</v>
      </c>
      <c r="Z4" s="1" t="s">
        <v>656</v>
      </c>
      <c r="AA4" s="1" t="s">
        <v>657</v>
      </c>
      <c r="AB4" s="1"/>
      <c r="AC4" s="1"/>
      <c r="AD4" s="1"/>
      <c r="AE4" s="1"/>
    </row>
    <row r="5" spans="1:31" x14ac:dyDescent="0.25">
      <c r="A5" s="1">
        <f t="shared" ref="A5:A59" si="0">A4+1</f>
        <v>3</v>
      </c>
      <c r="B5" s="1" t="s">
        <v>648</v>
      </c>
      <c r="C5" s="1" t="s">
        <v>113</v>
      </c>
      <c r="D5" s="1">
        <v>35.865430000000003</v>
      </c>
      <c r="E5" s="1">
        <v>-106.26452</v>
      </c>
      <c r="F5" s="1">
        <v>6749.08</v>
      </c>
      <c r="G5" s="1"/>
      <c r="H5" s="12">
        <v>38953</v>
      </c>
      <c r="I5" s="1">
        <v>15.6</v>
      </c>
      <c r="J5" s="1" t="s">
        <v>178</v>
      </c>
      <c r="K5" s="1">
        <v>10.3</v>
      </c>
      <c r="L5" s="1">
        <v>15</v>
      </c>
      <c r="M5" s="1" t="s">
        <v>704</v>
      </c>
      <c r="N5" s="1"/>
      <c r="P5" s="1" t="s">
        <v>117</v>
      </c>
      <c r="Q5" s="1" t="s">
        <v>142</v>
      </c>
      <c r="R5" s="1" t="s">
        <v>109</v>
      </c>
      <c r="T5" s="1" t="s">
        <v>110</v>
      </c>
      <c r="U5" s="1" t="s">
        <v>133</v>
      </c>
      <c r="V5" s="1" t="s">
        <v>111</v>
      </c>
      <c r="W5" s="25">
        <v>39401</v>
      </c>
      <c r="X5" s="1">
        <v>552</v>
      </c>
      <c r="Z5" s="1" t="s">
        <v>656</v>
      </c>
      <c r="AA5" s="1" t="s">
        <v>657</v>
      </c>
      <c r="AB5" s="1"/>
      <c r="AC5" s="1"/>
      <c r="AD5" s="1"/>
      <c r="AE5" s="1"/>
    </row>
    <row r="6" spans="1:31" x14ac:dyDescent="0.25">
      <c r="A6" s="1">
        <f t="shared" si="0"/>
        <v>4</v>
      </c>
      <c r="B6" s="1" t="s">
        <v>649</v>
      </c>
      <c r="C6" s="1" t="s">
        <v>113</v>
      </c>
      <c r="D6" s="1">
        <v>35.86347</v>
      </c>
      <c r="E6" s="1">
        <v>-106.25727999999999</v>
      </c>
      <c r="F6" s="1">
        <v>6703.58</v>
      </c>
      <c r="G6" s="1"/>
      <c r="H6" s="12">
        <v>38970</v>
      </c>
      <c r="I6" s="1">
        <v>42</v>
      </c>
      <c r="J6" s="1" t="s">
        <v>178</v>
      </c>
      <c r="K6" s="1">
        <v>37</v>
      </c>
      <c r="L6" s="1">
        <v>41.5</v>
      </c>
      <c r="M6" s="1" t="s">
        <v>705</v>
      </c>
      <c r="N6" s="1"/>
      <c r="P6" s="1" t="s">
        <v>117</v>
      </c>
      <c r="Q6" s="1" t="s">
        <v>142</v>
      </c>
      <c r="R6" s="1" t="s">
        <v>109</v>
      </c>
      <c r="T6" s="1" t="s">
        <v>110</v>
      </c>
      <c r="U6" s="1" t="s">
        <v>133</v>
      </c>
      <c r="V6" s="1" t="s">
        <v>111</v>
      </c>
      <c r="W6" s="25">
        <v>39580</v>
      </c>
      <c r="X6" s="1">
        <v>95.2</v>
      </c>
      <c r="Z6" s="1" t="s">
        <v>656</v>
      </c>
      <c r="AA6" s="1" t="s">
        <v>657</v>
      </c>
      <c r="AB6" s="1"/>
      <c r="AC6" s="1"/>
      <c r="AD6" s="1"/>
      <c r="AE6" s="1"/>
    </row>
    <row r="7" spans="1:31" x14ac:dyDescent="0.25">
      <c r="A7" s="1">
        <f t="shared" si="0"/>
        <v>5</v>
      </c>
      <c r="B7" s="1" t="s">
        <v>690</v>
      </c>
      <c r="C7" s="1" t="s">
        <v>113</v>
      </c>
      <c r="D7" s="1">
        <v>35.863909999999997</v>
      </c>
      <c r="E7" s="1">
        <v>-106.25182</v>
      </c>
      <c r="F7" s="1">
        <v>6669.02</v>
      </c>
      <c r="G7" s="1"/>
      <c r="H7" s="12">
        <v>38971</v>
      </c>
      <c r="I7" s="1">
        <v>64.900000000000006</v>
      </c>
      <c r="J7" s="1" t="s">
        <v>178</v>
      </c>
      <c r="K7" s="1">
        <v>55</v>
      </c>
      <c r="L7" s="1">
        <v>64.400000000000006</v>
      </c>
      <c r="M7" s="1" t="s">
        <v>711</v>
      </c>
      <c r="N7" s="1"/>
      <c r="O7" s="1" t="s">
        <v>674</v>
      </c>
      <c r="P7" s="1" t="s">
        <v>117</v>
      </c>
      <c r="Q7" s="1" t="s">
        <v>142</v>
      </c>
      <c r="R7" s="1" t="s">
        <v>109</v>
      </c>
      <c r="T7" s="1" t="s">
        <v>110</v>
      </c>
      <c r="U7" s="1" t="s">
        <v>224</v>
      </c>
      <c r="V7" s="1" t="s">
        <v>111</v>
      </c>
      <c r="W7" s="25">
        <v>39001</v>
      </c>
      <c r="X7" s="1">
        <v>13.9</v>
      </c>
      <c r="Z7" s="1" t="s">
        <v>656</v>
      </c>
      <c r="AA7" s="1"/>
      <c r="AB7" s="1"/>
      <c r="AC7" s="1"/>
      <c r="AD7" s="1"/>
      <c r="AE7" s="1"/>
    </row>
    <row r="8" spans="1:31" x14ac:dyDescent="0.25">
      <c r="A8" s="1">
        <f t="shared" si="0"/>
        <v>6</v>
      </c>
      <c r="B8" s="1" t="s">
        <v>229</v>
      </c>
      <c r="C8" s="1" t="s">
        <v>113</v>
      </c>
      <c r="D8" s="1">
        <v>35.873649999999998</v>
      </c>
      <c r="E8" s="1">
        <v>-106.31059999999999</v>
      </c>
      <c r="G8" s="1"/>
      <c r="I8" s="1"/>
      <c r="J8" s="1"/>
      <c r="K8" s="1">
        <v>1</v>
      </c>
      <c r="L8" s="1">
        <v>5.4</v>
      </c>
      <c r="M8" s="1"/>
      <c r="N8" s="1"/>
      <c r="O8" s="1" t="s">
        <v>674</v>
      </c>
      <c r="P8" s="1" t="s">
        <v>107</v>
      </c>
      <c r="Q8" s="1" t="s">
        <v>142</v>
      </c>
      <c r="T8" s="1" t="s">
        <v>110</v>
      </c>
      <c r="V8" s="1" t="s">
        <v>111</v>
      </c>
      <c r="W8" s="25">
        <v>41851</v>
      </c>
      <c r="X8" s="1">
        <v>61.32</v>
      </c>
      <c r="Y8" s="1" t="s">
        <v>663</v>
      </c>
      <c r="Z8" s="1" t="s">
        <v>656</v>
      </c>
      <c r="AA8" s="1"/>
      <c r="AB8" s="1"/>
      <c r="AC8" s="1"/>
      <c r="AD8" s="1"/>
      <c r="AE8" s="1"/>
    </row>
    <row r="9" spans="1:31" x14ac:dyDescent="0.25">
      <c r="A9" s="1">
        <f t="shared" si="0"/>
        <v>7</v>
      </c>
      <c r="B9" s="1" t="s">
        <v>230</v>
      </c>
      <c r="C9" s="1" t="s">
        <v>113</v>
      </c>
      <c r="D9" s="1">
        <v>35.875410000000002</v>
      </c>
      <c r="E9" s="1">
        <v>-106.31476000000001</v>
      </c>
      <c r="G9" s="1"/>
      <c r="I9" s="1"/>
      <c r="J9" s="1"/>
      <c r="K9" s="1">
        <v>6</v>
      </c>
      <c r="L9" s="1">
        <v>8.3000000000000007</v>
      </c>
      <c r="M9" s="1"/>
      <c r="N9" s="1"/>
      <c r="O9" s="1" t="s">
        <v>674</v>
      </c>
      <c r="P9" s="1" t="s">
        <v>107</v>
      </c>
      <c r="Q9" s="1" t="s">
        <v>142</v>
      </c>
      <c r="T9" s="1" t="s">
        <v>110</v>
      </c>
      <c r="V9" s="1" t="s">
        <v>111</v>
      </c>
      <c r="W9" s="25">
        <v>41850</v>
      </c>
      <c r="X9" s="1">
        <v>73.03</v>
      </c>
      <c r="Y9" s="1" t="s">
        <v>663</v>
      </c>
      <c r="Z9" s="1" t="s">
        <v>656</v>
      </c>
      <c r="AA9" s="1" t="s">
        <v>657</v>
      </c>
      <c r="AB9" s="1"/>
      <c r="AC9" s="1"/>
      <c r="AD9" s="1"/>
      <c r="AE9" s="1"/>
    </row>
    <row r="10" spans="1:31" x14ac:dyDescent="0.25">
      <c r="A10" s="1">
        <f t="shared" si="0"/>
        <v>8</v>
      </c>
      <c r="B10" s="1" t="s">
        <v>231</v>
      </c>
      <c r="C10" s="1" t="s">
        <v>113</v>
      </c>
      <c r="D10" s="1">
        <v>35.874670000000002</v>
      </c>
      <c r="E10" s="1">
        <v>-106.31247999999999</v>
      </c>
      <c r="G10" s="1"/>
      <c r="I10" s="1"/>
      <c r="J10" s="1"/>
      <c r="K10" s="1">
        <v>3</v>
      </c>
      <c r="L10" s="1">
        <v>5.4</v>
      </c>
      <c r="M10" s="1"/>
      <c r="N10" s="1"/>
      <c r="O10" s="1" t="s">
        <v>674</v>
      </c>
      <c r="P10" s="1" t="s">
        <v>107</v>
      </c>
      <c r="Q10" s="1" t="s">
        <v>142</v>
      </c>
      <c r="T10" s="1" t="s">
        <v>110</v>
      </c>
      <c r="V10" s="1" t="s">
        <v>111</v>
      </c>
      <c r="W10" s="25">
        <v>41852</v>
      </c>
      <c r="X10" s="1">
        <v>10</v>
      </c>
      <c r="Y10" s="1" t="s">
        <v>663</v>
      </c>
      <c r="Z10" s="1" t="s">
        <v>656</v>
      </c>
      <c r="AA10" s="1" t="s">
        <v>657</v>
      </c>
      <c r="AB10" s="1"/>
      <c r="AC10" s="1"/>
      <c r="AD10" s="1"/>
      <c r="AE10" s="1"/>
    </row>
    <row r="11" spans="1:31" x14ac:dyDescent="0.25">
      <c r="A11" s="1">
        <f t="shared" si="0"/>
        <v>9</v>
      </c>
      <c r="B11" s="1" t="s">
        <v>232</v>
      </c>
      <c r="C11" s="1" t="s">
        <v>113</v>
      </c>
      <c r="D11" s="1">
        <v>35.873779999999996</v>
      </c>
      <c r="E11" s="1">
        <v>-106.3111</v>
      </c>
      <c r="G11" s="1"/>
      <c r="I11" s="1"/>
      <c r="J11" s="1"/>
      <c r="K11" s="1">
        <v>5.3</v>
      </c>
      <c r="L11" s="1">
        <v>7.6</v>
      </c>
      <c r="M11" s="1"/>
      <c r="N11" s="1"/>
      <c r="O11" s="1" t="s">
        <v>674</v>
      </c>
      <c r="P11" s="1" t="s">
        <v>107</v>
      </c>
      <c r="Q11" s="1" t="s">
        <v>142</v>
      </c>
      <c r="T11" s="1" t="s">
        <v>110</v>
      </c>
      <c r="V11" s="1" t="s">
        <v>111</v>
      </c>
      <c r="W11" s="25">
        <v>41855</v>
      </c>
      <c r="X11" s="1">
        <v>10</v>
      </c>
      <c r="Y11" s="1" t="s">
        <v>663</v>
      </c>
      <c r="Z11" s="1" t="s">
        <v>656</v>
      </c>
      <c r="AA11" s="1" t="s">
        <v>657</v>
      </c>
      <c r="AB11" s="1"/>
      <c r="AC11" s="1"/>
      <c r="AD11" s="1"/>
      <c r="AE11" s="1"/>
    </row>
    <row r="12" spans="1:31" x14ac:dyDescent="0.25">
      <c r="A12" s="1">
        <f t="shared" si="0"/>
        <v>10</v>
      </c>
      <c r="B12" s="1" t="s">
        <v>243</v>
      </c>
      <c r="C12" s="1" t="s">
        <v>113</v>
      </c>
      <c r="D12" s="1">
        <v>35.874560899999999</v>
      </c>
      <c r="E12" s="1">
        <v>-106.31252360000001</v>
      </c>
      <c r="G12" s="1"/>
      <c r="I12" s="1">
        <v>9</v>
      </c>
      <c r="J12" s="1" t="s">
        <v>178</v>
      </c>
      <c r="K12" s="1">
        <v>3</v>
      </c>
      <c r="L12" s="1">
        <v>9</v>
      </c>
      <c r="M12" s="1" t="s">
        <v>244</v>
      </c>
      <c r="N12" s="1" t="s">
        <v>245</v>
      </c>
      <c r="Q12" s="1" t="s">
        <v>142</v>
      </c>
      <c r="T12" s="1">
        <v>7226.48</v>
      </c>
      <c r="V12" s="1" t="s">
        <v>241</v>
      </c>
      <c r="W12" s="25">
        <v>42962</v>
      </c>
      <c r="X12" s="1">
        <v>16.899999999999999</v>
      </c>
      <c r="Y12" s="1" t="s">
        <v>663</v>
      </c>
      <c r="Z12" s="1" t="s">
        <v>656</v>
      </c>
      <c r="AA12" s="1" t="s">
        <v>657</v>
      </c>
      <c r="AB12" s="1"/>
      <c r="AC12" s="1"/>
      <c r="AD12" s="1"/>
      <c r="AE12" s="1"/>
    </row>
    <row r="13" spans="1:31" x14ac:dyDescent="0.25">
      <c r="A13" s="1">
        <f t="shared" si="0"/>
        <v>11</v>
      </c>
      <c r="B13" s="1" t="s">
        <v>247</v>
      </c>
      <c r="C13" s="1" t="s">
        <v>113</v>
      </c>
      <c r="D13" s="1">
        <v>35.874673999999999</v>
      </c>
      <c r="E13" s="1">
        <v>-106.31248170000001</v>
      </c>
      <c r="G13" s="1"/>
      <c r="I13" s="1">
        <v>8.9600000000000009</v>
      </c>
      <c r="J13" s="1" t="s">
        <v>178</v>
      </c>
      <c r="K13" s="1">
        <v>3</v>
      </c>
      <c r="L13" s="1">
        <v>8.9600000000000009</v>
      </c>
      <c r="M13" s="1" t="s">
        <v>248</v>
      </c>
      <c r="N13" s="1" t="s">
        <v>249</v>
      </c>
      <c r="Q13" s="1" t="s">
        <v>142</v>
      </c>
      <c r="T13" s="1">
        <v>7226.22</v>
      </c>
      <c r="V13" s="1" t="s">
        <v>241</v>
      </c>
      <c r="W13" s="25">
        <v>43159</v>
      </c>
      <c r="X13" s="1">
        <v>8.2799999999999994</v>
      </c>
      <c r="Y13" s="1" t="s">
        <v>663</v>
      </c>
      <c r="Z13" s="1" t="s">
        <v>656</v>
      </c>
      <c r="AA13" s="1" t="s">
        <v>657</v>
      </c>
      <c r="AB13" s="1"/>
      <c r="AC13" s="1"/>
      <c r="AD13" s="1"/>
      <c r="AE13" s="1"/>
    </row>
    <row r="14" spans="1:31" x14ac:dyDescent="0.25">
      <c r="A14" s="1">
        <f t="shared" si="0"/>
        <v>12</v>
      </c>
      <c r="B14" s="1" t="s">
        <v>250</v>
      </c>
      <c r="C14" s="1" t="s">
        <v>113</v>
      </c>
      <c r="D14" s="1">
        <v>35.874748599999997</v>
      </c>
      <c r="E14" s="1">
        <v>-106.3124341</v>
      </c>
      <c r="G14" s="1"/>
      <c r="I14" s="1">
        <v>8.2200000000000006</v>
      </c>
      <c r="J14" s="1" t="s">
        <v>178</v>
      </c>
      <c r="K14" s="1">
        <v>3.12</v>
      </c>
      <c r="L14" s="1">
        <v>8.2200000000000006</v>
      </c>
      <c r="M14" s="1" t="s">
        <v>251</v>
      </c>
      <c r="N14" s="1" t="s">
        <v>252</v>
      </c>
      <c r="Q14" s="1" t="s">
        <v>142</v>
      </c>
      <c r="T14" s="1">
        <v>7225.72</v>
      </c>
      <c r="V14" s="1" t="s">
        <v>241</v>
      </c>
      <c r="W14" s="25">
        <v>43159</v>
      </c>
      <c r="X14" s="1">
        <v>7.38</v>
      </c>
      <c r="Y14" s="1" t="s">
        <v>663</v>
      </c>
      <c r="AA14" s="1" t="s">
        <v>657</v>
      </c>
      <c r="AB14" s="1"/>
      <c r="AC14" s="1"/>
      <c r="AD14" s="1"/>
      <c r="AE14" s="1"/>
    </row>
    <row r="15" spans="1:31" x14ac:dyDescent="0.25">
      <c r="A15" s="1">
        <f t="shared" si="0"/>
        <v>13</v>
      </c>
      <c r="B15" s="1" t="s">
        <v>234</v>
      </c>
      <c r="C15" s="1" t="s">
        <v>113</v>
      </c>
      <c r="D15" s="1">
        <v>35.873759999999997</v>
      </c>
      <c r="E15" s="1">
        <v>-106.31113999999999</v>
      </c>
      <c r="G15" s="1"/>
      <c r="H15" s="12">
        <v>42548</v>
      </c>
      <c r="I15" s="1">
        <v>3.6</v>
      </c>
      <c r="J15" s="1">
        <v>2</v>
      </c>
      <c r="K15" s="1">
        <v>0.6</v>
      </c>
      <c r="L15" s="1">
        <v>3.1</v>
      </c>
      <c r="M15" s="1" t="s">
        <v>712</v>
      </c>
      <c r="N15" s="1"/>
      <c r="O15" s="1" t="s">
        <v>674</v>
      </c>
      <c r="P15" s="1" t="s">
        <v>107</v>
      </c>
      <c r="Q15" s="1" t="s">
        <v>142</v>
      </c>
      <c r="R15" s="1" t="s">
        <v>109</v>
      </c>
      <c r="T15" s="1" t="s">
        <v>110</v>
      </c>
      <c r="U15" s="1" t="s">
        <v>235</v>
      </c>
      <c r="V15" s="1" t="s">
        <v>111</v>
      </c>
      <c r="W15" s="25">
        <v>42963</v>
      </c>
      <c r="X15" s="1">
        <v>34.299999999999997</v>
      </c>
      <c r="Y15" s="1" t="s">
        <v>663</v>
      </c>
      <c r="Z15" s="1" t="s">
        <v>656</v>
      </c>
      <c r="AA15" s="1" t="s">
        <v>657</v>
      </c>
      <c r="AB15" s="1"/>
      <c r="AC15" s="1"/>
      <c r="AD15" s="1"/>
      <c r="AE15" s="1"/>
    </row>
    <row r="16" spans="1:31" x14ac:dyDescent="0.25">
      <c r="A16" s="1">
        <f t="shared" si="0"/>
        <v>14</v>
      </c>
      <c r="B16" s="1" t="s">
        <v>236</v>
      </c>
      <c r="C16" s="1" t="s">
        <v>113</v>
      </c>
      <c r="D16" s="1">
        <v>35.873800000000003</v>
      </c>
      <c r="E16" s="1">
        <v>-106.31108999999999</v>
      </c>
      <c r="G16" s="1"/>
      <c r="H16" s="12">
        <v>42548</v>
      </c>
      <c r="I16" s="1">
        <v>7.8</v>
      </c>
      <c r="J16" s="1">
        <v>2</v>
      </c>
      <c r="K16" s="1">
        <v>3.6</v>
      </c>
      <c r="L16" s="1">
        <v>7.8</v>
      </c>
      <c r="M16" s="1" t="s">
        <v>713</v>
      </c>
      <c r="N16" s="1"/>
      <c r="O16" s="1" t="s">
        <v>674</v>
      </c>
      <c r="P16" s="1" t="s">
        <v>107</v>
      </c>
      <c r="Q16" s="1" t="s">
        <v>142</v>
      </c>
      <c r="R16" s="1" t="s">
        <v>109</v>
      </c>
      <c r="T16" s="1" t="s">
        <v>110</v>
      </c>
      <c r="U16" s="1" t="s">
        <v>235</v>
      </c>
      <c r="V16" s="1" t="s">
        <v>111</v>
      </c>
      <c r="W16" s="25">
        <v>43251</v>
      </c>
      <c r="X16" s="1">
        <v>22</v>
      </c>
      <c r="Y16" s="1" t="s">
        <v>663</v>
      </c>
      <c r="Z16" s="1" t="s">
        <v>656</v>
      </c>
      <c r="AA16" s="1" t="s">
        <v>657</v>
      </c>
      <c r="AB16" s="1"/>
      <c r="AC16" s="1"/>
      <c r="AD16" s="1"/>
      <c r="AE16" s="1"/>
    </row>
    <row r="17" spans="1:31" x14ac:dyDescent="0.25">
      <c r="A17" s="1">
        <f t="shared" si="0"/>
        <v>15</v>
      </c>
      <c r="B17" s="1" t="s">
        <v>237</v>
      </c>
      <c r="C17" s="1" t="s">
        <v>113</v>
      </c>
      <c r="D17" s="1">
        <v>35.873860000000001</v>
      </c>
      <c r="E17" s="1">
        <v>-106.31104999999999</v>
      </c>
      <c r="G17" s="1"/>
      <c r="H17" s="12">
        <v>42556</v>
      </c>
      <c r="I17" s="1">
        <v>5.2</v>
      </c>
      <c r="J17" s="1">
        <v>2</v>
      </c>
      <c r="K17" s="1">
        <v>2.2000000000000002</v>
      </c>
      <c r="L17" s="1">
        <v>4.7</v>
      </c>
      <c r="M17" s="1" t="s">
        <v>714</v>
      </c>
      <c r="N17" s="1"/>
      <c r="O17" s="1" t="s">
        <v>674</v>
      </c>
      <c r="P17" s="1" t="s">
        <v>107</v>
      </c>
      <c r="Q17" s="1" t="s">
        <v>142</v>
      </c>
      <c r="R17" s="1" t="s">
        <v>109</v>
      </c>
      <c r="T17" s="1" t="s">
        <v>110</v>
      </c>
      <c r="U17" s="1" t="s">
        <v>235</v>
      </c>
      <c r="V17" s="1" t="s">
        <v>111</v>
      </c>
      <c r="W17" s="25">
        <v>43306</v>
      </c>
      <c r="X17" s="1">
        <v>15.9</v>
      </c>
      <c r="Y17" s="1" t="s">
        <v>663</v>
      </c>
      <c r="Z17" s="1" t="s">
        <v>656</v>
      </c>
      <c r="AA17" s="1" t="s">
        <v>657</v>
      </c>
      <c r="AB17" s="1"/>
      <c r="AC17" s="1"/>
      <c r="AD17" s="1"/>
      <c r="AE17" s="1"/>
    </row>
    <row r="18" spans="1:31" x14ac:dyDescent="0.25">
      <c r="A18" s="1">
        <f t="shared" si="0"/>
        <v>16</v>
      </c>
      <c r="B18" s="1" t="s">
        <v>253</v>
      </c>
      <c r="C18" s="1" t="s">
        <v>113</v>
      </c>
      <c r="D18" s="1">
        <v>35.873572299999999</v>
      </c>
      <c r="E18" s="1">
        <v>-106.3106197</v>
      </c>
      <c r="G18" s="1"/>
      <c r="I18" s="1">
        <v>8.44</v>
      </c>
      <c r="J18" s="1" t="s">
        <v>178</v>
      </c>
      <c r="K18" s="1">
        <v>2.5</v>
      </c>
      <c r="L18" s="1">
        <v>8.44</v>
      </c>
      <c r="M18" s="1" t="s">
        <v>254</v>
      </c>
      <c r="N18" s="1" t="s">
        <v>255</v>
      </c>
      <c r="Q18" s="1" t="s">
        <v>142</v>
      </c>
      <c r="T18" s="1">
        <v>7213.06</v>
      </c>
      <c r="V18" s="1" t="s">
        <v>241</v>
      </c>
      <c r="W18" s="25">
        <v>43306</v>
      </c>
      <c r="X18" s="1">
        <v>72</v>
      </c>
      <c r="Y18" s="1" t="s">
        <v>663</v>
      </c>
      <c r="Z18" s="1" t="s">
        <v>656</v>
      </c>
      <c r="AA18" s="1" t="s">
        <v>657</v>
      </c>
      <c r="AB18" s="1"/>
      <c r="AC18" s="1"/>
      <c r="AD18" s="1"/>
      <c r="AE18" s="1"/>
    </row>
    <row r="19" spans="1:31" x14ac:dyDescent="0.25">
      <c r="A19" s="1">
        <f t="shared" si="0"/>
        <v>17</v>
      </c>
      <c r="B19" s="1" t="s">
        <v>259</v>
      </c>
      <c r="C19" s="1" t="s">
        <v>113</v>
      </c>
      <c r="D19" s="1">
        <v>35.8736526</v>
      </c>
      <c r="E19" s="1">
        <v>-106.31059759999999</v>
      </c>
      <c r="G19" s="1"/>
      <c r="I19" s="1">
        <v>9.17</v>
      </c>
      <c r="J19" s="1" t="s">
        <v>178</v>
      </c>
      <c r="K19" s="1">
        <v>3</v>
      </c>
      <c r="L19" s="1">
        <v>9.17</v>
      </c>
      <c r="M19" s="1" t="s">
        <v>260</v>
      </c>
      <c r="N19" s="1" t="s">
        <v>261</v>
      </c>
      <c r="Q19" s="1" t="s">
        <v>142</v>
      </c>
      <c r="T19" s="1">
        <v>7214.07</v>
      </c>
      <c r="V19" s="1" t="s">
        <v>241</v>
      </c>
      <c r="W19" s="25">
        <v>42962</v>
      </c>
      <c r="X19" s="1">
        <v>44.4</v>
      </c>
      <c r="Y19" s="1" t="s">
        <v>663</v>
      </c>
      <c r="Z19" s="1" t="s">
        <v>656</v>
      </c>
      <c r="AA19" s="1" t="s">
        <v>657</v>
      </c>
      <c r="AB19" s="1"/>
      <c r="AC19" s="1"/>
      <c r="AD19" s="1"/>
      <c r="AE19" s="1"/>
    </row>
    <row r="20" spans="1:31" x14ac:dyDescent="0.25">
      <c r="A20" s="1">
        <f t="shared" si="0"/>
        <v>18</v>
      </c>
      <c r="B20" s="1" t="s">
        <v>256</v>
      </c>
      <c r="C20" s="1" t="s">
        <v>113</v>
      </c>
      <c r="D20" s="1">
        <v>35.873700100000001</v>
      </c>
      <c r="E20" s="1">
        <v>-106.3105616</v>
      </c>
      <c r="G20" s="1"/>
      <c r="I20" s="1">
        <v>8.5299999999999994</v>
      </c>
      <c r="J20" s="1" t="s">
        <v>178</v>
      </c>
      <c r="K20" s="1">
        <v>2.99</v>
      </c>
      <c r="L20" s="1">
        <v>8.19</v>
      </c>
      <c r="M20" s="1" t="s">
        <v>257</v>
      </c>
      <c r="N20" s="1" t="s">
        <v>258</v>
      </c>
      <c r="Q20" s="1" t="s">
        <v>142</v>
      </c>
      <c r="T20" s="1">
        <v>7213.04</v>
      </c>
      <c r="V20" s="1" t="s">
        <v>241</v>
      </c>
      <c r="W20" s="25">
        <v>42962</v>
      </c>
      <c r="X20" s="1">
        <v>56.2</v>
      </c>
      <c r="Y20" s="1" t="s">
        <v>663</v>
      </c>
      <c r="Z20" s="1" t="s">
        <v>656</v>
      </c>
      <c r="AA20" s="1" t="s">
        <v>657</v>
      </c>
      <c r="AB20" s="1"/>
      <c r="AC20" s="1"/>
      <c r="AD20" s="1"/>
      <c r="AE20" s="1"/>
    </row>
    <row r="21" spans="1:31" x14ac:dyDescent="0.25">
      <c r="A21" s="1">
        <f t="shared" si="0"/>
        <v>19</v>
      </c>
      <c r="B21" s="1" t="s">
        <v>691</v>
      </c>
      <c r="C21" s="1" t="s">
        <v>113</v>
      </c>
      <c r="D21" s="1">
        <v>35.865780000000001</v>
      </c>
      <c r="E21" s="1">
        <v>-106.29667999999999</v>
      </c>
      <c r="F21" s="1">
        <v>7070.6</v>
      </c>
      <c r="G21" s="1" t="s">
        <v>44</v>
      </c>
      <c r="H21" s="12">
        <v>38376</v>
      </c>
      <c r="I21" s="1">
        <v>5.9</v>
      </c>
      <c r="J21" s="1" t="s">
        <v>692</v>
      </c>
      <c r="K21" s="1">
        <v>2.4</v>
      </c>
      <c r="L21" s="1">
        <v>5.4</v>
      </c>
      <c r="M21" s="1" t="s">
        <v>715</v>
      </c>
      <c r="N21" s="1"/>
      <c r="O21" s="1" t="s">
        <v>674</v>
      </c>
      <c r="P21" s="1" t="s">
        <v>107</v>
      </c>
      <c r="Q21" s="1" t="s">
        <v>693</v>
      </c>
      <c r="R21" s="1" t="s">
        <v>109</v>
      </c>
      <c r="T21" s="1" t="s">
        <v>110</v>
      </c>
      <c r="U21" s="1" t="s">
        <v>651</v>
      </c>
      <c r="V21" s="1" t="s">
        <v>111</v>
      </c>
      <c r="W21" s="25">
        <v>39588</v>
      </c>
      <c r="X21" s="1">
        <v>17.100000000000001</v>
      </c>
      <c r="Z21" s="1" t="s">
        <v>656</v>
      </c>
      <c r="AA21" s="1" t="s">
        <v>657</v>
      </c>
      <c r="AB21" s="1"/>
      <c r="AC21" s="1"/>
      <c r="AD21" s="1"/>
      <c r="AE21" s="1"/>
    </row>
    <row r="22" spans="1:31" x14ac:dyDescent="0.25">
      <c r="A22" s="1">
        <f t="shared" si="0"/>
        <v>20</v>
      </c>
      <c r="B22" s="1" t="s">
        <v>646</v>
      </c>
      <c r="C22" s="1" t="s">
        <v>113</v>
      </c>
      <c r="D22" s="1">
        <v>35.865000000000002</v>
      </c>
      <c r="E22" s="1">
        <v>-106.29884</v>
      </c>
      <c r="F22" s="1">
        <v>7135.1</v>
      </c>
      <c r="G22" s="1" t="s">
        <v>44</v>
      </c>
      <c r="H22" s="12">
        <v>38388</v>
      </c>
      <c r="I22" s="1">
        <v>5.4</v>
      </c>
      <c r="J22" s="1" t="s">
        <v>650</v>
      </c>
      <c r="K22" s="1">
        <v>3.3</v>
      </c>
      <c r="L22" s="1">
        <v>5.3</v>
      </c>
      <c r="M22" s="1" t="s">
        <v>715</v>
      </c>
      <c r="N22" s="1"/>
      <c r="O22" s="1" t="s">
        <v>674</v>
      </c>
      <c r="P22" s="1" t="s">
        <v>107</v>
      </c>
      <c r="Q22" s="1" t="s">
        <v>693</v>
      </c>
      <c r="R22" s="1" t="s">
        <v>109</v>
      </c>
      <c r="T22" s="1" t="s">
        <v>110</v>
      </c>
      <c r="U22" s="1" t="s">
        <v>651</v>
      </c>
      <c r="V22" s="1" t="s">
        <v>111</v>
      </c>
      <c r="W22" s="25">
        <v>38611</v>
      </c>
      <c r="X22" s="1">
        <v>101</v>
      </c>
      <c r="Z22" s="1" t="s">
        <v>656</v>
      </c>
      <c r="AA22" s="1"/>
      <c r="AB22" s="1"/>
      <c r="AC22" s="1"/>
      <c r="AD22" s="1"/>
      <c r="AE22" s="1"/>
    </row>
    <row r="23" spans="1:31" x14ac:dyDescent="0.25">
      <c r="A23" s="1">
        <f t="shared" si="0"/>
        <v>21</v>
      </c>
      <c r="B23" s="1" t="s">
        <v>134</v>
      </c>
      <c r="C23" s="1" t="s">
        <v>113</v>
      </c>
      <c r="D23" s="1">
        <v>35.867890000000003</v>
      </c>
      <c r="E23" s="1">
        <v>-106.30544999999999</v>
      </c>
      <c r="F23" s="1">
        <v>7188.28</v>
      </c>
      <c r="G23" s="1" t="s">
        <v>44</v>
      </c>
      <c r="H23" s="12">
        <v>36216</v>
      </c>
      <c r="I23" s="1">
        <v>3.1</v>
      </c>
      <c r="J23" s="1">
        <v>2</v>
      </c>
      <c r="K23" s="1">
        <v>1.05</v>
      </c>
      <c r="L23" s="1">
        <v>3.05</v>
      </c>
      <c r="M23" s="1"/>
      <c r="N23" s="1"/>
      <c r="O23" s="1" t="s">
        <v>674</v>
      </c>
      <c r="P23" s="1" t="s">
        <v>107</v>
      </c>
      <c r="Q23" s="1" t="s">
        <v>693</v>
      </c>
      <c r="R23" s="1" t="s">
        <v>109</v>
      </c>
      <c r="T23" s="1" t="s">
        <v>110</v>
      </c>
      <c r="V23" s="1" t="s">
        <v>111</v>
      </c>
      <c r="W23" s="25">
        <v>40361</v>
      </c>
      <c r="X23" s="1">
        <v>662</v>
      </c>
      <c r="Y23" s="1" t="s">
        <v>663</v>
      </c>
      <c r="Z23" s="1" t="s">
        <v>656</v>
      </c>
      <c r="AA23" s="1" t="s">
        <v>657</v>
      </c>
      <c r="AB23" s="1"/>
      <c r="AC23" s="1"/>
      <c r="AD23" s="1"/>
      <c r="AE23" s="1"/>
    </row>
    <row r="24" spans="1:31" x14ac:dyDescent="0.25">
      <c r="A24" s="1">
        <f t="shared" si="0"/>
        <v>22</v>
      </c>
      <c r="B24" s="1" t="s">
        <v>647</v>
      </c>
      <c r="C24" s="1" t="s">
        <v>113</v>
      </c>
      <c r="D24" s="1">
        <v>35.865020000000001</v>
      </c>
      <c r="E24" s="1">
        <v>-106.29893</v>
      </c>
      <c r="G24" s="1"/>
      <c r="H24" s="12">
        <v>22221</v>
      </c>
      <c r="I24" s="1">
        <v>9</v>
      </c>
      <c r="J24" s="1"/>
      <c r="K24" s="1">
        <v>2</v>
      </c>
      <c r="L24" s="1">
        <v>9</v>
      </c>
      <c r="M24" s="1"/>
      <c r="N24" s="1"/>
      <c r="P24" s="1" t="s">
        <v>107</v>
      </c>
      <c r="Q24" s="1" t="s">
        <v>693</v>
      </c>
      <c r="R24" s="1" t="s">
        <v>109</v>
      </c>
      <c r="T24" s="1" t="s">
        <v>110</v>
      </c>
      <c r="V24" s="1" t="s">
        <v>111</v>
      </c>
      <c r="W24" s="25">
        <v>39596</v>
      </c>
      <c r="X24" s="1">
        <v>275</v>
      </c>
      <c r="Z24" s="1" t="s">
        <v>656</v>
      </c>
      <c r="AA24" s="1" t="s">
        <v>657</v>
      </c>
      <c r="AB24" s="1"/>
      <c r="AC24" s="1"/>
      <c r="AD24" s="1"/>
      <c r="AE24" s="1"/>
    </row>
    <row r="25" spans="1:31" x14ac:dyDescent="0.25">
      <c r="A25" s="1">
        <f t="shared" si="0"/>
        <v>23</v>
      </c>
      <c r="B25" t="s">
        <v>694</v>
      </c>
      <c r="C25" s="1" t="s">
        <v>113</v>
      </c>
      <c r="D25" s="1">
        <v>35.865299999999998</v>
      </c>
      <c r="E25" s="1">
        <v>-106.29406</v>
      </c>
      <c r="G25" s="1" t="s">
        <v>44</v>
      </c>
      <c r="H25" s="12">
        <v>24532</v>
      </c>
      <c r="I25" s="1">
        <v>12</v>
      </c>
      <c r="J25" s="1">
        <v>3</v>
      </c>
      <c r="K25" s="1">
        <v>2</v>
      </c>
      <c r="L25" s="1">
        <v>12</v>
      </c>
      <c r="M25" s="1"/>
      <c r="N25" s="1"/>
      <c r="P25" s="1" t="s">
        <v>107</v>
      </c>
      <c r="Q25" s="1" t="s">
        <v>693</v>
      </c>
      <c r="R25" s="1" t="s">
        <v>109</v>
      </c>
      <c r="T25" s="1" t="s">
        <v>110</v>
      </c>
      <c r="V25" s="1" t="s">
        <v>111</v>
      </c>
      <c r="W25" s="25">
        <v>40037</v>
      </c>
      <c r="X25" s="1">
        <v>14.6</v>
      </c>
      <c r="Z25" s="1" t="s">
        <v>656</v>
      </c>
      <c r="AA25" s="1" t="s">
        <v>657</v>
      </c>
      <c r="AB25" s="1"/>
      <c r="AC25" s="1"/>
      <c r="AD25" s="1"/>
      <c r="AE25" s="1"/>
    </row>
    <row r="26" spans="1:31" x14ac:dyDescent="0.25">
      <c r="A26" s="1">
        <f t="shared" si="0"/>
        <v>24</v>
      </c>
      <c r="B26" s="1" t="s">
        <v>667</v>
      </c>
      <c r="C26" s="1" t="s">
        <v>113</v>
      </c>
      <c r="D26" s="1">
        <v>35.850259999999999</v>
      </c>
      <c r="E26" s="1">
        <v>-106.2642</v>
      </c>
      <c r="F26" s="1">
        <v>6817.2</v>
      </c>
      <c r="G26" s="1" t="s">
        <v>44</v>
      </c>
      <c r="H26" s="12">
        <v>33756</v>
      </c>
      <c r="I26" s="1">
        <v>49</v>
      </c>
      <c r="J26" s="1">
        <v>2</v>
      </c>
      <c r="K26" s="1">
        <v>34</v>
      </c>
      <c r="L26" s="1">
        <v>44</v>
      </c>
      <c r="M26" s="1"/>
      <c r="N26" s="1"/>
      <c r="P26" s="1" t="s">
        <v>107</v>
      </c>
      <c r="Q26" s="1" t="s">
        <v>668</v>
      </c>
      <c r="R26" s="1" t="s">
        <v>109</v>
      </c>
      <c r="T26" s="1" t="s">
        <v>110</v>
      </c>
      <c r="U26" s="1" t="s">
        <v>115</v>
      </c>
      <c r="V26" s="1" t="s">
        <v>111</v>
      </c>
      <c r="W26" s="25">
        <v>39590</v>
      </c>
      <c r="X26" s="1">
        <v>50</v>
      </c>
      <c r="Z26" s="1" t="s">
        <v>656</v>
      </c>
      <c r="AA26" s="1" t="s">
        <v>657</v>
      </c>
      <c r="AB26" s="1"/>
      <c r="AC26" s="1"/>
      <c r="AD26" s="1"/>
      <c r="AE26" s="1"/>
    </row>
    <row r="27" spans="1:31" x14ac:dyDescent="0.25">
      <c r="A27" s="1">
        <f t="shared" si="0"/>
        <v>25</v>
      </c>
      <c r="B27" s="1" t="s">
        <v>669</v>
      </c>
      <c r="C27" s="1" t="s">
        <v>113</v>
      </c>
      <c r="D27" s="1">
        <v>35.863819999999997</v>
      </c>
      <c r="E27" s="1">
        <v>-106.27828</v>
      </c>
      <c r="G27" s="1" t="s">
        <v>44</v>
      </c>
      <c r="H27" s="12">
        <v>33086</v>
      </c>
      <c r="I27" s="1">
        <v>33.9</v>
      </c>
      <c r="J27" s="1">
        <v>2</v>
      </c>
      <c r="K27" s="1">
        <v>8.9</v>
      </c>
      <c r="L27" s="1">
        <v>28.9</v>
      </c>
      <c r="M27" s="1"/>
      <c r="N27" s="1"/>
      <c r="P27" s="1" t="s">
        <v>117</v>
      </c>
      <c r="Q27" s="1" t="s">
        <v>668</v>
      </c>
      <c r="R27" s="1" t="s">
        <v>109</v>
      </c>
      <c r="T27" s="1" t="s">
        <v>110</v>
      </c>
      <c r="V27" s="1" t="s">
        <v>111</v>
      </c>
      <c r="W27" s="25">
        <v>35129</v>
      </c>
      <c r="X27" s="1">
        <v>10</v>
      </c>
      <c r="Z27" s="1" t="s">
        <v>656</v>
      </c>
      <c r="AA27" s="1" t="s">
        <v>657</v>
      </c>
      <c r="AB27" s="1"/>
      <c r="AC27" s="1"/>
      <c r="AD27" s="1"/>
      <c r="AE27" s="1"/>
    </row>
    <row r="28" spans="1:31" x14ac:dyDescent="0.25">
      <c r="A28" s="1">
        <f t="shared" si="0"/>
        <v>26</v>
      </c>
      <c r="B28" s="1" t="s">
        <v>135</v>
      </c>
      <c r="C28" s="1" t="s">
        <v>113</v>
      </c>
      <c r="D28" s="1">
        <v>35.863390000000003</v>
      </c>
      <c r="E28" s="1">
        <v>-106.27683</v>
      </c>
      <c r="F28" s="1">
        <v>6875.66</v>
      </c>
      <c r="G28" s="1" t="s">
        <v>44</v>
      </c>
      <c r="H28" s="12">
        <v>22190</v>
      </c>
      <c r="I28" s="1">
        <v>46</v>
      </c>
      <c r="J28" s="1">
        <v>3</v>
      </c>
      <c r="K28" s="1">
        <v>21</v>
      </c>
      <c r="L28" s="1">
        <v>46</v>
      </c>
      <c r="M28" s="1"/>
      <c r="N28" s="1"/>
      <c r="P28" s="1" t="s">
        <v>117</v>
      </c>
      <c r="Q28" s="1" t="s">
        <v>668</v>
      </c>
      <c r="R28" s="1" t="s">
        <v>109</v>
      </c>
      <c r="T28" s="1" t="s">
        <v>110</v>
      </c>
      <c r="U28" s="1" t="s">
        <v>115</v>
      </c>
      <c r="V28" s="1" t="s">
        <v>111</v>
      </c>
      <c r="W28" s="25">
        <v>39485</v>
      </c>
      <c r="X28" s="1">
        <v>10</v>
      </c>
      <c r="Y28" s="1" t="s">
        <v>663</v>
      </c>
      <c r="Z28" s="1" t="s">
        <v>656</v>
      </c>
      <c r="AA28" s="1" t="s">
        <v>657</v>
      </c>
      <c r="AB28" s="1"/>
      <c r="AC28" s="1"/>
      <c r="AD28" s="1"/>
      <c r="AE28" s="1"/>
    </row>
    <row r="29" spans="1:31" x14ac:dyDescent="0.25">
      <c r="A29" s="1">
        <f t="shared" si="0"/>
        <v>27</v>
      </c>
      <c r="B29" s="1" t="s">
        <v>670</v>
      </c>
      <c r="C29" s="1" t="s">
        <v>113</v>
      </c>
      <c r="D29" s="1">
        <v>35.861939999999997</v>
      </c>
      <c r="E29" s="1">
        <v>-106.27289</v>
      </c>
      <c r="G29" s="1" t="s">
        <v>44</v>
      </c>
      <c r="H29" s="12">
        <v>27089</v>
      </c>
      <c r="I29" s="1">
        <v>47</v>
      </c>
      <c r="J29" s="1">
        <v>4</v>
      </c>
      <c r="K29" s="1">
        <v>27</v>
      </c>
      <c r="L29" s="1">
        <v>47</v>
      </c>
      <c r="M29" s="1" t="s">
        <v>707</v>
      </c>
      <c r="N29" s="1"/>
      <c r="P29" s="1" t="s">
        <v>117</v>
      </c>
      <c r="Q29" s="1" t="s">
        <v>668</v>
      </c>
      <c r="R29" s="1" t="s">
        <v>109</v>
      </c>
      <c r="T29" s="1" t="s">
        <v>110</v>
      </c>
      <c r="V29" s="1" t="s">
        <v>111</v>
      </c>
      <c r="W29" s="25">
        <v>39499</v>
      </c>
      <c r="X29" s="1">
        <v>10</v>
      </c>
      <c r="Z29" s="1" t="s">
        <v>656</v>
      </c>
      <c r="AA29" s="1" t="s">
        <v>657</v>
      </c>
      <c r="AB29" s="1"/>
      <c r="AC29" s="1"/>
      <c r="AD29" s="1"/>
      <c r="AE29" s="1"/>
    </row>
    <row r="30" spans="1:31" x14ac:dyDescent="0.25">
      <c r="A30" s="1">
        <f t="shared" si="0"/>
        <v>28</v>
      </c>
      <c r="B30" s="1" t="s">
        <v>136</v>
      </c>
      <c r="C30" s="1" t="s">
        <v>113</v>
      </c>
      <c r="D30" s="1">
        <v>35.86056</v>
      </c>
      <c r="E30" s="1">
        <v>-106.26991</v>
      </c>
      <c r="F30" s="1">
        <v>6827.31</v>
      </c>
      <c r="G30" s="1" t="s">
        <v>44</v>
      </c>
      <c r="H30" s="12">
        <v>22190</v>
      </c>
      <c r="I30" s="1">
        <v>69</v>
      </c>
      <c r="J30" s="1">
        <v>3</v>
      </c>
      <c r="K30" s="1">
        <v>39</v>
      </c>
      <c r="L30" s="1">
        <v>69</v>
      </c>
      <c r="M30" s="1"/>
      <c r="N30" s="1"/>
      <c r="P30" s="1" t="s">
        <v>117</v>
      </c>
      <c r="Q30" s="1" t="s">
        <v>668</v>
      </c>
      <c r="R30" s="1" t="s">
        <v>109</v>
      </c>
      <c r="T30" s="1" t="s">
        <v>110</v>
      </c>
      <c r="U30" s="1" t="s">
        <v>115</v>
      </c>
      <c r="V30" s="1" t="s">
        <v>111</v>
      </c>
      <c r="W30" s="25">
        <v>39503</v>
      </c>
      <c r="X30" s="1">
        <v>10</v>
      </c>
      <c r="Y30" s="1" t="s">
        <v>663</v>
      </c>
      <c r="Z30" s="1" t="s">
        <v>656</v>
      </c>
      <c r="AA30" s="1" t="s">
        <v>657</v>
      </c>
      <c r="AB30" s="1"/>
      <c r="AC30" s="1"/>
      <c r="AD30" s="1"/>
      <c r="AE30" s="1"/>
    </row>
    <row r="31" spans="1:31" x14ac:dyDescent="0.25">
      <c r="A31" s="1">
        <f t="shared" si="0"/>
        <v>29</v>
      </c>
      <c r="B31" s="1" t="s">
        <v>671</v>
      </c>
      <c r="C31" s="1" t="s">
        <v>113</v>
      </c>
      <c r="D31" s="1">
        <v>35.860370000000003</v>
      </c>
      <c r="E31" s="1">
        <v>-106.26675</v>
      </c>
      <c r="G31" s="1"/>
      <c r="H31" s="12">
        <v>27120</v>
      </c>
      <c r="I31" s="1">
        <v>60</v>
      </c>
      <c r="J31" s="1"/>
      <c r="K31" s="1">
        <v>35</v>
      </c>
      <c r="L31" s="1">
        <v>60</v>
      </c>
      <c r="M31" s="1" t="s">
        <v>708</v>
      </c>
      <c r="N31" s="1"/>
      <c r="P31" s="1" t="s">
        <v>117</v>
      </c>
      <c r="Q31" s="1" t="s">
        <v>668</v>
      </c>
      <c r="R31" s="1" t="s">
        <v>109</v>
      </c>
      <c r="T31" s="1" t="s">
        <v>110</v>
      </c>
      <c r="V31" s="1" t="s">
        <v>111</v>
      </c>
      <c r="W31" s="25">
        <v>39484</v>
      </c>
      <c r="X31" s="1">
        <v>10</v>
      </c>
      <c r="Z31" s="1" t="s">
        <v>656</v>
      </c>
      <c r="AA31" s="1" t="s">
        <v>657</v>
      </c>
      <c r="AB31" s="1"/>
      <c r="AC31" s="1"/>
      <c r="AD31" s="1"/>
      <c r="AE31" s="1"/>
    </row>
    <row r="32" spans="1:31" x14ac:dyDescent="0.25">
      <c r="A32" s="1">
        <f t="shared" si="0"/>
        <v>30</v>
      </c>
      <c r="B32" s="1" t="s">
        <v>672</v>
      </c>
      <c r="C32" s="1" t="s">
        <v>113</v>
      </c>
      <c r="D32" s="1">
        <v>35.860970000000002</v>
      </c>
      <c r="E32" s="1">
        <v>-106.26497000000001</v>
      </c>
      <c r="F32" s="1">
        <v>6796.65</v>
      </c>
      <c r="G32" s="1"/>
      <c r="H32" s="12">
        <v>32448</v>
      </c>
      <c r="I32" s="1">
        <v>74</v>
      </c>
      <c r="J32" s="1"/>
      <c r="K32" s="1">
        <v>44</v>
      </c>
      <c r="L32" s="1">
        <v>64</v>
      </c>
      <c r="M32" s="1"/>
      <c r="N32" s="1"/>
      <c r="P32" s="1" t="s">
        <v>117</v>
      </c>
      <c r="Q32" s="1" t="s">
        <v>668</v>
      </c>
      <c r="R32" s="1" t="s">
        <v>109</v>
      </c>
      <c r="T32" s="1" t="s">
        <v>110</v>
      </c>
      <c r="U32" s="1" t="s">
        <v>115</v>
      </c>
      <c r="V32" s="1" t="s">
        <v>111</v>
      </c>
      <c r="W32" s="25">
        <v>39484</v>
      </c>
      <c r="X32" s="1">
        <v>10</v>
      </c>
      <c r="Z32" s="1" t="s">
        <v>656</v>
      </c>
      <c r="AA32" s="1" t="s">
        <v>657</v>
      </c>
      <c r="AB32" s="1"/>
      <c r="AC32" s="1"/>
      <c r="AD32" s="1"/>
      <c r="AE32" s="1"/>
    </row>
    <row r="33" spans="1:31" x14ac:dyDescent="0.25">
      <c r="A33" s="1">
        <f t="shared" si="0"/>
        <v>31</v>
      </c>
      <c r="B33" s="1" t="s">
        <v>655</v>
      </c>
      <c r="C33" s="1" t="s">
        <v>113</v>
      </c>
      <c r="D33" s="1">
        <v>35.872950000000003</v>
      </c>
      <c r="E33" s="1">
        <v>-106.22032</v>
      </c>
      <c r="F33" s="1">
        <v>6367.53</v>
      </c>
      <c r="G33" s="1" t="s">
        <v>44</v>
      </c>
      <c r="H33" s="12">
        <v>33100</v>
      </c>
      <c r="I33" s="1">
        <v>19.7</v>
      </c>
      <c r="J33" s="1">
        <v>2</v>
      </c>
      <c r="K33" s="1">
        <v>4.7</v>
      </c>
      <c r="L33" s="1">
        <v>14.7</v>
      </c>
      <c r="M33" s="1"/>
      <c r="N33" s="1"/>
      <c r="P33" s="1" t="s">
        <v>107</v>
      </c>
      <c r="Q33" s="1" t="s">
        <v>125</v>
      </c>
      <c r="R33" s="1" t="s">
        <v>109</v>
      </c>
      <c r="T33" s="1" t="s">
        <v>110</v>
      </c>
      <c r="U33" s="1" t="s">
        <v>115</v>
      </c>
      <c r="V33" s="1" t="s">
        <v>111</v>
      </c>
      <c r="W33" s="25">
        <v>39463</v>
      </c>
      <c r="X33" s="1">
        <v>10</v>
      </c>
      <c r="Z33" s="1" t="s">
        <v>656</v>
      </c>
      <c r="AA33" s="1" t="s">
        <v>657</v>
      </c>
      <c r="AB33" s="1"/>
      <c r="AC33" s="1"/>
      <c r="AD33" s="1"/>
      <c r="AE33" s="1"/>
    </row>
    <row r="34" spans="1:31" x14ac:dyDescent="0.25">
      <c r="A34" s="1">
        <f t="shared" si="0"/>
        <v>32</v>
      </c>
      <c r="B34" s="1" t="s">
        <v>658</v>
      </c>
      <c r="C34" s="1" t="s">
        <v>113</v>
      </c>
      <c r="D34" s="1">
        <v>35.877040000000001</v>
      </c>
      <c r="E34" s="1">
        <v>-106.30271999999999</v>
      </c>
      <c r="G34" s="1"/>
      <c r="H34" s="12">
        <v>34481</v>
      </c>
      <c r="I34" s="1">
        <v>11.25</v>
      </c>
      <c r="J34" s="1"/>
      <c r="K34" s="1">
        <v>5.9</v>
      </c>
      <c r="L34" s="1">
        <v>10.9</v>
      </c>
      <c r="M34" s="1"/>
      <c r="N34" s="1"/>
      <c r="P34" s="1" t="s">
        <v>107</v>
      </c>
      <c r="Q34" s="1" t="s">
        <v>125</v>
      </c>
      <c r="R34" s="1" t="s">
        <v>109</v>
      </c>
      <c r="T34" s="1" t="s">
        <v>110</v>
      </c>
      <c r="V34" s="1" t="s">
        <v>111</v>
      </c>
      <c r="W34" s="25">
        <v>40609</v>
      </c>
      <c r="X34" s="1">
        <v>10</v>
      </c>
      <c r="Z34" s="1" t="s">
        <v>656</v>
      </c>
      <c r="AA34" s="1" t="s">
        <v>657</v>
      </c>
      <c r="AB34" s="1"/>
      <c r="AC34" s="1"/>
      <c r="AD34" s="1"/>
      <c r="AE34" s="1"/>
    </row>
    <row r="35" spans="1:31" x14ac:dyDescent="0.25">
      <c r="A35" s="1">
        <f t="shared" si="0"/>
        <v>33</v>
      </c>
      <c r="B35" s="1" t="s">
        <v>659</v>
      </c>
      <c r="C35" s="1" t="s">
        <v>113</v>
      </c>
      <c r="D35" s="1">
        <v>35.876550000000002</v>
      </c>
      <c r="E35" s="1">
        <v>-106.29613999999999</v>
      </c>
      <c r="F35" s="1">
        <v>6910.74</v>
      </c>
      <c r="G35" s="1" t="s">
        <v>44</v>
      </c>
      <c r="H35" s="12">
        <v>34460</v>
      </c>
      <c r="I35" s="1">
        <v>13.35</v>
      </c>
      <c r="J35" s="1" t="s">
        <v>132</v>
      </c>
      <c r="K35" s="1">
        <v>8</v>
      </c>
      <c r="L35" s="1">
        <v>13</v>
      </c>
      <c r="M35" s="1" t="s">
        <v>699</v>
      </c>
      <c r="N35" s="1"/>
      <c r="P35" s="1" t="s">
        <v>107</v>
      </c>
      <c r="Q35" s="1" t="s">
        <v>125</v>
      </c>
      <c r="R35" s="1" t="s">
        <v>109</v>
      </c>
      <c r="T35" s="1" t="s">
        <v>110</v>
      </c>
      <c r="U35" s="1" t="s">
        <v>265</v>
      </c>
      <c r="V35" s="1" t="s">
        <v>111</v>
      </c>
      <c r="W35" s="25">
        <v>40610</v>
      </c>
      <c r="X35" s="1">
        <v>10</v>
      </c>
      <c r="Z35" s="1" t="s">
        <v>656</v>
      </c>
      <c r="AA35" s="1" t="s">
        <v>657</v>
      </c>
      <c r="AB35" s="1"/>
      <c r="AC35" s="1"/>
      <c r="AD35" s="1"/>
      <c r="AE35" s="1"/>
    </row>
    <row r="36" spans="1:31" x14ac:dyDescent="0.25">
      <c r="A36" s="1">
        <f t="shared" si="0"/>
        <v>34</v>
      </c>
      <c r="B36" s="1" t="s">
        <v>660</v>
      </c>
      <c r="C36" s="1" t="s">
        <v>113</v>
      </c>
      <c r="D36" s="1">
        <v>35.875520000000002</v>
      </c>
      <c r="E36" s="1">
        <v>-106.2872</v>
      </c>
      <c r="F36" s="1">
        <v>6836.24</v>
      </c>
      <c r="G36" s="1" t="s">
        <v>44</v>
      </c>
      <c r="H36" s="12">
        <v>24139</v>
      </c>
      <c r="I36" s="1">
        <v>28</v>
      </c>
      <c r="J36" s="1" t="s">
        <v>661</v>
      </c>
      <c r="K36" s="1">
        <v>8</v>
      </c>
      <c r="L36" s="1">
        <v>28</v>
      </c>
      <c r="M36" s="1"/>
      <c r="N36" s="1"/>
      <c r="P36" s="1" t="s">
        <v>124</v>
      </c>
      <c r="Q36" s="1" t="s">
        <v>125</v>
      </c>
      <c r="R36" s="1" t="s">
        <v>109</v>
      </c>
      <c r="T36" s="1" t="s">
        <v>110</v>
      </c>
      <c r="U36" s="1" t="s">
        <v>265</v>
      </c>
      <c r="V36" s="1" t="s">
        <v>111</v>
      </c>
      <c r="W36" s="25">
        <v>37473</v>
      </c>
      <c r="X36" s="1">
        <v>17</v>
      </c>
      <c r="Z36" s="1" t="s">
        <v>656</v>
      </c>
      <c r="AA36" s="1" t="s">
        <v>657</v>
      </c>
      <c r="AB36" s="1"/>
      <c r="AC36" s="1"/>
      <c r="AD36" s="1"/>
      <c r="AE36" s="1"/>
    </row>
    <row r="37" spans="1:31" x14ac:dyDescent="0.25">
      <c r="A37" s="1">
        <f t="shared" si="0"/>
        <v>35</v>
      </c>
      <c r="B37" s="1" t="s">
        <v>662</v>
      </c>
      <c r="C37" s="1" t="s">
        <v>113</v>
      </c>
      <c r="D37" s="1">
        <v>35.871679999999998</v>
      </c>
      <c r="E37" s="1">
        <v>-106.26463</v>
      </c>
      <c r="F37" s="1">
        <v>6658.01</v>
      </c>
      <c r="G37" s="1" t="s">
        <v>44</v>
      </c>
      <c r="H37" s="12">
        <v>35144</v>
      </c>
      <c r="I37" s="1">
        <v>30.82</v>
      </c>
      <c r="J37" s="1" t="s">
        <v>132</v>
      </c>
      <c r="K37" s="1">
        <v>10.47</v>
      </c>
      <c r="L37" s="1">
        <v>25.47</v>
      </c>
      <c r="M37" s="1"/>
      <c r="N37" s="1"/>
      <c r="P37" s="1" t="s">
        <v>124</v>
      </c>
      <c r="Q37" s="1" t="s">
        <v>125</v>
      </c>
      <c r="R37" s="1" t="s">
        <v>109</v>
      </c>
      <c r="T37" s="1" t="s">
        <v>110</v>
      </c>
      <c r="U37" s="1" t="s">
        <v>265</v>
      </c>
      <c r="V37" s="1" t="s">
        <v>111</v>
      </c>
      <c r="W37" s="25">
        <v>39687</v>
      </c>
      <c r="X37" s="1">
        <v>10.8</v>
      </c>
      <c r="Z37" s="1" t="s">
        <v>656</v>
      </c>
      <c r="AA37" s="1" t="s">
        <v>657</v>
      </c>
      <c r="AB37" s="1"/>
      <c r="AC37" s="1"/>
      <c r="AD37" s="1"/>
      <c r="AE37" s="1"/>
    </row>
    <row r="38" spans="1:31" x14ac:dyDescent="0.25">
      <c r="A38" s="1">
        <f t="shared" si="0"/>
        <v>36</v>
      </c>
      <c r="B38" s="1" t="s">
        <v>126</v>
      </c>
      <c r="C38" s="1" t="s">
        <v>113</v>
      </c>
      <c r="D38" s="1">
        <v>35.873170000000002</v>
      </c>
      <c r="E38" s="1">
        <v>-106.25821999999999</v>
      </c>
      <c r="F38" s="1">
        <v>6609.1</v>
      </c>
      <c r="G38" s="1" t="s">
        <v>44</v>
      </c>
      <c r="H38" s="12">
        <v>32765</v>
      </c>
      <c r="I38" s="1">
        <v>14.7</v>
      </c>
      <c r="J38" s="1">
        <v>2</v>
      </c>
      <c r="K38" s="1">
        <v>4.7</v>
      </c>
      <c r="L38" s="1">
        <v>14.7</v>
      </c>
      <c r="M38" s="1" t="s">
        <v>700</v>
      </c>
      <c r="N38" s="1"/>
      <c r="P38" s="1" t="s">
        <v>124</v>
      </c>
      <c r="Q38" s="1" t="s">
        <v>125</v>
      </c>
      <c r="R38" s="1" t="s">
        <v>109</v>
      </c>
      <c r="T38" s="1" t="s">
        <v>110</v>
      </c>
      <c r="U38" s="1" t="s">
        <v>115</v>
      </c>
      <c r="V38" s="1" t="s">
        <v>111</v>
      </c>
      <c r="W38" s="25">
        <v>37881</v>
      </c>
      <c r="X38" s="1">
        <v>13.9</v>
      </c>
      <c r="Y38" s="1" t="s">
        <v>663</v>
      </c>
      <c r="Z38" s="1" t="s">
        <v>656</v>
      </c>
      <c r="AA38" s="1" t="s">
        <v>657</v>
      </c>
      <c r="AB38" s="1"/>
      <c r="AC38" s="1"/>
      <c r="AD38" s="1"/>
      <c r="AE38" s="1"/>
    </row>
    <row r="39" spans="1:31" x14ac:dyDescent="0.25">
      <c r="A39" s="1">
        <f t="shared" si="0"/>
        <v>37</v>
      </c>
      <c r="B39" s="1" t="s">
        <v>664</v>
      </c>
      <c r="C39" s="1" t="s">
        <v>113</v>
      </c>
      <c r="D39" s="1">
        <v>35.870359999999998</v>
      </c>
      <c r="E39" s="1">
        <v>-106.23943</v>
      </c>
      <c r="G39" s="1"/>
      <c r="H39" s="12">
        <v>32813</v>
      </c>
      <c r="I39" s="1">
        <v>23.3</v>
      </c>
      <c r="J39" s="1"/>
      <c r="K39" s="1">
        <v>13.3</v>
      </c>
      <c r="L39" s="1">
        <v>23.3</v>
      </c>
      <c r="M39" s="1"/>
      <c r="N39" s="1"/>
      <c r="P39" s="1" t="s">
        <v>124</v>
      </c>
      <c r="Q39" s="1" t="s">
        <v>125</v>
      </c>
      <c r="R39" s="1" t="s">
        <v>109</v>
      </c>
      <c r="T39" s="1" t="s">
        <v>110</v>
      </c>
      <c r="V39" s="1" t="s">
        <v>111</v>
      </c>
      <c r="W39" s="25">
        <v>40008</v>
      </c>
      <c r="X39" s="1">
        <v>10</v>
      </c>
      <c r="Z39" s="1" t="s">
        <v>656</v>
      </c>
      <c r="AA39" s="1" t="s">
        <v>657</v>
      </c>
      <c r="AB39" s="1"/>
      <c r="AC39" s="1"/>
      <c r="AD39" s="1"/>
      <c r="AE39" s="1"/>
    </row>
    <row r="40" spans="1:31" x14ac:dyDescent="0.25">
      <c r="A40" s="1">
        <f t="shared" si="0"/>
        <v>38</v>
      </c>
      <c r="B40" s="1" t="s">
        <v>665</v>
      </c>
      <c r="C40" s="1" t="s">
        <v>113</v>
      </c>
      <c r="D40" s="1">
        <v>35.878830000000001</v>
      </c>
      <c r="E40" s="1">
        <v>-106.3353</v>
      </c>
      <c r="F40" s="1">
        <v>7323.59</v>
      </c>
      <c r="G40" s="1" t="s">
        <v>44</v>
      </c>
      <c r="H40" s="12">
        <v>34452</v>
      </c>
      <c r="I40" s="1">
        <v>27.2</v>
      </c>
      <c r="J40" s="1" t="s">
        <v>132</v>
      </c>
      <c r="K40" s="1">
        <v>11.84</v>
      </c>
      <c r="L40" s="1">
        <v>26.84</v>
      </c>
      <c r="M40" s="1" t="s">
        <v>701</v>
      </c>
      <c r="N40" s="1"/>
      <c r="P40" s="1" t="s">
        <v>107</v>
      </c>
      <c r="Q40" s="1" t="s">
        <v>125</v>
      </c>
      <c r="R40" s="1" t="s">
        <v>109</v>
      </c>
      <c r="T40" s="1" t="s">
        <v>110</v>
      </c>
      <c r="U40" s="1" t="s">
        <v>265</v>
      </c>
      <c r="V40" s="1" t="s">
        <v>111</v>
      </c>
      <c r="W40" s="25">
        <v>40008</v>
      </c>
      <c r="X40" s="1">
        <v>10</v>
      </c>
      <c r="Z40" s="1" t="s">
        <v>656</v>
      </c>
      <c r="AA40" s="1" t="s">
        <v>657</v>
      </c>
      <c r="AB40" s="1"/>
      <c r="AC40" s="1"/>
      <c r="AD40" s="1"/>
      <c r="AE40" s="1"/>
    </row>
    <row r="41" spans="1:31" x14ac:dyDescent="0.25">
      <c r="A41" s="1">
        <f t="shared" si="0"/>
        <v>39</v>
      </c>
      <c r="B41" s="1" t="s">
        <v>131</v>
      </c>
      <c r="C41" s="1" t="s">
        <v>113</v>
      </c>
      <c r="D41" s="1">
        <v>35.877870000000001</v>
      </c>
      <c r="E41" s="1">
        <v>-106.27357000000001</v>
      </c>
      <c r="F41" s="1">
        <v>7032.42</v>
      </c>
      <c r="G41" s="1"/>
      <c r="I41" s="1">
        <v>10.55</v>
      </c>
      <c r="J41" s="1" t="s">
        <v>132</v>
      </c>
      <c r="K41" s="1">
        <v>5.35</v>
      </c>
      <c r="L41" s="1">
        <v>10.35</v>
      </c>
      <c r="M41" s="1" t="s">
        <v>706</v>
      </c>
      <c r="N41" s="1"/>
      <c r="P41" s="1" t="s">
        <v>107</v>
      </c>
      <c r="Q41" s="1" t="s">
        <v>125</v>
      </c>
      <c r="R41" s="1" t="s">
        <v>109</v>
      </c>
      <c r="T41" s="1" t="s">
        <v>110</v>
      </c>
      <c r="U41" s="1" t="s">
        <v>133</v>
      </c>
      <c r="V41" s="1" t="s">
        <v>111</v>
      </c>
      <c r="W41" s="25">
        <v>35662</v>
      </c>
      <c r="X41" s="1">
        <v>10</v>
      </c>
      <c r="Y41" s="1" t="s">
        <v>663</v>
      </c>
      <c r="Z41" s="1" t="s">
        <v>656</v>
      </c>
      <c r="AA41" s="1" t="s">
        <v>657</v>
      </c>
      <c r="AB41" s="1"/>
      <c r="AC41" s="1"/>
      <c r="AD41" s="1"/>
      <c r="AE41" s="1"/>
    </row>
    <row r="42" spans="1:31" x14ac:dyDescent="0.25">
      <c r="A42" s="1">
        <f t="shared" si="0"/>
        <v>40</v>
      </c>
      <c r="B42" s="1" t="s">
        <v>666</v>
      </c>
      <c r="C42" s="1" t="s">
        <v>113</v>
      </c>
      <c r="D42" s="1">
        <v>35.877650000000003</v>
      </c>
      <c r="E42" s="1">
        <v>-106.27161</v>
      </c>
      <c r="F42" s="1">
        <v>7026.72</v>
      </c>
      <c r="G42" s="1"/>
      <c r="I42" s="1">
        <v>10.47</v>
      </c>
      <c r="J42" s="1" t="s">
        <v>132</v>
      </c>
      <c r="K42" s="1">
        <v>5.27</v>
      </c>
      <c r="L42" s="1">
        <v>10.27</v>
      </c>
      <c r="M42" s="1" t="s">
        <v>702</v>
      </c>
      <c r="N42" s="1"/>
      <c r="P42" s="1" t="s">
        <v>107</v>
      </c>
      <c r="Q42" s="1" t="s">
        <v>125</v>
      </c>
      <c r="R42" s="1" t="s">
        <v>109</v>
      </c>
      <c r="T42" s="1" t="s">
        <v>110</v>
      </c>
      <c r="U42" s="1" t="s">
        <v>133</v>
      </c>
      <c r="V42" s="1" t="s">
        <v>111</v>
      </c>
      <c r="W42" s="25">
        <v>35768</v>
      </c>
      <c r="X42" s="1">
        <v>10</v>
      </c>
      <c r="Z42" s="1" t="s">
        <v>656</v>
      </c>
      <c r="AA42" s="1"/>
      <c r="AB42" s="1"/>
      <c r="AC42" s="1"/>
      <c r="AD42" s="1"/>
      <c r="AE42" s="1"/>
    </row>
    <row r="43" spans="1:31" x14ac:dyDescent="0.25">
      <c r="A43" s="1">
        <f t="shared" si="0"/>
        <v>41</v>
      </c>
      <c r="B43" s="1" t="s">
        <v>139</v>
      </c>
      <c r="C43" s="1" t="s">
        <v>113</v>
      </c>
      <c r="D43" s="1">
        <v>35.873260000000002</v>
      </c>
      <c r="E43" s="1">
        <v>-106.22011000000001</v>
      </c>
      <c r="F43" s="1">
        <v>6369.79</v>
      </c>
      <c r="G43" s="1" t="s">
        <v>44</v>
      </c>
      <c r="H43" s="12">
        <v>35878</v>
      </c>
      <c r="I43" s="1">
        <v>15.28</v>
      </c>
      <c r="J43" s="1">
        <v>4</v>
      </c>
      <c r="K43" s="1">
        <v>7.43</v>
      </c>
      <c r="L43" s="1">
        <v>12.43</v>
      </c>
      <c r="M43" s="1"/>
      <c r="N43" s="1"/>
      <c r="P43" s="1" t="s">
        <v>107</v>
      </c>
      <c r="Q43" s="1" t="s">
        <v>125</v>
      </c>
      <c r="R43" s="1" t="s">
        <v>109</v>
      </c>
      <c r="T43" s="1" t="s">
        <v>110</v>
      </c>
      <c r="U43" s="1" t="s">
        <v>115</v>
      </c>
      <c r="V43" s="1" t="s">
        <v>111</v>
      </c>
      <c r="W43" s="25">
        <v>42159</v>
      </c>
      <c r="X43" s="1">
        <v>10</v>
      </c>
      <c r="Y43" s="1" t="s">
        <v>663</v>
      </c>
      <c r="Z43" s="1" t="s">
        <v>656</v>
      </c>
      <c r="AA43" s="1" t="s">
        <v>657</v>
      </c>
      <c r="AB43" s="1"/>
      <c r="AC43" s="1"/>
      <c r="AD43" s="1"/>
      <c r="AE43" s="1"/>
    </row>
    <row r="44" spans="1:31" x14ac:dyDescent="0.25">
      <c r="A44" s="1">
        <f t="shared" si="0"/>
        <v>42</v>
      </c>
      <c r="B44" s="1" t="s">
        <v>673</v>
      </c>
      <c r="C44" s="1" t="s">
        <v>113</v>
      </c>
      <c r="D44" s="1">
        <v>35.844259999999998</v>
      </c>
      <c r="E44" s="1">
        <v>-106.27114</v>
      </c>
      <c r="F44" s="1">
        <v>6776.45</v>
      </c>
      <c r="G44" s="1" t="s">
        <v>44</v>
      </c>
      <c r="H44" s="12">
        <v>34578</v>
      </c>
      <c r="I44" s="1">
        <v>35</v>
      </c>
      <c r="J44" s="1" t="s">
        <v>178</v>
      </c>
      <c r="K44" s="1">
        <v>10</v>
      </c>
      <c r="L44" s="1">
        <v>35</v>
      </c>
      <c r="M44" s="1"/>
      <c r="N44" s="1"/>
      <c r="O44" s="1" t="s">
        <v>674</v>
      </c>
      <c r="P44" s="1" t="s">
        <v>107</v>
      </c>
      <c r="Q44" s="1" t="s">
        <v>108</v>
      </c>
      <c r="R44" s="1" t="s">
        <v>109</v>
      </c>
      <c r="T44" s="1" t="s">
        <v>110</v>
      </c>
      <c r="U44" s="1" t="s">
        <v>651</v>
      </c>
      <c r="V44" s="1" t="s">
        <v>111</v>
      </c>
      <c r="W44" s="25">
        <v>39511</v>
      </c>
      <c r="X44" s="1">
        <v>10</v>
      </c>
      <c r="Z44" s="1" t="s">
        <v>656</v>
      </c>
      <c r="AA44" s="1" t="s">
        <v>657</v>
      </c>
      <c r="AB44" s="1"/>
      <c r="AC44" s="1"/>
      <c r="AD44" s="1"/>
      <c r="AE44" s="1"/>
    </row>
    <row r="45" spans="1:31" x14ac:dyDescent="0.25">
      <c r="A45" s="1">
        <f t="shared" si="0"/>
        <v>43</v>
      </c>
      <c r="B45" s="1" t="s">
        <v>675</v>
      </c>
      <c r="C45" s="1" t="s">
        <v>113</v>
      </c>
      <c r="D45" s="1">
        <v>35.840310000000002</v>
      </c>
      <c r="E45" s="1">
        <v>-106.2649</v>
      </c>
      <c r="F45" s="1">
        <v>6740.13</v>
      </c>
      <c r="G45" s="1" t="s">
        <v>44</v>
      </c>
      <c r="I45" s="1">
        <v>47</v>
      </c>
      <c r="J45" s="1" t="s">
        <v>178</v>
      </c>
      <c r="K45" s="1">
        <v>27</v>
      </c>
      <c r="L45" s="1">
        <v>47</v>
      </c>
      <c r="M45" s="1"/>
      <c r="N45" s="1"/>
      <c r="O45" s="1" t="s">
        <v>674</v>
      </c>
      <c r="P45" s="1" t="s">
        <v>114</v>
      </c>
      <c r="Q45" s="1" t="s">
        <v>108</v>
      </c>
      <c r="R45" s="1" t="s">
        <v>109</v>
      </c>
      <c r="T45" s="1" t="s">
        <v>110</v>
      </c>
      <c r="U45" s="1" t="s">
        <v>651</v>
      </c>
      <c r="V45" s="1" t="s">
        <v>111</v>
      </c>
      <c r="W45" s="25">
        <v>39169</v>
      </c>
      <c r="X45" s="1">
        <v>10.9</v>
      </c>
      <c r="Z45" s="1" t="s">
        <v>656</v>
      </c>
      <c r="AA45" s="1" t="s">
        <v>657</v>
      </c>
      <c r="AB45" s="1"/>
      <c r="AC45" s="1"/>
      <c r="AD45" s="1"/>
      <c r="AE45" s="1"/>
    </row>
    <row r="46" spans="1:31" x14ac:dyDescent="0.25">
      <c r="A46" s="1">
        <f t="shared" si="0"/>
        <v>44</v>
      </c>
      <c r="B46" s="1" t="s">
        <v>112</v>
      </c>
      <c r="C46" s="1" t="s">
        <v>113</v>
      </c>
      <c r="D46" s="1">
        <v>35.832369999999997</v>
      </c>
      <c r="E46" s="1">
        <v>-106.25166</v>
      </c>
      <c r="F46" s="1">
        <v>6654.7</v>
      </c>
      <c r="G46" s="1" t="s">
        <v>44</v>
      </c>
      <c r="H46" s="12">
        <v>34911</v>
      </c>
      <c r="I46" s="1">
        <v>23</v>
      </c>
      <c r="J46" s="1">
        <v>2</v>
      </c>
      <c r="K46" s="1">
        <v>12.5</v>
      </c>
      <c r="L46" s="1">
        <v>23</v>
      </c>
      <c r="M46" s="1" t="s">
        <v>703</v>
      </c>
      <c r="N46" s="1"/>
      <c r="P46" s="1" t="s">
        <v>114</v>
      </c>
      <c r="Q46" s="1" t="s">
        <v>108</v>
      </c>
      <c r="R46" s="1" t="s">
        <v>109</v>
      </c>
      <c r="T46" s="1" t="s">
        <v>110</v>
      </c>
      <c r="U46" s="1" t="s">
        <v>115</v>
      </c>
      <c r="V46" s="1" t="s">
        <v>111</v>
      </c>
      <c r="W46" s="25">
        <v>39160</v>
      </c>
      <c r="X46" s="1">
        <v>15</v>
      </c>
      <c r="Y46" s="1" t="s">
        <v>663</v>
      </c>
      <c r="Z46" s="1" t="s">
        <v>656</v>
      </c>
      <c r="AA46" s="1" t="s">
        <v>657</v>
      </c>
      <c r="AB46" s="1"/>
      <c r="AC46" s="1"/>
      <c r="AD46" s="1"/>
      <c r="AE46" s="1"/>
    </row>
    <row r="47" spans="1:31" x14ac:dyDescent="0.25">
      <c r="A47" s="1">
        <f t="shared" si="0"/>
        <v>45</v>
      </c>
      <c r="B47" s="1" t="s">
        <v>676</v>
      </c>
      <c r="C47" s="1" t="s">
        <v>113</v>
      </c>
      <c r="D47" s="1">
        <v>35.838990000000003</v>
      </c>
      <c r="E47" s="1">
        <v>-106.26924</v>
      </c>
      <c r="F47" s="1">
        <v>6747.79</v>
      </c>
      <c r="G47" s="1" t="s">
        <v>44</v>
      </c>
      <c r="H47" s="12">
        <v>34550</v>
      </c>
      <c r="I47" s="1">
        <v>37.9</v>
      </c>
      <c r="J47" s="1" t="s">
        <v>178</v>
      </c>
      <c r="K47" s="1">
        <v>8</v>
      </c>
      <c r="L47" s="1">
        <v>38</v>
      </c>
      <c r="M47" s="1"/>
      <c r="N47" s="1"/>
      <c r="O47" s="1" t="s">
        <v>674</v>
      </c>
      <c r="P47" s="1" t="s">
        <v>107</v>
      </c>
      <c r="Q47" s="1" t="s">
        <v>108</v>
      </c>
      <c r="R47" s="1" t="s">
        <v>109</v>
      </c>
      <c r="T47" s="1" t="s">
        <v>110</v>
      </c>
      <c r="U47" s="1" t="s">
        <v>651</v>
      </c>
      <c r="V47" s="1" t="s">
        <v>111</v>
      </c>
      <c r="W47" s="25">
        <v>39510</v>
      </c>
      <c r="X47" s="1">
        <v>10</v>
      </c>
      <c r="Z47" s="1" t="s">
        <v>656</v>
      </c>
      <c r="AA47" s="1" t="s">
        <v>657</v>
      </c>
      <c r="AB47" s="1"/>
      <c r="AC47" s="1"/>
      <c r="AD47" s="1"/>
      <c r="AE47" s="1"/>
    </row>
    <row r="48" spans="1:31" x14ac:dyDescent="0.25">
      <c r="A48" s="1">
        <f t="shared" si="0"/>
        <v>46</v>
      </c>
      <c r="B48" s="1" t="s">
        <v>677</v>
      </c>
      <c r="C48" s="1" t="s">
        <v>113</v>
      </c>
      <c r="D48" s="1">
        <v>35.839640000000003</v>
      </c>
      <c r="E48" s="1">
        <v>-106.26506999999999</v>
      </c>
      <c r="F48" s="1">
        <v>6732.91</v>
      </c>
      <c r="G48" s="1" t="s">
        <v>44</v>
      </c>
      <c r="H48" s="12">
        <v>34536</v>
      </c>
      <c r="I48" s="1">
        <v>21</v>
      </c>
      <c r="J48" s="1" t="s">
        <v>178</v>
      </c>
      <c r="K48" s="1">
        <v>6</v>
      </c>
      <c r="L48" s="1">
        <v>21</v>
      </c>
      <c r="M48" s="1" t="s">
        <v>703</v>
      </c>
      <c r="N48" s="1"/>
      <c r="O48" s="1" t="s">
        <v>674</v>
      </c>
      <c r="P48" s="1" t="s">
        <v>107</v>
      </c>
      <c r="Q48" s="1" t="s">
        <v>108</v>
      </c>
      <c r="R48" s="1" t="s">
        <v>109</v>
      </c>
      <c r="T48" s="1" t="s">
        <v>110</v>
      </c>
      <c r="U48" s="1" t="s">
        <v>651</v>
      </c>
      <c r="V48" s="1" t="s">
        <v>111</v>
      </c>
      <c r="W48" s="25">
        <v>39434</v>
      </c>
      <c r="X48" s="1">
        <v>10</v>
      </c>
      <c r="Z48" s="1" t="s">
        <v>656</v>
      </c>
      <c r="AA48" s="1" t="s">
        <v>657</v>
      </c>
      <c r="AB48" s="1"/>
      <c r="AC48" s="1"/>
      <c r="AD48" s="1"/>
      <c r="AE48" s="1"/>
    </row>
    <row r="49" spans="1:31" x14ac:dyDescent="0.25">
      <c r="A49" s="1">
        <f t="shared" si="0"/>
        <v>47</v>
      </c>
      <c r="B49" s="1" t="s">
        <v>678</v>
      </c>
      <c r="C49" s="1" t="s">
        <v>113</v>
      </c>
      <c r="D49" s="1">
        <v>35.839149999999997</v>
      </c>
      <c r="E49" s="1">
        <v>-106.27238</v>
      </c>
      <c r="F49" s="1">
        <v>6759.4350000000004</v>
      </c>
      <c r="G49" s="1" t="s">
        <v>44</v>
      </c>
      <c r="H49" s="12">
        <v>39603</v>
      </c>
      <c r="I49" s="1">
        <v>30</v>
      </c>
      <c r="J49" s="1" t="s">
        <v>132</v>
      </c>
      <c r="K49" s="1">
        <v>14.7</v>
      </c>
      <c r="L49" s="1">
        <v>24.7</v>
      </c>
      <c r="M49" s="1" t="s">
        <v>709</v>
      </c>
      <c r="N49" s="1"/>
      <c r="O49" s="1" t="s">
        <v>674</v>
      </c>
      <c r="P49" s="1" t="s">
        <v>107</v>
      </c>
      <c r="Q49" s="1" t="s">
        <v>108</v>
      </c>
      <c r="R49" s="1" t="s">
        <v>109</v>
      </c>
      <c r="T49" s="1" t="s">
        <v>110</v>
      </c>
      <c r="U49" s="1" t="s">
        <v>651</v>
      </c>
      <c r="V49" s="1" t="s">
        <v>111</v>
      </c>
      <c r="W49" s="25">
        <v>39622</v>
      </c>
      <c r="X49" s="1">
        <v>10</v>
      </c>
      <c r="Z49" s="1" t="s">
        <v>656</v>
      </c>
      <c r="AA49" s="1" t="s">
        <v>657</v>
      </c>
      <c r="AB49" s="1"/>
      <c r="AC49" s="1"/>
      <c r="AD49" s="1"/>
      <c r="AE49" s="1"/>
    </row>
    <row r="50" spans="1:31" x14ac:dyDescent="0.25">
      <c r="A50" s="1">
        <f t="shared" si="0"/>
        <v>48</v>
      </c>
      <c r="B50" s="1" t="s">
        <v>679</v>
      </c>
      <c r="C50" s="1" t="s">
        <v>113</v>
      </c>
      <c r="D50" s="1">
        <v>35.853529999999999</v>
      </c>
      <c r="E50" s="1">
        <v>-106.29474</v>
      </c>
      <c r="F50" s="1">
        <v>6943.29</v>
      </c>
      <c r="G50" s="1" t="s">
        <v>44</v>
      </c>
      <c r="H50" s="12">
        <v>39571</v>
      </c>
      <c r="I50" s="1">
        <v>30</v>
      </c>
      <c r="J50" s="1" t="s">
        <v>132</v>
      </c>
      <c r="K50" s="1">
        <v>14.7</v>
      </c>
      <c r="L50" s="1">
        <v>24.7</v>
      </c>
      <c r="M50" s="1" t="s">
        <v>709</v>
      </c>
      <c r="N50" s="1"/>
      <c r="O50" s="1" t="s">
        <v>674</v>
      </c>
      <c r="P50" s="1" t="s">
        <v>107</v>
      </c>
      <c r="Q50" s="1" t="s">
        <v>108</v>
      </c>
      <c r="R50" s="1" t="s">
        <v>109</v>
      </c>
      <c r="T50" s="1" t="s">
        <v>110</v>
      </c>
      <c r="U50" s="1" t="s">
        <v>651</v>
      </c>
      <c r="V50" s="1" t="s">
        <v>111</v>
      </c>
      <c r="W50" s="25">
        <v>39608</v>
      </c>
      <c r="X50" s="1">
        <v>10</v>
      </c>
      <c r="Z50" s="1" t="s">
        <v>656</v>
      </c>
      <c r="AA50" s="1" t="s">
        <v>657</v>
      </c>
      <c r="AB50" s="1"/>
      <c r="AC50" s="1"/>
      <c r="AD50" s="1"/>
      <c r="AE50" s="1"/>
    </row>
    <row r="51" spans="1:31" x14ac:dyDescent="0.25">
      <c r="A51" s="1">
        <f t="shared" si="0"/>
        <v>49</v>
      </c>
      <c r="B51" s="1" t="s">
        <v>680</v>
      </c>
      <c r="C51" s="1" t="s">
        <v>113</v>
      </c>
      <c r="D51" s="1">
        <v>35.853360000000002</v>
      </c>
      <c r="E51" s="1">
        <v>-106.29322000000001</v>
      </c>
      <c r="F51" s="1">
        <v>6921.4</v>
      </c>
      <c r="G51" s="1" t="s">
        <v>44</v>
      </c>
      <c r="H51" s="12">
        <v>39604</v>
      </c>
      <c r="I51" s="1">
        <v>20</v>
      </c>
      <c r="J51" s="1" t="s">
        <v>132</v>
      </c>
      <c r="K51" s="1">
        <v>8</v>
      </c>
      <c r="L51" s="1">
        <v>15</v>
      </c>
      <c r="M51" s="1" t="s">
        <v>709</v>
      </c>
      <c r="N51" s="1"/>
      <c r="O51" s="1" t="s">
        <v>674</v>
      </c>
      <c r="P51" s="1" t="s">
        <v>107</v>
      </c>
      <c r="Q51" s="1" t="s">
        <v>108</v>
      </c>
      <c r="R51" s="1" t="s">
        <v>109</v>
      </c>
      <c r="T51" s="1" t="s">
        <v>110</v>
      </c>
      <c r="U51" s="1" t="s">
        <v>651</v>
      </c>
      <c r="V51" s="1" t="s">
        <v>111</v>
      </c>
      <c r="W51" s="25">
        <v>40333</v>
      </c>
      <c r="X51" s="1">
        <v>10</v>
      </c>
      <c r="Z51" s="1" t="s">
        <v>656</v>
      </c>
      <c r="AA51" s="1"/>
      <c r="AB51" s="1"/>
      <c r="AC51" s="1"/>
      <c r="AD51" s="1"/>
      <c r="AE51" s="1"/>
    </row>
    <row r="52" spans="1:31" x14ac:dyDescent="0.25">
      <c r="A52" s="1">
        <f t="shared" si="0"/>
        <v>50</v>
      </c>
      <c r="B52" s="1" t="s">
        <v>681</v>
      </c>
      <c r="C52" s="1" t="s">
        <v>113</v>
      </c>
      <c r="D52" s="1">
        <v>35.83869</v>
      </c>
      <c r="E52" s="1">
        <v>-106.26174</v>
      </c>
      <c r="F52" s="1">
        <v>6711.97</v>
      </c>
      <c r="G52" s="1" t="s">
        <v>44</v>
      </c>
      <c r="H52" s="12">
        <v>39598</v>
      </c>
      <c r="I52" s="1">
        <v>25</v>
      </c>
      <c r="J52" s="1" t="s">
        <v>132</v>
      </c>
      <c r="K52" s="1">
        <v>9.6999999999999993</v>
      </c>
      <c r="L52" s="1">
        <v>19.7</v>
      </c>
      <c r="M52" s="1" t="s">
        <v>709</v>
      </c>
      <c r="N52" s="1"/>
      <c r="O52" s="1" t="s">
        <v>674</v>
      </c>
      <c r="P52" s="1" t="s">
        <v>114</v>
      </c>
      <c r="Q52" s="1" t="s">
        <v>108</v>
      </c>
      <c r="R52" s="1" t="s">
        <v>109</v>
      </c>
      <c r="T52" s="1" t="s">
        <v>110</v>
      </c>
      <c r="U52" s="1" t="s">
        <v>651</v>
      </c>
      <c r="V52" s="1" t="s">
        <v>111</v>
      </c>
      <c r="W52" s="25">
        <v>39621</v>
      </c>
      <c r="X52" s="1">
        <v>10</v>
      </c>
      <c r="Z52" s="1" t="s">
        <v>656</v>
      </c>
      <c r="AA52" s="1" t="s">
        <v>657</v>
      </c>
      <c r="AB52" s="1"/>
      <c r="AC52" s="1"/>
      <c r="AD52" s="1"/>
      <c r="AE52" s="1"/>
    </row>
    <row r="53" spans="1:31" x14ac:dyDescent="0.25">
      <c r="A53" s="1">
        <f t="shared" si="0"/>
        <v>51</v>
      </c>
      <c r="B53" s="1" t="s">
        <v>682</v>
      </c>
      <c r="C53" s="1" t="s">
        <v>113</v>
      </c>
      <c r="D53" s="1">
        <v>35.838500000000003</v>
      </c>
      <c r="E53" s="1">
        <v>-106.26205</v>
      </c>
      <c r="F53" s="1">
        <v>6713.39</v>
      </c>
      <c r="G53" s="1" t="s">
        <v>44</v>
      </c>
      <c r="H53" s="12">
        <v>39595</v>
      </c>
      <c r="I53" s="1">
        <v>25</v>
      </c>
      <c r="J53" s="1" t="s">
        <v>132</v>
      </c>
      <c r="K53" s="1">
        <v>10</v>
      </c>
      <c r="L53" s="1">
        <v>20</v>
      </c>
      <c r="M53" s="1" t="s">
        <v>709</v>
      </c>
      <c r="N53" s="1"/>
      <c r="O53" s="1" t="s">
        <v>674</v>
      </c>
      <c r="P53" s="1" t="s">
        <v>114</v>
      </c>
      <c r="Q53" s="1" t="s">
        <v>108</v>
      </c>
      <c r="R53" s="1" t="s">
        <v>109</v>
      </c>
      <c r="T53" s="1" t="s">
        <v>110</v>
      </c>
      <c r="U53" s="1" t="s">
        <v>651</v>
      </c>
      <c r="V53" s="1" t="s">
        <v>111</v>
      </c>
      <c r="W53" s="25">
        <v>39624</v>
      </c>
      <c r="X53" s="1">
        <v>10</v>
      </c>
      <c r="Z53" s="1" t="s">
        <v>656</v>
      </c>
      <c r="AA53" s="1" t="s">
        <v>657</v>
      </c>
      <c r="AB53" s="1"/>
      <c r="AC53" s="1"/>
      <c r="AD53" s="1"/>
      <c r="AE53" s="1"/>
    </row>
    <row r="54" spans="1:31" x14ac:dyDescent="0.25">
      <c r="A54" s="1">
        <f t="shared" si="0"/>
        <v>52</v>
      </c>
      <c r="B54" s="1" t="s">
        <v>683</v>
      </c>
      <c r="C54" s="1" t="s">
        <v>113</v>
      </c>
      <c r="D54" s="1">
        <v>35.838099999999997</v>
      </c>
      <c r="E54" s="1">
        <v>-106.26251999999999</v>
      </c>
      <c r="F54" s="1">
        <v>6714.57</v>
      </c>
      <c r="G54" s="1" t="s">
        <v>44</v>
      </c>
      <c r="H54" s="12">
        <v>39584</v>
      </c>
      <c r="I54" s="1">
        <v>25</v>
      </c>
      <c r="J54" s="1" t="s">
        <v>132</v>
      </c>
      <c r="K54" s="1">
        <v>9.6999999999999993</v>
      </c>
      <c r="L54" s="1">
        <v>19.7</v>
      </c>
      <c r="M54" s="1" t="s">
        <v>709</v>
      </c>
      <c r="N54" s="1"/>
      <c r="O54" s="1" t="s">
        <v>674</v>
      </c>
      <c r="P54" s="1" t="s">
        <v>107</v>
      </c>
      <c r="Q54" s="1" t="s">
        <v>108</v>
      </c>
      <c r="R54" s="1" t="s">
        <v>109</v>
      </c>
      <c r="T54" s="1" t="s">
        <v>110</v>
      </c>
      <c r="U54" s="1" t="s">
        <v>651</v>
      </c>
      <c r="V54" s="1" t="s">
        <v>111</v>
      </c>
      <c r="W54" s="25">
        <v>39621</v>
      </c>
      <c r="X54" s="1">
        <v>10</v>
      </c>
      <c r="Z54" s="1" t="s">
        <v>656</v>
      </c>
      <c r="AA54" s="1" t="s">
        <v>657</v>
      </c>
      <c r="AB54" s="1"/>
      <c r="AC54" s="1"/>
      <c r="AD54" s="1"/>
      <c r="AE54" s="1"/>
    </row>
    <row r="55" spans="1:31" x14ac:dyDescent="0.25">
      <c r="A55" s="1">
        <f t="shared" si="0"/>
        <v>53</v>
      </c>
      <c r="B55" s="1" t="s">
        <v>140</v>
      </c>
      <c r="C55" s="1" t="s">
        <v>113</v>
      </c>
      <c r="D55" s="1">
        <v>35.827219999999997</v>
      </c>
      <c r="E55" s="1">
        <v>-106.23837</v>
      </c>
      <c r="F55" s="1">
        <v>6584.45</v>
      </c>
      <c r="G55" s="1" t="s">
        <v>44</v>
      </c>
      <c r="H55" s="12">
        <v>39601</v>
      </c>
      <c r="I55" s="1">
        <v>25</v>
      </c>
      <c r="J55" s="1">
        <v>4</v>
      </c>
      <c r="K55" s="1">
        <v>9.6999999999999993</v>
      </c>
      <c r="L55" s="1">
        <v>19.7</v>
      </c>
      <c r="M55" s="1" t="s">
        <v>709</v>
      </c>
      <c r="N55" s="1"/>
      <c r="O55" s="1" t="s">
        <v>674</v>
      </c>
      <c r="P55" s="1" t="s">
        <v>114</v>
      </c>
      <c r="Q55" s="1" t="s">
        <v>108</v>
      </c>
      <c r="R55" s="1" t="s">
        <v>109</v>
      </c>
      <c r="T55" s="1" t="s">
        <v>110</v>
      </c>
      <c r="V55" s="1" t="s">
        <v>111</v>
      </c>
      <c r="W55" s="25">
        <v>39623</v>
      </c>
      <c r="X55" s="1">
        <v>10</v>
      </c>
      <c r="Y55" s="1" t="s">
        <v>663</v>
      </c>
      <c r="Z55" s="1" t="s">
        <v>656</v>
      </c>
      <c r="AA55" s="1" t="s">
        <v>657</v>
      </c>
      <c r="AB55" s="1"/>
      <c r="AC55" s="1"/>
      <c r="AD55" s="1"/>
      <c r="AE55" s="1"/>
    </row>
    <row r="56" spans="1:31" x14ac:dyDescent="0.25">
      <c r="A56" s="1">
        <f t="shared" si="0"/>
        <v>54</v>
      </c>
      <c r="B56" s="1" t="s">
        <v>684</v>
      </c>
      <c r="C56" s="1" t="s">
        <v>113</v>
      </c>
      <c r="D56" s="1">
        <v>35.826140000000002</v>
      </c>
      <c r="E56" s="1">
        <v>-106.23271</v>
      </c>
      <c r="F56" s="1">
        <v>6558.6</v>
      </c>
      <c r="G56" s="1" t="s">
        <v>44</v>
      </c>
      <c r="H56" s="12">
        <v>39611</v>
      </c>
      <c r="I56" s="1">
        <v>21</v>
      </c>
      <c r="J56" s="1" t="s">
        <v>132</v>
      </c>
      <c r="K56" s="1">
        <v>6</v>
      </c>
      <c r="L56" s="1">
        <v>16</v>
      </c>
      <c r="M56" s="1" t="s">
        <v>709</v>
      </c>
      <c r="N56" s="1"/>
      <c r="O56" s="1" t="s">
        <v>674</v>
      </c>
      <c r="P56" s="1" t="s">
        <v>114</v>
      </c>
      <c r="Q56" s="1" t="s">
        <v>108</v>
      </c>
      <c r="R56" s="1" t="s">
        <v>109</v>
      </c>
      <c r="T56" s="1" t="s">
        <v>110</v>
      </c>
      <c r="U56" s="1" t="s">
        <v>651</v>
      </c>
      <c r="V56" s="1" t="s">
        <v>111</v>
      </c>
      <c r="W56" s="25">
        <v>39624</v>
      </c>
      <c r="X56" s="1">
        <v>10</v>
      </c>
      <c r="Z56" s="1" t="s">
        <v>656</v>
      </c>
      <c r="AA56" s="1" t="s">
        <v>657</v>
      </c>
      <c r="AB56" s="1"/>
      <c r="AC56" s="1"/>
      <c r="AD56" s="1"/>
      <c r="AE56" s="1"/>
    </row>
    <row r="57" spans="1:31" x14ac:dyDescent="0.25">
      <c r="A57" s="1">
        <f t="shared" si="0"/>
        <v>55</v>
      </c>
      <c r="B57" s="1" t="s">
        <v>685</v>
      </c>
      <c r="C57" s="1" t="s">
        <v>113</v>
      </c>
      <c r="D57" s="1">
        <v>35.830159999999999</v>
      </c>
      <c r="E57" s="1">
        <v>-106.24567</v>
      </c>
      <c r="F57" s="1">
        <v>6618.3</v>
      </c>
      <c r="G57" s="1"/>
      <c r="H57" s="12">
        <v>31228</v>
      </c>
      <c r="I57" s="1">
        <v>9.5</v>
      </c>
      <c r="J57" s="1"/>
      <c r="K57" s="1">
        <v>1.5</v>
      </c>
      <c r="L57" s="1">
        <v>9.5</v>
      </c>
      <c r="M57" s="1"/>
      <c r="N57" s="1"/>
      <c r="P57" s="1" t="s">
        <v>114</v>
      </c>
      <c r="Q57" s="1" t="s">
        <v>108</v>
      </c>
      <c r="R57" s="1" t="s">
        <v>109</v>
      </c>
      <c r="T57" s="1" t="s">
        <v>110</v>
      </c>
      <c r="U57" s="1" t="s">
        <v>115</v>
      </c>
      <c r="V57" s="1" t="s">
        <v>111</v>
      </c>
      <c r="W57" s="25">
        <v>39514</v>
      </c>
      <c r="X57" s="1">
        <v>10</v>
      </c>
      <c r="Z57" s="1" t="s">
        <v>656</v>
      </c>
      <c r="AA57" s="1" t="s">
        <v>657</v>
      </c>
      <c r="AB57" s="1"/>
      <c r="AC57" s="1"/>
      <c r="AD57" s="1"/>
      <c r="AE57" s="1"/>
    </row>
    <row r="58" spans="1:31" x14ac:dyDescent="0.25">
      <c r="A58" s="1">
        <f t="shared" si="0"/>
        <v>56</v>
      </c>
      <c r="B58" s="1" t="s">
        <v>686</v>
      </c>
      <c r="C58" s="1" t="s">
        <v>113</v>
      </c>
      <c r="D58" s="1">
        <v>35.82479</v>
      </c>
      <c r="E58" s="1">
        <v>-106.23087</v>
      </c>
      <c r="F58" s="1">
        <v>6546.3</v>
      </c>
      <c r="G58" s="1"/>
      <c r="H58" s="12">
        <v>31228</v>
      </c>
      <c r="I58" s="1">
        <v>17.7</v>
      </c>
      <c r="J58" s="1"/>
      <c r="K58" s="1">
        <v>5.7</v>
      </c>
      <c r="L58" s="1">
        <v>17.7</v>
      </c>
      <c r="M58" s="1"/>
      <c r="N58" s="1"/>
      <c r="P58" s="1" t="s">
        <v>107</v>
      </c>
      <c r="Q58" s="1" t="s">
        <v>108</v>
      </c>
      <c r="R58" s="1" t="s">
        <v>109</v>
      </c>
      <c r="T58" s="1" t="s">
        <v>110</v>
      </c>
      <c r="U58" s="1" t="s">
        <v>115</v>
      </c>
      <c r="V58" s="1" t="s">
        <v>111</v>
      </c>
      <c r="W58" s="25">
        <v>39525</v>
      </c>
      <c r="X58" s="1">
        <v>10</v>
      </c>
      <c r="Z58" s="1" t="s">
        <v>656</v>
      </c>
      <c r="AA58" s="1" t="s">
        <v>657</v>
      </c>
      <c r="AB58" s="1"/>
      <c r="AC58" s="1"/>
      <c r="AD58" s="1"/>
      <c r="AE58" s="1"/>
    </row>
    <row r="59" spans="1:31" x14ac:dyDescent="0.25">
      <c r="A59" s="1">
        <f t="shared" si="0"/>
        <v>57</v>
      </c>
      <c r="B59" s="1" t="s">
        <v>687</v>
      </c>
      <c r="C59" s="1" t="s">
        <v>113</v>
      </c>
      <c r="D59" s="1">
        <v>35.854100000000003</v>
      </c>
      <c r="E59" s="1">
        <v>-106.29585</v>
      </c>
      <c r="F59" s="1">
        <v>6945.2</v>
      </c>
      <c r="G59" s="1" t="s">
        <v>44</v>
      </c>
      <c r="H59" s="12">
        <v>39608</v>
      </c>
      <c r="I59" s="1">
        <v>6.5</v>
      </c>
      <c r="J59" s="1" t="s">
        <v>688</v>
      </c>
      <c r="K59" s="1">
        <v>3.5</v>
      </c>
      <c r="L59" s="1">
        <v>6.5</v>
      </c>
      <c r="M59" s="1" t="s">
        <v>709</v>
      </c>
      <c r="N59" s="1"/>
      <c r="O59" s="1" t="s">
        <v>674</v>
      </c>
      <c r="P59" s="1" t="s">
        <v>107</v>
      </c>
      <c r="Q59" s="1" t="s">
        <v>108</v>
      </c>
      <c r="R59" s="1" t="s">
        <v>109</v>
      </c>
      <c r="T59" s="1" t="s">
        <v>110</v>
      </c>
      <c r="U59" s="1" t="s">
        <v>651</v>
      </c>
      <c r="V59" s="1" t="s">
        <v>111</v>
      </c>
      <c r="W59" s="25">
        <v>40331</v>
      </c>
      <c r="X59" s="1">
        <v>10</v>
      </c>
      <c r="Z59" s="1" t="s">
        <v>656</v>
      </c>
      <c r="AA59" s="1" t="s">
        <v>657</v>
      </c>
      <c r="AB59" s="1"/>
      <c r="AC59" s="1"/>
      <c r="AD59" s="1"/>
      <c r="AE59" s="1"/>
    </row>
    <row r="60" spans="1:31" x14ac:dyDescent="0.25">
      <c r="B60" s="1"/>
      <c r="C60" s="1"/>
      <c r="D60" s="1"/>
      <c r="E60" s="1"/>
      <c r="G60" s="1"/>
      <c r="I60" s="1"/>
      <c r="J60" s="1"/>
      <c r="K60" s="1"/>
      <c r="L60" s="1"/>
      <c r="M60" s="1"/>
      <c r="N60" s="1"/>
      <c r="AA60" s="1"/>
      <c r="AB60" s="1"/>
      <c r="AC60" s="1"/>
      <c r="AD60" s="1"/>
      <c r="AE60" s="1"/>
    </row>
    <row r="61" spans="1:31" x14ac:dyDescent="0.25">
      <c r="B61" s="1"/>
      <c r="C61" s="1"/>
      <c r="D61" s="1"/>
      <c r="E61" s="1"/>
      <c r="G61" s="1"/>
      <c r="I61" s="1"/>
      <c r="J61" s="1"/>
      <c r="K61" s="1"/>
      <c r="L61" s="1"/>
      <c r="M61" s="1"/>
      <c r="N61" s="1"/>
      <c r="AA61" s="1"/>
      <c r="AB61" s="1"/>
      <c r="AC61" s="1"/>
      <c r="AD61" s="1"/>
      <c r="AE61" s="1"/>
    </row>
    <row r="62" spans="1:31" x14ac:dyDescent="0.25">
      <c r="B62" s="1"/>
      <c r="C62" s="1"/>
      <c r="D62" s="1"/>
      <c r="E62" s="1"/>
      <c r="G62" s="1"/>
      <c r="I62" s="1"/>
      <c r="J62" s="1"/>
      <c r="K62" s="1"/>
      <c r="L62" s="1"/>
      <c r="M62" s="1"/>
      <c r="N62" s="1"/>
      <c r="AA62" s="1"/>
      <c r="AB62" s="1"/>
      <c r="AC62" s="1"/>
      <c r="AD62" s="1"/>
      <c r="AE62" s="1"/>
    </row>
    <row r="63" spans="1:31" x14ac:dyDescent="0.25">
      <c r="B63" s="1"/>
      <c r="C63" s="1"/>
      <c r="D63" s="1"/>
      <c r="E63" s="1"/>
      <c r="G63" s="1"/>
      <c r="I63" s="1"/>
      <c r="J63" s="1"/>
      <c r="K63" s="1"/>
      <c r="L63" s="1"/>
      <c r="M63" s="1"/>
      <c r="N63" s="1"/>
      <c r="AA63" s="1"/>
      <c r="AB63" s="1"/>
      <c r="AC63" s="1"/>
      <c r="AD63" s="1"/>
      <c r="AE63" s="1"/>
    </row>
    <row r="64" spans="1:31" x14ac:dyDescent="0.25">
      <c r="B64" s="1"/>
      <c r="C64" s="1"/>
      <c r="D64" s="1"/>
      <c r="E64" s="1"/>
      <c r="G64" s="1"/>
      <c r="I64" s="1"/>
      <c r="J64" s="1"/>
      <c r="K64" s="1"/>
      <c r="L64" s="1"/>
      <c r="M64" s="1"/>
      <c r="N64" s="1"/>
      <c r="AA64" s="1"/>
      <c r="AB64" s="1"/>
      <c r="AC64" s="1"/>
      <c r="AD64" s="1"/>
      <c r="AE64" s="1"/>
    </row>
    <row r="65" spans="2:31" x14ac:dyDescent="0.25">
      <c r="B65" s="1"/>
      <c r="C65" s="1"/>
      <c r="D65" s="1"/>
      <c r="E65" s="1"/>
      <c r="G65" s="1"/>
      <c r="I65" s="1"/>
      <c r="J65" s="1"/>
      <c r="K65" s="1"/>
      <c r="L65" s="1"/>
      <c r="M65" s="1"/>
      <c r="N65" s="1"/>
      <c r="AA65" s="1"/>
      <c r="AB65" s="1"/>
      <c r="AC65" s="1"/>
      <c r="AD65" s="1"/>
      <c r="AE65" s="1"/>
    </row>
    <row r="66" spans="2:31" x14ac:dyDescent="0.25">
      <c r="B66" s="1"/>
      <c r="C66" s="1"/>
      <c r="D66" s="1"/>
      <c r="E66" s="1"/>
      <c r="G66" s="1"/>
      <c r="I66" s="1"/>
      <c r="J66" s="1"/>
      <c r="K66" s="1"/>
      <c r="L66" s="1"/>
      <c r="M66" s="1"/>
      <c r="N66" s="1"/>
      <c r="AA66" s="1"/>
      <c r="AB66" s="1"/>
      <c r="AC66" s="1"/>
      <c r="AD66" s="1"/>
      <c r="AE66" s="1"/>
    </row>
    <row r="67" spans="2:31" x14ac:dyDescent="0.25">
      <c r="B67" s="1"/>
      <c r="C67" s="1"/>
      <c r="D67" s="1"/>
      <c r="E67" s="1"/>
      <c r="G67" s="1"/>
      <c r="I67" s="1"/>
      <c r="J67" s="1"/>
      <c r="K67" s="1"/>
      <c r="L67" s="1"/>
      <c r="M67" s="1"/>
      <c r="N67" s="1"/>
      <c r="AA67" s="1"/>
      <c r="AB67" s="1"/>
      <c r="AC67" s="1"/>
      <c r="AD67" s="1"/>
      <c r="AE67" s="1"/>
    </row>
    <row r="68" spans="2:31" x14ac:dyDescent="0.25">
      <c r="B68" s="1"/>
      <c r="C68" s="1"/>
      <c r="D68" s="1"/>
      <c r="E68" s="1"/>
      <c r="G68" s="1"/>
      <c r="I68" s="1"/>
      <c r="J68" s="1"/>
      <c r="K68" s="1"/>
      <c r="L68" s="1"/>
      <c r="M68" s="1"/>
      <c r="N68" s="1"/>
      <c r="AA68" s="1"/>
      <c r="AB68" s="1"/>
      <c r="AC68" s="1"/>
      <c r="AD68" s="1"/>
      <c r="AE68" s="1"/>
    </row>
    <row r="69" spans="2:31" x14ac:dyDescent="0.25">
      <c r="B69" s="1"/>
      <c r="C69" s="1"/>
      <c r="D69" s="1"/>
      <c r="E69" s="1"/>
      <c r="G69" s="1"/>
      <c r="I69" s="1"/>
      <c r="J69" s="1"/>
      <c r="K69" s="1"/>
      <c r="L69" s="1"/>
      <c r="M69" s="1"/>
      <c r="N69" s="1"/>
      <c r="AA69" s="1"/>
      <c r="AB69" s="1"/>
      <c r="AC69" s="1"/>
      <c r="AD69" s="1"/>
      <c r="AE69" s="1"/>
    </row>
    <row r="70" spans="2:31" x14ac:dyDescent="0.25">
      <c r="B70" s="1"/>
      <c r="C70" s="1"/>
      <c r="D70" s="1"/>
      <c r="E70" s="1"/>
      <c r="G70" s="1"/>
      <c r="I70" s="1"/>
      <c r="J70" s="1"/>
      <c r="K70" s="1"/>
      <c r="L70" s="1"/>
      <c r="M70" s="1"/>
      <c r="N70" s="1"/>
      <c r="AA70" s="1"/>
      <c r="AB70" s="1"/>
      <c r="AC70" s="1"/>
      <c r="AD70" s="1"/>
      <c r="AE70" s="1"/>
    </row>
    <row r="71" spans="2:31" x14ac:dyDescent="0.25">
      <c r="B71" s="1"/>
      <c r="C71" s="1"/>
      <c r="D71" s="1"/>
      <c r="E71" s="1"/>
      <c r="G71" s="1"/>
      <c r="I71" s="1"/>
      <c r="J71" s="1"/>
      <c r="K71" s="1"/>
      <c r="L71" s="1"/>
      <c r="M71" s="1"/>
      <c r="N71" s="1"/>
      <c r="AA71" s="1"/>
      <c r="AB71" s="1"/>
      <c r="AC71" s="1"/>
      <c r="AD71" s="1"/>
      <c r="AE71" s="1"/>
    </row>
    <row r="72" spans="2:31" x14ac:dyDescent="0.25">
      <c r="B72" s="1"/>
      <c r="C72" s="1"/>
      <c r="D72" s="1"/>
      <c r="E72" s="1"/>
      <c r="G72" s="1"/>
      <c r="I72" s="1"/>
      <c r="J72" s="1"/>
      <c r="K72" s="1"/>
      <c r="L72" s="1"/>
      <c r="M72" s="1"/>
      <c r="N72" s="1"/>
      <c r="AA72" s="1"/>
      <c r="AB72" s="1"/>
      <c r="AC72" s="1"/>
      <c r="AD72" s="1"/>
      <c r="AE72" s="1"/>
    </row>
    <row r="73" spans="2:31" x14ac:dyDescent="0.25">
      <c r="B73" s="1"/>
      <c r="C73" s="1"/>
      <c r="D73" s="1"/>
      <c r="E73" s="1"/>
      <c r="G73" s="1"/>
      <c r="I73" s="1"/>
      <c r="J73" s="1"/>
      <c r="K73" s="1"/>
      <c r="L73" s="1"/>
      <c r="M73" s="1"/>
      <c r="N73" s="1"/>
      <c r="AA73" s="1"/>
      <c r="AB73" s="1"/>
      <c r="AC73" s="1"/>
      <c r="AD73" s="1"/>
      <c r="AE73" s="1"/>
    </row>
    <row r="74" spans="2:31" x14ac:dyDescent="0.25">
      <c r="B74" s="1"/>
      <c r="C74" s="1"/>
      <c r="D74" s="1"/>
      <c r="E74" s="1"/>
      <c r="G74" s="1"/>
      <c r="I74" s="1"/>
      <c r="J74" s="1"/>
      <c r="K74" s="1"/>
      <c r="L74" s="1"/>
      <c r="M74" s="1"/>
      <c r="N74" s="1"/>
      <c r="AA74" s="1"/>
      <c r="AB74" s="1"/>
      <c r="AC74" s="1"/>
      <c r="AD74" s="1"/>
      <c r="AE74" s="1"/>
    </row>
    <row r="75" spans="2:31" x14ac:dyDescent="0.25">
      <c r="B75" s="1"/>
      <c r="C75" s="1"/>
      <c r="D75" s="1"/>
      <c r="E75" s="1"/>
      <c r="G75" s="1"/>
      <c r="I75" s="1"/>
      <c r="J75" s="1"/>
      <c r="K75" s="1"/>
      <c r="L75" s="1"/>
      <c r="M75" s="1"/>
      <c r="N75" s="1"/>
      <c r="AA75" s="1"/>
      <c r="AB75" s="1"/>
      <c r="AC75" s="1"/>
      <c r="AD75" s="1"/>
      <c r="AE75" s="1"/>
    </row>
    <row r="76" spans="2:31" x14ac:dyDescent="0.25">
      <c r="B76" s="1"/>
      <c r="C76" s="1"/>
      <c r="D76" s="1"/>
      <c r="E76" s="1"/>
      <c r="G76" s="1"/>
      <c r="I76" s="1"/>
      <c r="J76" s="1"/>
      <c r="K76" s="1"/>
      <c r="L76" s="1"/>
      <c r="M76" s="1"/>
      <c r="N76" s="1"/>
      <c r="AA76" s="1"/>
      <c r="AB76" s="1"/>
      <c r="AC76" s="1"/>
      <c r="AD76" s="1"/>
      <c r="AE76" s="1"/>
    </row>
    <row r="77" spans="2:31" x14ac:dyDescent="0.25">
      <c r="B77" s="1"/>
      <c r="C77" s="1"/>
      <c r="D77" s="1"/>
      <c r="E77" s="1"/>
      <c r="G77" s="1"/>
      <c r="I77" s="1"/>
      <c r="J77" s="1"/>
      <c r="K77" s="1"/>
      <c r="L77" s="1"/>
      <c r="M77" s="1"/>
      <c r="N77" s="1"/>
      <c r="AA77" s="1"/>
      <c r="AB77" s="1"/>
      <c r="AC77" s="1"/>
      <c r="AD77" s="1"/>
      <c r="AE77" s="1"/>
    </row>
    <row r="78" spans="2:31" x14ac:dyDescent="0.25">
      <c r="B78" s="1"/>
      <c r="C78" s="1"/>
      <c r="D78" s="1"/>
      <c r="E78" s="1"/>
      <c r="G78" s="1"/>
      <c r="I78" s="1"/>
      <c r="J78" s="1"/>
      <c r="K78" s="1"/>
      <c r="L78" s="1"/>
      <c r="M78" s="1"/>
      <c r="N78" s="1"/>
      <c r="AA78" s="1"/>
      <c r="AB78" s="1"/>
      <c r="AC78" s="1"/>
      <c r="AD78" s="1"/>
      <c r="AE78" s="1"/>
    </row>
    <row r="79" spans="2:31" x14ac:dyDescent="0.25">
      <c r="B79" s="1"/>
      <c r="C79" s="1"/>
      <c r="D79" s="1"/>
      <c r="E79" s="1"/>
      <c r="G79" s="1"/>
      <c r="I79" s="1"/>
      <c r="J79" s="1"/>
      <c r="K79" s="1"/>
      <c r="L79" s="1"/>
      <c r="M79" s="1"/>
      <c r="N79" s="1"/>
      <c r="AA79" s="1"/>
      <c r="AB79" s="1"/>
      <c r="AC79" s="1"/>
      <c r="AD79" s="1"/>
      <c r="AE79" s="1"/>
    </row>
    <row r="80" spans="2:31" x14ac:dyDescent="0.25">
      <c r="B80" s="1"/>
      <c r="C80" s="1"/>
      <c r="D80" s="1"/>
      <c r="E80" s="1"/>
      <c r="G80" s="1"/>
      <c r="I80" s="1"/>
      <c r="J80" s="1"/>
      <c r="K80" s="1"/>
      <c r="L80" s="1"/>
      <c r="M80" s="1"/>
      <c r="N80" s="1"/>
      <c r="AA80" s="1"/>
      <c r="AB80" s="1"/>
      <c r="AC80" s="1"/>
      <c r="AD80" s="1"/>
      <c r="AE80" s="1"/>
    </row>
    <row r="81" spans="2:31" x14ac:dyDescent="0.25">
      <c r="B81" s="1"/>
      <c r="C81" s="1"/>
      <c r="D81" s="1"/>
      <c r="E81" s="1"/>
      <c r="G81" s="1"/>
      <c r="I81" s="1"/>
      <c r="J81" s="1"/>
      <c r="K81" s="1"/>
      <c r="L81" s="1"/>
      <c r="M81" s="1"/>
      <c r="N81" s="1"/>
      <c r="AA81" s="1"/>
      <c r="AB81" s="1"/>
      <c r="AC81" s="1"/>
      <c r="AD81" s="1"/>
      <c r="AE81" s="1"/>
    </row>
    <row r="82" spans="2:31" x14ac:dyDescent="0.25">
      <c r="B82" s="1"/>
      <c r="C82" s="1"/>
      <c r="D82" s="1"/>
      <c r="E82" s="1"/>
      <c r="G82" s="1"/>
      <c r="I82" s="1"/>
      <c r="J82" s="1"/>
      <c r="K82" s="1"/>
      <c r="L82" s="1"/>
      <c r="M82" s="1"/>
      <c r="N82" s="1"/>
      <c r="AA82" s="1"/>
      <c r="AB82" s="1"/>
      <c r="AC82" s="1"/>
      <c r="AD82" s="1"/>
      <c r="AE82" s="1"/>
    </row>
    <row r="83" spans="2:31" x14ac:dyDescent="0.25">
      <c r="B83" s="1"/>
      <c r="C83" s="1"/>
      <c r="D83" s="1"/>
      <c r="E83" s="1"/>
      <c r="G83" s="1"/>
      <c r="I83" s="1"/>
      <c r="J83" s="1"/>
      <c r="K83" s="1"/>
      <c r="L83" s="1"/>
      <c r="M83" s="1"/>
      <c r="N83" s="1"/>
      <c r="AA83" s="1"/>
      <c r="AB83" s="1"/>
      <c r="AC83" s="1"/>
      <c r="AD83" s="1"/>
      <c r="AE83" s="1"/>
    </row>
    <row r="84" spans="2:31" x14ac:dyDescent="0.25">
      <c r="B84" s="1"/>
      <c r="C84" s="1"/>
      <c r="D84" s="1"/>
      <c r="E84" s="1"/>
      <c r="G84" s="1"/>
      <c r="I84" s="1"/>
      <c r="J84" s="1"/>
      <c r="K84" s="1"/>
      <c r="L84" s="1"/>
      <c r="M84" s="1"/>
      <c r="N84" s="1"/>
      <c r="AA84" s="1"/>
      <c r="AB84" s="1"/>
      <c r="AC84" s="1"/>
      <c r="AD84" s="1"/>
      <c r="AE84" s="1"/>
    </row>
    <row r="85" spans="2:31" x14ac:dyDescent="0.25">
      <c r="B85" s="1"/>
      <c r="C85" s="1"/>
      <c r="D85" s="1"/>
      <c r="E85" s="1"/>
      <c r="G85" s="1"/>
      <c r="I85" s="1"/>
      <c r="J85" s="1"/>
      <c r="K85" s="1"/>
      <c r="L85" s="1"/>
      <c r="M85" s="1"/>
      <c r="N85" s="1"/>
      <c r="AA85" s="1"/>
      <c r="AB85" s="1"/>
      <c r="AC85" s="1"/>
      <c r="AD85" s="1"/>
      <c r="AE85" s="1"/>
    </row>
    <row r="86" spans="2:31" x14ac:dyDescent="0.25">
      <c r="B86" s="1"/>
      <c r="C86" s="1"/>
      <c r="D86" s="1"/>
      <c r="E86" s="1"/>
      <c r="G86" s="1"/>
      <c r="I86" s="1"/>
      <c r="J86" s="1"/>
      <c r="K86" s="1"/>
      <c r="L86" s="1"/>
      <c r="M86" s="1"/>
      <c r="N86" s="1"/>
      <c r="AA86" s="1"/>
      <c r="AB86" s="1"/>
      <c r="AC86" s="1"/>
      <c r="AD86" s="1"/>
      <c r="AE86" s="1"/>
    </row>
    <row r="87" spans="2:31" x14ac:dyDescent="0.25">
      <c r="B87" s="1"/>
      <c r="C87" s="1"/>
      <c r="D87" s="1"/>
      <c r="E87" s="1"/>
      <c r="G87" s="1"/>
      <c r="I87" s="1"/>
      <c r="J87" s="1"/>
      <c r="K87" s="1"/>
      <c r="L87" s="1"/>
      <c r="M87" s="1"/>
      <c r="N87" s="1"/>
      <c r="AA87" s="1"/>
      <c r="AB87" s="1"/>
      <c r="AC87" s="1"/>
      <c r="AD87" s="1"/>
      <c r="AE87" s="1"/>
    </row>
    <row r="88" spans="2:31" x14ac:dyDescent="0.25">
      <c r="B88" s="1"/>
      <c r="C88" s="1"/>
      <c r="D88" s="1"/>
      <c r="E88" s="1"/>
      <c r="G88" s="1"/>
      <c r="I88" s="1"/>
      <c r="J88" s="1"/>
      <c r="K88" s="1"/>
      <c r="L88" s="1"/>
      <c r="M88" s="1"/>
      <c r="N88" s="1"/>
      <c r="AA88" s="1"/>
      <c r="AB88" s="1"/>
      <c r="AC88" s="1"/>
      <c r="AD88" s="1"/>
      <c r="AE88" s="1"/>
    </row>
    <row r="89" spans="2:31" x14ac:dyDescent="0.25"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AA89" s="1"/>
      <c r="AB89" s="1"/>
      <c r="AC89" s="1"/>
      <c r="AD89" s="1"/>
      <c r="AE89" s="1"/>
    </row>
    <row r="90" spans="2:31" x14ac:dyDescent="0.25"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AA90" s="1"/>
      <c r="AB90" s="1"/>
      <c r="AC90" s="1"/>
      <c r="AD90" s="1"/>
      <c r="AE90" s="1"/>
    </row>
    <row r="91" spans="2:31" x14ac:dyDescent="0.25"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AA91" s="1"/>
      <c r="AB91" s="1"/>
      <c r="AC91" s="1"/>
      <c r="AD91" s="1"/>
      <c r="AE91" s="1"/>
    </row>
    <row r="92" spans="2:31" x14ac:dyDescent="0.25"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AA92" s="1"/>
      <c r="AB92" s="1"/>
      <c r="AC92" s="1"/>
      <c r="AD92" s="1"/>
      <c r="AE92" s="1"/>
    </row>
    <row r="93" spans="2:31" x14ac:dyDescent="0.25"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AA93" s="1"/>
      <c r="AB93" s="1"/>
      <c r="AC93" s="1"/>
      <c r="AD93" s="1"/>
      <c r="AE93" s="1"/>
    </row>
    <row r="94" spans="2:31" x14ac:dyDescent="0.25"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AA94" s="1"/>
      <c r="AB94" s="1"/>
      <c r="AC94" s="1"/>
      <c r="AD94" s="1"/>
      <c r="AE94" s="1"/>
    </row>
    <row r="95" spans="2:31" x14ac:dyDescent="0.25"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AA95" s="1"/>
      <c r="AB95" s="1"/>
      <c r="AC95" s="1"/>
      <c r="AD95" s="1"/>
      <c r="AE95" s="1"/>
    </row>
    <row r="96" spans="2:31" x14ac:dyDescent="0.25"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AA96" s="1"/>
      <c r="AB96" s="1"/>
      <c r="AC96" s="1"/>
      <c r="AD96" s="1"/>
      <c r="AE96" s="1"/>
    </row>
    <row r="97" spans="2:31" x14ac:dyDescent="0.25"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AA97" s="1"/>
      <c r="AB97" s="1"/>
      <c r="AC97" s="1"/>
      <c r="AD97" s="1"/>
      <c r="AE97" s="1"/>
    </row>
    <row r="98" spans="2:31" x14ac:dyDescent="0.25"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AA98" s="1"/>
      <c r="AB98" s="1"/>
      <c r="AC98" s="1"/>
      <c r="AD98" s="1"/>
      <c r="AE98" s="1"/>
    </row>
    <row r="99" spans="2:31" x14ac:dyDescent="0.25"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AA99" s="1"/>
      <c r="AB99" s="1"/>
      <c r="AC99" s="1"/>
      <c r="AD99" s="1"/>
      <c r="AE99" s="1"/>
    </row>
    <row r="100" spans="2:31" x14ac:dyDescent="0.25"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AA100" s="1"/>
      <c r="AB100" s="1"/>
      <c r="AC100" s="1"/>
      <c r="AD100" s="1"/>
      <c r="AE100" s="1"/>
    </row>
    <row r="101" spans="2:31" x14ac:dyDescent="0.25"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AA101" s="1"/>
      <c r="AB101" s="1"/>
      <c r="AC101" s="1"/>
      <c r="AD101" s="1"/>
      <c r="AE101" s="1"/>
    </row>
    <row r="102" spans="2:31" x14ac:dyDescent="0.25"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AA102" s="1"/>
      <c r="AB102" s="1"/>
      <c r="AC102" s="1"/>
      <c r="AD102" s="1"/>
      <c r="AE102" s="1"/>
    </row>
    <row r="103" spans="2:31" x14ac:dyDescent="0.25"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AA103" s="1"/>
      <c r="AB103" s="1"/>
      <c r="AC103" s="1"/>
      <c r="AD103" s="1"/>
      <c r="AE103" s="1"/>
    </row>
    <row r="104" spans="2:31" x14ac:dyDescent="0.25"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AA104" s="1"/>
      <c r="AB104" s="1"/>
      <c r="AC104" s="1"/>
      <c r="AD104" s="1"/>
      <c r="AE104" s="1"/>
    </row>
    <row r="105" spans="2:31" x14ac:dyDescent="0.25"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AA105" s="1"/>
      <c r="AB105" s="1"/>
      <c r="AC105" s="1"/>
      <c r="AD105" s="1"/>
      <c r="AE105" s="1"/>
    </row>
    <row r="106" spans="2:31" x14ac:dyDescent="0.25"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AA106" s="1"/>
      <c r="AB106" s="1"/>
      <c r="AC106" s="1"/>
      <c r="AD106" s="1"/>
      <c r="AE106" s="1"/>
    </row>
    <row r="107" spans="2:31" x14ac:dyDescent="0.25"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AA107" s="1"/>
      <c r="AB107" s="1"/>
      <c r="AC107" s="1"/>
      <c r="AD107" s="1"/>
      <c r="AE107" s="1"/>
    </row>
    <row r="108" spans="2:31" x14ac:dyDescent="0.25"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AA108" s="1"/>
      <c r="AB108" s="1"/>
      <c r="AC108" s="1"/>
      <c r="AD108" s="1"/>
      <c r="AE108" s="1"/>
    </row>
    <row r="109" spans="2:31" x14ac:dyDescent="0.25"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AA109" s="1"/>
      <c r="AB109" s="1"/>
      <c r="AC109" s="1"/>
      <c r="AD109" s="1"/>
      <c r="AE109" s="1"/>
    </row>
    <row r="110" spans="2:31" x14ac:dyDescent="0.25"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AA110" s="1"/>
      <c r="AB110" s="1"/>
      <c r="AC110" s="1"/>
      <c r="AD110" s="1"/>
      <c r="AE110" s="1"/>
    </row>
    <row r="111" spans="2:31" x14ac:dyDescent="0.25"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AA111" s="1"/>
      <c r="AB111" s="1"/>
      <c r="AC111" s="1"/>
      <c r="AD111" s="1"/>
      <c r="AE111" s="1"/>
    </row>
    <row r="112" spans="2:31" x14ac:dyDescent="0.25"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AA112" s="1"/>
      <c r="AB112" s="1"/>
      <c r="AC112" s="1"/>
      <c r="AD112" s="1"/>
      <c r="AE112" s="1"/>
    </row>
    <row r="113" spans="2:31" x14ac:dyDescent="0.25"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AA113" s="1"/>
      <c r="AB113" s="1"/>
      <c r="AC113" s="1"/>
      <c r="AD113" s="1"/>
      <c r="AE113" s="1"/>
    </row>
    <row r="114" spans="2:31" x14ac:dyDescent="0.25"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AA114" s="1"/>
      <c r="AB114" s="1"/>
      <c r="AC114" s="1"/>
      <c r="AD114" s="1"/>
      <c r="AE114" s="1"/>
    </row>
    <row r="115" spans="2:31" x14ac:dyDescent="0.25"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AA115" s="1"/>
      <c r="AB115" s="1"/>
      <c r="AC115" s="1"/>
      <c r="AD115" s="1"/>
      <c r="AE115" s="1"/>
    </row>
    <row r="116" spans="2:31" x14ac:dyDescent="0.25"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AA116" s="1"/>
      <c r="AB116" s="1"/>
      <c r="AC116" s="1"/>
      <c r="AD116" s="1"/>
      <c r="AE116" s="1"/>
    </row>
    <row r="117" spans="2:31" x14ac:dyDescent="0.25"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AA117" s="1"/>
      <c r="AB117" s="1"/>
      <c r="AC117" s="1"/>
      <c r="AD117" s="1"/>
      <c r="AE117" s="1"/>
    </row>
    <row r="118" spans="2:31" x14ac:dyDescent="0.25"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AA118" s="1"/>
      <c r="AB118" s="1"/>
      <c r="AC118" s="1"/>
      <c r="AD118" s="1"/>
      <c r="AE118" s="1"/>
    </row>
    <row r="119" spans="2:31" x14ac:dyDescent="0.25"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AA119" s="1"/>
      <c r="AB119" s="1"/>
      <c r="AC119" s="1"/>
      <c r="AD119" s="1"/>
      <c r="AE119" s="1"/>
    </row>
    <row r="120" spans="2:31" x14ac:dyDescent="0.25"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AA120" s="1"/>
      <c r="AB120" s="1"/>
      <c r="AC120" s="1"/>
      <c r="AD120" s="1"/>
      <c r="AE120" s="1"/>
    </row>
    <row r="121" spans="2:31" x14ac:dyDescent="0.25"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AA121" s="1"/>
      <c r="AB121" s="1"/>
      <c r="AC121" s="1"/>
      <c r="AD121" s="1"/>
      <c r="AE121" s="1"/>
    </row>
    <row r="122" spans="2:31" x14ac:dyDescent="0.25"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AA122" s="1"/>
      <c r="AB122" s="1"/>
      <c r="AC122" s="1"/>
      <c r="AD122" s="1"/>
      <c r="AE122" s="1"/>
    </row>
    <row r="123" spans="2:31" x14ac:dyDescent="0.25"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AA123" s="1"/>
      <c r="AB123" s="1"/>
      <c r="AC123" s="1"/>
      <c r="AD123" s="1"/>
      <c r="AE123" s="1"/>
    </row>
    <row r="124" spans="2:31" x14ac:dyDescent="0.25"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AA124" s="1"/>
      <c r="AB124" s="1"/>
      <c r="AC124" s="1"/>
      <c r="AD124" s="1"/>
      <c r="AE124" s="1"/>
    </row>
    <row r="125" spans="2:31" x14ac:dyDescent="0.25"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AA125" s="1"/>
      <c r="AB125" s="1"/>
      <c r="AC125" s="1"/>
      <c r="AD125" s="1"/>
      <c r="AE125" s="1"/>
    </row>
    <row r="126" spans="2:31" x14ac:dyDescent="0.25"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AA126" s="1"/>
      <c r="AB126" s="1"/>
      <c r="AC126" s="1"/>
      <c r="AD126" s="1"/>
      <c r="AE126" s="1"/>
    </row>
    <row r="127" spans="2:31" x14ac:dyDescent="0.25"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AA127" s="1"/>
      <c r="AB127" s="1"/>
      <c r="AC127" s="1"/>
      <c r="AD127" s="1"/>
      <c r="AE127" s="1"/>
    </row>
    <row r="128" spans="2:31" x14ac:dyDescent="0.25"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AA128" s="1"/>
      <c r="AB128" s="1"/>
      <c r="AC128" s="1"/>
      <c r="AD128" s="1"/>
      <c r="AE128" s="1"/>
    </row>
    <row r="129" spans="2:31" x14ac:dyDescent="0.25"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AA129" s="1"/>
      <c r="AB129" s="1"/>
      <c r="AC129" s="1"/>
      <c r="AD129" s="1"/>
      <c r="AE129" s="1"/>
    </row>
    <row r="130" spans="2:31" x14ac:dyDescent="0.25"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AA130" s="1"/>
      <c r="AB130" s="1"/>
      <c r="AC130" s="1"/>
      <c r="AD130" s="1"/>
      <c r="AE130" s="1"/>
    </row>
    <row r="131" spans="2:31" x14ac:dyDescent="0.25"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AA131" s="1"/>
      <c r="AB131" s="1"/>
      <c r="AC131" s="1"/>
      <c r="AD131" s="1"/>
      <c r="AE131" s="1"/>
    </row>
    <row r="132" spans="2:31" x14ac:dyDescent="0.25"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AA132" s="1"/>
      <c r="AB132" s="1"/>
      <c r="AC132" s="1"/>
      <c r="AD132" s="1"/>
      <c r="AE132" s="1"/>
    </row>
    <row r="133" spans="2:31" x14ac:dyDescent="0.25"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AA133" s="1"/>
      <c r="AB133" s="1"/>
      <c r="AC133" s="1"/>
      <c r="AD133" s="1"/>
      <c r="AE133" s="1"/>
    </row>
    <row r="134" spans="2:31" x14ac:dyDescent="0.25"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AA134" s="1"/>
      <c r="AB134" s="1"/>
      <c r="AC134" s="1"/>
      <c r="AD134" s="1"/>
      <c r="AE134" s="1"/>
    </row>
    <row r="135" spans="2:31" x14ac:dyDescent="0.25"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AA135" s="1"/>
      <c r="AB135" s="1"/>
      <c r="AC135" s="1"/>
      <c r="AD135" s="1"/>
      <c r="AE135" s="1"/>
    </row>
    <row r="136" spans="2:31" x14ac:dyDescent="0.25"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AA136" s="1"/>
      <c r="AB136" s="1"/>
      <c r="AC136" s="1"/>
      <c r="AD136" s="1"/>
      <c r="AE136" s="1"/>
    </row>
    <row r="137" spans="2:31" x14ac:dyDescent="0.25"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AA137" s="1"/>
      <c r="AB137" s="1"/>
      <c r="AC137" s="1"/>
      <c r="AD137" s="1"/>
      <c r="AE137" s="1"/>
    </row>
    <row r="138" spans="2:31" x14ac:dyDescent="0.25"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AA138" s="1"/>
      <c r="AB138" s="1"/>
      <c r="AC138" s="1"/>
      <c r="AD138" s="1"/>
      <c r="AE138" s="1"/>
    </row>
    <row r="139" spans="2:31" x14ac:dyDescent="0.25"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AA139" s="1"/>
      <c r="AB139" s="1"/>
      <c r="AC139" s="1"/>
      <c r="AD139" s="1"/>
      <c r="AE139" s="1"/>
    </row>
    <row r="140" spans="2:31" x14ac:dyDescent="0.25"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AA140" s="1"/>
      <c r="AB140" s="1"/>
      <c r="AC140" s="1"/>
      <c r="AD140" s="1"/>
      <c r="AE140" s="1"/>
    </row>
    <row r="141" spans="2:31" x14ac:dyDescent="0.25"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AA141" s="1"/>
      <c r="AB141" s="1"/>
      <c r="AC141" s="1"/>
      <c r="AD141" s="1"/>
      <c r="AE141" s="1"/>
    </row>
    <row r="142" spans="2:31" x14ac:dyDescent="0.25"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AA142" s="1"/>
      <c r="AB142" s="1"/>
      <c r="AC142" s="1"/>
      <c r="AD142" s="1"/>
      <c r="AE142" s="1"/>
    </row>
    <row r="143" spans="2:31" x14ac:dyDescent="0.25"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AA143" s="1"/>
      <c r="AB143" s="1"/>
      <c r="AC143" s="1"/>
      <c r="AD143" s="1"/>
      <c r="AE143" s="1"/>
    </row>
    <row r="144" spans="2:31" x14ac:dyDescent="0.25"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AA144" s="1"/>
      <c r="AB144" s="1"/>
      <c r="AC144" s="1"/>
      <c r="AD144" s="1"/>
      <c r="AE144" s="1"/>
    </row>
    <row r="145" spans="2:31" x14ac:dyDescent="0.25"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AA145" s="1"/>
      <c r="AB145" s="1"/>
      <c r="AC145" s="1"/>
      <c r="AD145" s="1"/>
      <c r="AE145" s="1"/>
    </row>
    <row r="146" spans="2:31" x14ac:dyDescent="0.25"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AA146" s="1"/>
      <c r="AB146" s="1"/>
      <c r="AC146" s="1"/>
      <c r="AD146" s="1"/>
      <c r="AE146" s="1"/>
    </row>
    <row r="147" spans="2:31" x14ac:dyDescent="0.25"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AA147" s="1"/>
      <c r="AB147" s="1"/>
      <c r="AC147" s="1"/>
      <c r="AD147" s="1"/>
      <c r="AE147" s="1"/>
    </row>
    <row r="148" spans="2:31" x14ac:dyDescent="0.25"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AA148" s="1"/>
      <c r="AB148" s="1"/>
      <c r="AC148" s="1"/>
      <c r="AD148" s="1"/>
      <c r="AE148" s="1"/>
    </row>
    <row r="149" spans="2:31" x14ac:dyDescent="0.25"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AA149" s="1"/>
      <c r="AB149" s="1"/>
      <c r="AC149" s="1"/>
      <c r="AD149" s="1"/>
      <c r="AE149" s="1"/>
    </row>
    <row r="150" spans="2:31" x14ac:dyDescent="0.25"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AA150" s="1"/>
      <c r="AB150" s="1"/>
      <c r="AC150" s="1"/>
      <c r="AD150" s="1"/>
      <c r="AE150" s="1"/>
    </row>
    <row r="151" spans="2:31" x14ac:dyDescent="0.25"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AA151" s="1"/>
      <c r="AB151" s="1"/>
      <c r="AC151" s="1"/>
      <c r="AD151" s="1"/>
      <c r="AE151" s="1"/>
    </row>
    <row r="152" spans="2:31" x14ac:dyDescent="0.25"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AA152" s="1"/>
      <c r="AB152" s="1"/>
      <c r="AC152" s="1"/>
      <c r="AD152" s="1"/>
      <c r="AE152" s="1"/>
    </row>
    <row r="153" spans="2:31" x14ac:dyDescent="0.25"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AA153" s="1"/>
      <c r="AB153" s="1"/>
      <c r="AC153" s="1"/>
      <c r="AD153" s="1"/>
      <c r="AE153" s="1"/>
    </row>
    <row r="154" spans="2:31" x14ac:dyDescent="0.25"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AA154" s="1"/>
      <c r="AB154" s="1"/>
      <c r="AC154" s="1"/>
      <c r="AD154" s="1"/>
      <c r="AE154" s="1"/>
    </row>
    <row r="155" spans="2:31" x14ac:dyDescent="0.25"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AA155" s="1"/>
      <c r="AB155" s="1"/>
      <c r="AC155" s="1"/>
      <c r="AD155" s="1"/>
      <c r="AE155" s="1"/>
    </row>
    <row r="156" spans="2:31" x14ac:dyDescent="0.25"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AA156" s="1"/>
      <c r="AB156" s="1"/>
      <c r="AC156" s="1"/>
      <c r="AD156" s="1"/>
      <c r="AE156" s="1"/>
    </row>
    <row r="157" spans="2:31" x14ac:dyDescent="0.25"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AA157" s="1"/>
      <c r="AB157" s="1"/>
      <c r="AC157" s="1"/>
      <c r="AD157" s="1"/>
      <c r="AE157" s="1"/>
    </row>
    <row r="158" spans="2:31" x14ac:dyDescent="0.25"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AA158" s="1"/>
      <c r="AB158" s="1"/>
      <c r="AC158" s="1"/>
      <c r="AD158" s="1"/>
      <c r="AE158" s="1"/>
    </row>
    <row r="159" spans="2:31" x14ac:dyDescent="0.25"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AA159" s="1"/>
      <c r="AB159" s="1"/>
      <c r="AC159" s="1"/>
      <c r="AD159" s="1"/>
      <c r="AE159" s="1"/>
    </row>
    <row r="160" spans="2:31" x14ac:dyDescent="0.25"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AA160" s="1"/>
      <c r="AB160" s="1"/>
      <c r="AC160" s="1"/>
      <c r="AD160" s="1"/>
      <c r="AE160" s="1"/>
    </row>
    <row r="161" spans="2:31" x14ac:dyDescent="0.25"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AA161" s="1"/>
      <c r="AB161" s="1"/>
      <c r="AC161" s="1"/>
      <c r="AD161" s="1"/>
      <c r="AE161" s="1"/>
    </row>
    <row r="162" spans="2:31" x14ac:dyDescent="0.25"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AA162" s="1"/>
      <c r="AB162" s="1"/>
      <c r="AC162" s="1"/>
      <c r="AD162" s="1"/>
      <c r="AE162" s="1"/>
    </row>
    <row r="163" spans="2:31" x14ac:dyDescent="0.25"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AA163" s="1"/>
      <c r="AB163" s="1"/>
      <c r="AC163" s="1"/>
      <c r="AD163" s="1"/>
      <c r="AE163" s="1"/>
    </row>
    <row r="164" spans="2:31" x14ac:dyDescent="0.25"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AA164" s="1"/>
      <c r="AB164" s="1"/>
      <c r="AC164" s="1"/>
      <c r="AD164" s="1"/>
    </row>
    <row r="165" spans="2:31" x14ac:dyDescent="0.25"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AA165" s="1"/>
      <c r="AB165" s="1"/>
      <c r="AC165" s="1"/>
    </row>
    <row r="166" spans="2:31" x14ac:dyDescent="0.25"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AA166" s="1"/>
      <c r="AB166" s="1"/>
      <c r="AC166" s="1"/>
    </row>
    <row r="167" spans="2:31" x14ac:dyDescent="0.25"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AA167" s="1"/>
      <c r="AB167" s="1"/>
      <c r="AC167" s="1"/>
    </row>
    <row r="168" spans="2:31" x14ac:dyDescent="0.25"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AA168" s="1"/>
      <c r="AB168" s="1"/>
      <c r="AC168" s="1"/>
    </row>
    <row r="169" spans="2:31" x14ac:dyDescent="0.25"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AA169" s="1"/>
      <c r="AB169" s="1"/>
    </row>
    <row r="170" spans="2:31" x14ac:dyDescent="0.25"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AA170" s="1"/>
      <c r="AB170" s="1"/>
    </row>
    <row r="171" spans="2:31" x14ac:dyDescent="0.25"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AA171" s="1"/>
      <c r="AB171" s="1"/>
    </row>
    <row r="172" spans="2:31" x14ac:dyDescent="0.25">
      <c r="C172" s="1"/>
      <c r="F172"/>
      <c r="G172" s="1"/>
      <c r="M172" s="1"/>
      <c r="O172"/>
      <c r="P172"/>
      <c r="AA172" s="1"/>
      <c r="AB172" s="1"/>
    </row>
    <row r="173" spans="2:31" x14ac:dyDescent="0.25">
      <c r="C173" s="1"/>
      <c r="F173"/>
      <c r="G173" s="1"/>
      <c r="M173" s="1"/>
      <c r="O173"/>
      <c r="P173"/>
      <c r="AA173" s="1"/>
      <c r="AB173" s="1"/>
    </row>
    <row r="174" spans="2:31" x14ac:dyDescent="0.25">
      <c r="C174" s="1"/>
      <c r="F174"/>
      <c r="G174" s="1"/>
      <c r="M174" s="1"/>
      <c r="O174"/>
      <c r="P174"/>
      <c r="AA174" s="1"/>
      <c r="AB174" s="1"/>
    </row>
    <row r="175" spans="2:31" x14ac:dyDescent="0.25">
      <c r="O175"/>
      <c r="AA175" s="1"/>
    </row>
  </sheetData>
  <sortState ref="B4:U166">
    <sortCondition ref="C3"/>
  </sortState>
  <pageMargins left="1.25" right="1.25" top="1" bottom="0.74583333333333302" header="0.25" footer="0.2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zoomScale="85" zoomScaleNormal="85" workbookViewId="0">
      <selection activeCell="H18" sqref="H18"/>
    </sheetView>
  </sheetViews>
  <sheetFormatPr defaultColWidth="9.140625" defaultRowHeight="12.75" x14ac:dyDescent="0.2"/>
  <cols>
    <col min="1" max="3" width="10.85546875" style="16" customWidth="1"/>
    <col min="4" max="4" width="9.85546875" style="16" customWidth="1"/>
    <col min="5" max="5" width="7.7109375" style="16" customWidth="1"/>
    <col min="6" max="6" width="11.85546875" style="16" bestFit="1" customWidth="1"/>
    <col min="7" max="16384" width="9.140625" style="16"/>
  </cols>
  <sheetData>
    <row r="1" spans="1:7" x14ac:dyDescent="0.2">
      <c r="A1" s="21" t="s">
        <v>698</v>
      </c>
      <c r="B1" s="15"/>
      <c r="C1" s="15"/>
    </row>
    <row r="2" spans="1:7" ht="45.95" customHeight="1" x14ac:dyDescent="0.2">
      <c r="A2" s="17" t="s">
        <v>652</v>
      </c>
      <c r="B2" s="17" t="s">
        <v>35</v>
      </c>
      <c r="C2" s="17" t="s">
        <v>36</v>
      </c>
      <c r="D2" s="18" t="s">
        <v>89</v>
      </c>
      <c r="E2" s="18" t="s">
        <v>90</v>
      </c>
      <c r="F2" s="18" t="s">
        <v>79</v>
      </c>
    </row>
    <row r="3" spans="1:7" ht="15" x14ac:dyDescent="0.2">
      <c r="A3" s="28" t="s">
        <v>653</v>
      </c>
      <c r="B3" s="29"/>
      <c r="C3" s="29"/>
      <c r="D3" s="29"/>
      <c r="E3" s="29"/>
      <c r="F3" s="30"/>
    </row>
    <row r="4" spans="1:7" s="33" customFormat="1" x14ac:dyDescent="0.2">
      <c r="A4" s="31" t="str">
        <f>'Alluvial for Mapping'!B3</f>
        <v>SCA-1</v>
      </c>
      <c r="B4" s="31">
        <f>'Alluvial for Mapping'!D3</f>
        <v>35.873609999999999</v>
      </c>
      <c r="C4" s="31">
        <f>'Alluvial for Mapping'!E3</f>
        <v>-106.31054</v>
      </c>
      <c r="D4" s="32">
        <f>IF('Alluvial for Mapping'!H3&lt;&gt;0,'Alluvial for Mapping'!H3,"")</f>
        <v>38954</v>
      </c>
      <c r="E4" s="31">
        <f>IF('Alluvial for Mapping'!I3&lt;&gt;0,'Alluvial for Mapping'!I3,"")</f>
        <v>2.1</v>
      </c>
      <c r="F4" s="31" t="str">
        <f>'Alluvial for Mapping'!K3&amp;" - "&amp;'Alluvial for Mapping'!L3</f>
        <v>1.3 - 1.9</v>
      </c>
      <c r="G4" s="16"/>
    </row>
    <row r="5" spans="1:7" x14ac:dyDescent="0.2">
      <c r="A5" s="31" t="str">
        <f>'Alluvial for Mapping'!B4</f>
        <v>SCA-1-DP</v>
      </c>
      <c r="B5" s="31">
        <f>'Alluvial for Mapping'!D4</f>
        <v>35.873609999999999</v>
      </c>
      <c r="C5" s="31">
        <f>'Alluvial for Mapping'!E4</f>
        <v>-106.31054</v>
      </c>
      <c r="D5" s="32">
        <f>IF('Alluvial for Mapping'!H4&lt;&gt;0,'Alluvial for Mapping'!H4,"")</f>
        <v>39862</v>
      </c>
      <c r="E5" s="31">
        <f>IF('Alluvial for Mapping'!I4&lt;&gt;0,'Alluvial for Mapping'!I4,"")</f>
        <v>2.66</v>
      </c>
      <c r="F5" s="31" t="str">
        <f>'Alluvial for Mapping'!K4&amp;" - "&amp;'Alluvial for Mapping'!L4</f>
        <v>2.16 - 2.66</v>
      </c>
    </row>
    <row r="6" spans="1:7" x14ac:dyDescent="0.2">
      <c r="A6" s="31" t="str">
        <f>'Alluvial for Mapping'!B5</f>
        <v>SCA-2</v>
      </c>
      <c r="B6" s="31">
        <f>'Alluvial for Mapping'!D5</f>
        <v>35.865430000000003</v>
      </c>
      <c r="C6" s="31">
        <f>'Alluvial for Mapping'!E5</f>
        <v>-106.26452</v>
      </c>
      <c r="D6" s="32">
        <f>IF('Alluvial for Mapping'!H5&lt;&gt;0,'Alluvial for Mapping'!H5,"")</f>
        <v>38953</v>
      </c>
      <c r="E6" s="31">
        <f>IF('Alluvial for Mapping'!I5&lt;&gt;0,'Alluvial for Mapping'!I5,"")</f>
        <v>15.6</v>
      </c>
      <c r="F6" s="31" t="str">
        <f>'Alluvial for Mapping'!K5&amp;" - "&amp;'Alluvial for Mapping'!L5</f>
        <v>10.3 - 15</v>
      </c>
    </row>
    <row r="7" spans="1:7" x14ac:dyDescent="0.2">
      <c r="A7" s="31" t="str">
        <f>'Alluvial for Mapping'!B6</f>
        <v>SCA-4</v>
      </c>
      <c r="B7" s="31">
        <f>'Alluvial for Mapping'!D6</f>
        <v>35.86347</v>
      </c>
      <c r="C7" s="31">
        <f>'Alluvial for Mapping'!E6</f>
        <v>-106.25727999999999</v>
      </c>
      <c r="D7" s="32">
        <f>IF('Alluvial for Mapping'!H6&lt;&gt;0,'Alluvial for Mapping'!H6,"")</f>
        <v>38970</v>
      </c>
      <c r="E7" s="31">
        <f>IF('Alluvial for Mapping'!I6&lt;&gt;0,'Alluvial for Mapping'!I6,"")</f>
        <v>42</v>
      </c>
      <c r="F7" s="31" t="str">
        <f>'Alluvial for Mapping'!K6&amp;" - "&amp;'Alluvial for Mapping'!L6</f>
        <v>37 - 41.5</v>
      </c>
    </row>
    <row r="8" spans="1:7" x14ac:dyDescent="0.2">
      <c r="A8" s="31" t="str">
        <f>'Alluvial for Mapping'!B7</f>
        <v>SCA-5</v>
      </c>
      <c r="B8" s="31">
        <f>'Alluvial for Mapping'!D7</f>
        <v>35.863909999999997</v>
      </c>
      <c r="C8" s="31">
        <f>'Alluvial for Mapping'!E7</f>
        <v>-106.25182</v>
      </c>
      <c r="D8" s="32">
        <f>IF('Alluvial for Mapping'!H7&lt;&gt;0,'Alluvial for Mapping'!H7,"")</f>
        <v>38971</v>
      </c>
      <c r="E8" s="31">
        <f>IF('Alluvial for Mapping'!I7&lt;&gt;0,'Alluvial for Mapping'!I7,"")</f>
        <v>64.900000000000006</v>
      </c>
      <c r="F8" s="31" t="str">
        <f>'Alluvial for Mapping'!K7&amp;" - "&amp;'Alluvial for Mapping'!L7</f>
        <v>55 - 64.4</v>
      </c>
    </row>
    <row r="9" spans="1:7" x14ac:dyDescent="0.2">
      <c r="A9" s="31" t="str">
        <f>'Alluvial for Mapping'!B8</f>
        <v>SCPZ-11(B)</v>
      </c>
      <c r="B9" s="31">
        <f>'Alluvial for Mapping'!D8</f>
        <v>35.873649999999998</v>
      </c>
      <c r="C9" s="31">
        <f>'Alluvial for Mapping'!E8</f>
        <v>-106.31059999999999</v>
      </c>
      <c r="D9" s="32" t="str">
        <f>IF('Alluvial for Mapping'!H8&lt;&gt;0,'Alluvial for Mapping'!H8,"")</f>
        <v/>
      </c>
      <c r="E9" s="31" t="str">
        <f>IF('Alluvial for Mapping'!I8&lt;&gt;0,'Alluvial for Mapping'!I8,"")</f>
        <v/>
      </c>
      <c r="F9" s="31" t="str">
        <f>'Alluvial for Mapping'!K8&amp;" - "&amp;'Alluvial for Mapping'!L8</f>
        <v>1 - 5.4</v>
      </c>
    </row>
    <row r="10" spans="1:7" x14ac:dyDescent="0.2">
      <c r="A10" s="31" t="str">
        <f>'Alluvial for Mapping'!B9</f>
        <v>SCPZ-2</v>
      </c>
      <c r="B10" s="31">
        <f>'Alluvial for Mapping'!D9</f>
        <v>35.875410000000002</v>
      </c>
      <c r="C10" s="31">
        <f>'Alluvial for Mapping'!E9</f>
        <v>-106.31476000000001</v>
      </c>
      <c r="D10" s="32" t="str">
        <f>IF('Alluvial for Mapping'!H9&lt;&gt;0,'Alluvial for Mapping'!H9,"")</f>
        <v/>
      </c>
      <c r="E10" s="31" t="str">
        <f>IF('Alluvial for Mapping'!I9&lt;&gt;0,'Alluvial for Mapping'!I9,"")</f>
        <v/>
      </c>
      <c r="F10" s="31" t="str">
        <f>'Alluvial for Mapping'!K9&amp;" - "&amp;'Alluvial for Mapping'!L9</f>
        <v>6 - 8.3</v>
      </c>
    </row>
    <row r="11" spans="1:7" x14ac:dyDescent="0.2">
      <c r="A11" s="31" t="str">
        <f>'Alluvial for Mapping'!B10</f>
        <v>SCPZ-5</v>
      </c>
      <c r="B11" s="31">
        <f>'Alluvial for Mapping'!D10</f>
        <v>35.874670000000002</v>
      </c>
      <c r="C11" s="31">
        <f>'Alluvial for Mapping'!E10</f>
        <v>-106.31247999999999</v>
      </c>
      <c r="D11" s="32" t="str">
        <f>IF('Alluvial for Mapping'!H10&lt;&gt;0,'Alluvial for Mapping'!H10,"")</f>
        <v/>
      </c>
      <c r="E11" s="31" t="str">
        <f>IF('Alluvial for Mapping'!I10&lt;&gt;0,'Alluvial for Mapping'!I10,"")</f>
        <v/>
      </c>
      <c r="F11" s="31" t="str">
        <f>'Alluvial for Mapping'!K10&amp;" - "&amp;'Alluvial for Mapping'!L10</f>
        <v>3 - 5.4</v>
      </c>
    </row>
    <row r="12" spans="1:7" x14ac:dyDescent="0.2">
      <c r="A12" s="31" t="str">
        <f>'Alluvial for Mapping'!B11</f>
        <v>SCPZ-8</v>
      </c>
      <c r="B12" s="31">
        <f>'Alluvial for Mapping'!D11</f>
        <v>35.873779999999996</v>
      </c>
      <c r="C12" s="31">
        <f>'Alluvial for Mapping'!E11</f>
        <v>-106.3111</v>
      </c>
      <c r="D12" s="32" t="str">
        <f>IF('Alluvial for Mapping'!H11&lt;&gt;0,'Alluvial for Mapping'!H11,"")</f>
        <v/>
      </c>
      <c r="E12" s="31" t="str">
        <f>IF('Alluvial for Mapping'!I11&lt;&gt;0,'Alluvial for Mapping'!I11,"")</f>
        <v/>
      </c>
      <c r="F12" s="31" t="str">
        <f>'Alluvial for Mapping'!K11&amp;" - "&amp;'Alluvial for Mapping'!L11</f>
        <v>5.3 - 7.6</v>
      </c>
    </row>
    <row r="13" spans="1:7" x14ac:dyDescent="0.2">
      <c r="A13" s="31" t="str">
        <f>'Alluvial for Mapping'!B12</f>
        <v>SWA-2-4</v>
      </c>
      <c r="B13" s="31">
        <f>'Alluvial for Mapping'!D12</f>
        <v>35.874560899999999</v>
      </c>
      <c r="C13" s="31">
        <f>'Alluvial for Mapping'!E12</f>
        <v>-106.31252360000001</v>
      </c>
      <c r="D13" s="32" t="str">
        <f>IF('Alluvial for Mapping'!H12&lt;&gt;0,'Alluvial for Mapping'!H12,"")</f>
        <v/>
      </c>
      <c r="E13" s="31">
        <f>IF('Alluvial for Mapping'!I12&lt;&gt;0,'Alluvial for Mapping'!I12,"")</f>
        <v>9</v>
      </c>
      <c r="F13" s="31" t="str">
        <f>'Alluvial for Mapping'!K12&amp;" - "&amp;'Alluvial for Mapping'!L12</f>
        <v>3 - 9</v>
      </c>
    </row>
    <row r="14" spans="1:7" x14ac:dyDescent="0.2">
      <c r="A14" s="31" t="str">
        <f>'Alluvial for Mapping'!B13</f>
        <v>SWA-2-5</v>
      </c>
      <c r="B14" s="31">
        <f>'Alluvial for Mapping'!D13</f>
        <v>35.874673999999999</v>
      </c>
      <c r="C14" s="31">
        <f>'Alluvial for Mapping'!E13</f>
        <v>-106.31248170000001</v>
      </c>
      <c r="D14" s="32" t="str">
        <f>IF('Alluvial for Mapping'!H13&lt;&gt;0,'Alluvial for Mapping'!H13,"")</f>
        <v/>
      </c>
      <c r="E14" s="31">
        <f>IF('Alluvial for Mapping'!I13&lt;&gt;0,'Alluvial for Mapping'!I13,"")</f>
        <v>8.9600000000000009</v>
      </c>
      <c r="F14" s="31" t="str">
        <f>'Alluvial for Mapping'!K13&amp;" - "&amp;'Alluvial for Mapping'!L13</f>
        <v>3 - 8.96</v>
      </c>
    </row>
    <row r="15" spans="1:7" x14ac:dyDescent="0.2">
      <c r="A15" s="31" t="str">
        <f>'Alluvial for Mapping'!B14</f>
        <v>SWA-2-6</v>
      </c>
      <c r="B15" s="31">
        <f>'Alluvial for Mapping'!D14</f>
        <v>35.874748599999997</v>
      </c>
      <c r="C15" s="31">
        <f>'Alluvial for Mapping'!E14</f>
        <v>-106.3124341</v>
      </c>
      <c r="D15" s="32" t="str">
        <f>IF('Alluvial for Mapping'!H14&lt;&gt;0,'Alluvial for Mapping'!H14,"")</f>
        <v/>
      </c>
      <c r="E15" s="31">
        <f>IF('Alluvial for Mapping'!I14&lt;&gt;0,'Alluvial for Mapping'!I14,"")</f>
        <v>8.2200000000000006</v>
      </c>
      <c r="F15" s="31" t="str">
        <f>'Alluvial for Mapping'!K14&amp;" - "&amp;'Alluvial for Mapping'!L14</f>
        <v>3.12 - 8.22</v>
      </c>
    </row>
    <row r="16" spans="1:7" x14ac:dyDescent="0.2">
      <c r="A16" s="31" t="str">
        <f>'Alluvial for Mapping'!B15</f>
        <v>SWA-3-7</v>
      </c>
      <c r="B16" s="31">
        <f>'Alluvial for Mapping'!D15</f>
        <v>35.873759999999997</v>
      </c>
      <c r="C16" s="31">
        <f>'Alluvial for Mapping'!E15</f>
        <v>-106.31113999999999</v>
      </c>
      <c r="D16" s="32">
        <f>IF('Alluvial for Mapping'!H15&lt;&gt;0,'Alluvial for Mapping'!H15,"")</f>
        <v>42548</v>
      </c>
      <c r="E16" s="31">
        <f>IF('Alluvial for Mapping'!I15&lt;&gt;0,'Alluvial for Mapping'!I15,"")</f>
        <v>3.6</v>
      </c>
      <c r="F16" s="31" t="str">
        <f>'Alluvial for Mapping'!K15&amp;" - "&amp;'Alluvial for Mapping'!L15</f>
        <v>0.6 - 3.1</v>
      </c>
    </row>
    <row r="17" spans="1:6" x14ac:dyDescent="0.2">
      <c r="A17" s="31" t="str">
        <f>'Alluvial for Mapping'!B16</f>
        <v>SWA-3-8</v>
      </c>
      <c r="B17" s="31">
        <f>'Alluvial for Mapping'!D16</f>
        <v>35.873800000000003</v>
      </c>
      <c r="C17" s="31">
        <f>'Alluvial for Mapping'!E16</f>
        <v>-106.31108999999999</v>
      </c>
      <c r="D17" s="32">
        <f>IF('Alluvial for Mapping'!H16&lt;&gt;0,'Alluvial for Mapping'!H16,"")</f>
        <v>42548</v>
      </c>
      <c r="E17" s="31">
        <f>IF('Alluvial for Mapping'!I16&lt;&gt;0,'Alluvial for Mapping'!I16,"")</f>
        <v>7.8</v>
      </c>
      <c r="F17" s="31" t="str">
        <f>'Alluvial for Mapping'!K16&amp;" - "&amp;'Alluvial for Mapping'!L16</f>
        <v>3.6 - 7.8</v>
      </c>
    </row>
    <row r="18" spans="1:6" x14ac:dyDescent="0.2">
      <c r="A18" s="31" t="str">
        <f>'Alluvial for Mapping'!B17</f>
        <v>SWA-3-9</v>
      </c>
      <c r="B18" s="31">
        <f>'Alluvial for Mapping'!D17</f>
        <v>35.873860000000001</v>
      </c>
      <c r="C18" s="31">
        <f>'Alluvial for Mapping'!E17</f>
        <v>-106.31104999999999</v>
      </c>
      <c r="D18" s="32">
        <f>IF('Alluvial for Mapping'!H17&lt;&gt;0,'Alluvial for Mapping'!H17,"")</f>
        <v>42556</v>
      </c>
      <c r="E18" s="31">
        <f>IF('Alluvial for Mapping'!I17&lt;&gt;0,'Alluvial for Mapping'!I17,"")</f>
        <v>5.2</v>
      </c>
      <c r="F18" s="31" t="str">
        <f>'Alluvial for Mapping'!K17&amp;" - "&amp;'Alluvial for Mapping'!L17</f>
        <v>2.2 - 4.7</v>
      </c>
    </row>
    <row r="19" spans="1:6" x14ac:dyDescent="0.2">
      <c r="A19" s="31" t="str">
        <f>'Alluvial for Mapping'!B18</f>
        <v>SWA-4-10</v>
      </c>
      <c r="B19" s="31">
        <f>'Alluvial for Mapping'!D18</f>
        <v>35.873572299999999</v>
      </c>
      <c r="C19" s="31">
        <f>'Alluvial for Mapping'!E18</f>
        <v>-106.3106197</v>
      </c>
      <c r="D19" s="32" t="str">
        <f>IF('Alluvial for Mapping'!H18&lt;&gt;0,'Alluvial for Mapping'!H18,"")</f>
        <v/>
      </c>
      <c r="E19" s="31">
        <f>IF('Alluvial for Mapping'!I18&lt;&gt;0,'Alluvial for Mapping'!I18,"")</f>
        <v>8.44</v>
      </c>
      <c r="F19" s="31" t="str">
        <f>'Alluvial for Mapping'!K18&amp;" - "&amp;'Alluvial for Mapping'!L18</f>
        <v>2.5 - 8.44</v>
      </c>
    </row>
    <row r="20" spans="1:6" x14ac:dyDescent="0.2">
      <c r="A20" s="31" t="str">
        <f>'Alluvial for Mapping'!B19</f>
        <v>SWA-4-11</v>
      </c>
      <c r="B20" s="31">
        <f>'Alluvial for Mapping'!D19</f>
        <v>35.8736526</v>
      </c>
      <c r="C20" s="31">
        <f>'Alluvial for Mapping'!E19</f>
        <v>-106.31059759999999</v>
      </c>
      <c r="D20" s="32" t="str">
        <f>IF('Alluvial for Mapping'!H19&lt;&gt;0,'Alluvial for Mapping'!H19,"")</f>
        <v/>
      </c>
      <c r="E20" s="31">
        <f>IF('Alluvial for Mapping'!I19&lt;&gt;0,'Alluvial for Mapping'!I19,"")</f>
        <v>9.17</v>
      </c>
      <c r="F20" s="31" t="str">
        <f>'Alluvial for Mapping'!K19&amp;" - "&amp;'Alluvial for Mapping'!L19</f>
        <v>3 - 9.17</v>
      </c>
    </row>
    <row r="21" spans="1:6" x14ac:dyDescent="0.2">
      <c r="A21" s="31" t="str">
        <f>'Alluvial for Mapping'!B20</f>
        <v>SWA-4-12</v>
      </c>
      <c r="B21" s="31">
        <f>'Alluvial for Mapping'!D20</f>
        <v>35.873700100000001</v>
      </c>
      <c r="C21" s="31">
        <f>'Alluvial for Mapping'!E20</f>
        <v>-106.3105616</v>
      </c>
      <c r="D21" s="32" t="str">
        <f>IF('Alluvial for Mapping'!H20&lt;&gt;0,'Alluvial for Mapping'!H20,"")</f>
        <v/>
      </c>
      <c r="E21" s="31">
        <f>IF('Alluvial for Mapping'!I20&lt;&gt;0,'Alluvial for Mapping'!I20,"")</f>
        <v>8.5299999999999994</v>
      </c>
      <c r="F21" s="31" t="str">
        <f>'Alluvial for Mapping'!K20&amp;" - "&amp;'Alluvial for Mapping'!L20</f>
        <v>2.99 - 8.19</v>
      </c>
    </row>
    <row r="22" spans="1:6" ht="15" x14ac:dyDescent="0.2">
      <c r="A22" s="28" t="s">
        <v>654</v>
      </c>
      <c r="B22" s="29"/>
      <c r="C22" s="29"/>
      <c r="D22" s="29"/>
      <c r="E22" s="29"/>
      <c r="F22" s="30"/>
    </row>
    <row r="23" spans="1:6" x14ac:dyDescent="0.2">
      <c r="A23" s="31" t="str">
        <f>'Alluvial for Mapping'!B21</f>
        <v>MCA-1</v>
      </c>
      <c r="B23" s="31">
        <f>'Alluvial for Mapping'!D21</f>
        <v>35.865780000000001</v>
      </c>
      <c r="C23" s="31">
        <f>'Alluvial for Mapping'!E21</f>
        <v>-106.29667999999999</v>
      </c>
      <c r="D23" s="32">
        <f>IF('Alluvial for Mapping'!H21&lt;&gt;0,'Alluvial for Mapping'!H21,"")</f>
        <v>38376</v>
      </c>
      <c r="E23" s="31">
        <f>IF('Alluvial for Mapping'!I21&lt;&gt;0,'Alluvial for Mapping'!I21,"")</f>
        <v>5.9</v>
      </c>
      <c r="F23" s="31" t="str">
        <f>'Alluvial for Mapping'!K21&amp;" - "&amp;'Alluvial for Mapping'!L21</f>
        <v>2.4 - 5.4</v>
      </c>
    </row>
    <row r="24" spans="1:6" x14ac:dyDescent="0.2">
      <c r="A24" s="31" t="str">
        <f>'Alluvial for Mapping'!B22</f>
        <v>MCA-4</v>
      </c>
      <c r="B24" s="31">
        <f>'Alluvial for Mapping'!D22</f>
        <v>35.865000000000002</v>
      </c>
      <c r="C24" s="31">
        <f>'Alluvial for Mapping'!E22</f>
        <v>-106.29884</v>
      </c>
      <c r="D24" s="32">
        <f>IF('Alluvial for Mapping'!H22&lt;&gt;0,'Alluvial for Mapping'!H22,"")</f>
        <v>38388</v>
      </c>
      <c r="E24" s="31">
        <f>IF('Alluvial for Mapping'!I22&lt;&gt;0,'Alluvial for Mapping'!I22,"")</f>
        <v>5.4</v>
      </c>
      <c r="F24" s="31" t="str">
        <f>'Alluvial for Mapping'!K22&amp;" - "&amp;'Alluvial for Mapping'!L22</f>
        <v>3.3 - 5.3</v>
      </c>
    </row>
    <row r="25" spans="1:6" x14ac:dyDescent="0.2">
      <c r="A25" s="31" t="str">
        <f>'Alluvial for Mapping'!B23</f>
        <v>MCO-0.6</v>
      </c>
      <c r="B25" s="31">
        <f>'Alluvial for Mapping'!D23</f>
        <v>35.867890000000003</v>
      </c>
      <c r="C25" s="31">
        <f>'Alluvial for Mapping'!E23</f>
        <v>-106.30544999999999</v>
      </c>
      <c r="D25" s="32">
        <f>IF('Alluvial for Mapping'!H23&lt;&gt;0,'Alluvial for Mapping'!H23,"")</f>
        <v>36216</v>
      </c>
      <c r="E25" s="31">
        <f>IF('Alluvial for Mapping'!I23&lt;&gt;0,'Alluvial for Mapping'!I23,"")</f>
        <v>3.1</v>
      </c>
      <c r="F25" s="31" t="str">
        <f>'Alluvial for Mapping'!K23&amp;" - "&amp;'Alluvial for Mapping'!L23</f>
        <v>1.05 - 3.05</v>
      </c>
    </row>
    <row r="26" spans="1:6" x14ac:dyDescent="0.2">
      <c r="A26" s="31" t="str">
        <f>'Alluvial for Mapping'!B24</f>
        <v>MCO-2</v>
      </c>
      <c r="B26" s="31">
        <f>'Alluvial for Mapping'!D24</f>
        <v>35.865020000000001</v>
      </c>
      <c r="C26" s="31">
        <f>'Alluvial for Mapping'!E24</f>
        <v>-106.29893</v>
      </c>
      <c r="D26" s="32">
        <f>IF('Alluvial for Mapping'!H24&lt;&gt;0,'Alluvial for Mapping'!H24,"")</f>
        <v>22221</v>
      </c>
      <c r="E26" s="31">
        <f>IF('Alluvial for Mapping'!I24&lt;&gt;0,'Alluvial for Mapping'!I24,"")</f>
        <v>9</v>
      </c>
      <c r="F26" s="31" t="str">
        <f>'Alluvial for Mapping'!K24&amp;" - "&amp;'Alluvial for Mapping'!L24</f>
        <v>2 - 9</v>
      </c>
    </row>
    <row r="27" spans="1:6" x14ac:dyDescent="0.2">
      <c r="A27" s="31" t="str">
        <f>'Alluvial for Mapping'!B25</f>
        <v>MCO-3</v>
      </c>
      <c r="B27" s="31">
        <f>'Alluvial for Mapping'!D25</f>
        <v>35.865299999999998</v>
      </c>
      <c r="C27" s="31">
        <f>'Alluvial for Mapping'!E25</f>
        <v>-106.29406</v>
      </c>
      <c r="D27" s="32">
        <f>IF('Alluvial for Mapping'!H25&lt;&gt;0,'Alluvial for Mapping'!H25,"")</f>
        <v>24532</v>
      </c>
      <c r="E27" s="31">
        <f>IF('Alluvial for Mapping'!I25&lt;&gt;0,'Alluvial for Mapping'!I25,"")</f>
        <v>12</v>
      </c>
      <c r="F27" s="31" t="str">
        <f>'Alluvial for Mapping'!K25&amp;" - "&amp;'Alluvial for Mapping'!L25</f>
        <v>2 - 12</v>
      </c>
    </row>
    <row r="28" spans="1:6" x14ac:dyDescent="0.2">
      <c r="A28" s="31" t="str">
        <f>'Alluvial for Mapping'!B26</f>
        <v>CDBO-6</v>
      </c>
      <c r="B28" s="31">
        <f>'Alluvial for Mapping'!D26</f>
        <v>35.850259999999999</v>
      </c>
      <c r="C28" s="31">
        <f>'Alluvial for Mapping'!E26</f>
        <v>-106.2642</v>
      </c>
      <c r="D28" s="32">
        <f>IF('Alluvial for Mapping'!H26&lt;&gt;0,'Alluvial for Mapping'!H26,"")</f>
        <v>33756</v>
      </c>
      <c r="E28" s="31">
        <f>IF('Alluvial for Mapping'!I26&lt;&gt;0,'Alluvial for Mapping'!I26,"")</f>
        <v>49</v>
      </c>
      <c r="F28" s="31" t="str">
        <f>'Alluvial for Mapping'!K26&amp;" - "&amp;'Alluvial for Mapping'!L26</f>
        <v>34 - 44</v>
      </c>
    </row>
    <row r="29" spans="1:6" x14ac:dyDescent="0.2">
      <c r="A29" s="31" t="str">
        <f>'Alluvial for Mapping'!B27</f>
        <v>MCO-4B</v>
      </c>
      <c r="B29" s="31">
        <f>'Alluvial for Mapping'!D27</f>
        <v>35.863819999999997</v>
      </c>
      <c r="C29" s="31">
        <f>'Alluvial for Mapping'!E27</f>
        <v>-106.27828</v>
      </c>
      <c r="D29" s="32">
        <f>IF('Alluvial for Mapping'!H27&lt;&gt;0,'Alluvial for Mapping'!H27,"")</f>
        <v>33086</v>
      </c>
      <c r="E29" s="31">
        <f>IF('Alluvial for Mapping'!I27&lt;&gt;0,'Alluvial for Mapping'!I27,"")</f>
        <v>33.9</v>
      </c>
      <c r="F29" s="31" t="str">
        <f>'Alluvial for Mapping'!K27&amp;" - "&amp;'Alluvial for Mapping'!L27</f>
        <v>8.9 - 28.9</v>
      </c>
    </row>
    <row r="30" spans="1:6" x14ac:dyDescent="0.2">
      <c r="A30" s="31" t="str">
        <f>'Alluvial for Mapping'!B28</f>
        <v>MCO-5</v>
      </c>
      <c r="B30" s="31">
        <f>'Alluvial for Mapping'!D28</f>
        <v>35.863390000000003</v>
      </c>
      <c r="C30" s="31">
        <f>'Alluvial for Mapping'!E28</f>
        <v>-106.27683</v>
      </c>
      <c r="D30" s="32">
        <f>IF('Alluvial for Mapping'!H28&lt;&gt;0,'Alluvial for Mapping'!H28,"")</f>
        <v>22190</v>
      </c>
      <c r="E30" s="31">
        <f>IF('Alluvial for Mapping'!I28&lt;&gt;0,'Alluvial for Mapping'!I28,"")</f>
        <v>46</v>
      </c>
      <c r="F30" s="31" t="str">
        <f>'Alluvial for Mapping'!K28&amp;" - "&amp;'Alluvial for Mapping'!L28</f>
        <v>21 - 46</v>
      </c>
    </row>
    <row r="31" spans="1:6" x14ac:dyDescent="0.2">
      <c r="A31" s="31" t="str">
        <f>'Alluvial for Mapping'!B29</f>
        <v>MCO-6</v>
      </c>
      <c r="B31" s="31">
        <f>'Alluvial for Mapping'!D29</f>
        <v>35.861939999999997</v>
      </c>
      <c r="C31" s="31">
        <f>'Alluvial for Mapping'!E29</f>
        <v>-106.27289</v>
      </c>
      <c r="D31" s="32">
        <f>IF('Alluvial for Mapping'!H29&lt;&gt;0,'Alluvial for Mapping'!H29,"")</f>
        <v>27089</v>
      </c>
      <c r="E31" s="31">
        <f>IF('Alluvial for Mapping'!I29&lt;&gt;0,'Alluvial for Mapping'!I29,"")</f>
        <v>47</v>
      </c>
      <c r="F31" s="31" t="str">
        <f>'Alluvial for Mapping'!K29&amp;" - "&amp;'Alluvial for Mapping'!L29</f>
        <v>27 - 47</v>
      </c>
    </row>
    <row r="32" spans="1:6" x14ac:dyDescent="0.2">
      <c r="A32" s="31" t="str">
        <f>'Alluvial for Mapping'!B30</f>
        <v>MCO-7</v>
      </c>
      <c r="B32" s="31">
        <f>'Alluvial for Mapping'!D30</f>
        <v>35.86056</v>
      </c>
      <c r="C32" s="31">
        <f>'Alluvial for Mapping'!E30</f>
        <v>-106.26991</v>
      </c>
      <c r="D32" s="32">
        <f>IF('Alluvial for Mapping'!H30&lt;&gt;0,'Alluvial for Mapping'!H30,"")</f>
        <v>22190</v>
      </c>
      <c r="E32" s="31">
        <f>IF('Alluvial for Mapping'!I30&lt;&gt;0,'Alluvial for Mapping'!I30,"")</f>
        <v>69</v>
      </c>
      <c r="F32" s="31" t="str">
        <f>'Alluvial for Mapping'!K30&amp;" - "&amp;'Alluvial for Mapping'!L30</f>
        <v>39 - 69</v>
      </c>
    </row>
    <row r="33" spans="1:26" x14ac:dyDescent="0.2">
      <c r="A33" s="31" t="str">
        <f>'Alluvial for Mapping'!B31</f>
        <v>MCO-7.5</v>
      </c>
      <c r="B33" s="31">
        <f>'Alluvial for Mapping'!D31</f>
        <v>35.860370000000003</v>
      </c>
      <c r="C33" s="31">
        <f>'Alluvial for Mapping'!E31</f>
        <v>-106.26675</v>
      </c>
      <c r="D33" s="32">
        <f>IF('Alluvial for Mapping'!H31&lt;&gt;0,'Alluvial for Mapping'!H31,"")</f>
        <v>27120</v>
      </c>
      <c r="E33" s="31">
        <f>IF('Alluvial for Mapping'!I31&lt;&gt;0,'Alluvial for Mapping'!I31,"")</f>
        <v>60</v>
      </c>
      <c r="F33" s="31" t="str">
        <f>'Alluvial for Mapping'!K31&amp;" - "&amp;'Alluvial for Mapping'!L31</f>
        <v>35 - 60</v>
      </c>
    </row>
    <row r="34" spans="1:26" x14ac:dyDescent="0.2">
      <c r="A34" s="31" t="str">
        <f>'Alluvial for Mapping'!B32</f>
        <v>MT-3</v>
      </c>
      <c r="B34" s="31">
        <f>'Alluvial for Mapping'!D32</f>
        <v>35.860970000000002</v>
      </c>
      <c r="C34" s="31">
        <f>'Alluvial for Mapping'!E32</f>
        <v>-106.26497000000001</v>
      </c>
      <c r="D34" s="32">
        <f>IF('Alluvial for Mapping'!H32&lt;&gt;0,'Alluvial for Mapping'!H32,"")</f>
        <v>32448</v>
      </c>
      <c r="E34" s="31">
        <f>IF('Alluvial for Mapping'!I32&lt;&gt;0,'Alluvial for Mapping'!I32,"")</f>
        <v>74</v>
      </c>
      <c r="F34" s="31" t="str">
        <f>'Alluvial for Mapping'!K32&amp;" - "&amp;'Alluvial for Mapping'!L32</f>
        <v>44 - 64</v>
      </c>
    </row>
    <row r="35" spans="1:26" ht="15" x14ac:dyDescent="0.25">
      <c r="A35" s="28" t="s">
        <v>697</v>
      </c>
      <c r="B35" s="29"/>
      <c r="C35" s="29"/>
      <c r="D35" s="29"/>
      <c r="E35" s="29"/>
      <c r="F35" s="3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1" t="str">
        <f>'Alluvial for Mapping'!B33</f>
        <v>APCO-1</v>
      </c>
      <c r="B36" s="31">
        <f>'Alluvial for Mapping'!D33</f>
        <v>35.872950000000003</v>
      </c>
      <c r="C36" s="31">
        <f>'Alluvial for Mapping'!E33</f>
        <v>-106.22032</v>
      </c>
      <c r="D36" s="32">
        <f>IF('Alluvial for Mapping'!H33&lt;&gt;0,'Alluvial for Mapping'!H33,"")</f>
        <v>33100</v>
      </c>
      <c r="E36" s="31">
        <f>IF('Alluvial for Mapping'!I33&lt;&gt;0,'Alluvial for Mapping'!I33,"")</f>
        <v>19.7</v>
      </c>
      <c r="F36" s="31" t="str">
        <f>'Alluvial for Mapping'!K33&amp;" - "&amp;'Alluvial for Mapping'!L33</f>
        <v>4.7 - 14.7</v>
      </c>
    </row>
    <row r="37" spans="1:26" x14ac:dyDescent="0.2">
      <c r="A37" s="31" t="str">
        <f>'Alluvial for Mapping'!B34</f>
        <v>LAO-0.3</v>
      </c>
      <c r="B37" s="31">
        <f>'Alluvial for Mapping'!D34</f>
        <v>35.877040000000001</v>
      </c>
      <c r="C37" s="31">
        <f>'Alluvial for Mapping'!E34</f>
        <v>-106.30271999999999</v>
      </c>
      <c r="D37" s="32">
        <f>IF('Alluvial for Mapping'!H34&lt;&gt;0,'Alluvial for Mapping'!H34,"")</f>
        <v>34481</v>
      </c>
      <c r="E37" s="31">
        <f>IF('Alluvial for Mapping'!I34&lt;&gt;0,'Alluvial for Mapping'!I34,"")</f>
        <v>11.25</v>
      </c>
      <c r="F37" s="31" t="str">
        <f>'Alluvial for Mapping'!K34&amp;" - "&amp;'Alluvial for Mapping'!L34</f>
        <v>5.9 - 10.9</v>
      </c>
    </row>
    <row r="38" spans="1:26" x14ac:dyDescent="0.2">
      <c r="A38" s="31" t="str">
        <f>'Alluvial for Mapping'!B35</f>
        <v>LAO-0.6</v>
      </c>
      <c r="B38" s="31">
        <f>'Alluvial for Mapping'!D35</f>
        <v>35.876550000000002</v>
      </c>
      <c r="C38" s="31">
        <f>'Alluvial for Mapping'!E35</f>
        <v>-106.29613999999999</v>
      </c>
      <c r="D38" s="32">
        <f>IF('Alluvial for Mapping'!H35&lt;&gt;0,'Alluvial for Mapping'!H35,"")</f>
        <v>34460</v>
      </c>
      <c r="E38" s="31">
        <f>IF('Alluvial for Mapping'!I35&lt;&gt;0,'Alluvial for Mapping'!I35,"")</f>
        <v>13.35</v>
      </c>
      <c r="F38" s="31" t="str">
        <f>'Alluvial for Mapping'!K35&amp;" - "&amp;'Alluvial for Mapping'!L35</f>
        <v>8 - 13</v>
      </c>
    </row>
    <row r="39" spans="1:26" x14ac:dyDescent="0.2">
      <c r="A39" s="31" t="str">
        <f>'Alluvial for Mapping'!B36</f>
        <v>LAO-1</v>
      </c>
      <c r="B39" s="31">
        <f>'Alluvial for Mapping'!D36</f>
        <v>35.875520000000002</v>
      </c>
      <c r="C39" s="31">
        <f>'Alluvial for Mapping'!E36</f>
        <v>-106.2872</v>
      </c>
      <c r="D39" s="32">
        <f>IF('Alluvial for Mapping'!H36&lt;&gt;0,'Alluvial for Mapping'!H36,"")</f>
        <v>24139</v>
      </c>
      <c r="E39" s="31">
        <f>IF('Alluvial for Mapping'!I36&lt;&gt;0,'Alluvial for Mapping'!I36,"")</f>
        <v>28</v>
      </c>
      <c r="F39" s="31" t="str">
        <f>'Alluvial for Mapping'!K36&amp;" - "&amp;'Alluvial for Mapping'!L36</f>
        <v>8 - 28</v>
      </c>
    </row>
    <row r="40" spans="1:26" x14ac:dyDescent="0.2">
      <c r="A40" s="31" t="str">
        <f>'Alluvial for Mapping'!B37</f>
        <v>LAO-1.6g</v>
      </c>
      <c r="B40" s="31">
        <f>'Alluvial for Mapping'!D37</f>
        <v>35.871679999999998</v>
      </c>
      <c r="C40" s="31">
        <f>'Alluvial for Mapping'!E37</f>
        <v>-106.26463</v>
      </c>
      <c r="D40" s="32">
        <f>IF('Alluvial for Mapping'!H37&lt;&gt;0,'Alluvial for Mapping'!H37,"")</f>
        <v>35144</v>
      </c>
      <c r="E40" s="31">
        <f>IF('Alluvial for Mapping'!I37&lt;&gt;0,'Alluvial for Mapping'!I37,"")</f>
        <v>30.82</v>
      </c>
      <c r="F40" s="31" t="str">
        <f>'Alluvial for Mapping'!K37&amp;" - "&amp;'Alluvial for Mapping'!L37</f>
        <v>10.47 - 25.47</v>
      </c>
    </row>
    <row r="41" spans="1:26" x14ac:dyDescent="0.2">
      <c r="A41" s="31" t="str">
        <f>'Alluvial for Mapping'!B38</f>
        <v>LAO-3a</v>
      </c>
      <c r="B41" s="31">
        <f>'Alluvial for Mapping'!D38</f>
        <v>35.873170000000002</v>
      </c>
      <c r="C41" s="31">
        <f>'Alluvial for Mapping'!E38</f>
        <v>-106.25821999999999</v>
      </c>
      <c r="D41" s="32">
        <f>IF('Alluvial for Mapping'!H38&lt;&gt;0,'Alluvial for Mapping'!H38,"")</f>
        <v>32765</v>
      </c>
      <c r="E41" s="31">
        <f>IF('Alluvial for Mapping'!I38&lt;&gt;0,'Alluvial for Mapping'!I38,"")</f>
        <v>14.7</v>
      </c>
      <c r="F41" s="31" t="str">
        <f>'Alluvial for Mapping'!K38&amp;" - "&amp;'Alluvial for Mapping'!L38</f>
        <v>4.7 - 14.7</v>
      </c>
    </row>
    <row r="42" spans="1:26" x14ac:dyDescent="0.2">
      <c r="A42" s="31" t="str">
        <f>'Alluvial for Mapping'!B39</f>
        <v>LAO-4.5c</v>
      </c>
      <c r="B42" s="31">
        <f>'Alluvial for Mapping'!D39</f>
        <v>35.870359999999998</v>
      </c>
      <c r="C42" s="31">
        <f>'Alluvial for Mapping'!E39</f>
        <v>-106.23943</v>
      </c>
      <c r="D42" s="32">
        <f>IF('Alluvial for Mapping'!H39&lt;&gt;0,'Alluvial for Mapping'!H39,"")</f>
        <v>32813</v>
      </c>
      <c r="E42" s="31">
        <f>IF('Alluvial for Mapping'!I39&lt;&gt;0,'Alluvial for Mapping'!I39,"")</f>
        <v>23.3</v>
      </c>
      <c r="F42" s="31" t="str">
        <f>'Alluvial for Mapping'!K39&amp;" - "&amp;'Alluvial for Mapping'!L39</f>
        <v>13.3 - 23.3</v>
      </c>
    </row>
    <row r="43" spans="1:26" x14ac:dyDescent="0.2">
      <c r="A43" s="31" t="str">
        <f>'Alluvial for Mapping'!B40</f>
        <v>LAO-B</v>
      </c>
      <c r="B43" s="31">
        <f>'Alluvial for Mapping'!D40</f>
        <v>35.878830000000001</v>
      </c>
      <c r="C43" s="31">
        <f>'Alluvial for Mapping'!E40</f>
        <v>-106.3353</v>
      </c>
      <c r="D43" s="32">
        <f>IF('Alluvial for Mapping'!H40&lt;&gt;0,'Alluvial for Mapping'!H40,"")</f>
        <v>34452</v>
      </c>
      <c r="E43" s="31">
        <f>IF('Alluvial for Mapping'!I40&lt;&gt;0,'Alluvial for Mapping'!I40,"")</f>
        <v>27.2</v>
      </c>
      <c r="F43" s="31" t="str">
        <f>'Alluvial for Mapping'!K40&amp;" - "&amp;'Alluvial for Mapping'!L40</f>
        <v>11.84 - 26.84</v>
      </c>
    </row>
    <row r="44" spans="1:26" x14ac:dyDescent="0.2">
      <c r="A44" s="31" t="str">
        <f>'Alluvial for Mapping'!B41</f>
        <v>LAUZ-1</v>
      </c>
      <c r="B44" s="31">
        <f>'Alluvial for Mapping'!D41</f>
        <v>35.877870000000001</v>
      </c>
      <c r="C44" s="31">
        <f>'Alluvial for Mapping'!E41</f>
        <v>-106.27357000000001</v>
      </c>
      <c r="D44" s="32" t="str">
        <f>IF('Alluvial for Mapping'!H41&lt;&gt;0,'Alluvial for Mapping'!H41,"")</f>
        <v/>
      </c>
      <c r="E44" s="31">
        <f>IF('Alluvial for Mapping'!I41&lt;&gt;0,'Alluvial for Mapping'!I41,"")</f>
        <v>10.55</v>
      </c>
      <c r="F44" s="31" t="str">
        <f>'Alluvial for Mapping'!K41&amp;" - "&amp;'Alluvial for Mapping'!L41</f>
        <v>5.35 - 10.35</v>
      </c>
    </row>
    <row r="45" spans="1:26" x14ac:dyDescent="0.2">
      <c r="A45" s="31" t="str">
        <f>'Alluvial for Mapping'!B42</f>
        <v>LAUZ-2</v>
      </c>
      <c r="B45" s="31">
        <f>'Alluvial for Mapping'!D42</f>
        <v>35.877650000000003</v>
      </c>
      <c r="C45" s="31">
        <f>'Alluvial for Mapping'!E42</f>
        <v>-106.27161</v>
      </c>
      <c r="D45" s="32" t="str">
        <f>IF('Alluvial for Mapping'!H42&lt;&gt;0,'Alluvial for Mapping'!H42,"")</f>
        <v/>
      </c>
      <c r="E45" s="31">
        <f>IF('Alluvial for Mapping'!I42&lt;&gt;0,'Alluvial for Mapping'!I42,"")</f>
        <v>10.47</v>
      </c>
      <c r="F45" s="31" t="str">
        <f>'Alluvial for Mapping'!K42&amp;" - "&amp;'Alluvial for Mapping'!L42</f>
        <v>5.27 - 10.27</v>
      </c>
    </row>
    <row r="46" spans="1:26" x14ac:dyDescent="0.2">
      <c r="A46" s="31" t="str">
        <f>'Alluvial for Mapping'!B43</f>
        <v>PAO-5n</v>
      </c>
      <c r="B46" s="31">
        <f>'Alluvial for Mapping'!D43</f>
        <v>35.873260000000002</v>
      </c>
      <c r="C46" s="31">
        <f>'Alluvial for Mapping'!E43</f>
        <v>-106.22011000000001</v>
      </c>
      <c r="D46" s="32">
        <f>IF('Alluvial for Mapping'!H43&lt;&gt;0,'Alluvial for Mapping'!H43,"")</f>
        <v>35878</v>
      </c>
      <c r="E46" s="31">
        <f>IF('Alluvial for Mapping'!I43&lt;&gt;0,'Alluvial for Mapping'!I43,"")</f>
        <v>15.28</v>
      </c>
      <c r="F46" s="31" t="str">
        <f>'Alluvial for Mapping'!K43&amp;" - "&amp;'Alluvial for Mapping'!L43</f>
        <v>7.43 - 12.43</v>
      </c>
    </row>
    <row r="47" spans="1:26" x14ac:dyDescent="0.2">
      <c r="A47" s="31" t="str">
        <f>'Alluvial for Mapping'!B44</f>
        <v>18-BG-1</v>
      </c>
      <c r="B47" s="31">
        <f>'Alluvial for Mapping'!D44</f>
        <v>35.844259999999998</v>
      </c>
      <c r="C47" s="31">
        <f>'Alluvial for Mapping'!E44</f>
        <v>-106.27114</v>
      </c>
      <c r="D47" s="32">
        <f>IF('Alluvial for Mapping'!H44&lt;&gt;0,'Alluvial for Mapping'!H44,"")</f>
        <v>34578</v>
      </c>
      <c r="E47" s="31">
        <f>IF('Alluvial for Mapping'!I44&lt;&gt;0,'Alluvial for Mapping'!I44,"")</f>
        <v>35</v>
      </c>
      <c r="F47" s="31" t="str">
        <f>'Alluvial for Mapping'!K44&amp;" - "&amp;'Alluvial for Mapping'!L44</f>
        <v>10 - 35</v>
      </c>
    </row>
    <row r="48" spans="1:26" x14ac:dyDescent="0.2">
      <c r="A48" s="31" t="str">
        <f>'Alluvial for Mapping'!B45</f>
        <v>18-MW-11</v>
      </c>
      <c r="B48" s="31">
        <f>'Alluvial for Mapping'!D45</f>
        <v>35.840310000000002</v>
      </c>
      <c r="C48" s="31">
        <f>'Alluvial for Mapping'!E45</f>
        <v>-106.2649</v>
      </c>
      <c r="D48" s="32" t="str">
        <f>IF('Alluvial for Mapping'!H45&lt;&gt;0,'Alluvial for Mapping'!H45,"")</f>
        <v/>
      </c>
      <c r="E48" s="31">
        <f>IF('Alluvial for Mapping'!I45&lt;&gt;0,'Alluvial for Mapping'!I45,"")</f>
        <v>47</v>
      </c>
      <c r="F48" s="31" t="str">
        <f>'Alluvial for Mapping'!K45&amp;" - "&amp;'Alluvial for Mapping'!L45</f>
        <v>27 - 47</v>
      </c>
    </row>
    <row r="49" spans="1:6" x14ac:dyDescent="0.2">
      <c r="A49" s="31" t="str">
        <f>'Alluvial for Mapping'!B46</f>
        <v>18-MW-18</v>
      </c>
      <c r="B49" s="31">
        <f>'Alluvial for Mapping'!D46</f>
        <v>35.832369999999997</v>
      </c>
      <c r="C49" s="31">
        <f>'Alluvial for Mapping'!E46</f>
        <v>-106.25166</v>
      </c>
      <c r="D49" s="32">
        <f>IF('Alluvial for Mapping'!H46&lt;&gt;0,'Alluvial for Mapping'!H46,"")</f>
        <v>34911</v>
      </c>
      <c r="E49" s="31">
        <f>IF('Alluvial for Mapping'!I46&lt;&gt;0,'Alluvial for Mapping'!I46,"")</f>
        <v>23</v>
      </c>
      <c r="F49" s="31" t="str">
        <f>'Alluvial for Mapping'!K46&amp;" - "&amp;'Alluvial for Mapping'!L46</f>
        <v>12.5 - 23</v>
      </c>
    </row>
    <row r="50" spans="1:6" x14ac:dyDescent="0.2">
      <c r="A50" s="31" t="str">
        <f>'Alluvial for Mapping'!B47</f>
        <v>18-MW-8</v>
      </c>
      <c r="B50" s="31">
        <f>'Alluvial for Mapping'!D47</f>
        <v>35.838990000000003</v>
      </c>
      <c r="C50" s="31">
        <f>'Alluvial for Mapping'!E47</f>
        <v>-106.26924</v>
      </c>
      <c r="D50" s="32">
        <f>IF('Alluvial for Mapping'!H47&lt;&gt;0,'Alluvial for Mapping'!H47,"")</f>
        <v>34550</v>
      </c>
      <c r="E50" s="31">
        <f>IF('Alluvial for Mapping'!I47&lt;&gt;0,'Alluvial for Mapping'!I47,"")</f>
        <v>37.9</v>
      </c>
      <c r="F50" s="31" t="str">
        <f>'Alluvial for Mapping'!K47&amp;" - "&amp;'Alluvial for Mapping'!L47</f>
        <v>8 - 38</v>
      </c>
    </row>
    <row r="51" spans="1:6" x14ac:dyDescent="0.2">
      <c r="A51" s="31" t="str">
        <f>'Alluvial for Mapping'!B48</f>
        <v>18-MW-9</v>
      </c>
      <c r="B51" s="31">
        <f>'Alluvial for Mapping'!D48</f>
        <v>35.839640000000003</v>
      </c>
      <c r="C51" s="31">
        <f>'Alluvial for Mapping'!E48</f>
        <v>-106.26506999999999</v>
      </c>
      <c r="D51" s="32">
        <f>IF('Alluvial for Mapping'!H48&lt;&gt;0,'Alluvial for Mapping'!H48,"")</f>
        <v>34536</v>
      </c>
      <c r="E51" s="31">
        <f>IF('Alluvial for Mapping'!I48&lt;&gt;0,'Alluvial for Mapping'!I48,"")</f>
        <v>21</v>
      </c>
      <c r="F51" s="31" t="str">
        <f>'Alluvial for Mapping'!K48&amp;" - "&amp;'Alluvial for Mapping'!L48</f>
        <v>6 - 21</v>
      </c>
    </row>
    <row r="52" spans="1:6" x14ac:dyDescent="0.2">
      <c r="A52" s="31" t="str">
        <f>'Alluvial for Mapping'!B49</f>
        <v>3MAO-2</v>
      </c>
      <c r="B52" s="31">
        <f>'Alluvial for Mapping'!D49</f>
        <v>35.839149999999997</v>
      </c>
      <c r="C52" s="31">
        <f>'Alluvial for Mapping'!E49</f>
        <v>-106.27238</v>
      </c>
      <c r="D52" s="32">
        <f>IF('Alluvial for Mapping'!H49&lt;&gt;0,'Alluvial for Mapping'!H49,"")</f>
        <v>39603</v>
      </c>
      <c r="E52" s="31">
        <f>IF('Alluvial for Mapping'!I49&lt;&gt;0,'Alluvial for Mapping'!I49,"")</f>
        <v>30</v>
      </c>
      <c r="F52" s="31" t="str">
        <f>'Alluvial for Mapping'!K49&amp;" - "&amp;'Alluvial for Mapping'!L49</f>
        <v>14.7 - 24.7</v>
      </c>
    </row>
    <row r="53" spans="1:6" ht="45.95" customHeight="1" x14ac:dyDescent="0.2">
      <c r="A53" s="17" t="s">
        <v>652</v>
      </c>
      <c r="B53" s="17" t="s">
        <v>35</v>
      </c>
      <c r="C53" s="17" t="s">
        <v>36</v>
      </c>
      <c r="D53" s="18" t="s">
        <v>89</v>
      </c>
      <c r="E53" s="18" t="s">
        <v>90</v>
      </c>
      <c r="F53" s="18" t="s">
        <v>79</v>
      </c>
    </row>
    <row r="54" spans="1:6" x14ac:dyDescent="0.2">
      <c r="A54" s="31" t="str">
        <f>'Alluvial for Mapping'!B50</f>
        <v>PCAO-5</v>
      </c>
      <c r="B54" s="31">
        <f>'Alluvial for Mapping'!D50</f>
        <v>35.853529999999999</v>
      </c>
      <c r="C54" s="31">
        <f>'Alluvial for Mapping'!E50</f>
        <v>-106.29474</v>
      </c>
      <c r="D54" s="32">
        <f>IF('Alluvial for Mapping'!H50&lt;&gt;0,'Alluvial for Mapping'!H50,"")</f>
        <v>39571</v>
      </c>
      <c r="E54" s="31">
        <f>IF('Alluvial for Mapping'!I50&lt;&gt;0,'Alluvial for Mapping'!I50,"")</f>
        <v>30</v>
      </c>
      <c r="F54" s="31" t="str">
        <f>'Alluvial for Mapping'!K50&amp;" - "&amp;'Alluvial for Mapping'!L50</f>
        <v>14.7 - 24.7</v>
      </c>
    </row>
    <row r="55" spans="1:6" x14ac:dyDescent="0.2">
      <c r="A55" s="31" t="str">
        <f>'Alluvial for Mapping'!B51</f>
        <v>PCAO-6</v>
      </c>
      <c r="B55" s="31">
        <f>'Alluvial for Mapping'!D51</f>
        <v>35.853360000000002</v>
      </c>
      <c r="C55" s="31">
        <f>'Alluvial for Mapping'!E51</f>
        <v>-106.29322000000001</v>
      </c>
      <c r="D55" s="32">
        <f>IF('Alluvial for Mapping'!H51&lt;&gt;0,'Alluvial for Mapping'!H51,"")</f>
        <v>39604</v>
      </c>
      <c r="E55" s="31">
        <f>IF('Alluvial for Mapping'!I51&lt;&gt;0,'Alluvial for Mapping'!I51,"")</f>
        <v>20</v>
      </c>
      <c r="F55" s="31" t="str">
        <f>'Alluvial for Mapping'!K51&amp;" - "&amp;'Alluvial for Mapping'!L51</f>
        <v>8 - 15</v>
      </c>
    </row>
    <row r="56" spans="1:6" x14ac:dyDescent="0.2">
      <c r="A56" s="31" t="str">
        <f>'Alluvial for Mapping'!B52</f>
        <v>PCAO-7a</v>
      </c>
      <c r="B56" s="31">
        <f>'Alluvial for Mapping'!D52</f>
        <v>35.83869</v>
      </c>
      <c r="C56" s="31">
        <f>'Alluvial for Mapping'!E52</f>
        <v>-106.26174</v>
      </c>
      <c r="D56" s="32">
        <f>IF('Alluvial for Mapping'!H52&lt;&gt;0,'Alluvial for Mapping'!H52,"")</f>
        <v>39598</v>
      </c>
      <c r="E56" s="31">
        <f>IF('Alluvial for Mapping'!I52&lt;&gt;0,'Alluvial for Mapping'!I52,"")</f>
        <v>25</v>
      </c>
      <c r="F56" s="31" t="str">
        <f>'Alluvial for Mapping'!K52&amp;" - "&amp;'Alluvial for Mapping'!L52</f>
        <v>9.7 - 19.7</v>
      </c>
    </row>
    <row r="57" spans="1:6" x14ac:dyDescent="0.2">
      <c r="A57" s="31" t="str">
        <f>'Alluvial for Mapping'!B53</f>
        <v>PCAO-7b2</v>
      </c>
      <c r="B57" s="31">
        <f>'Alluvial for Mapping'!D53</f>
        <v>35.838500000000003</v>
      </c>
      <c r="C57" s="31">
        <f>'Alluvial for Mapping'!E53</f>
        <v>-106.26205</v>
      </c>
      <c r="D57" s="32">
        <f>IF('Alluvial for Mapping'!H53&lt;&gt;0,'Alluvial for Mapping'!H53,"")</f>
        <v>39595</v>
      </c>
      <c r="E57" s="31">
        <f>IF('Alluvial for Mapping'!I53&lt;&gt;0,'Alluvial for Mapping'!I53,"")</f>
        <v>25</v>
      </c>
      <c r="F57" s="31" t="str">
        <f>'Alluvial for Mapping'!K53&amp;" - "&amp;'Alluvial for Mapping'!L53</f>
        <v>10 - 20</v>
      </c>
    </row>
    <row r="58" spans="1:6" x14ac:dyDescent="0.2">
      <c r="A58" s="31" t="str">
        <f>'Alluvial for Mapping'!B54</f>
        <v>PCAO-7c</v>
      </c>
      <c r="B58" s="31">
        <f>'Alluvial for Mapping'!D54</f>
        <v>35.838099999999997</v>
      </c>
      <c r="C58" s="31">
        <f>'Alluvial for Mapping'!E54</f>
        <v>-106.26251999999999</v>
      </c>
      <c r="D58" s="32">
        <f>IF('Alluvial for Mapping'!H54&lt;&gt;0,'Alluvial for Mapping'!H54,"")</f>
        <v>39584</v>
      </c>
      <c r="E58" s="31">
        <f>IF('Alluvial for Mapping'!I54&lt;&gt;0,'Alluvial for Mapping'!I54,"")</f>
        <v>25</v>
      </c>
      <c r="F58" s="31" t="str">
        <f>'Alluvial for Mapping'!K54&amp;" - "&amp;'Alluvial for Mapping'!L54</f>
        <v>9.7 - 19.7</v>
      </c>
    </row>
    <row r="59" spans="1:6" x14ac:dyDescent="0.2">
      <c r="A59" s="31" t="str">
        <f>'Alluvial for Mapping'!B55</f>
        <v>PCAO-8</v>
      </c>
      <c r="B59" s="31">
        <f>'Alluvial for Mapping'!D55</f>
        <v>35.827219999999997</v>
      </c>
      <c r="C59" s="31">
        <f>'Alluvial for Mapping'!E55</f>
        <v>-106.23837</v>
      </c>
      <c r="D59" s="32">
        <f>IF('Alluvial for Mapping'!H55&lt;&gt;0,'Alluvial for Mapping'!H55,"")</f>
        <v>39601</v>
      </c>
      <c r="E59" s="31">
        <f>IF('Alluvial for Mapping'!I55&lt;&gt;0,'Alluvial for Mapping'!I55,"")</f>
        <v>25</v>
      </c>
      <c r="F59" s="31" t="str">
        <f>'Alluvial for Mapping'!K55&amp;" - "&amp;'Alluvial for Mapping'!L55</f>
        <v>9.7 - 19.7</v>
      </c>
    </row>
    <row r="60" spans="1:6" x14ac:dyDescent="0.2">
      <c r="A60" s="31" t="str">
        <f>'Alluvial for Mapping'!B56</f>
        <v>PCAO-9</v>
      </c>
      <c r="B60" s="31">
        <f>'Alluvial for Mapping'!D56</f>
        <v>35.826140000000002</v>
      </c>
      <c r="C60" s="31">
        <f>'Alluvial for Mapping'!E56</f>
        <v>-106.23271</v>
      </c>
      <c r="D60" s="32">
        <f>IF('Alluvial for Mapping'!H56&lt;&gt;0,'Alluvial for Mapping'!H56,"")</f>
        <v>39611</v>
      </c>
      <c r="E60" s="31">
        <f>IF('Alluvial for Mapping'!I56&lt;&gt;0,'Alluvial for Mapping'!I56,"")</f>
        <v>21</v>
      </c>
      <c r="F60" s="31" t="str">
        <f>'Alluvial for Mapping'!K56&amp;" - "&amp;'Alluvial for Mapping'!L56</f>
        <v>6 - 16</v>
      </c>
    </row>
    <row r="61" spans="1:6" x14ac:dyDescent="0.2">
      <c r="A61" s="31" t="str">
        <f>'Alluvial for Mapping'!B57</f>
        <v>PCO-2</v>
      </c>
      <c r="B61" s="31">
        <f>'Alluvial for Mapping'!D57</f>
        <v>35.830159999999999</v>
      </c>
      <c r="C61" s="31">
        <f>'Alluvial for Mapping'!E57</f>
        <v>-106.24567</v>
      </c>
      <c r="D61" s="32">
        <f>IF('Alluvial for Mapping'!H57&lt;&gt;0,'Alluvial for Mapping'!H57,"")</f>
        <v>31228</v>
      </c>
      <c r="E61" s="31">
        <f>IF('Alluvial for Mapping'!I57&lt;&gt;0,'Alluvial for Mapping'!I57,"")</f>
        <v>9.5</v>
      </c>
      <c r="F61" s="31" t="str">
        <f>'Alluvial for Mapping'!K57&amp;" - "&amp;'Alluvial for Mapping'!L57</f>
        <v>1.5 - 9.5</v>
      </c>
    </row>
    <row r="62" spans="1:6" x14ac:dyDescent="0.2">
      <c r="A62" s="31" t="str">
        <f>'Alluvial for Mapping'!B58</f>
        <v>PCO-3</v>
      </c>
      <c r="B62" s="31">
        <f>'Alluvial for Mapping'!D58</f>
        <v>35.82479</v>
      </c>
      <c r="C62" s="31">
        <f>'Alluvial for Mapping'!E58</f>
        <v>-106.23087</v>
      </c>
      <c r="D62" s="32">
        <f>IF('Alluvial for Mapping'!H58&lt;&gt;0,'Alluvial for Mapping'!H58,"")</f>
        <v>31228</v>
      </c>
      <c r="E62" s="31">
        <f>IF('Alluvial for Mapping'!I58&lt;&gt;0,'Alluvial for Mapping'!I58,"")</f>
        <v>17.7</v>
      </c>
      <c r="F62" s="31" t="str">
        <f>'Alluvial for Mapping'!K58&amp;" - "&amp;'Alluvial for Mapping'!L58</f>
        <v>5.7 - 17.7</v>
      </c>
    </row>
    <row r="63" spans="1:6" x14ac:dyDescent="0.2">
      <c r="A63" s="31" t="str">
        <f>'Alluvial for Mapping'!B59</f>
        <v>TMO-1</v>
      </c>
      <c r="B63" s="31">
        <f>'Alluvial for Mapping'!D59</f>
        <v>35.854100000000003</v>
      </c>
      <c r="C63" s="31">
        <f>'Alluvial for Mapping'!E59</f>
        <v>-106.29585</v>
      </c>
      <c r="D63" s="32">
        <f>IF('Alluvial for Mapping'!H59&lt;&gt;0,'Alluvial for Mapping'!H59,"")</f>
        <v>39608</v>
      </c>
      <c r="E63" s="31">
        <f>IF('Alluvial for Mapping'!I59&lt;&gt;0,'Alluvial for Mapping'!I59,"")</f>
        <v>6.5</v>
      </c>
      <c r="F63" s="31" t="str">
        <f>'Alluvial for Mapping'!K59&amp;" - "&amp;'Alluvial for Mapping'!L59</f>
        <v>3.5 - 6.5</v>
      </c>
    </row>
  </sheetData>
  <mergeCells count="3">
    <mergeCell ref="A3:F3"/>
    <mergeCell ref="A22:F22"/>
    <mergeCell ref="A35:F3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zoomScale="85" zoomScaleNormal="85" workbookViewId="0">
      <selection activeCell="A7" sqref="A7"/>
    </sheetView>
  </sheetViews>
  <sheetFormatPr defaultColWidth="9.140625" defaultRowHeight="12.75" x14ac:dyDescent="0.2"/>
  <cols>
    <col min="1" max="1" width="10.85546875" style="16" customWidth="1"/>
    <col min="2" max="2" width="8.85546875" style="16" bestFit="1" customWidth="1"/>
    <col min="3" max="3" width="9.28515625" style="16" customWidth="1"/>
    <col min="4" max="4" width="9.85546875" style="16" customWidth="1"/>
    <col min="5" max="5" width="7.7109375" style="16" customWidth="1"/>
    <col min="6" max="6" width="8.28515625" style="16" customWidth="1"/>
    <col min="7" max="7" width="9.5703125" style="16" bestFit="1" customWidth="1"/>
    <col min="8" max="8" width="21.5703125" style="16" customWidth="1"/>
    <col min="9" max="16384" width="9.140625" style="16"/>
  </cols>
  <sheetData>
    <row r="1" spans="1:28" x14ac:dyDescent="0.2">
      <c r="A1" s="15" t="s">
        <v>266</v>
      </c>
    </row>
    <row r="2" spans="1:28" ht="45.95" customHeight="1" x14ac:dyDescent="0.2">
      <c r="A2" s="17" t="s">
        <v>76</v>
      </c>
      <c r="B2" s="18" t="s">
        <v>51</v>
      </c>
      <c r="C2" s="18" t="s">
        <v>37</v>
      </c>
      <c r="D2" s="18" t="s">
        <v>89</v>
      </c>
      <c r="E2" s="18" t="s">
        <v>90</v>
      </c>
      <c r="F2" s="18" t="s">
        <v>40</v>
      </c>
      <c r="G2" s="18" t="s">
        <v>79</v>
      </c>
      <c r="H2" s="18" t="s">
        <v>43</v>
      </c>
      <c r="I2" s="16" t="str">
        <f>'Alluvial for Mapping'!Q1</f>
        <v>Watershed</v>
      </c>
    </row>
    <row r="3" spans="1:28" ht="89.25" x14ac:dyDescent="0.2">
      <c r="A3" s="17" t="str">
        <f>'Alluvial for Mapping'!B3</f>
        <v>SCA-1</v>
      </c>
      <c r="B3" s="19">
        <f>'Alluvial for Mapping'!F3</f>
        <v>7211.22</v>
      </c>
      <c r="C3" s="17">
        <f>'Alluvial for Mapping'!G3</f>
        <v>0</v>
      </c>
      <c r="D3" s="26">
        <f>IF('Alluvial for Mapping'!H3&lt;&gt;0,'Alluvial for Mapping'!H3,"NA")</f>
        <v>38954</v>
      </c>
      <c r="E3" s="17">
        <f>'Alluvial for Mapping'!I3</f>
        <v>2.1</v>
      </c>
      <c r="F3" s="17" t="str">
        <f>'Alluvial for Mapping'!J3</f>
        <v>2 in</v>
      </c>
      <c r="G3" s="17" t="str">
        <f>'Alluvial for Mapping'!K3&amp;" - "&amp;'Alluvial for Mapping'!L3</f>
        <v>1.3 - 1.9</v>
      </c>
      <c r="H3" s="17" t="str">
        <f>SUBSTITUTE('Alluvial for Mapping'!M3,"NULL,","")</f>
        <v>Ground survey coordinates, no brass monument, Ground survey coordinates, no brass monument, Ground survey coordinates, no brass monument</v>
      </c>
      <c r="I3" s="16" t="str">
        <f>SUBSTITUTE('Alluvial for Mapping'!P3,"NULL,","")</f>
        <v>General</v>
      </c>
    </row>
    <row r="4" spans="1:28" ht="153" x14ac:dyDescent="0.2">
      <c r="A4" s="17" t="str">
        <f>'Alluvial for Mapping'!B4</f>
        <v>SCA-1-DP</v>
      </c>
      <c r="B4" s="19">
        <f>'Alluvial for Mapping'!F4</f>
        <v>7211.2</v>
      </c>
      <c r="C4" s="17">
        <f>'Alluvial for Mapping'!G4</f>
        <v>0</v>
      </c>
      <c r="D4" s="26">
        <f>IF('Alluvial for Mapping'!H4&lt;&gt;0,'Alluvial for Mapping'!H4,"NA")</f>
        <v>39862</v>
      </c>
      <c r="E4" s="17">
        <f>'Alluvial for Mapping'!I4</f>
        <v>2.66</v>
      </c>
      <c r="F4" s="17" t="str">
        <f>'Alluvial for Mapping'!J4</f>
        <v>2 in</v>
      </c>
      <c r="G4" s="17" t="str">
        <f>'Alluvial for Mapping'!K4&amp;" - "&amp;'Alluvial for Mapping'!L4</f>
        <v>2.16 - 2.66</v>
      </c>
      <c r="H4" s="17" t="str">
        <f>SUBSTITUTE('Alluvial for Mapping'!M4,"NULL,","")</f>
        <v>Exact coordinates to be determined. Sampling is planned very close to SCA-1., Drive point adjacent to SCA-1, Exact coordinates to be determined. Sampling is planned very close to SCA-1., Exact coordinates to be determined. Sampling is planned very close to SCA-1.</v>
      </c>
      <c r="I4" s="16" t="str">
        <f>SUBSTITUTE('Alluvial for Mapping'!P4,"NULL,","")</f>
        <v>General</v>
      </c>
    </row>
    <row r="5" spans="1:28" ht="51" x14ac:dyDescent="0.2">
      <c r="A5" s="17" t="str">
        <f>'Alluvial for Mapping'!B5</f>
        <v>SCA-2</v>
      </c>
      <c r="B5" s="19">
        <f>'Alluvial for Mapping'!F5</f>
        <v>6749.08</v>
      </c>
      <c r="C5" s="17">
        <f>'Alluvial for Mapping'!G5</f>
        <v>0</v>
      </c>
      <c r="D5" s="26">
        <f>IF('Alluvial for Mapping'!H5&lt;&gt;0,'Alluvial for Mapping'!H5,"NA")</f>
        <v>38953</v>
      </c>
      <c r="E5" s="17">
        <f>'Alluvial for Mapping'!I5</f>
        <v>15.6</v>
      </c>
      <c r="F5" s="17" t="str">
        <f>'Alluvial for Mapping'!J5</f>
        <v>2 in</v>
      </c>
      <c r="G5" s="17" t="str">
        <f>'Alluvial for Mapping'!K5&amp;" - "&amp;'Alluvial for Mapping'!L5</f>
        <v>10.3 - 15</v>
      </c>
      <c r="H5" s="17" t="str">
        <f>SUBSTITUTE('Alluvial for Mapping'!M5,"NULL,","")</f>
        <v>Chromium Invstitgation alluvial well in Sandia Canyon, Brass monument xyz, Brass monument xyz</v>
      </c>
      <c r="I5" s="16" t="str">
        <f>SUBSTITUTE('Alluvial for Mapping'!P5,"NULL,","")</f>
        <v>Chromium</v>
      </c>
    </row>
    <row r="6" spans="1:28" ht="63.75" x14ac:dyDescent="0.2">
      <c r="A6" s="17" t="str">
        <f>'Alluvial for Mapping'!B6</f>
        <v>SCA-4</v>
      </c>
      <c r="B6" s="19">
        <f>'Alluvial for Mapping'!F6</f>
        <v>6703.58</v>
      </c>
      <c r="C6" s="17">
        <f>'Alluvial for Mapping'!G6</f>
        <v>0</v>
      </c>
      <c r="D6" s="26">
        <f>IF('Alluvial for Mapping'!H6&lt;&gt;0,'Alluvial for Mapping'!H6,"NA")</f>
        <v>38970</v>
      </c>
      <c r="E6" s="17">
        <f>'Alluvial for Mapping'!I6</f>
        <v>42</v>
      </c>
      <c r="F6" s="17" t="str">
        <f>'Alluvial for Mapping'!J6</f>
        <v>2 in</v>
      </c>
      <c r="G6" s="17" t="str">
        <f>'Alluvial for Mapping'!K6&amp;" - "&amp;'Alluvial for Mapping'!L6</f>
        <v>37 - 41.5</v>
      </c>
      <c r="H6" s="17" t="str">
        <f>SUBSTITUTE('Alluvial for Mapping'!M6,"NULL,","")</f>
        <v>Brass monument xyz, Brass monument xyz, Chromium Invstitgation alluvial well in Sandia Canyon</v>
      </c>
      <c r="I6" s="16" t="str">
        <f>SUBSTITUTE('Alluvial for Mapping'!P6,"NULL,","")</f>
        <v>Chromium</v>
      </c>
    </row>
    <row r="7" spans="1:28" ht="38.25" x14ac:dyDescent="0.25">
      <c r="A7" s="17" t="str">
        <f>'Alluvial for Mapping'!B7</f>
        <v>SCA-5</v>
      </c>
      <c r="B7" s="19">
        <f>'Alluvial for Mapping'!F7</f>
        <v>6669.02</v>
      </c>
      <c r="C7" s="17">
        <f>'Alluvial for Mapping'!G7</f>
        <v>0</v>
      </c>
      <c r="D7" s="26">
        <f>IF('Alluvial for Mapping'!H7&lt;&gt;0,'Alluvial for Mapping'!H7,"NA")</f>
        <v>38971</v>
      </c>
      <c r="E7" s="17">
        <f>'Alluvial for Mapping'!I7</f>
        <v>64.900000000000006</v>
      </c>
      <c r="F7" s="17" t="str">
        <f>'Alluvial for Mapping'!J7</f>
        <v>2 in</v>
      </c>
      <c r="G7" s="17" t="str">
        <f>'Alluvial for Mapping'!K7&amp;" - "&amp;'Alluvial for Mapping'!L7</f>
        <v>55 - 64.4</v>
      </c>
      <c r="H7" s="17" t="str">
        <f>SUBSTITUTE('Alluvial for Mapping'!M7,"NULL,","")</f>
        <v>Brass monument xyz, Brass monument xyz, Brass monument xyz</v>
      </c>
      <c r="I7" s="16" t="str">
        <f>SUBSTITUTE('Alluvial for Mapping'!P7,"NULL,","")</f>
        <v>Chromium</v>
      </c>
      <c r="K7" s="1" t="s">
        <v>135</v>
      </c>
      <c r="L7" s="1"/>
      <c r="M7" s="1"/>
      <c r="N7" s="1"/>
      <c r="O7" s="1" t="s">
        <v>609</v>
      </c>
      <c r="P7" s="1"/>
      <c r="Q7" s="1" t="s">
        <v>610</v>
      </c>
      <c r="R7" s="1" t="s">
        <v>316</v>
      </c>
      <c r="S7" s="1"/>
      <c r="T7" s="1" t="s">
        <v>610</v>
      </c>
      <c r="U7" s="1"/>
      <c r="V7" s="1"/>
      <c r="W7" s="1"/>
      <c r="X7" s="1"/>
      <c r="Y7" s="1"/>
      <c r="Z7" s="1"/>
      <c r="AA7" s="1"/>
      <c r="AB7" s="1" t="s">
        <v>611</v>
      </c>
    </row>
    <row r="8" spans="1:28" ht="15" x14ac:dyDescent="0.25">
      <c r="A8" s="17" t="str">
        <f>'Alluvial for Mapping'!B8</f>
        <v>SCPZ-11(B)</v>
      </c>
      <c r="B8" s="19">
        <f>'Alluvial for Mapping'!F8</f>
        <v>0</v>
      </c>
      <c r="C8" s="17">
        <f>'Alluvial for Mapping'!G8</f>
        <v>0</v>
      </c>
      <c r="D8" s="26" t="str">
        <f>IF('Alluvial for Mapping'!H8&lt;&gt;0,'Alluvial for Mapping'!H8,"NA")</f>
        <v>NA</v>
      </c>
      <c r="E8" s="17">
        <f>'Alluvial for Mapping'!I8</f>
        <v>0</v>
      </c>
      <c r="F8" s="17">
        <f>'Alluvial for Mapping'!J8</f>
        <v>0</v>
      </c>
      <c r="G8" s="17" t="str">
        <f>'Alluvial for Mapping'!K8&amp;" - "&amp;'Alluvial for Mapping'!L8</f>
        <v>1 - 5.4</v>
      </c>
      <c r="H8" s="17" t="str">
        <f>SUBSTITUTE('Alluvial for Mapping'!M8,"NULL,","")</f>
        <v/>
      </c>
      <c r="I8" s="16" t="str">
        <f>SUBSTITUTE('Alluvial for Mapping'!P8,"NULL,","")</f>
        <v>General</v>
      </c>
      <c r="K8" s="1" t="s">
        <v>136</v>
      </c>
      <c r="L8" s="1"/>
      <c r="M8" s="1"/>
      <c r="N8" s="1"/>
      <c r="O8" s="1" t="s">
        <v>621</v>
      </c>
      <c r="P8" s="1"/>
      <c r="Q8" s="1" t="s">
        <v>622</v>
      </c>
      <c r="R8" s="1" t="s">
        <v>316</v>
      </c>
      <c r="S8" s="1"/>
      <c r="T8" s="1" t="s">
        <v>623</v>
      </c>
      <c r="U8" s="1"/>
      <c r="V8" s="1"/>
      <c r="W8" s="1"/>
      <c r="X8" s="1"/>
      <c r="Y8" s="1"/>
      <c r="Z8" s="1"/>
      <c r="AA8" s="1"/>
      <c r="AB8" s="1" t="s">
        <v>624</v>
      </c>
    </row>
    <row r="9" spans="1:28" x14ac:dyDescent="0.2">
      <c r="A9" s="17" t="str">
        <f>'Alluvial for Mapping'!B9</f>
        <v>SCPZ-2</v>
      </c>
      <c r="B9" s="19">
        <f>'Alluvial for Mapping'!F9</f>
        <v>0</v>
      </c>
      <c r="C9" s="17">
        <f>'Alluvial for Mapping'!G9</f>
        <v>0</v>
      </c>
      <c r="D9" s="26" t="str">
        <f>IF('Alluvial for Mapping'!H9&lt;&gt;0,'Alluvial for Mapping'!H9,"NA")</f>
        <v>NA</v>
      </c>
      <c r="E9" s="17">
        <f>'Alluvial for Mapping'!I9</f>
        <v>0</v>
      </c>
      <c r="F9" s="17">
        <f>'Alluvial for Mapping'!J9</f>
        <v>0</v>
      </c>
      <c r="G9" s="17" t="str">
        <f>'Alluvial for Mapping'!K9&amp;" - "&amp;'Alluvial for Mapping'!L9</f>
        <v>6 - 8.3</v>
      </c>
      <c r="H9" s="17" t="str">
        <f>SUBSTITUTE('Alluvial for Mapping'!M9,"NULL,","")</f>
        <v/>
      </c>
      <c r="I9" s="16" t="str">
        <f>SUBSTITUTE('Alluvial for Mapping'!P9,"NULL,","")</f>
        <v>General</v>
      </c>
    </row>
    <row r="10" spans="1:28" ht="15.95" customHeight="1" x14ac:dyDescent="0.2">
      <c r="A10" s="17" t="str">
        <f>'Alluvial for Mapping'!B10</f>
        <v>SCPZ-5</v>
      </c>
      <c r="B10" s="19">
        <f>'Alluvial for Mapping'!F10</f>
        <v>0</v>
      </c>
      <c r="C10" s="17">
        <f>'Alluvial for Mapping'!G10</f>
        <v>0</v>
      </c>
      <c r="D10" s="26" t="str">
        <f>IF('Alluvial for Mapping'!H10&lt;&gt;0,'Alluvial for Mapping'!H10,"NA")</f>
        <v>NA</v>
      </c>
      <c r="E10" s="17">
        <f>'Alluvial for Mapping'!I10</f>
        <v>0</v>
      </c>
      <c r="F10" s="17">
        <f>'Alluvial for Mapping'!J10</f>
        <v>0</v>
      </c>
      <c r="G10" s="17" t="str">
        <f>'Alluvial for Mapping'!K10&amp;" - "&amp;'Alluvial for Mapping'!L10</f>
        <v>3 - 5.4</v>
      </c>
      <c r="H10" s="17" t="str">
        <f>SUBSTITUTE('Alluvial for Mapping'!M10,"NULL,","")</f>
        <v/>
      </c>
      <c r="I10" s="16" t="str">
        <f>SUBSTITUTE('Alluvial for Mapping'!P10,"NULL,","")</f>
        <v>General</v>
      </c>
    </row>
    <row r="11" spans="1:28" x14ac:dyDescent="0.2">
      <c r="A11" s="17" t="str">
        <f>'Alluvial for Mapping'!B11</f>
        <v>SCPZ-8</v>
      </c>
      <c r="B11" s="19">
        <f>'Alluvial for Mapping'!F11</f>
        <v>0</v>
      </c>
      <c r="C11" s="17">
        <f>'Alluvial for Mapping'!G11</f>
        <v>0</v>
      </c>
      <c r="D11" s="26" t="str">
        <f>IF('Alluvial for Mapping'!H11&lt;&gt;0,'Alluvial for Mapping'!H11,"NA")</f>
        <v>NA</v>
      </c>
      <c r="E11" s="17">
        <f>'Alluvial for Mapping'!I11</f>
        <v>0</v>
      </c>
      <c r="F11" s="17">
        <f>'Alluvial for Mapping'!J11</f>
        <v>0</v>
      </c>
      <c r="G11" s="17" t="str">
        <f>'Alluvial for Mapping'!K11&amp;" - "&amp;'Alluvial for Mapping'!L11</f>
        <v>5.3 - 7.6</v>
      </c>
      <c r="H11" s="17" t="str">
        <f>SUBSTITUTE('Alluvial for Mapping'!M11,"NULL,","")</f>
        <v/>
      </c>
      <c r="I11" s="16" t="str">
        <f>SUBSTITUTE('Alluvial for Mapping'!P11,"NULL,","")</f>
        <v>General</v>
      </c>
    </row>
    <row r="12" spans="1:28" ht="38.25" x14ac:dyDescent="0.2">
      <c r="A12" s="17" t="str">
        <f>'Alluvial for Mapping'!B12</f>
        <v>SWA-2-4</v>
      </c>
      <c r="B12" s="19">
        <f>'Alluvial for Mapping'!F12</f>
        <v>0</v>
      </c>
      <c r="C12" s="17">
        <f>'Alluvial for Mapping'!G12</f>
        <v>0</v>
      </c>
      <c r="D12" s="26" t="str">
        <f>IF('Alluvial for Mapping'!H12&lt;&gt;0,'Alluvial for Mapping'!H12,"NA")</f>
        <v>NA</v>
      </c>
      <c r="E12" s="17">
        <f>'Alluvial for Mapping'!I12</f>
        <v>9</v>
      </c>
      <c r="F12" s="17" t="str">
        <f>'Alluvial for Mapping'!J12</f>
        <v>2 in</v>
      </c>
      <c r="G12" s="17" t="str">
        <f>'Alluvial for Mapping'!K12&amp;" - "&amp;'Alluvial for Mapping'!L12</f>
        <v>3 - 9</v>
      </c>
      <c r="H12" s="17" t="str">
        <f>SUBSTITUTE('Alluvial for Mapping'!M12,"NULL,","")</f>
        <v>Formerly SCPZ-4, Formerly SCPZ-4, Formerly SCPZ-4</v>
      </c>
      <c r="I12" s="16" t="str">
        <f>SUBSTITUTE('Alluvial for Mapping'!P12,"NULL,","")</f>
        <v/>
      </c>
    </row>
    <row r="13" spans="1:28" ht="38.25" x14ac:dyDescent="0.2">
      <c r="A13" s="17" t="str">
        <f>'Alluvial for Mapping'!B13</f>
        <v>SWA-2-5</v>
      </c>
      <c r="B13" s="19">
        <f>'Alluvial for Mapping'!F13</f>
        <v>0</v>
      </c>
      <c r="C13" s="17">
        <f>'Alluvial for Mapping'!G13</f>
        <v>0</v>
      </c>
      <c r="D13" s="26" t="str">
        <f>IF('Alluvial for Mapping'!H13&lt;&gt;0,'Alluvial for Mapping'!H13,"NA")</f>
        <v>NA</v>
      </c>
      <c r="E13" s="17">
        <f>'Alluvial for Mapping'!I13</f>
        <v>8.9600000000000009</v>
      </c>
      <c r="F13" s="17" t="str">
        <f>'Alluvial for Mapping'!J13</f>
        <v>2 in</v>
      </c>
      <c r="G13" s="17" t="str">
        <f>'Alluvial for Mapping'!K13&amp;" - "&amp;'Alluvial for Mapping'!L13</f>
        <v>3 - 8.96</v>
      </c>
      <c r="H13" s="17" t="str">
        <f>SUBSTITUTE('Alluvial for Mapping'!M13,"NULL,","")</f>
        <v>Formerly SCPZ-5, Formerly SCPZ-5, Formerly SCPZ-5</v>
      </c>
      <c r="I13" s="16" t="str">
        <f>SUBSTITUTE('Alluvial for Mapping'!P13,"NULL,","")</f>
        <v/>
      </c>
    </row>
    <row r="14" spans="1:28" ht="38.25" x14ac:dyDescent="0.2">
      <c r="A14" s="17" t="str">
        <f>'Alluvial for Mapping'!B14</f>
        <v>SWA-2-6</v>
      </c>
      <c r="B14" s="19">
        <f>'Alluvial for Mapping'!F14</f>
        <v>0</v>
      </c>
      <c r="C14" s="17">
        <f>'Alluvial for Mapping'!G14</f>
        <v>0</v>
      </c>
      <c r="D14" s="26" t="str">
        <f>IF('Alluvial for Mapping'!H14&lt;&gt;0,'Alluvial for Mapping'!H14,"NA")</f>
        <v>NA</v>
      </c>
      <c r="E14" s="17">
        <f>'Alluvial for Mapping'!I14</f>
        <v>8.2200000000000006</v>
      </c>
      <c r="F14" s="17" t="str">
        <f>'Alluvial for Mapping'!J14</f>
        <v>2 in</v>
      </c>
      <c r="G14" s="17" t="str">
        <f>'Alluvial for Mapping'!K14&amp;" - "&amp;'Alluvial for Mapping'!L14</f>
        <v>3.12 - 8.22</v>
      </c>
      <c r="H14" s="17" t="str">
        <f>SUBSTITUTE('Alluvial for Mapping'!M14,"NULL,","")</f>
        <v>Formerly SWA-2, Formerly SWA-2, Formerly SWA-2</v>
      </c>
      <c r="I14" s="16" t="str">
        <f>SUBSTITUTE('Alluvial for Mapping'!P14,"NULL,","")</f>
        <v/>
      </c>
    </row>
    <row r="15" spans="1:28" ht="51" x14ac:dyDescent="0.2">
      <c r="A15" s="17" t="str">
        <f>'Alluvial for Mapping'!B15</f>
        <v>SWA-3-7</v>
      </c>
      <c r="B15" s="19">
        <f>'Alluvial for Mapping'!F15</f>
        <v>0</v>
      </c>
      <c r="C15" s="17">
        <f>'Alluvial for Mapping'!G15</f>
        <v>0</v>
      </c>
      <c r="D15" s="26">
        <f>IF('Alluvial for Mapping'!H15&lt;&gt;0,'Alluvial for Mapping'!H15,"NA")</f>
        <v>42548</v>
      </c>
      <c r="E15" s="17">
        <f>'Alluvial for Mapping'!I15</f>
        <v>3.6</v>
      </c>
      <c r="F15" s="17">
        <f>'Alluvial for Mapping'!J15</f>
        <v>2</v>
      </c>
      <c r="G15" s="17" t="str">
        <f>'Alluvial for Mapping'!K15&amp;" - "&amp;'Alluvial for Mapping'!L15</f>
        <v>0.6 - 3.1</v>
      </c>
      <c r="H15" s="17" t="str">
        <f>SUBSTITUTE('Alluvial for Mapping'!M15,"NULL,","")</f>
        <v>Formerly SCPZ-7, Formerly SCPZ-7, Formerly SCPZ-7, Formerly SCPZ-7</v>
      </c>
      <c r="I15" s="16" t="str">
        <f>SUBSTITUTE('Alluvial for Mapping'!P15,"NULL,","")</f>
        <v>General</v>
      </c>
    </row>
    <row r="16" spans="1:28" ht="51" x14ac:dyDescent="0.2">
      <c r="A16" s="17" t="str">
        <f>'Alluvial for Mapping'!B16</f>
        <v>SWA-3-8</v>
      </c>
      <c r="B16" s="19">
        <f>'Alluvial for Mapping'!F16</f>
        <v>0</v>
      </c>
      <c r="C16" s="17">
        <f>'Alluvial for Mapping'!G16</f>
        <v>0</v>
      </c>
      <c r="D16" s="26">
        <f>IF('Alluvial for Mapping'!H16&lt;&gt;0,'Alluvial for Mapping'!H16,"NA")</f>
        <v>42548</v>
      </c>
      <c r="E16" s="17">
        <f>'Alluvial for Mapping'!I16</f>
        <v>7.8</v>
      </c>
      <c r="F16" s="17">
        <f>'Alluvial for Mapping'!J16</f>
        <v>2</v>
      </c>
      <c r="G16" s="17" t="str">
        <f>'Alluvial for Mapping'!K16&amp;" - "&amp;'Alluvial for Mapping'!L16</f>
        <v>3.6 - 7.8</v>
      </c>
      <c r="H16" s="17" t="str">
        <f>SUBSTITUTE('Alluvial for Mapping'!M16,"NULL,","")</f>
        <v>Formerly SWA-3, Formerly SWA-3, Formerly SWA-3, Formerly SWA-3</v>
      </c>
      <c r="I16" s="16" t="str">
        <f>SUBSTITUTE('Alluvial for Mapping'!P16,"NULL,","")</f>
        <v>General</v>
      </c>
    </row>
    <row r="17" spans="1:9" ht="51" x14ac:dyDescent="0.2">
      <c r="A17" s="17" t="str">
        <f>'Alluvial for Mapping'!B17</f>
        <v>SWA-3-9</v>
      </c>
      <c r="B17" s="19">
        <f>'Alluvial for Mapping'!F17</f>
        <v>0</v>
      </c>
      <c r="C17" s="17">
        <f>'Alluvial for Mapping'!G17</f>
        <v>0</v>
      </c>
      <c r="D17" s="26">
        <f>IF('Alluvial for Mapping'!H17&lt;&gt;0,'Alluvial for Mapping'!H17,"NA")</f>
        <v>42556</v>
      </c>
      <c r="E17" s="17">
        <f>'Alluvial for Mapping'!I17</f>
        <v>5.2</v>
      </c>
      <c r="F17" s="17">
        <f>'Alluvial for Mapping'!J17</f>
        <v>2</v>
      </c>
      <c r="G17" s="17" t="str">
        <f>'Alluvial for Mapping'!K17&amp;" - "&amp;'Alluvial for Mapping'!L17</f>
        <v>2.2 - 4.7</v>
      </c>
      <c r="H17" s="17" t="str">
        <f>SUBSTITUTE('Alluvial for Mapping'!M17,"NULL,","")</f>
        <v>Formerly SCPZ-9, Formerly SCPZ-9, Formerly SCPZ-9, Formerly SCPZ-9</v>
      </c>
      <c r="I17" s="16" t="str">
        <f>SUBSTITUTE('Alluvial for Mapping'!P17,"NULL,","")</f>
        <v>General</v>
      </c>
    </row>
    <row r="18" spans="1:9" ht="38.25" x14ac:dyDescent="0.2">
      <c r="A18" s="17" t="str">
        <f>'Alluvial for Mapping'!B18</f>
        <v>SWA-4-10</v>
      </c>
      <c r="B18" s="19">
        <f>'Alluvial for Mapping'!F18</f>
        <v>0</v>
      </c>
      <c r="C18" s="17">
        <f>'Alluvial for Mapping'!G18</f>
        <v>0</v>
      </c>
      <c r="D18" s="26" t="str">
        <f>IF('Alluvial for Mapping'!H18&lt;&gt;0,'Alluvial for Mapping'!H18,"NA")</f>
        <v>NA</v>
      </c>
      <c r="E18" s="17">
        <f>'Alluvial for Mapping'!I18</f>
        <v>8.44</v>
      </c>
      <c r="F18" s="17" t="str">
        <f>'Alluvial for Mapping'!J18</f>
        <v>2 in</v>
      </c>
      <c r="G18" s="17" t="str">
        <f>'Alluvial for Mapping'!K18&amp;" - "&amp;'Alluvial for Mapping'!L18</f>
        <v>2.5 - 8.44</v>
      </c>
      <c r="H18" s="17" t="str">
        <f>SUBSTITUTE('Alluvial for Mapping'!M18,"NULL,","")</f>
        <v>Formerly SCPZ-10, Formerly SCPZ-10, Formerly SCPZ-10</v>
      </c>
      <c r="I18" s="16" t="str">
        <f>SUBSTITUTE('Alluvial for Mapping'!P18,"NULL,","")</f>
        <v/>
      </c>
    </row>
    <row r="19" spans="1:9" ht="38.25" x14ac:dyDescent="0.2">
      <c r="A19" s="17" t="str">
        <f>'Alluvial for Mapping'!B19</f>
        <v>SWA-4-11</v>
      </c>
      <c r="B19" s="19">
        <f>'Alluvial for Mapping'!F19</f>
        <v>0</v>
      </c>
      <c r="C19" s="17">
        <f>'Alluvial for Mapping'!G19</f>
        <v>0</v>
      </c>
      <c r="D19" s="26" t="str">
        <f>IF('Alluvial for Mapping'!H19&lt;&gt;0,'Alluvial for Mapping'!H19,"NA")</f>
        <v>NA</v>
      </c>
      <c r="E19" s="17">
        <f>'Alluvial for Mapping'!I19</f>
        <v>9.17</v>
      </c>
      <c r="F19" s="17" t="str">
        <f>'Alluvial for Mapping'!J19</f>
        <v>2 in</v>
      </c>
      <c r="G19" s="17" t="str">
        <f>'Alluvial for Mapping'!K19&amp;" - "&amp;'Alluvial for Mapping'!L19</f>
        <v>3 - 9.17</v>
      </c>
      <c r="H19" s="17" t="str">
        <f>SUBSTITUTE('Alluvial for Mapping'!M19,"NULL,","")</f>
        <v>Formerly SCPZ-11(B), Formerly SCPZ-11(B), Formerly SCPZ-11(B)</v>
      </c>
      <c r="I19" s="16" t="str">
        <f>SUBSTITUTE('Alluvial for Mapping'!P19,"NULL,","")</f>
        <v/>
      </c>
    </row>
    <row r="20" spans="1:9" ht="38.25" x14ac:dyDescent="0.2">
      <c r="A20" s="17" t="str">
        <f>'Alluvial for Mapping'!B20</f>
        <v>SWA-4-12</v>
      </c>
      <c r="B20" s="19">
        <f>'Alluvial for Mapping'!F20</f>
        <v>0</v>
      </c>
      <c r="C20" s="17">
        <f>'Alluvial for Mapping'!G20</f>
        <v>0</v>
      </c>
      <c r="D20" s="26" t="str">
        <f>IF('Alluvial for Mapping'!H20&lt;&gt;0,'Alluvial for Mapping'!H20,"NA")</f>
        <v>NA</v>
      </c>
      <c r="E20" s="17">
        <f>'Alluvial for Mapping'!I20</f>
        <v>8.5299999999999994</v>
      </c>
      <c r="F20" s="17" t="str">
        <f>'Alluvial for Mapping'!J20</f>
        <v>2 in</v>
      </c>
      <c r="G20" s="17" t="str">
        <f>'Alluvial for Mapping'!K20&amp;" - "&amp;'Alluvial for Mapping'!L20</f>
        <v>2.99 - 8.19</v>
      </c>
      <c r="H20" s="17" t="str">
        <f>SUBSTITUTE('Alluvial for Mapping'!M20,"NULL,","")</f>
        <v>Formerly SWA-4, Formerly SWA-4, Formerly SWA-4</v>
      </c>
      <c r="I20" s="16" t="str">
        <f>SUBSTITUTE('Alluvial for Mapping'!P20,"NULL,","")</f>
        <v/>
      </c>
    </row>
    <row r="21" spans="1:9" ht="38.25" x14ac:dyDescent="0.2">
      <c r="A21" s="17" t="str">
        <f>'Alluvial for Mapping'!B21</f>
        <v>MCA-1</v>
      </c>
      <c r="B21" s="19">
        <f>'Alluvial for Mapping'!F21</f>
        <v>7070.6</v>
      </c>
      <c r="C21" s="17" t="str">
        <f>'Alluvial for Mapping'!G21</f>
        <v>Qal</v>
      </c>
      <c r="D21" s="26">
        <f>IF('Alluvial for Mapping'!H21&lt;&gt;0,'Alluvial for Mapping'!H21,"NA")</f>
        <v>38376</v>
      </c>
      <c r="E21" s="17">
        <f>'Alluvial for Mapping'!I21</f>
        <v>5.9</v>
      </c>
      <c r="F21" s="17" t="str">
        <f>'Alluvial for Mapping'!J21</f>
        <v>1 in</v>
      </c>
      <c r="G21" s="17" t="str">
        <f>'Alluvial for Mapping'!K21&amp;" - "&amp;'Alluvial for Mapping'!L21</f>
        <v>2.4 - 5.4</v>
      </c>
      <c r="H21" s="17" t="str">
        <f>SUBSTITUTE('Alluvial for Mapping'!M21,"NULL,","")</f>
        <v>Brass cap location, Brass cap location, Brass cap location</v>
      </c>
      <c r="I21" s="16" t="str">
        <f>SUBSTITUTE('Alluvial for Mapping'!P21,"NULL,","")</f>
        <v>General</v>
      </c>
    </row>
    <row r="22" spans="1:9" ht="38.25" x14ac:dyDescent="0.2">
      <c r="A22" s="17" t="str">
        <f>'Alluvial for Mapping'!B22</f>
        <v>MCA-4</v>
      </c>
      <c r="B22" s="19">
        <f>'Alluvial for Mapping'!F22</f>
        <v>7135.1</v>
      </c>
      <c r="C22" s="17" t="str">
        <f>'Alluvial for Mapping'!G22</f>
        <v>Qal</v>
      </c>
      <c r="D22" s="26">
        <f>IF('Alluvial for Mapping'!H22&lt;&gt;0,'Alluvial for Mapping'!H22,"NA")</f>
        <v>38388</v>
      </c>
      <c r="E22" s="17">
        <f>'Alluvial for Mapping'!I22</f>
        <v>5.4</v>
      </c>
      <c r="F22" s="17" t="str">
        <f>'Alluvial for Mapping'!J22</f>
        <v>1.0 in</v>
      </c>
      <c r="G22" s="17" t="str">
        <f>'Alluvial for Mapping'!K22&amp;" - "&amp;'Alluvial for Mapping'!L22</f>
        <v>3.3 - 5.3</v>
      </c>
      <c r="H22" s="17" t="str">
        <f>SUBSTITUTE('Alluvial for Mapping'!M22,"NULL,","")</f>
        <v>Brass cap location, Brass cap location, Brass cap location</v>
      </c>
      <c r="I22" s="16" t="str">
        <f>SUBSTITUTE('Alluvial for Mapping'!P22,"NULL,","")</f>
        <v>General</v>
      </c>
    </row>
    <row r="23" spans="1:9" x14ac:dyDescent="0.2">
      <c r="A23" s="17" t="str">
        <f>'Alluvial for Mapping'!B23</f>
        <v>MCO-0.6</v>
      </c>
      <c r="B23" s="19">
        <f>'Alluvial for Mapping'!F23</f>
        <v>7188.28</v>
      </c>
      <c r="C23" s="17" t="str">
        <f>'Alluvial for Mapping'!G23</f>
        <v>Qal</v>
      </c>
      <c r="D23" s="26">
        <f>IF('Alluvial for Mapping'!H23&lt;&gt;0,'Alluvial for Mapping'!H23,"NA")</f>
        <v>36216</v>
      </c>
      <c r="E23" s="17">
        <f>'Alluvial for Mapping'!I23</f>
        <v>3.1</v>
      </c>
      <c r="F23" s="17">
        <f>'Alluvial for Mapping'!J23</f>
        <v>2</v>
      </c>
      <c r="G23" s="17" t="str">
        <f>'Alluvial for Mapping'!K23&amp;" - "&amp;'Alluvial for Mapping'!L23</f>
        <v>1.05 - 3.05</v>
      </c>
      <c r="H23" s="17" t="str">
        <f>SUBSTITUTE('Alluvial for Mapping'!M23,"NULL,","")</f>
        <v/>
      </c>
      <c r="I23" s="16" t="str">
        <f>SUBSTITUTE('Alluvial for Mapping'!P23,"NULL,","")</f>
        <v>General</v>
      </c>
    </row>
    <row r="24" spans="1:9" x14ac:dyDescent="0.2">
      <c r="A24" s="17" t="str">
        <f>'Alluvial for Mapping'!B24</f>
        <v>MCO-2</v>
      </c>
      <c r="B24" s="19">
        <f>'Alluvial for Mapping'!F24</f>
        <v>0</v>
      </c>
      <c r="C24" s="17">
        <f>'Alluvial for Mapping'!G24</f>
        <v>0</v>
      </c>
      <c r="D24" s="26">
        <f>IF('Alluvial for Mapping'!H24&lt;&gt;0,'Alluvial for Mapping'!H24,"NA")</f>
        <v>22221</v>
      </c>
      <c r="E24" s="17">
        <f>'Alluvial for Mapping'!I24</f>
        <v>9</v>
      </c>
      <c r="F24" s="17">
        <f>'Alluvial for Mapping'!J24</f>
        <v>0</v>
      </c>
      <c r="G24" s="17" t="str">
        <f>'Alluvial for Mapping'!K24&amp;" - "&amp;'Alluvial for Mapping'!L24</f>
        <v>2 - 9</v>
      </c>
      <c r="H24" s="17" t="str">
        <f>SUBSTITUTE('Alluvial for Mapping'!M24,"NULL,","")</f>
        <v/>
      </c>
      <c r="I24" s="16" t="str">
        <f>SUBSTITUTE('Alluvial for Mapping'!P24,"NULL,","")</f>
        <v>General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6" zoomScale="85" zoomScaleNormal="85" workbookViewId="0">
      <selection activeCell="C2" sqref="C2"/>
    </sheetView>
  </sheetViews>
  <sheetFormatPr defaultColWidth="9.140625" defaultRowHeight="12.75" x14ac:dyDescent="0.2"/>
  <cols>
    <col min="1" max="1" width="14.140625" style="16" bestFit="1" customWidth="1"/>
    <col min="2" max="2" width="8.85546875" style="16" bestFit="1" customWidth="1"/>
    <col min="3" max="3" width="9.28515625" style="16" customWidth="1"/>
    <col min="4" max="4" width="9.85546875" style="16" customWidth="1"/>
    <col min="5" max="5" width="6.85546875" style="16" customWidth="1"/>
    <col min="6" max="6" width="8.28515625" style="16" customWidth="1"/>
    <col min="7" max="7" width="11.28515625" style="16" customWidth="1"/>
    <col min="8" max="8" width="21.140625" style="16" customWidth="1"/>
    <col min="9" max="16384" width="9.140625" style="16"/>
  </cols>
  <sheetData>
    <row r="1" spans="1:8" x14ac:dyDescent="0.2">
      <c r="A1" s="15" t="s">
        <v>95</v>
      </c>
      <c r="B1" s="15"/>
    </row>
    <row r="2" spans="1:8" ht="45.95" customHeight="1" x14ac:dyDescent="0.2">
      <c r="A2" s="17" t="s">
        <v>76</v>
      </c>
      <c r="B2" s="18" t="s">
        <v>51</v>
      </c>
      <c r="C2" s="18" t="s">
        <v>37</v>
      </c>
      <c r="D2" s="18" t="s">
        <v>89</v>
      </c>
      <c r="E2" s="18" t="s">
        <v>90</v>
      </c>
      <c r="F2" s="18" t="s">
        <v>40</v>
      </c>
      <c r="G2" s="18" t="s">
        <v>79</v>
      </c>
      <c r="H2" s="18" t="s">
        <v>43</v>
      </c>
    </row>
    <row r="3" spans="1:8" x14ac:dyDescent="0.2">
      <c r="A3" s="17" t="e">
        <f>'Alluvial for Mapping'!#REF!</f>
        <v>#REF!</v>
      </c>
      <c r="B3" s="19" t="e">
        <f>'Alluvial for Mapping'!#REF!</f>
        <v>#REF!</v>
      </c>
      <c r="C3" s="17" t="e">
        <f>'Alluvial for Mapping'!#REF!</f>
        <v>#REF!</v>
      </c>
      <c r="D3" s="20" t="e">
        <f>IF('Alluvial for Mapping'!#REF!&lt;&gt;0,'Alluvial for Mapping'!#REF!,"NA")</f>
        <v>#REF!</v>
      </c>
      <c r="E3" s="17" t="e">
        <f>IF('Alluvial for Mapping'!#REF!&lt;&gt;0,'Alluvial for Mapping'!#REF!,"NA")</f>
        <v>#REF!</v>
      </c>
      <c r="F3" s="17" t="e">
        <f>IF('Alluvial for Mapping'!#REF!&lt;&gt;0,'Alluvial for Mapping'!#REF!,"NA")</f>
        <v>#REF!</v>
      </c>
      <c r="G3" s="17" t="e">
        <f>'Alluvial for Mapping'!#REF!&amp;" - "&amp;'Alluvial for Mapping'!#REF!</f>
        <v>#REF!</v>
      </c>
      <c r="H3" s="17" t="e">
        <f>IF('Alluvial for Mapping'!#REF!&lt;&gt;0,'Alluvial for Mapping'!#REF!,"")</f>
        <v>#REF!</v>
      </c>
    </row>
    <row r="4" spans="1:8" x14ac:dyDescent="0.2">
      <c r="A4" s="17" t="e">
        <f>'Alluvial for Mapping'!#REF!</f>
        <v>#REF!</v>
      </c>
      <c r="B4" s="19" t="e">
        <f>'Alluvial for Mapping'!#REF!</f>
        <v>#REF!</v>
      </c>
      <c r="C4" s="17" t="e">
        <f>'Alluvial for Mapping'!#REF!</f>
        <v>#REF!</v>
      </c>
      <c r="D4" s="20" t="e">
        <f>IF('Alluvial for Mapping'!#REF!&lt;&gt;0,'Alluvial for Mapping'!#REF!,"NA")</f>
        <v>#REF!</v>
      </c>
      <c r="E4" s="17" t="e">
        <f>IF('Alluvial for Mapping'!#REF!&lt;&gt;0,'Alluvial for Mapping'!#REF!,"NA")</f>
        <v>#REF!</v>
      </c>
      <c r="F4" s="17" t="e">
        <f>IF('Alluvial for Mapping'!#REF!&lt;&gt;0,'Alluvial for Mapping'!#REF!,"NA")</f>
        <v>#REF!</v>
      </c>
      <c r="G4" s="17" t="e">
        <f>'Alluvial for Mapping'!#REF!&amp;" - "&amp;'Alluvial for Mapping'!#REF!</f>
        <v>#REF!</v>
      </c>
      <c r="H4" s="17"/>
    </row>
    <row r="5" spans="1:8" x14ac:dyDescent="0.2">
      <c r="A5" s="17" t="e">
        <f>'Alluvial for Mapping'!#REF!</f>
        <v>#REF!</v>
      </c>
      <c r="B5" s="19" t="e">
        <f>'Alluvial for Mapping'!#REF!</f>
        <v>#REF!</v>
      </c>
      <c r="C5" s="17" t="e">
        <f>'Alluvial for Mapping'!#REF!</f>
        <v>#REF!</v>
      </c>
      <c r="D5" s="20" t="e">
        <f>IF('Alluvial for Mapping'!#REF!&lt;&gt;0,'Alluvial for Mapping'!#REF!,"NA")</f>
        <v>#REF!</v>
      </c>
      <c r="E5" s="17" t="e">
        <f>IF('Alluvial for Mapping'!#REF!&lt;&gt;0,'Alluvial for Mapping'!#REF!,"NA")</f>
        <v>#REF!</v>
      </c>
      <c r="F5" s="17" t="e">
        <f>IF('Alluvial for Mapping'!#REF!&lt;&gt;0,'Alluvial for Mapping'!#REF!,"NA")</f>
        <v>#REF!</v>
      </c>
      <c r="G5" s="17" t="e">
        <f>'Alluvial for Mapping'!#REF!&amp;" - "&amp;'Alluvial for Mapping'!#REF!</f>
        <v>#REF!</v>
      </c>
      <c r="H5" s="17"/>
    </row>
    <row r="6" spans="1:8" x14ac:dyDescent="0.2">
      <c r="A6" s="17" t="e">
        <f>'Alluvial for Mapping'!#REF!</f>
        <v>#REF!</v>
      </c>
      <c r="B6" s="19" t="e">
        <f>'Alluvial for Mapping'!#REF!</f>
        <v>#REF!</v>
      </c>
      <c r="C6" s="17" t="e">
        <f>'Alluvial for Mapping'!#REF!</f>
        <v>#REF!</v>
      </c>
      <c r="D6" s="20" t="e">
        <f>IF('Alluvial for Mapping'!#REF!&lt;&gt;0,'Alluvial for Mapping'!#REF!,"NA")</f>
        <v>#REF!</v>
      </c>
      <c r="E6" s="17" t="e">
        <f>IF('Alluvial for Mapping'!#REF!&lt;&gt;0,'Alluvial for Mapping'!#REF!,"NA")</f>
        <v>#REF!</v>
      </c>
      <c r="F6" s="17" t="e">
        <f>IF('Alluvial for Mapping'!#REF!&lt;&gt;0,'Alluvial for Mapping'!#REF!,"NA")</f>
        <v>#REF!</v>
      </c>
      <c r="G6" s="17" t="e">
        <f>'Alluvial for Mapping'!#REF!&amp;" - "&amp;'Alluvial for Mapping'!#REF!</f>
        <v>#REF!</v>
      </c>
      <c r="H6" s="17" t="e">
        <f>IF('Alluvial for Mapping'!#REF!&lt;&gt;0,'Alluvial for Mapping'!#REF!,"")</f>
        <v>#REF!</v>
      </c>
    </row>
    <row r="7" spans="1:8" x14ac:dyDescent="0.2">
      <c r="A7" s="17" t="e">
        <f>'Alluvial for Mapping'!#REF!</f>
        <v>#REF!</v>
      </c>
      <c r="B7" s="19" t="e">
        <f>'Alluvial for Mapping'!#REF!</f>
        <v>#REF!</v>
      </c>
      <c r="C7" s="17" t="e">
        <f>'Alluvial for Mapping'!#REF!</f>
        <v>#REF!</v>
      </c>
      <c r="D7" s="20" t="e">
        <f>IF('Alluvial for Mapping'!#REF!&lt;&gt;0,'Alluvial for Mapping'!#REF!,"NA")</f>
        <v>#REF!</v>
      </c>
      <c r="E7" s="17" t="e">
        <f>IF('Alluvial for Mapping'!#REF!&lt;&gt;0,'Alluvial for Mapping'!#REF!,"NA")</f>
        <v>#REF!</v>
      </c>
      <c r="F7" s="17" t="e">
        <f>IF('Alluvial for Mapping'!#REF!&lt;&gt;0,'Alluvial for Mapping'!#REF!,"NA")</f>
        <v>#REF!</v>
      </c>
      <c r="G7" s="17" t="e">
        <f>'Alluvial for Mapping'!#REF!&amp;" - "&amp;'Alluvial for Mapping'!#REF!</f>
        <v>#REF!</v>
      </c>
      <c r="H7" s="17" t="e">
        <f>IF('Alluvial for Mapping'!#REF!&lt;&gt;0,'Alluvial for Mapping'!#REF!,"")</f>
        <v>#REF!</v>
      </c>
    </row>
    <row r="8" spans="1:8" x14ac:dyDescent="0.2">
      <c r="A8" s="17" t="e">
        <f>'Alluvial for Mapping'!#REF!</f>
        <v>#REF!</v>
      </c>
      <c r="B8" s="19" t="e">
        <f>'Alluvial for Mapping'!#REF!</f>
        <v>#REF!</v>
      </c>
      <c r="C8" s="17" t="e">
        <f>'Alluvial for Mapping'!#REF!</f>
        <v>#REF!</v>
      </c>
      <c r="D8" s="20" t="e">
        <f>IF('Alluvial for Mapping'!#REF!&lt;&gt;0,'Alluvial for Mapping'!#REF!,"NA")</f>
        <v>#REF!</v>
      </c>
      <c r="E8" s="17" t="e">
        <f>IF('Alluvial for Mapping'!#REF!&lt;&gt;0,'Alluvial for Mapping'!#REF!,"NA")</f>
        <v>#REF!</v>
      </c>
      <c r="F8" s="17" t="e">
        <f>IF('Alluvial for Mapping'!#REF!&lt;&gt;0,'Alluvial for Mapping'!#REF!,"NA")</f>
        <v>#REF!</v>
      </c>
      <c r="G8" s="17" t="e">
        <f>'Alluvial for Mapping'!#REF!&amp;" - "&amp;'Alluvial for Mapping'!#REF!</f>
        <v>#REF!</v>
      </c>
      <c r="H8" s="17" t="e">
        <f>IF('Alluvial for Mapping'!#REF!&lt;&gt;0,'Alluvial for Mapping'!#REF!,"")</f>
        <v>#REF!</v>
      </c>
    </row>
    <row r="9" spans="1:8" x14ac:dyDescent="0.2">
      <c r="A9" s="17" t="e">
        <f>'Alluvial for Mapping'!#REF!</f>
        <v>#REF!</v>
      </c>
      <c r="B9" s="19" t="e">
        <f>'Alluvial for Mapping'!#REF!</f>
        <v>#REF!</v>
      </c>
      <c r="C9" s="17" t="e">
        <f>'Alluvial for Mapping'!#REF!</f>
        <v>#REF!</v>
      </c>
      <c r="D9" s="20" t="e">
        <f>IF('Alluvial for Mapping'!#REF!&lt;&gt;0,'Alluvial for Mapping'!#REF!,"NA")</f>
        <v>#REF!</v>
      </c>
      <c r="E9" s="17" t="e">
        <f>IF('Alluvial for Mapping'!#REF!&lt;&gt;0,'Alluvial for Mapping'!#REF!,"NA")</f>
        <v>#REF!</v>
      </c>
      <c r="F9" s="17" t="e">
        <f>IF('Alluvial for Mapping'!#REF!&lt;&gt;0,'Alluvial for Mapping'!#REF!,"NA")</f>
        <v>#REF!</v>
      </c>
      <c r="G9" s="17" t="e">
        <f>'Alluvial for Mapping'!#REF!&amp;" - "&amp;'Alluvial for Mapping'!#REF!</f>
        <v>#REF!</v>
      </c>
      <c r="H9" s="17" t="e">
        <f>IF('Alluvial for Mapping'!#REF!&lt;&gt;0,'Alluvial for Mapping'!#REF!,"")</f>
        <v>#REF!</v>
      </c>
    </row>
    <row r="10" spans="1:8" ht="38.25" x14ac:dyDescent="0.2">
      <c r="A10" s="17" t="e">
        <f>'Alluvial for Mapping'!#REF!</f>
        <v>#REF!</v>
      </c>
      <c r="B10" s="19" t="e">
        <f>'Alluvial for Mapping'!#REF!</f>
        <v>#REF!</v>
      </c>
      <c r="C10" s="17" t="e">
        <f>'Alluvial for Mapping'!#REF!</f>
        <v>#REF!</v>
      </c>
      <c r="D10" s="20" t="e">
        <f>IF('Alluvial for Mapping'!#REF!&lt;&gt;0,'Alluvial for Mapping'!#REF!,"NA")</f>
        <v>#REF!</v>
      </c>
      <c r="E10" s="17" t="e">
        <f>IF('Alluvial for Mapping'!#REF!&lt;&gt;0,'Alluvial for Mapping'!#REF!,"NA")</f>
        <v>#REF!</v>
      </c>
      <c r="F10" s="17" t="e">
        <f>IF('Alluvial for Mapping'!#REF!&lt;&gt;0,'Alluvial for Mapping'!#REF!,"NA")</f>
        <v>#REF!</v>
      </c>
      <c r="G10" s="17" t="e">
        <f>'Alluvial for Mapping'!#REF!&amp;" - "&amp;'Alluvial for Mapping'!#REF!</f>
        <v>#REF!</v>
      </c>
      <c r="H10" s="17" t="s">
        <v>81</v>
      </c>
    </row>
    <row r="11" spans="1:8" x14ac:dyDescent="0.2">
      <c r="A11" s="17" t="e">
        <f>'Alluvial for Mapping'!#REF!</f>
        <v>#REF!</v>
      </c>
      <c r="B11" s="19" t="e">
        <f>'Alluvial for Mapping'!#REF!</f>
        <v>#REF!</v>
      </c>
      <c r="C11" s="17" t="e">
        <f>'Alluvial for Mapping'!#REF!</f>
        <v>#REF!</v>
      </c>
      <c r="D11" s="20" t="e">
        <f>IF('Alluvial for Mapping'!#REF!&lt;&gt;0,'Alluvial for Mapping'!#REF!,"NA")</f>
        <v>#REF!</v>
      </c>
      <c r="E11" s="17" t="e">
        <f>IF('Alluvial for Mapping'!#REF!&lt;&gt;0,'Alluvial for Mapping'!#REF!,"NA")</f>
        <v>#REF!</v>
      </c>
      <c r="F11" s="17" t="e">
        <f>IF('Alluvial for Mapping'!#REF!&lt;&gt;0,'Alluvial for Mapping'!#REF!,"NA")</f>
        <v>#REF!</v>
      </c>
      <c r="G11" s="17" t="e">
        <f>'Alluvial for Mapping'!#REF!&amp;" - "&amp;'Alluvial for Mapping'!#REF!</f>
        <v>#REF!</v>
      </c>
      <c r="H11" s="17" t="e">
        <f>IF('Alluvial for Mapping'!#REF!&lt;&gt;0,'Alluvial for Mapping'!#REF!,"")</f>
        <v>#REF!</v>
      </c>
    </row>
    <row r="12" spans="1:8" x14ac:dyDescent="0.2">
      <c r="A12" s="17" t="e">
        <f>'Alluvial for Mapping'!#REF!</f>
        <v>#REF!</v>
      </c>
      <c r="B12" s="19" t="e">
        <f>'Alluvial for Mapping'!#REF!</f>
        <v>#REF!</v>
      </c>
      <c r="C12" s="17" t="e">
        <f>'Alluvial for Mapping'!#REF!</f>
        <v>#REF!</v>
      </c>
      <c r="D12" s="20" t="e">
        <f>IF('Alluvial for Mapping'!#REF!&lt;&gt;0,'Alluvial for Mapping'!#REF!,"NA")</f>
        <v>#REF!</v>
      </c>
      <c r="E12" s="17" t="e">
        <f>IF('Alluvial for Mapping'!#REF!&lt;&gt;0,'Alluvial for Mapping'!#REF!,"NA")</f>
        <v>#REF!</v>
      </c>
      <c r="F12" s="17" t="e">
        <f>IF('Alluvial for Mapping'!#REF!&lt;&gt;0,'Alluvial for Mapping'!#REF!,"NA")</f>
        <v>#REF!</v>
      </c>
      <c r="G12" s="17" t="e">
        <f>'Alluvial for Mapping'!#REF!&amp;" - "&amp;'Alluvial for Mapping'!#REF!</f>
        <v>#REF!</v>
      </c>
      <c r="H12" s="17" t="e">
        <f>IF('Alluvial for Mapping'!#REF!&lt;&gt;0,'Alluvial for Mapping'!#REF!,"")</f>
        <v>#REF!</v>
      </c>
    </row>
    <row r="13" spans="1:8" x14ac:dyDescent="0.2">
      <c r="A13" s="17" t="e">
        <f>'Alluvial for Mapping'!#REF!</f>
        <v>#REF!</v>
      </c>
      <c r="B13" s="19" t="e">
        <f>'Alluvial for Mapping'!#REF!</f>
        <v>#REF!</v>
      </c>
      <c r="C13" s="17" t="e">
        <f>'Alluvial for Mapping'!#REF!</f>
        <v>#REF!</v>
      </c>
      <c r="D13" s="20" t="e">
        <f>IF('Alluvial for Mapping'!#REF!&lt;&gt;0,'Alluvial for Mapping'!#REF!,"NA")</f>
        <v>#REF!</v>
      </c>
      <c r="E13" s="17" t="e">
        <f>IF('Alluvial for Mapping'!#REF!&lt;&gt;0,'Alluvial for Mapping'!#REF!,"NA")</f>
        <v>#REF!</v>
      </c>
      <c r="F13" s="17" t="e">
        <f>IF('Alluvial for Mapping'!#REF!&lt;&gt;0,'Alluvial for Mapping'!#REF!,"NA")</f>
        <v>#REF!</v>
      </c>
      <c r="G13" s="17" t="e">
        <f>'Alluvial for Mapping'!#REF!&amp;" - "&amp;'Alluvial for Mapping'!#REF!</f>
        <v>#REF!</v>
      </c>
      <c r="H13" s="17" t="e">
        <f>IF('Alluvial for Mapping'!#REF!&lt;&gt;0,'Alluvial for Mapping'!#REF!,"")</f>
        <v>#REF!</v>
      </c>
    </row>
    <row r="14" spans="1:8" x14ac:dyDescent="0.2">
      <c r="A14" s="17" t="e">
        <f>'Alluvial for Mapping'!#REF!</f>
        <v>#REF!</v>
      </c>
      <c r="B14" s="19" t="e">
        <f>'Alluvial for Mapping'!#REF!</f>
        <v>#REF!</v>
      </c>
      <c r="C14" s="17" t="e">
        <f>'Alluvial for Mapping'!#REF!</f>
        <v>#REF!</v>
      </c>
      <c r="D14" s="20" t="e">
        <f>IF('Alluvial for Mapping'!#REF!&lt;&gt;0,'Alluvial for Mapping'!#REF!,"NA")</f>
        <v>#REF!</v>
      </c>
      <c r="E14" s="17" t="e">
        <f>IF('Alluvial for Mapping'!#REF!&lt;&gt;0,'Alluvial for Mapping'!#REF!,"NA")</f>
        <v>#REF!</v>
      </c>
      <c r="F14" s="17" t="e">
        <f>IF('Alluvial for Mapping'!#REF!&lt;&gt;0,'Alluvial for Mapping'!#REF!,"NA")</f>
        <v>#REF!</v>
      </c>
      <c r="G14" s="17" t="e">
        <f>'Alluvial for Mapping'!#REF!&amp;" - "&amp;'Alluvial for Mapping'!#REF!</f>
        <v>#REF!</v>
      </c>
      <c r="H14" s="17" t="e">
        <f>IF('Alluvial for Mapping'!#REF!&lt;&gt;0,'Alluvial for Mapping'!#REF!,"")</f>
        <v>#REF!</v>
      </c>
    </row>
    <row r="15" spans="1:8" x14ac:dyDescent="0.2">
      <c r="A15" s="17" t="e">
        <f>'Alluvial for Mapping'!#REF!</f>
        <v>#REF!</v>
      </c>
      <c r="B15" s="19" t="e">
        <f>'Alluvial for Mapping'!#REF!</f>
        <v>#REF!</v>
      </c>
      <c r="C15" s="17" t="e">
        <f>'Alluvial for Mapping'!#REF!</f>
        <v>#REF!</v>
      </c>
      <c r="D15" s="20" t="e">
        <f>IF('Alluvial for Mapping'!#REF!&lt;&gt;0,'Alluvial for Mapping'!#REF!,"NA")</f>
        <v>#REF!</v>
      </c>
      <c r="E15" s="17" t="e">
        <f>IF('Alluvial for Mapping'!#REF!&lt;&gt;0,'Alluvial for Mapping'!#REF!,"NA")</f>
        <v>#REF!</v>
      </c>
      <c r="F15" s="17" t="e">
        <f>IF('Alluvial for Mapping'!#REF!&lt;&gt;0,'Alluvial for Mapping'!#REF!,"NA")</f>
        <v>#REF!</v>
      </c>
      <c r="G15" s="17" t="e">
        <f>'Alluvial for Mapping'!#REF!&amp;" - "&amp;'Alluvial for Mapping'!#REF!</f>
        <v>#REF!</v>
      </c>
      <c r="H15" s="17" t="e">
        <f>IF('Alluvial for Mapping'!#REF!&lt;&gt;0,'Alluvial for Mapping'!#REF!,"")</f>
        <v>#REF!</v>
      </c>
    </row>
    <row r="16" spans="1:8" x14ac:dyDescent="0.2">
      <c r="A16" s="17" t="e">
        <f>'Alluvial for Mapping'!#REF!</f>
        <v>#REF!</v>
      </c>
      <c r="B16" s="19" t="e">
        <f>'Alluvial for Mapping'!#REF!</f>
        <v>#REF!</v>
      </c>
      <c r="C16" s="17" t="e">
        <f>'Alluvial for Mapping'!#REF!</f>
        <v>#REF!</v>
      </c>
      <c r="D16" s="20" t="e">
        <f>IF('Alluvial for Mapping'!#REF!&lt;&gt;0,'Alluvial for Mapping'!#REF!,"NA")</f>
        <v>#REF!</v>
      </c>
      <c r="E16" s="17" t="e">
        <f>IF('Alluvial for Mapping'!#REF!&lt;&gt;0,'Alluvial for Mapping'!#REF!,"NA")</f>
        <v>#REF!</v>
      </c>
      <c r="F16" s="17" t="e">
        <f>IF('Alluvial for Mapping'!#REF!&lt;&gt;0,'Alluvial for Mapping'!#REF!,"NA")</f>
        <v>#REF!</v>
      </c>
      <c r="G16" s="17" t="e">
        <f>'Alluvial for Mapping'!#REF!&amp;" - "&amp;'Alluvial for Mapping'!#REF!</f>
        <v>#REF!</v>
      </c>
      <c r="H16" s="17" t="e">
        <f>IF('Alluvial for Mapping'!#REF!&lt;&gt;0,'Alluvial for Mapping'!#REF!,"")</f>
        <v>#REF!</v>
      </c>
    </row>
    <row r="17" spans="1:8" x14ac:dyDescent="0.2">
      <c r="A17" s="17" t="e">
        <f>'Alluvial for Mapping'!#REF!</f>
        <v>#REF!</v>
      </c>
      <c r="B17" s="19" t="e">
        <f>'Alluvial for Mapping'!#REF!</f>
        <v>#REF!</v>
      </c>
      <c r="C17" s="17" t="e">
        <f>'Alluvial for Mapping'!#REF!</f>
        <v>#REF!</v>
      </c>
      <c r="D17" s="20" t="e">
        <f>IF('Alluvial for Mapping'!#REF!&lt;&gt;0,'Alluvial for Mapping'!#REF!,"NA")</f>
        <v>#REF!</v>
      </c>
      <c r="E17" s="17" t="e">
        <f>IF('Alluvial for Mapping'!#REF!&lt;&gt;0,'Alluvial for Mapping'!#REF!,"NA")</f>
        <v>#REF!</v>
      </c>
      <c r="F17" s="17" t="e">
        <f>IF('Alluvial for Mapping'!#REF!&lt;&gt;0,'Alluvial for Mapping'!#REF!,"NA")</f>
        <v>#REF!</v>
      </c>
      <c r="G17" s="17" t="e">
        <f>'Alluvial for Mapping'!#REF!&amp;" - "&amp;'Alluvial for Mapping'!#REF!</f>
        <v>#REF!</v>
      </c>
      <c r="H17" s="17" t="e">
        <f>IF('Alluvial for Mapping'!#REF!&lt;&gt;0,'Alluvial for Mapping'!#REF!,"")</f>
        <v>#REF!</v>
      </c>
    </row>
    <row r="18" spans="1:8" x14ac:dyDescent="0.2">
      <c r="A18" s="17" t="e">
        <f>'Alluvial for Mapping'!#REF!</f>
        <v>#REF!</v>
      </c>
      <c r="B18" s="19" t="e">
        <f>'Alluvial for Mapping'!#REF!</f>
        <v>#REF!</v>
      </c>
      <c r="C18" s="17" t="e">
        <f>'Alluvial for Mapping'!#REF!</f>
        <v>#REF!</v>
      </c>
      <c r="D18" s="20" t="e">
        <f>IF('Alluvial for Mapping'!#REF!&lt;&gt;0,'Alluvial for Mapping'!#REF!,"NA")</f>
        <v>#REF!</v>
      </c>
      <c r="E18" s="17" t="e">
        <f>IF('Alluvial for Mapping'!#REF!&lt;&gt;0,'Alluvial for Mapping'!#REF!,"NA")</f>
        <v>#REF!</v>
      </c>
      <c r="F18" s="17" t="e">
        <f>IF('Alluvial for Mapping'!#REF!&lt;&gt;0,'Alluvial for Mapping'!#REF!,"NA")</f>
        <v>#REF!</v>
      </c>
      <c r="G18" s="17" t="e">
        <f>'Alluvial for Mapping'!#REF!&amp;" - "&amp;'Alluvial for Mapping'!#REF!</f>
        <v>#REF!</v>
      </c>
      <c r="H18" s="17" t="e">
        <f>IF('Alluvial for Mapping'!#REF!&lt;&gt;0,'Alluvial for Mapping'!#REF!,"")</f>
        <v>#REF!</v>
      </c>
    </row>
    <row r="19" spans="1:8" x14ac:dyDescent="0.2">
      <c r="A19" s="17" t="e">
        <f>'Alluvial for Mapping'!#REF!</f>
        <v>#REF!</v>
      </c>
      <c r="B19" s="19" t="e">
        <f>'Alluvial for Mapping'!#REF!</f>
        <v>#REF!</v>
      </c>
      <c r="C19" s="17" t="e">
        <f>'Alluvial for Mapping'!#REF!</f>
        <v>#REF!</v>
      </c>
      <c r="D19" s="20" t="e">
        <f>IF('Alluvial for Mapping'!#REF!&lt;&gt;0,'Alluvial for Mapping'!#REF!,"NA")</f>
        <v>#REF!</v>
      </c>
      <c r="E19" s="17" t="e">
        <f>IF('Alluvial for Mapping'!#REF!&lt;&gt;0,'Alluvial for Mapping'!#REF!,"NA")</f>
        <v>#REF!</v>
      </c>
      <c r="F19" s="17" t="e">
        <f>IF('Alluvial for Mapping'!#REF!&lt;&gt;0,'Alluvial for Mapping'!#REF!,"NA")</f>
        <v>#REF!</v>
      </c>
      <c r="G19" s="17" t="e">
        <f>'Alluvial for Mapping'!#REF!&amp;" - "&amp;'Alluvial for Mapping'!#REF!</f>
        <v>#REF!</v>
      </c>
      <c r="H19" s="17" t="e">
        <f>IF('Alluvial for Mapping'!#REF!&lt;&gt;0,'Alluvial for Mapping'!#REF!,"")</f>
        <v>#REF!</v>
      </c>
    </row>
    <row r="20" spans="1:8" x14ac:dyDescent="0.2">
      <c r="A20" s="21" t="s">
        <v>85</v>
      </c>
    </row>
    <row r="21" spans="1:8" x14ac:dyDescent="0.2">
      <c r="A21" s="16" t="s">
        <v>87</v>
      </c>
    </row>
    <row r="22" spans="1:8" x14ac:dyDescent="0.2">
      <c r="A22" s="16" t="s">
        <v>88</v>
      </c>
    </row>
    <row r="23" spans="1:8" x14ac:dyDescent="0.2">
      <c r="A23" s="21"/>
    </row>
  </sheetData>
  <pageMargins left="0.7" right="0.7" top="0.65" bottom="0.6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Q3" sqref="Q3"/>
    </sheetView>
  </sheetViews>
  <sheetFormatPr defaultColWidth="9.140625" defaultRowHeight="15" x14ac:dyDescent="0.25"/>
  <cols>
    <col min="1" max="1" width="14.140625" style="1" bestFit="1" customWidth="1"/>
    <col min="2" max="2" width="4" style="1" customWidth="1"/>
    <col min="3" max="3" width="12.5703125" style="1" customWidth="1"/>
    <col min="4" max="4" width="11.7109375" style="1" customWidth="1"/>
    <col min="5" max="5" width="12.140625" style="1" bestFit="1" customWidth="1"/>
    <col min="6" max="6" width="8.85546875" style="1" bestFit="1" customWidth="1"/>
    <col min="7" max="7" width="9.28515625" style="1" customWidth="1"/>
    <col min="8" max="8" width="9.85546875" style="1" customWidth="1"/>
    <col min="9" max="9" width="9.140625" style="1"/>
    <col min="10" max="10" width="8.28515625" style="1" customWidth="1"/>
    <col min="11" max="11" width="14" style="1" bestFit="1" customWidth="1"/>
    <col min="12" max="12" width="7.140625" style="1" customWidth="1"/>
    <col min="13" max="13" width="8" style="12" customWidth="1"/>
    <col min="14" max="14" width="21.140625" style="1" customWidth="1"/>
    <col min="15" max="16384" width="9.140625" style="1"/>
  </cols>
  <sheetData>
    <row r="1" spans="1:14" ht="15.75" x14ac:dyDescent="0.25">
      <c r="A1" s="3" t="s">
        <v>82</v>
      </c>
      <c r="B1" s="3"/>
      <c r="C1" s="3"/>
      <c r="D1" s="3" t="s">
        <v>83</v>
      </c>
    </row>
    <row r="2" spans="1:14" ht="45.95" customHeight="1" x14ac:dyDescent="0.25">
      <c r="A2" s="9" t="s">
        <v>52</v>
      </c>
      <c r="B2" s="9"/>
      <c r="C2" s="9"/>
      <c r="D2" s="7" t="s">
        <v>35</v>
      </c>
      <c r="E2" s="7" t="s">
        <v>36</v>
      </c>
      <c r="F2" s="7" t="s">
        <v>51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79</v>
      </c>
      <c r="L2" s="8" t="s">
        <v>80</v>
      </c>
      <c r="M2" s="13" t="s">
        <v>77</v>
      </c>
      <c r="N2" s="7" t="s">
        <v>43</v>
      </c>
    </row>
    <row r="3" spans="1:14" ht="15.75" x14ac:dyDescent="0.25">
      <c r="A3" s="9" t="e">
        <f>'Alluvial for Mapping'!#REF!</f>
        <v>#REF!</v>
      </c>
      <c r="B3" s="9">
        <v>0</v>
      </c>
      <c r="C3" s="9" t="s">
        <v>86</v>
      </c>
      <c r="D3" s="9" t="e">
        <f>'Alluvial for Mapping'!#REF!</f>
        <v>#REF!</v>
      </c>
      <c r="E3" s="9" t="e">
        <f>'Alluvial for Mapping'!#REF!</f>
        <v>#REF!</v>
      </c>
      <c r="F3" s="11" t="e">
        <f>'Alluvial for Mapping'!#REF!</f>
        <v>#REF!</v>
      </c>
      <c r="G3" s="9" t="e">
        <f>'Alluvial for Mapping'!#REF!</f>
        <v>#REF!</v>
      </c>
      <c r="H3" s="10" t="e">
        <f>IF('Alluvial for Mapping'!#REF!&lt;&gt;0,'Alluvial for Mapping'!#REF!,"NA")</f>
        <v>#REF!</v>
      </c>
      <c r="I3" s="9" t="e">
        <f>IF('Alluvial for Mapping'!#REF!&lt;&gt;0,'Alluvial for Mapping'!#REF!,"NA")</f>
        <v>#REF!</v>
      </c>
      <c r="J3" s="9" t="e">
        <f>IF('Alluvial for Mapping'!#REF!&lt;&gt;0,'Alluvial for Mapping'!#REF!,"NA")</f>
        <v>#REF!</v>
      </c>
      <c r="K3" s="9" t="e">
        <f>'Alluvial for Mapping'!#REF!&amp;" - "&amp;'Alluvial for Mapping'!#REF!</f>
        <v>#REF!</v>
      </c>
      <c r="L3" s="9" t="e">
        <f>IF('Alluvial for Mapping'!#REF!&lt;&gt;0,'Alluvial for Mapping'!#REF!,"NA")</f>
        <v>#REF!</v>
      </c>
      <c r="M3" s="14" t="e">
        <f>IF('Alluvial for Mapping'!#REF!&lt;&gt;0,'Alluvial for Mapping'!#REF!,"NA")</f>
        <v>#REF!</v>
      </c>
      <c r="N3" s="9" t="e">
        <f>IF('Alluvial for Mapping'!#REF!&lt;&gt;0,'Alluvial for Mapping'!#REF!,"")</f>
        <v>#REF!</v>
      </c>
    </row>
    <row r="4" spans="1:14" ht="15.75" x14ac:dyDescent="0.25">
      <c r="A4" s="9" t="e">
        <f>'Alluvial for Mapping'!#REF!</f>
        <v>#REF!</v>
      </c>
      <c r="B4" s="9">
        <v>1</v>
      </c>
      <c r="C4" s="9" t="s">
        <v>86</v>
      </c>
      <c r="D4" s="9" t="e">
        <f>'Alluvial for Mapping'!#REF!</f>
        <v>#REF!</v>
      </c>
      <c r="E4" s="9" t="e">
        <f>'Alluvial for Mapping'!#REF!</f>
        <v>#REF!</v>
      </c>
      <c r="F4" s="11" t="e">
        <f>'Alluvial for Mapping'!#REF!</f>
        <v>#REF!</v>
      </c>
      <c r="G4" s="9" t="e">
        <f>'Alluvial for Mapping'!#REF!</f>
        <v>#REF!</v>
      </c>
      <c r="H4" s="10" t="e">
        <f>IF('Alluvial for Mapping'!#REF!&lt;&gt;0,'Alluvial for Mapping'!#REF!,"NA")</f>
        <v>#REF!</v>
      </c>
      <c r="I4" s="9" t="e">
        <f>IF('Alluvial for Mapping'!#REF!&lt;&gt;0,'Alluvial for Mapping'!#REF!,"NA")</f>
        <v>#REF!</v>
      </c>
      <c r="J4" s="9" t="e">
        <f>IF('Alluvial for Mapping'!#REF!&lt;&gt;0,'Alluvial for Mapping'!#REF!,"NA")</f>
        <v>#REF!</v>
      </c>
      <c r="K4" s="9" t="e">
        <f>'Alluvial for Mapping'!#REF!&amp;" - "&amp;'Alluvial for Mapping'!#REF!</f>
        <v>#REF!</v>
      </c>
      <c r="L4" s="9" t="e">
        <f>IF('Alluvial for Mapping'!#REF!&lt;&gt;0,'Alluvial for Mapping'!#REF!,"NA")</f>
        <v>#REF!</v>
      </c>
      <c r="M4" s="14" t="e">
        <f>IF('Alluvial for Mapping'!#REF!&lt;&gt;0,'Alluvial for Mapping'!#REF!,"NA")</f>
        <v>#REF!</v>
      </c>
      <c r="N4" s="9" t="e">
        <f>IF('Alluvial for Mapping'!#REF!&lt;&gt;0,'Alluvial for Mapping'!#REF!,"")</f>
        <v>#REF!</v>
      </c>
    </row>
    <row r="5" spans="1:14" ht="15.75" x14ac:dyDescent="0.25">
      <c r="A5" s="9" t="e">
        <f>'Alluvial for Mapping'!#REF!</f>
        <v>#REF!</v>
      </c>
      <c r="B5" s="9">
        <v>2</v>
      </c>
      <c r="C5" s="9" t="s">
        <v>86</v>
      </c>
      <c r="D5" s="9" t="e">
        <f>'Alluvial for Mapping'!#REF!</f>
        <v>#REF!</v>
      </c>
      <c r="E5" s="9" t="e">
        <f>'Alluvial for Mapping'!#REF!</f>
        <v>#REF!</v>
      </c>
      <c r="F5" s="11" t="e">
        <f>'Alluvial for Mapping'!#REF!</f>
        <v>#REF!</v>
      </c>
      <c r="G5" s="9" t="e">
        <f>'Alluvial for Mapping'!#REF!</f>
        <v>#REF!</v>
      </c>
      <c r="H5" s="10" t="e">
        <f>IF('Alluvial for Mapping'!#REF!&lt;&gt;0,'Alluvial for Mapping'!#REF!,"NA")</f>
        <v>#REF!</v>
      </c>
      <c r="I5" s="9" t="e">
        <f>IF('Alluvial for Mapping'!#REF!&lt;&gt;0,'Alluvial for Mapping'!#REF!,"NA")</f>
        <v>#REF!</v>
      </c>
      <c r="J5" s="9" t="e">
        <f>IF('Alluvial for Mapping'!#REF!&lt;&gt;0,'Alluvial for Mapping'!#REF!,"NA")</f>
        <v>#REF!</v>
      </c>
      <c r="K5" s="9" t="e">
        <f>'Alluvial for Mapping'!#REF!&amp;" - "&amp;'Alluvial for Mapping'!#REF!</f>
        <v>#REF!</v>
      </c>
      <c r="L5" s="9" t="e">
        <f>IF('Alluvial for Mapping'!#REF!&lt;&gt;0,'Alluvial for Mapping'!#REF!,"NA")</f>
        <v>#REF!</v>
      </c>
      <c r="M5" s="14" t="e">
        <f>IF('Alluvial for Mapping'!#REF!&lt;&gt;0,'Alluvial for Mapping'!#REF!,"NA")</f>
        <v>#REF!</v>
      </c>
      <c r="N5" s="9" t="e">
        <f>IF('Alluvial for Mapping'!#REF!&lt;&gt;0,'Alluvial for Mapping'!#REF!,"")</f>
        <v>#REF!</v>
      </c>
    </row>
    <row r="6" spans="1:14" ht="15.75" x14ac:dyDescent="0.25">
      <c r="A6" s="9" t="e">
        <f>'Alluvial for Mapping'!#REF!</f>
        <v>#REF!</v>
      </c>
      <c r="B6" s="9">
        <v>3</v>
      </c>
      <c r="C6" s="9" t="s">
        <v>86</v>
      </c>
      <c r="D6" s="9" t="e">
        <f>'Alluvial for Mapping'!#REF!</f>
        <v>#REF!</v>
      </c>
      <c r="E6" s="9" t="e">
        <f>'Alluvial for Mapping'!#REF!</f>
        <v>#REF!</v>
      </c>
      <c r="F6" s="11" t="e">
        <f>'Alluvial for Mapping'!#REF!</f>
        <v>#REF!</v>
      </c>
      <c r="G6" s="9" t="e">
        <f>'Alluvial for Mapping'!#REF!</f>
        <v>#REF!</v>
      </c>
      <c r="H6" s="10" t="e">
        <f>IF('Alluvial for Mapping'!#REF!&lt;&gt;0,'Alluvial for Mapping'!#REF!,"NA")</f>
        <v>#REF!</v>
      </c>
      <c r="I6" s="9" t="e">
        <f>IF('Alluvial for Mapping'!#REF!&lt;&gt;0,'Alluvial for Mapping'!#REF!,"NA")</f>
        <v>#REF!</v>
      </c>
      <c r="J6" s="9" t="e">
        <f>IF('Alluvial for Mapping'!#REF!&lt;&gt;0,'Alluvial for Mapping'!#REF!,"NA")</f>
        <v>#REF!</v>
      </c>
      <c r="K6" s="9" t="e">
        <f>'Alluvial for Mapping'!#REF!&amp;" - "&amp;'Alluvial for Mapping'!#REF!</f>
        <v>#REF!</v>
      </c>
      <c r="L6" s="9" t="e">
        <f>IF('Alluvial for Mapping'!#REF!&lt;&gt;0,'Alluvial for Mapping'!#REF!,"NA")</f>
        <v>#REF!</v>
      </c>
      <c r="M6" s="14" t="e">
        <f>IF('Alluvial for Mapping'!#REF!&lt;&gt;0,'Alluvial for Mapping'!#REF!,"NA")</f>
        <v>#REF!</v>
      </c>
      <c r="N6" s="9" t="e">
        <f>IF('Alluvial for Mapping'!#REF!&lt;&gt;0,'Alluvial for Mapping'!#REF!,"")</f>
        <v>#REF!</v>
      </c>
    </row>
    <row r="7" spans="1:14" ht="15.75" x14ac:dyDescent="0.25">
      <c r="A7" s="9" t="e">
        <f>'Alluvial for Mapping'!#REF!</f>
        <v>#REF!</v>
      </c>
      <c r="B7" s="9">
        <v>4</v>
      </c>
      <c r="C7" s="9" t="s">
        <v>86</v>
      </c>
      <c r="D7" s="9" t="e">
        <f>'Alluvial for Mapping'!#REF!</f>
        <v>#REF!</v>
      </c>
      <c r="E7" s="9" t="e">
        <f>'Alluvial for Mapping'!#REF!</f>
        <v>#REF!</v>
      </c>
      <c r="F7" s="11" t="e">
        <f>'Alluvial for Mapping'!#REF!</f>
        <v>#REF!</v>
      </c>
      <c r="G7" s="9" t="e">
        <f>'Alluvial for Mapping'!#REF!</f>
        <v>#REF!</v>
      </c>
      <c r="H7" s="10" t="e">
        <f>IF('Alluvial for Mapping'!#REF!&lt;&gt;0,'Alluvial for Mapping'!#REF!,"NA")</f>
        <v>#REF!</v>
      </c>
      <c r="I7" s="9" t="e">
        <f>IF('Alluvial for Mapping'!#REF!&lt;&gt;0,'Alluvial for Mapping'!#REF!,"NA")</f>
        <v>#REF!</v>
      </c>
      <c r="J7" s="9" t="e">
        <f>IF('Alluvial for Mapping'!#REF!&lt;&gt;0,'Alluvial for Mapping'!#REF!,"NA")</f>
        <v>#REF!</v>
      </c>
      <c r="K7" s="9" t="e">
        <f>'Alluvial for Mapping'!#REF!&amp;" - "&amp;'Alluvial for Mapping'!#REF!</f>
        <v>#REF!</v>
      </c>
      <c r="L7" s="9" t="e">
        <f>IF('Alluvial for Mapping'!#REF!&lt;&gt;0,'Alluvial for Mapping'!#REF!,"NA")</f>
        <v>#REF!</v>
      </c>
      <c r="M7" s="14" t="e">
        <f>IF('Alluvial for Mapping'!#REF!&lt;&gt;0,'Alluvial for Mapping'!#REF!,"NA")</f>
        <v>#REF!</v>
      </c>
      <c r="N7" s="9" t="e">
        <f>IF('Alluvial for Mapping'!#REF!&lt;&gt;0,'Alluvial for Mapping'!#REF!,"")</f>
        <v>#REF!</v>
      </c>
    </row>
    <row r="8" spans="1:14" ht="15.75" x14ac:dyDescent="0.25">
      <c r="A8" s="9" t="e">
        <f>'Alluvial for Mapping'!#REF!</f>
        <v>#REF!</v>
      </c>
      <c r="B8" s="9">
        <v>5</v>
      </c>
      <c r="C8" s="9" t="s">
        <v>86</v>
      </c>
      <c r="D8" s="9" t="e">
        <f>'Alluvial for Mapping'!#REF!</f>
        <v>#REF!</v>
      </c>
      <c r="E8" s="9" t="e">
        <f>'Alluvial for Mapping'!#REF!</f>
        <v>#REF!</v>
      </c>
      <c r="F8" s="11" t="e">
        <f>'Alluvial for Mapping'!#REF!</f>
        <v>#REF!</v>
      </c>
      <c r="G8" s="9" t="e">
        <f>'Alluvial for Mapping'!#REF!</f>
        <v>#REF!</v>
      </c>
      <c r="H8" s="10" t="e">
        <f>IF('Alluvial for Mapping'!#REF!&lt;&gt;0,'Alluvial for Mapping'!#REF!,"NA")</f>
        <v>#REF!</v>
      </c>
      <c r="I8" s="9" t="e">
        <f>IF('Alluvial for Mapping'!#REF!&lt;&gt;0,'Alluvial for Mapping'!#REF!,"NA")</f>
        <v>#REF!</v>
      </c>
      <c r="J8" s="9" t="e">
        <f>IF('Alluvial for Mapping'!#REF!&lt;&gt;0,'Alluvial for Mapping'!#REF!,"NA")</f>
        <v>#REF!</v>
      </c>
      <c r="K8" s="9" t="e">
        <f>'Alluvial for Mapping'!#REF!&amp;" - "&amp;'Alluvial for Mapping'!#REF!</f>
        <v>#REF!</v>
      </c>
      <c r="L8" s="9" t="e">
        <f>IF('Alluvial for Mapping'!#REF!&lt;&gt;0,'Alluvial for Mapping'!#REF!,"NA")</f>
        <v>#REF!</v>
      </c>
      <c r="M8" s="14" t="e">
        <f>IF('Alluvial for Mapping'!#REF!&lt;&gt;0,'Alluvial for Mapping'!#REF!,"NA")</f>
        <v>#REF!</v>
      </c>
      <c r="N8" s="9" t="e">
        <f>IF('Alluvial for Mapping'!#REF!&lt;&gt;0,'Alluvial for Mapping'!#REF!,"")</f>
        <v>#REF!</v>
      </c>
    </row>
    <row r="9" spans="1:14" ht="15.75" x14ac:dyDescent="0.25">
      <c r="A9" s="9" t="e">
        <f>'Alluvial for Mapping'!#REF!</f>
        <v>#REF!</v>
      </c>
      <c r="B9" s="9">
        <v>6</v>
      </c>
      <c r="C9" s="9" t="s">
        <v>86</v>
      </c>
      <c r="D9" s="9" t="e">
        <f>'Alluvial for Mapping'!#REF!</f>
        <v>#REF!</v>
      </c>
      <c r="E9" s="9" t="e">
        <f>'Alluvial for Mapping'!#REF!</f>
        <v>#REF!</v>
      </c>
      <c r="F9" s="11" t="e">
        <f>'Alluvial for Mapping'!#REF!</f>
        <v>#REF!</v>
      </c>
      <c r="G9" s="9" t="e">
        <f>'Alluvial for Mapping'!#REF!</f>
        <v>#REF!</v>
      </c>
      <c r="H9" s="10" t="e">
        <f>IF('Alluvial for Mapping'!#REF!&lt;&gt;0,'Alluvial for Mapping'!#REF!,"NA")</f>
        <v>#REF!</v>
      </c>
      <c r="I9" s="9" t="e">
        <f>IF('Alluvial for Mapping'!#REF!&lt;&gt;0,'Alluvial for Mapping'!#REF!,"NA")</f>
        <v>#REF!</v>
      </c>
      <c r="J9" s="9" t="e">
        <f>IF('Alluvial for Mapping'!#REF!&lt;&gt;0,'Alluvial for Mapping'!#REF!,"NA")</f>
        <v>#REF!</v>
      </c>
      <c r="K9" s="9" t="e">
        <f>'Alluvial for Mapping'!#REF!&amp;" - "&amp;'Alluvial for Mapping'!#REF!</f>
        <v>#REF!</v>
      </c>
      <c r="L9" s="9" t="e">
        <f>IF('Alluvial for Mapping'!#REF!&lt;&gt;0,'Alluvial for Mapping'!#REF!,"NA")</f>
        <v>#REF!</v>
      </c>
      <c r="M9" s="14" t="e">
        <f>IF('Alluvial for Mapping'!#REF!&lt;&gt;0,'Alluvial for Mapping'!#REF!,"NA")</f>
        <v>#REF!</v>
      </c>
      <c r="N9" s="9" t="e">
        <f>IF('Alluvial for Mapping'!#REF!&lt;&gt;0,'Alluvial for Mapping'!#REF!,"")</f>
        <v>#REF!</v>
      </c>
    </row>
    <row r="10" spans="1:14" ht="15.75" x14ac:dyDescent="0.25">
      <c r="A10" s="9" t="e">
        <f>'Alluvial for Mapping'!#REF!</f>
        <v>#REF!</v>
      </c>
      <c r="B10" s="9">
        <v>7</v>
      </c>
      <c r="C10" s="9" t="s">
        <v>86</v>
      </c>
      <c r="D10" s="9" t="e">
        <f>'Alluvial for Mapping'!#REF!</f>
        <v>#REF!</v>
      </c>
      <c r="E10" s="9" t="e">
        <f>'Alluvial for Mapping'!#REF!</f>
        <v>#REF!</v>
      </c>
      <c r="F10" s="11" t="e">
        <f>'Alluvial for Mapping'!#REF!</f>
        <v>#REF!</v>
      </c>
      <c r="G10" s="9" t="e">
        <f>'Alluvial for Mapping'!#REF!</f>
        <v>#REF!</v>
      </c>
      <c r="H10" s="10" t="e">
        <f>IF('Alluvial for Mapping'!#REF!&lt;&gt;0,'Alluvial for Mapping'!#REF!,"NA")</f>
        <v>#REF!</v>
      </c>
      <c r="I10" s="9" t="e">
        <f>IF('Alluvial for Mapping'!#REF!&lt;&gt;0,'Alluvial for Mapping'!#REF!,"NA")</f>
        <v>#REF!</v>
      </c>
      <c r="J10" s="9" t="e">
        <f>IF('Alluvial for Mapping'!#REF!&lt;&gt;0,'Alluvial for Mapping'!#REF!,"NA")</f>
        <v>#REF!</v>
      </c>
      <c r="K10" s="9" t="e">
        <f>'Alluvial for Mapping'!#REF!&amp;" - "&amp;'Alluvial for Mapping'!#REF!</f>
        <v>#REF!</v>
      </c>
      <c r="L10" s="9" t="e">
        <f>IF('Alluvial for Mapping'!#REF!&lt;&gt;0,'Alluvial for Mapping'!#REF!,"NA")</f>
        <v>#REF!</v>
      </c>
      <c r="M10" s="14" t="e">
        <f>IF('Alluvial for Mapping'!#REF!&lt;&gt;0,'Alluvial for Mapping'!#REF!,"NA")</f>
        <v>#REF!</v>
      </c>
      <c r="N10" s="9" t="e">
        <f>IF('Alluvial for Mapping'!#REF!&lt;&gt;0,'Alluvial for Mapping'!#REF!,"")</f>
        <v>#REF!</v>
      </c>
    </row>
    <row r="11" spans="1:14" ht="15.75" x14ac:dyDescent="0.25">
      <c r="A11" s="9" t="e">
        <f>'Alluvial for Mapping'!#REF!</f>
        <v>#REF!</v>
      </c>
      <c r="B11" s="9">
        <v>8</v>
      </c>
      <c r="C11" s="9" t="s">
        <v>86</v>
      </c>
      <c r="D11" s="9" t="e">
        <f>'Alluvial for Mapping'!#REF!</f>
        <v>#REF!</v>
      </c>
      <c r="E11" s="9" t="e">
        <f>'Alluvial for Mapping'!#REF!</f>
        <v>#REF!</v>
      </c>
      <c r="F11" s="11" t="e">
        <f>'Alluvial for Mapping'!#REF!</f>
        <v>#REF!</v>
      </c>
      <c r="G11" s="9" t="e">
        <f>'Alluvial for Mapping'!#REF!</f>
        <v>#REF!</v>
      </c>
      <c r="H11" s="10" t="e">
        <f>IF('Alluvial for Mapping'!#REF!&lt;&gt;0,'Alluvial for Mapping'!#REF!,"NA")</f>
        <v>#REF!</v>
      </c>
      <c r="I11" s="9" t="e">
        <f>IF('Alluvial for Mapping'!#REF!&lt;&gt;0,'Alluvial for Mapping'!#REF!,"NA")</f>
        <v>#REF!</v>
      </c>
      <c r="J11" s="9" t="e">
        <f>IF('Alluvial for Mapping'!#REF!&lt;&gt;0,'Alluvial for Mapping'!#REF!,"NA")</f>
        <v>#REF!</v>
      </c>
      <c r="K11" s="9" t="e">
        <f>'Alluvial for Mapping'!#REF!&amp;" - "&amp;'Alluvial for Mapping'!#REF!</f>
        <v>#REF!</v>
      </c>
      <c r="L11" s="9" t="e">
        <f>IF('Alluvial for Mapping'!#REF!&lt;&gt;0,'Alluvial for Mapping'!#REF!,"NA")</f>
        <v>#REF!</v>
      </c>
      <c r="M11" s="14" t="e">
        <f>IF('Alluvial for Mapping'!#REF!&lt;&gt;0,'Alluvial for Mapping'!#REF!,"NA")</f>
        <v>#REF!</v>
      </c>
      <c r="N11" s="9" t="e">
        <f>IF('Alluvial for Mapping'!#REF!&lt;&gt;0,'Alluvial for Mapping'!#REF!,"")</f>
        <v>#REF!</v>
      </c>
    </row>
    <row r="12" spans="1:14" ht="15.75" x14ac:dyDescent="0.25">
      <c r="A12" s="9" t="e">
        <f>'Alluvial for Mapping'!#REF!</f>
        <v>#REF!</v>
      </c>
      <c r="B12" s="9">
        <v>9</v>
      </c>
      <c r="C12" s="9" t="s">
        <v>86</v>
      </c>
      <c r="D12" s="9" t="e">
        <f>'Alluvial for Mapping'!#REF!</f>
        <v>#REF!</v>
      </c>
      <c r="E12" s="9" t="e">
        <f>'Alluvial for Mapping'!#REF!</f>
        <v>#REF!</v>
      </c>
      <c r="F12" s="11" t="e">
        <f>'Alluvial for Mapping'!#REF!</f>
        <v>#REF!</v>
      </c>
      <c r="G12" s="9" t="e">
        <f>'Alluvial for Mapping'!#REF!</f>
        <v>#REF!</v>
      </c>
      <c r="H12" s="10" t="e">
        <f>IF('Alluvial for Mapping'!#REF!&lt;&gt;0,'Alluvial for Mapping'!#REF!,"NA")</f>
        <v>#REF!</v>
      </c>
      <c r="I12" s="9" t="e">
        <f>IF('Alluvial for Mapping'!#REF!&lt;&gt;0,'Alluvial for Mapping'!#REF!,"NA")</f>
        <v>#REF!</v>
      </c>
      <c r="J12" s="9" t="e">
        <f>IF('Alluvial for Mapping'!#REF!&lt;&gt;0,'Alluvial for Mapping'!#REF!,"NA")</f>
        <v>#REF!</v>
      </c>
      <c r="K12" s="9" t="e">
        <f>'Alluvial for Mapping'!#REF!&amp;" - "&amp;'Alluvial for Mapping'!#REF!</f>
        <v>#REF!</v>
      </c>
      <c r="L12" s="9" t="e">
        <f>IF('Alluvial for Mapping'!#REF!&lt;&gt;0,'Alluvial for Mapping'!#REF!,"NA")</f>
        <v>#REF!</v>
      </c>
      <c r="M12" s="14" t="e">
        <f>IF('Alluvial for Mapping'!#REF!&lt;&gt;0,'Alluvial for Mapping'!#REF!,"NA")</f>
        <v>#REF!</v>
      </c>
      <c r="N12" s="9" t="e">
        <f>IF('Alluvial for Mapping'!#REF!&lt;&gt;0,'Alluvial for Mapping'!#REF!,"")</f>
        <v>#REF!</v>
      </c>
    </row>
    <row r="13" spans="1:14" ht="15.75" x14ac:dyDescent="0.25">
      <c r="A13" s="9" t="e">
        <f>'Alluvial for Mapping'!#REF!</f>
        <v>#REF!</v>
      </c>
      <c r="B13" s="9">
        <v>10</v>
      </c>
      <c r="C13" s="9" t="s">
        <v>86</v>
      </c>
      <c r="D13" s="9" t="e">
        <f>'Alluvial for Mapping'!#REF!</f>
        <v>#REF!</v>
      </c>
      <c r="E13" s="9" t="e">
        <f>'Alluvial for Mapping'!#REF!</f>
        <v>#REF!</v>
      </c>
      <c r="F13" s="11" t="e">
        <f>'Alluvial for Mapping'!#REF!</f>
        <v>#REF!</v>
      </c>
      <c r="G13" s="9" t="e">
        <f>'Alluvial for Mapping'!#REF!</f>
        <v>#REF!</v>
      </c>
      <c r="H13" s="10" t="e">
        <f>IF('Alluvial for Mapping'!#REF!&lt;&gt;0,'Alluvial for Mapping'!#REF!,"NA")</f>
        <v>#REF!</v>
      </c>
      <c r="I13" s="9" t="e">
        <f>IF('Alluvial for Mapping'!#REF!&lt;&gt;0,'Alluvial for Mapping'!#REF!,"NA")</f>
        <v>#REF!</v>
      </c>
      <c r="J13" s="9" t="e">
        <f>IF('Alluvial for Mapping'!#REF!&lt;&gt;0,'Alluvial for Mapping'!#REF!,"NA")</f>
        <v>#REF!</v>
      </c>
      <c r="K13" s="9" t="e">
        <f>'Alluvial for Mapping'!#REF!&amp;" - "&amp;'Alluvial for Mapping'!#REF!</f>
        <v>#REF!</v>
      </c>
      <c r="L13" s="9" t="e">
        <f>IF('Alluvial for Mapping'!#REF!&lt;&gt;0,'Alluvial for Mapping'!#REF!,"NA")</f>
        <v>#REF!</v>
      </c>
      <c r="M13" s="14" t="e">
        <f>IF('Alluvial for Mapping'!#REF!&lt;&gt;0,'Alluvial for Mapping'!#REF!,"NA")</f>
        <v>#REF!</v>
      </c>
      <c r="N13" s="9" t="e">
        <f>IF('Alluvial for Mapping'!#REF!&lt;&gt;0,'Alluvial for Mapping'!#REF!,"")</f>
        <v>#REF!</v>
      </c>
    </row>
    <row r="14" spans="1:14" ht="15.75" x14ac:dyDescent="0.25">
      <c r="A14" s="9" t="e">
        <f>'Alluvial for Mapping'!#REF!</f>
        <v>#REF!</v>
      </c>
      <c r="B14" s="9">
        <v>11</v>
      </c>
      <c r="C14" s="9" t="s">
        <v>86</v>
      </c>
      <c r="D14" s="9" t="e">
        <f>'Alluvial for Mapping'!#REF!</f>
        <v>#REF!</v>
      </c>
      <c r="E14" s="9" t="e">
        <f>'Alluvial for Mapping'!#REF!</f>
        <v>#REF!</v>
      </c>
      <c r="F14" s="11" t="e">
        <f>'Alluvial for Mapping'!#REF!</f>
        <v>#REF!</v>
      </c>
      <c r="G14" s="9" t="e">
        <f>'Alluvial for Mapping'!#REF!</f>
        <v>#REF!</v>
      </c>
      <c r="H14" s="10" t="e">
        <f>IF('Alluvial for Mapping'!#REF!&lt;&gt;0,'Alluvial for Mapping'!#REF!,"NA")</f>
        <v>#REF!</v>
      </c>
      <c r="I14" s="9" t="e">
        <f>IF('Alluvial for Mapping'!#REF!&lt;&gt;0,'Alluvial for Mapping'!#REF!,"NA")</f>
        <v>#REF!</v>
      </c>
      <c r="J14" s="9" t="e">
        <f>IF('Alluvial for Mapping'!#REF!&lt;&gt;0,'Alluvial for Mapping'!#REF!,"NA")</f>
        <v>#REF!</v>
      </c>
      <c r="K14" s="9" t="e">
        <f>'Alluvial for Mapping'!#REF!&amp;" - "&amp;'Alluvial for Mapping'!#REF!</f>
        <v>#REF!</v>
      </c>
      <c r="L14" s="9" t="e">
        <f>IF('Alluvial for Mapping'!#REF!&lt;&gt;0,'Alluvial for Mapping'!#REF!,"NA")</f>
        <v>#REF!</v>
      </c>
      <c r="M14" s="14" t="e">
        <f>IF('Alluvial for Mapping'!#REF!&lt;&gt;0,'Alluvial for Mapping'!#REF!,"NA")</f>
        <v>#REF!</v>
      </c>
      <c r="N14" s="9" t="e">
        <f>IF('Alluvial for Mapping'!#REF!&lt;&gt;0,'Alluvial for Mapping'!#REF!,"")</f>
        <v>#REF!</v>
      </c>
    </row>
    <row r="15" spans="1:14" ht="15.75" x14ac:dyDescent="0.25">
      <c r="A15" s="9" t="e">
        <f>'Alluvial for Mapping'!#REF!</f>
        <v>#REF!</v>
      </c>
      <c r="B15" s="9">
        <v>12</v>
      </c>
      <c r="C15" s="9" t="s">
        <v>86</v>
      </c>
      <c r="D15" s="9" t="e">
        <f>'Alluvial for Mapping'!#REF!</f>
        <v>#REF!</v>
      </c>
      <c r="E15" s="9" t="e">
        <f>'Alluvial for Mapping'!#REF!</f>
        <v>#REF!</v>
      </c>
      <c r="F15" s="11" t="e">
        <f>'Alluvial for Mapping'!#REF!</f>
        <v>#REF!</v>
      </c>
      <c r="G15" s="9" t="e">
        <f>'Alluvial for Mapping'!#REF!</f>
        <v>#REF!</v>
      </c>
      <c r="H15" s="10" t="e">
        <f>IF('Alluvial for Mapping'!#REF!&lt;&gt;0,'Alluvial for Mapping'!#REF!,"NA")</f>
        <v>#REF!</v>
      </c>
      <c r="I15" s="9" t="e">
        <f>IF('Alluvial for Mapping'!#REF!&lt;&gt;0,'Alluvial for Mapping'!#REF!,"NA")</f>
        <v>#REF!</v>
      </c>
      <c r="J15" s="9" t="e">
        <f>IF('Alluvial for Mapping'!#REF!&lt;&gt;0,'Alluvial for Mapping'!#REF!,"NA")</f>
        <v>#REF!</v>
      </c>
      <c r="K15" s="9" t="e">
        <f>'Alluvial for Mapping'!#REF!&amp;" - "&amp;'Alluvial for Mapping'!#REF!</f>
        <v>#REF!</v>
      </c>
      <c r="L15" s="9" t="e">
        <f>IF('Alluvial for Mapping'!#REF!&lt;&gt;0,'Alluvial for Mapping'!#REF!,"NA")</f>
        <v>#REF!</v>
      </c>
      <c r="M15" s="14" t="e">
        <f>IF('Alluvial for Mapping'!#REF!&lt;&gt;0,'Alluvial for Mapping'!#REF!,"NA")</f>
        <v>#REF!</v>
      </c>
      <c r="N15" s="9" t="e">
        <f>IF('Alluvial for Mapping'!#REF!&lt;&gt;0,'Alluvial for Mapping'!#REF!,"")</f>
        <v>#REF!</v>
      </c>
    </row>
    <row r="16" spans="1:14" ht="15.75" x14ac:dyDescent="0.25">
      <c r="A16" s="9" t="e">
        <f>'Alluvial for Mapping'!#REF!</f>
        <v>#REF!</v>
      </c>
      <c r="B16" s="9">
        <v>13</v>
      </c>
      <c r="C16" s="9" t="s">
        <v>86</v>
      </c>
      <c r="D16" s="9" t="e">
        <f>'Alluvial for Mapping'!#REF!</f>
        <v>#REF!</v>
      </c>
      <c r="E16" s="9" t="e">
        <f>'Alluvial for Mapping'!#REF!</f>
        <v>#REF!</v>
      </c>
      <c r="F16" s="11" t="e">
        <f>'Alluvial for Mapping'!#REF!</f>
        <v>#REF!</v>
      </c>
      <c r="G16" s="9" t="e">
        <f>'Alluvial for Mapping'!#REF!</f>
        <v>#REF!</v>
      </c>
      <c r="H16" s="10" t="e">
        <f>IF('Alluvial for Mapping'!#REF!&lt;&gt;0,'Alluvial for Mapping'!#REF!,"NA")</f>
        <v>#REF!</v>
      </c>
      <c r="I16" s="9" t="e">
        <f>IF('Alluvial for Mapping'!#REF!&lt;&gt;0,'Alluvial for Mapping'!#REF!,"NA")</f>
        <v>#REF!</v>
      </c>
      <c r="J16" s="9" t="e">
        <f>IF('Alluvial for Mapping'!#REF!&lt;&gt;0,'Alluvial for Mapping'!#REF!,"NA")</f>
        <v>#REF!</v>
      </c>
      <c r="K16" s="9" t="e">
        <f>'Alluvial for Mapping'!#REF!&amp;" - "&amp;'Alluvial for Mapping'!#REF!</f>
        <v>#REF!</v>
      </c>
      <c r="L16" s="9" t="e">
        <f>IF('Alluvial for Mapping'!#REF!&lt;&gt;0,'Alluvial for Mapping'!#REF!,"NA")</f>
        <v>#REF!</v>
      </c>
      <c r="M16" s="14" t="e">
        <f>IF('Alluvial for Mapping'!#REF!&lt;&gt;0,'Alluvial for Mapping'!#REF!,"NA")</f>
        <v>#REF!</v>
      </c>
      <c r="N16" s="9" t="e">
        <f>IF('Alluvial for Mapping'!#REF!&lt;&gt;0,'Alluvial for Mapping'!#REF!,"")</f>
        <v>#REF!</v>
      </c>
    </row>
    <row r="17" spans="1:14" ht="15.75" x14ac:dyDescent="0.25">
      <c r="A17" s="9" t="e">
        <f>'Alluvial for Mapping'!#REF!</f>
        <v>#REF!</v>
      </c>
      <c r="B17" s="9">
        <v>14</v>
      </c>
      <c r="C17" s="9" t="s">
        <v>86</v>
      </c>
      <c r="D17" s="9" t="e">
        <f>'Alluvial for Mapping'!#REF!</f>
        <v>#REF!</v>
      </c>
      <c r="E17" s="9" t="e">
        <f>'Alluvial for Mapping'!#REF!</f>
        <v>#REF!</v>
      </c>
      <c r="F17" s="11" t="e">
        <f>'Alluvial for Mapping'!#REF!</f>
        <v>#REF!</v>
      </c>
      <c r="G17" s="9" t="e">
        <f>'Alluvial for Mapping'!#REF!</f>
        <v>#REF!</v>
      </c>
      <c r="H17" s="10" t="e">
        <f>IF('Alluvial for Mapping'!#REF!&lt;&gt;0,'Alluvial for Mapping'!#REF!,"NA")</f>
        <v>#REF!</v>
      </c>
      <c r="I17" s="9" t="e">
        <f>IF('Alluvial for Mapping'!#REF!&lt;&gt;0,'Alluvial for Mapping'!#REF!,"NA")</f>
        <v>#REF!</v>
      </c>
      <c r="J17" s="9" t="e">
        <f>IF('Alluvial for Mapping'!#REF!&lt;&gt;0,'Alluvial for Mapping'!#REF!,"NA")</f>
        <v>#REF!</v>
      </c>
      <c r="K17" s="9" t="e">
        <f>'Alluvial for Mapping'!#REF!&amp;" - "&amp;'Alluvial for Mapping'!#REF!</f>
        <v>#REF!</v>
      </c>
      <c r="L17" s="9" t="e">
        <f>IF('Alluvial for Mapping'!#REF!&lt;&gt;0,'Alluvial for Mapping'!#REF!,"NA")</f>
        <v>#REF!</v>
      </c>
      <c r="M17" s="14" t="e">
        <f>IF('Alluvial for Mapping'!#REF!&lt;&gt;0,'Alluvial for Mapping'!#REF!,"NA")</f>
        <v>#REF!</v>
      </c>
      <c r="N17" s="9" t="e">
        <f>IF('Alluvial for Mapping'!#REF!&lt;&gt;0,'Alluvial for Mapping'!#REF!,"")</f>
        <v>#REF!</v>
      </c>
    </row>
    <row r="18" spans="1:14" ht="15.75" x14ac:dyDescent="0.25">
      <c r="A18" s="9" t="e">
        <f>'Alluvial for Mapping'!#REF!</f>
        <v>#REF!</v>
      </c>
      <c r="B18" s="9">
        <v>15</v>
      </c>
      <c r="C18" s="9" t="s">
        <v>86</v>
      </c>
      <c r="D18" s="9" t="e">
        <f>'Alluvial for Mapping'!#REF!</f>
        <v>#REF!</v>
      </c>
      <c r="E18" s="9" t="e">
        <f>'Alluvial for Mapping'!#REF!</f>
        <v>#REF!</v>
      </c>
      <c r="F18" s="11" t="e">
        <f>'Alluvial for Mapping'!#REF!</f>
        <v>#REF!</v>
      </c>
      <c r="G18" s="9" t="e">
        <f>'Alluvial for Mapping'!#REF!</f>
        <v>#REF!</v>
      </c>
      <c r="H18" s="10" t="e">
        <f>IF('Alluvial for Mapping'!#REF!&lt;&gt;0,'Alluvial for Mapping'!#REF!,"NA")</f>
        <v>#REF!</v>
      </c>
      <c r="I18" s="9" t="e">
        <f>IF('Alluvial for Mapping'!#REF!&lt;&gt;0,'Alluvial for Mapping'!#REF!,"NA")</f>
        <v>#REF!</v>
      </c>
      <c r="J18" s="9" t="e">
        <f>IF('Alluvial for Mapping'!#REF!&lt;&gt;0,'Alluvial for Mapping'!#REF!,"NA")</f>
        <v>#REF!</v>
      </c>
      <c r="K18" s="9" t="e">
        <f>'Alluvial for Mapping'!#REF!&amp;" - "&amp;'Alluvial for Mapping'!#REF!</f>
        <v>#REF!</v>
      </c>
      <c r="L18" s="9" t="e">
        <f>IF('Alluvial for Mapping'!#REF!&lt;&gt;0,'Alluvial for Mapping'!#REF!,"NA")</f>
        <v>#REF!</v>
      </c>
      <c r="M18" s="14" t="e">
        <f>IF('Alluvial for Mapping'!#REF!&lt;&gt;0,'Alluvial for Mapping'!#REF!,"NA")</f>
        <v>#REF!</v>
      </c>
      <c r="N18" s="9" t="e">
        <f>IF('Alluvial for Mapping'!#REF!&lt;&gt;0,'Alluvial for Mapping'!#REF!,"")</f>
        <v>#REF!</v>
      </c>
    </row>
  </sheetData>
  <pageMargins left="0.25" right="0.25" top="0.75" bottom="0.75" header="0.3" footer="0.3"/>
  <pageSetup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H13" sqref="H13"/>
    </sheetView>
  </sheetViews>
  <sheetFormatPr defaultColWidth="9.140625" defaultRowHeight="12.75" x14ac:dyDescent="0.2"/>
  <cols>
    <col min="1" max="1" width="14.140625" style="16" bestFit="1" customWidth="1"/>
    <col min="2" max="2" width="8.85546875" style="16" bestFit="1" customWidth="1"/>
    <col min="3" max="3" width="9.28515625" style="16" customWidth="1"/>
    <col min="4" max="4" width="9.85546875" style="16" customWidth="1"/>
    <col min="5" max="5" width="9.140625" style="16"/>
    <col min="6" max="6" width="8.28515625" style="16" customWidth="1"/>
    <col min="7" max="7" width="14" style="16" bestFit="1" customWidth="1"/>
    <col min="8" max="8" width="21.140625" style="16" customWidth="1"/>
    <col min="9" max="9" width="9.140625" style="16"/>
    <col min="10" max="14" width="30.7109375" style="16" customWidth="1"/>
    <col min="15" max="16384" width="9.140625" style="16"/>
  </cols>
  <sheetData>
    <row r="1" spans="1:8" x14ac:dyDescent="0.2">
      <c r="A1" s="15" t="s">
        <v>96</v>
      </c>
      <c r="B1" s="15"/>
    </row>
    <row r="2" spans="1:8" ht="45.95" customHeight="1" x14ac:dyDescent="0.2">
      <c r="A2" s="17" t="s">
        <v>52</v>
      </c>
      <c r="B2" s="18" t="s">
        <v>51</v>
      </c>
      <c r="C2" s="18" t="s">
        <v>37</v>
      </c>
      <c r="D2" s="18" t="s">
        <v>38</v>
      </c>
      <c r="E2" s="18" t="s">
        <v>39</v>
      </c>
      <c r="F2" s="18" t="s">
        <v>40</v>
      </c>
      <c r="G2" s="18" t="s">
        <v>79</v>
      </c>
      <c r="H2" s="18" t="s">
        <v>43</v>
      </c>
    </row>
    <row r="3" spans="1:8" x14ac:dyDescent="0.2">
      <c r="A3" s="17" t="e">
        <f>'Alluvial for Mapping'!#REF!</f>
        <v>#REF!</v>
      </c>
      <c r="B3" s="19" t="e">
        <f>IF('Alluvial for Mapping'!#REF!&lt;&gt;0,'Alluvial for Mapping'!#REF!,"NA")</f>
        <v>#REF!</v>
      </c>
      <c r="C3" s="17" t="e">
        <f>'Alluvial for Mapping'!#REF!</f>
        <v>#REF!</v>
      </c>
      <c r="D3" s="20" t="e">
        <f>IF('Alluvial for Mapping'!#REF!&lt;&gt;0,'Alluvial for Mapping'!#REF!,"NA")</f>
        <v>#REF!</v>
      </c>
      <c r="E3" s="17" t="e">
        <f>IF('Alluvial for Mapping'!#REF!&lt;&gt;0,'Alluvial for Mapping'!#REF!,"NA")</f>
        <v>#REF!</v>
      </c>
      <c r="F3" s="17" t="e">
        <f>IF('Alluvial for Mapping'!#REF!&lt;&gt;0,'Alluvial for Mapping'!#REF!,"NA")</f>
        <v>#REF!</v>
      </c>
      <c r="G3" s="17" t="e">
        <f>'Alluvial for Mapping'!#REF!&amp;" - "&amp;'Alluvial for Mapping'!#REF!</f>
        <v>#REF!</v>
      </c>
      <c r="H3" s="17" t="e">
        <f>IF('Alluvial for Mapping'!#REF!&lt;&gt;0,'Alluvial for Mapping'!#REF!,"")</f>
        <v>#REF!</v>
      </c>
    </row>
    <row r="4" spans="1:8" x14ac:dyDescent="0.2">
      <c r="A4" s="17" t="e">
        <f>'Alluvial for Mapping'!#REF!</f>
        <v>#REF!</v>
      </c>
      <c r="B4" s="19" t="e">
        <f>IF('Alluvial for Mapping'!#REF!&lt;&gt;0,'Alluvial for Mapping'!#REF!,"NA")</f>
        <v>#REF!</v>
      </c>
      <c r="C4" s="17" t="e">
        <f>'Alluvial for Mapping'!#REF!</f>
        <v>#REF!</v>
      </c>
      <c r="D4" s="20" t="e">
        <f>IF('Alluvial for Mapping'!#REF!&lt;&gt;0,'Alluvial for Mapping'!#REF!,"NA")</f>
        <v>#REF!</v>
      </c>
      <c r="E4" s="17" t="e">
        <f>IF('Alluvial for Mapping'!#REF!&lt;&gt;0,'Alluvial for Mapping'!#REF!,"NA")</f>
        <v>#REF!</v>
      </c>
      <c r="F4" s="17" t="e">
        <f>IF('Alluvial for Mapping'!#REF!&lt;&gt;0,'Alluvial for Mapping'!#REF!,"NA")</f>
        <v>#REF!</v>
      </c>
      <c r="G4" s="17" t="e">
        <f>'Alluvial for Mapping'!#REF!&amp;" - "&amp;'Alluvial for Mapping'!#REF!</f>
        <v>#REF!</v>
      </c>
      <c r="H4" s="17" t="e">
        <f>IF('Alluvial for Mapping'!#REF!&lt;&gt;0,'Alluvial for Mapping'!#REF!,"")</f>
        <v>#REF!</v>
      </c>
    </row>
    <row r="5" spans="1:8" x14ac:dyDescent="0.2">
      <c r="A5" s="17" t="e">
        <f>'Alluvial for Mapping'!#REF!</f>
        <v>#REF!</v>
      </c>
      <c r="B5" s="19" t="e">
        <f>IF('Alluvial for Mapping'!#REF!&lt;&gt;0,'Alluvial for Mapping'!#REF!,"NA")</f>
        <v>#REF!</v>
      </c>
      <c r="C5" s="17" t="e">
        <f>'Alluvial for Mapping'!#REF!</f>
        <v>#REF!</v>
      </c>
      <c r="D5" s="20" t="e">
        <f>IF('Alluvial for Mapping'!#REF!&lt;&gt;0,'Alluvial for Mapping'!#REF!,"NA")</f>
        <v>#REF!</v>
      </c>
      <c r="E5" s="17" t="e">
        <f>IF('Alluvial for Mapping'!#REF!&lt;&gt;0,'Alluvial for Mapping'!#REF!,"NA")</f>
        <v>#REF!</v>
      </c>
      <c r="F5" s="17" t="e">
        <f>IF('Alluvial for Mapping'!#REF!&lt;&gt;0,'Alluvial for Mapping'!#REF!,"NA")</f>
        <v>#REF!</v>
      </c>
      <c r="G5" s="17" t="e">
        <f>'Alluvial for Mapping'!#REF!&amp;" - "&amp;'Alluvial for Mapping'!#REF!</f>
        <v>#REF!</v>
      </c>
      <c r="H5" s="17" t="e">
        <f>IF('Alluvial for Mapping'!#REF!&lt;&gt;0,'Alluvial for Mapping'!#REF!,"")</f>
        <v>#REF!</v>
      </c>
    </row>
    <row r="6" spans="1:8" x14ac:dyDescent="0.2">
      <c r="A6" s="17" t="e">
        <f>'Alluvial for Mapping'!#REF!</f>
        <v>#REF!</v>
      </c>
      <c r="B6" s="19" t="e">
        <f>IF('Alluvial for Mapping'!#REF!&lt;&gt;0,'Alluvial for Mapping'!#REF!,"NA")</f>
        <v>#REF!</v>
      </c>
      <c r="C6" s="17" t="e">
        <f>'Alluvial for Mapping'!#REF!</f>
        <v>#REF!</v>
      </c>
      <c r="D6" s="20" t="e">
        <f>IF('Alluvial for Mapping'!#REF!&lt;&gt;0,'Alluvial for Mapping'!#REF!,"NA")</f>
        <v>#REF!</v>
      </c>
      <c r="E6" s="17" t="e">
        <f>IF('Alluvial for Mapping'!#REF!&lt;&gt;0,'Alluvial for Mapping'!#REF!,"NA")</f>
        <v>#REF!</v>
      </c>
      <c r="F6" s="17" t="e">
        <f>IF('Alluvial for Mapping'!#REF!&lt;&gt;0,'Alluvial for Mapping'!#REF!,"NA")</f>
        <v>#REF!</v>
      </c>
      <c r="G6" s="17" t="e">
        <f>'Alluvial for Mapping'!#REF!&amp;" - "&amp;'Alluvial for Mapping'!#REF!</f>
        <v>#REF!</v>
      </c>
      <c r="H6" s="17" t="e">
        <f>IF('Alluvial for Mapping'!#REF!&lt;&gt;0,'Alluvial for Mapping'!#REF!,"")</f>
        <v>#REF!</v>
      </c>
    </row>
    <row r="7" spans="1:8" x14ac:dyDescent="0.2">
      <c r="A7" s="17" t="e">
        <f>'Alluvial for Mapping'!#REF!</f>
        <v>#REF!</v>
      </c>
      <c r="B7" s="19" t="e">
        <f>IF('Alluvial for Mapping'!#REF!&lt;&gt;0,'Alluvial for Mapping'!#REF!,"NA")</f>
        <v>#REF!</v>
      </c>
      <c r="C7" s="17" t="e">
        <f>'Alluvial for Mapping'!#REF!</f>
        <v>#REF!</v>
      </c>
      <c r="D7" s="20" t="e">
        <f>IF('Alluvial for Mapping'!#REF!&lt;&gt;0,'Alluvial for Mapping'!#REF!,"NA")</f>
        <v>#REF!</v>
      </c>
      <c r="E7" s="17" t="e">
        <f>IF('Alluvial for Mapping'!#REF!&lt;&gt;0,'Alluvial for Mapping'!#REF!,"NA")</f>
        <v>#REF!</v>
      </c>
      <c r="F7" s="17" t="e">
        <f>IF('Alluvial for Mapping'!#REF!&lt;&gt;0,'Alluvial for Mapping'!#REF!,"NA")</f>
        <v>#REF!</v>
      </c>
      <c r="G7" s="17" t="e">
        <f>'Alluvial for Mapping'!#REF!&amp;" - "&amp;'Alluvial for Mapping'!#REF!</f>
        <v>#REF!</v>
      </c>
      <c r="H7" s="17" t="e">
        <f>IF('Alluvial for Mapping'!#REF!&lt;&gt;0,'Alluvial for Mapping'!#REF!,"")</f>
        <v>#REF!</v>
      </c>
    </row>
    <row r="8" spans="1:8" x14ac:dyDescent="0.2">
      <c r="A8" s="17" t="e">
        <f>'Alluvial for Mapping'!#REF!</f>
        <v>#REF!</v>
      </c>
      <c r="B8" s="19" t="e">
        <f>IF('Alluvial for Mapping'!#REF!&lt;&gt;0,'Alluvial for Mapping'!#REF!,"NA")</f>
        <v>#REF!</v>
      </c>
      <c r="C8" s="17" t="e">
        <f>'Alluvial for Mapping'!#REF!</f>
        <v>#REF!</v>
      </c>
      <c r="D8" s="20" t="e">
        <f>IF('Alluvial for Mapping'!#REF!&lt;&gt;0,'Alluvial for Mapping'!#REF!,"NA")</f>
        <v>#REF!</v>
      </c>
      <c r="E8" s="17" t="e">
        <f>IF('Alluvial for Mapping'!#REF!&lt;&gt;0,'Alluvial for Mapping'!#REF!,"NA")</f>
        <v>#REF!</v>
      </c>
      <c r="F8" s="17" t="e">
        <f>IF('Alluvial for Mapping'!#REF!&lt;&gt;0,'Alluvial for Mapping'!#REF!,"NA")</f>
        <v>#REF!</v>
      </c>
      <c r="G8" s="17" t="e">
        <f>'Alluvial for Mapping'!#REF!&amp;" - "&amp;'Alluvial for Mapping'!#REF!</f>
        <v>#REF!</v>
      </c>
      <c r="H8" s="17" t="e">
        <f>IF('Alluvial for Mapping'!#REF!&lt;&gt;0,'Alluvial for Mapping'!#REF!,"")</f>
        <v>#REF!</v>
      </c>
    </row>
    <row r="9" spans="1:8" x14ac:dyDescent="0.2">
      <c r="A9" s="17" t="e">
        <f>'Alluvial for Mapping'!#REF!</f>
        <v>#REF!</v>
      </c>
      <c r="B9" s="19" t="e">
        <f>IF('Alluvial for Mapping'!#REF!&lt;&gt;0,'Alluvial for Mapping'!#REF!,"NA")</f>
        <v>#REF!</v>
      </c>
      <c r="C9" s="17" t="e">
        <f>'Alluvial for Mapping'!#REF!</f>
        <v>#REF!</v>
      </c>
      <c r="D9" s="20" t="e">
        <f>IF('Alluvial for Mapping'!#REF!&lt;&gt;0,'Alluvial for Mapping'!#REF!,"NA")</f>
        <v>#REF!</v>
      </c>
      <c r="E9" s="17" t="e">
        <f>IF('Alluvial for Mapping'!#REF!&lt;&gt;0,'Alluvial for Mapping'!#REF!,"NA")</f>
        <v>#REF!</v>
      </c>
      <c r="F9" s="17" t="e">
        <f>IF('Alluvial for Mapping'!#REF!&lt;&gt;0,'Alluvial for Mapping'!#REF!,"NA")</f>
        <v>#REF!</v>
      </c>
      <c r="G9" s="17" t="e">
        <f>'Alluvial for Mapping'!#REF!&amp;" - "&amp;'Alluvial for Mapping'!#REF!</f>
        <v>#REF!</v>
      </c>
      <c r="H9" s="17" t="e">
        <f>IF('Alluvial for Mapping'!#REF!&lt;&gt;0,'Alluvial for Mapping'!#REF!,"")</f>
        <v>#REF!</v>
      </c>
    </row>
    <row r="10" spans="1:8" x14ac:dyDescent="0.2">
      <c r="A10" s="17" t="e">
        <f>'Alluvial for Mapping'!#REF!</f>
        <v>#REF!</v>
      </c>
      <c r="B10" s="19" t="e">
        <f>IF('Alluvial for Mapping'!#REF!&lt;&gt;0,'Alluvial for Mapping'!#REF!,"NA")</f>
        <v>#REF!</v>
      </c>
      <c r="C10" s="17" t="e">
        <f>'Alluvial for Mapping'!#REF!</f>
        <v>#REF!</v>
      </c>
      <c r="D10" s="20" t="e">
        <f>IF('Alluvial for Mapping'!#REF!&lt;&gt;0,'Alluvial for Mapping'!#REF!,"NA")</f>
        <v>#REF!</v>
      </c>
      <c r="E10" s="17" t="e">
        <f>IF('Alluvial for Mapping'!#REF!&lt;&gt;0,'Alluvial for Mapping'!#REF!,"NA")</f>
        <v>#REF!</v>
      </c>
      <c r="F10" s="17" t="e">
        <f>IF('Alluvial for Mapping'!#REF!&lt;&gt;0,'Alluvial for Mapping'!#REF!,"NA")</f>
        <v>#REF!</v>
      </c>
      <c r="G10" s="17" t="e">
        <f>'Alluvial for Mapping'!#REF!&amp;" - "&amp;'Alluvial for Mapping'!#REF!</f>
        <v>#REF!</v>
      </c>
      <c r="H10" s="17" t="e">
        <f>IF('Alluvial for Mapping'!#REF!&lt;&gt;0,'Alluvial for Mapping'!#REF!,"")</f>
        <v>#REF!</v>
      </c>
    </row>
    <row r="11" spans="1:8" x14ac:dyDescent="0.2">
      <c r="A11" s="17" t="e">
        <f>'Alluvial for Mapping'!#REF!</f>
        <v>#REF!</v>
      </c>
      <c r="B11" s="19" t="e">
        <f>IF('Alluvial for Mapping'!#REF!&lt;&gt;0,'Alluvial for Mapping'!#REF!,"NA")</f>
        <v>#REF!</v>
      </c>
      <c r="C11" s="17" t="e">
        <f>'Alluvial for Mapping'!#REF!</f>
        <v>#REF!</v>
      </c>
      <c r="D11" s="20" t="e">
        <f>IF('Alluvial for Mapping'!#REF!&lt;&gt;0,'Alluvial for Mapping'!#REF!,"NA")</f>
        <v>#REF!</v>
      </c>
      <c r="E11" s="17" t="e">
        <f>IF('Alluvial for Mapping'!#REF!&lt;&gt;0,'Alluvial for Mapping'!#REF!,"NA")</f>
        <v>#REF!</v>
      </c>
      <c r="F11" s="17" t="e">
        <f>IF('Alluvial for Mapping'!#REF!&lt;&gt;0,'Alluvial for Mapping'!#REF!,"NA")</f>
        <v>#REF!</v>
      </c>
      <c r="G11" s="17" t="e">
        <f>'Alluvial for Mapping'!#REF!&amp;" - "&amp;'Alluvial for Mapping'!#REF!</f>
        <v>#REF!</v>
      </c>
      <c r="H11" s="17" t="e">
        <f>IF('Alluvial for Mapping'!#REF!&lt;&gt;0,'Alluvial for Mapping'!#REF!,"")</f>
        <v>#REF!</v>
      </c>
    </row>
    <row r="12" spans="1:8" x14ac:dyDescent="0.2">
      <c r="A12" s="17" t="e">
        <f>'Alluvial for Mapping'!#REF!</f>
        <v>#REF!</v>
      </c>
      <c r="B12" s="19" t="e">
        <f>IF('Alluvial for Mapping'!#REF!&lt;&gt;0,'Alluvial for Mapping'!#REF!,"NA")</f>
        <v>#REF!</v>
      </c>
      <c r="C12" s="17" t="e">
        <f>'Alluvial for Mapping'!#REF!</f>
        <v>#REF!</v>
      </c>
      <c r="D12" s="20" t="e">
        <f>IF('Alluvial for Mapping'!#REF!&lt;&gt;0,'Alluvial for Mapping'!#REF!,"NA")</f>
        <v>#REF!</v>
      </c>
      <c r="E12" s="17" t="e">
        <f>IF('Alluvial for Mapping'!#REF!&lt;&gt;0,'Alluvial for Mapping'!#REF!,"NA")</f>
        <v>#REF!</v>
      </c>
      <c r="F12" s="17" t="e">
        <f>IF('Alluvial for Mapping'!#REF!&lt;&gt;0,'Alluvial for Mapping'!#REF!,"NA")</f>
        <v>#REF!</v>
      </c>
      <c r="G12" s="17" t="e">
        <f>'Alluvial for Mapping'!#REF!&amp;" - "&amp;'Alluvial for Mapping'!#REF!</f>
        <v>#REF!</v>
      </c>
      <c r="H12" s="17"/>
    </row>
    <row r="13" spans="1:8" x14ac:dyDescent="0.2">
      <c r="A13" s="17" t="e">
        <f>'Alluvial for Mapping'!#REF!</f>
        <v>#REF!</v>
      </c>
      <c r="B13" s="19" t="e">
        <f>IF('Alluvial for Mapping'!#REF!&lt;&gt;0,'Alluvial for Mapping'!#REF!,"NA")</f>
        <v>#REF!</v>
      </c>
      <c r="C13" s="17" t="e">
        <f>'Alluvial for Mapping'!#REF!</f>
        <v>#REF!</v>
      </c>
      <c r="D13" s="20" t="e">
        <f>IF('Alluvial for Mapping'!#REF!&lt;&gt;0,'Alluvial for Mapping'!#REF!,"NA")</f>
        <v>#REF!</v>
      </c>
      <c r="E13" s="17" t="e">
        <f>IF('Alluvial for Mapping'!#REF!&lt;&gt;0,'Alluvial for Mapping'!#REF!,"NA")</f>
        <v>#REF!</v>
      </c>
      <c r="F13" s="17" t="e">
        <f>IF('Alluvial for Mapping'!#REF!&lt;&gt;0,'Alluvial for Mapping'!#REF!,"NA")</f>
        <v>#REF!</v>
      </c>
      <c r="G13" s="17" t="e">
        <f>'Alluvial for Mapping'!#REF!&amp;" - "&amp;'Alluvial for Mapping'!#REF!</f>
        <v>#REF!</v>
      </c>
      <c r="H13" s="17"/>
    </row>
    <row r="14" spans="1:8" x14ac:dyDescent="0.2">
      <c r="A14" s="17" t="e">
        <f>'Alluvial for Mapping'!#REF!</f>
        <v>#REF!</v>
      </c>
      <c r="B14" s="19" t="e">
        <f>IF('Alluvial for Mapping'!#REF!&lt;&gt;0,'Alluvial for Mapping'!#REF!,"NA")</f>
        <v>#REF!</v>
      </c>
      <c r="C14" s="17" t="e">
        <f>'Alluvial for Mapping'!#REF!</f>
        <v>#REF!</v>
      </c>
      <c r="D14" s="20" t="e">
        <f>IF('Alluvial for Mapping'!#REF!&lt;&gt;0,'Alluvial for Mapping'!#REF!,"NA")</f>
        <v>#REF!</v>
      </c>
      <c r="E14" s="17" t="e">
        <f>IF('Alluvial for Mapping'!#REF!&lt;&gt;0,'Alluvial for Mapping'!#REF!,"NA")</f>
        <v>#REF!</v>
      </c>
      <c r="F14" s="17" t="e">
        <f>IF('Alluvial for Mapping'!#REF!&lt;&gt;0,'Alluvial for Mapping'!#REF!,"NA")</f>
        <v>#REF!</v>
      </c>
      <c r="G14" s="17" t="e">
        <f>'Alluvial for Mapping'!#REF!&amp;" - "&amp;'Alluvial for Mapping'!#REF!</f>
        <v>#REF!</v>
      </c>
      <c r="H14" s="17" t="e">
        <f>IF('Alluvial for Mapping'!#REF!&lt;&gt;0,'Alluvial for Mapping'!#REF!,"")</f>
        <v>#REF!</v>
      </c>
    </row>
    <row r="15" spans="1:8" x14ac:dyDescent="0.2">
      <c r="A15" s="17" t="e">
        <f>'Alluvial for Mapping'!#REF!</f>
        <v>#REF!</v>
      </c>
      <c r="B15" s="19" t="e">
        <f>IF('Alluvial for Mapping'!#REF!&lt;&gt;0,'Alluvial for Mapping'!#REF!,"NA")</f>
        <v>#REF!</v>
      </c>
      <c r="C15" s="17" t="e">
        <f>'Alluvial for Mapping'!#REF!</f>
        <v>#REF!</v>
      </c>
      <c r="D15" s="20" t="e">
        <f>IF('Alluvial for Mapping'!#REF!&lt;&gt;0,'Alluvial for Mapping'!#REF!,"NA")</f>
        <v>#REF!</v>
      </c>
      <c r="E15" s="17" t="e">
        <f>IF('Alluvial for Mapping'!#REF!&lt;&gt;0,'Alluvial for Mapping'!#REF!,"NA")</f>
        <v>#REF!</v>
      </c>
      <c r="F15" s="17" t="e">
        <f>IF('Alluvial for Mapping'!#REF!&lt;&gt;0,'Alluvial for Mapping'!#REF!,"NA")</f>
        <v>#REF!</v>
      </c>
      <c r="G15" s="17" t="e">
        <f>'Alluvial for Mapping'!#REF!&amp;" - "&amp;'Alluvial for Mapping'!#REF!</f>
        <v>#REF!</v>
      </c>
      <c r="H15" s="17" t="e">
        <f>IF('Alluvial for Mapping'!#REF!&lt;&gt;0,'Alluvial for Mapping'!#REF!,"")</f>
        <v>#REF!</v>
      </c>
    </row>
    <row r="16" spans="1:8" x14ac:dyDescent="0.2">
      <c r="A16" s="17" t="e">
        <f>'Alluvial for Mapping'!#REF!</f>
        <v>#REF!</v>
      </c>
      <c r="B16" s="19" t="e">
        <f>IF('Alluvial for Mapping'!#REF!&lt;&gt;0,'Alluvial for Mapping'!#REF!,"NA")</f>
        <v>#REF!</v>
      </c>
      <c r="C16" s="17" t="e">
        <f>'Alluvial for Mapping'!#REF!</f>
        <v>#REF!</v>
      </c>
      <c r="D16" s="20" t="e">
        <f>IF('Alluvial for Mapping'!#REF!&lt;&gt;0,'Alluvial for Mapping'!#REF!,"NA")</f>
        <v>#REF!</v>
      </c>
      <c r="E16" s="17" t="e">
        <f>IF('Alluvial for Mapping'!#REF!&lt;&gt;0,'Alluvial for Mapping'!#REF!,"NA")</f>
        <v>#REF!</v>
      </c>
      <c r="F16" s="17" t="e">
        <f>IF('Alluvial for Mapping'!#REF!&lt;&gt;0,'Alluvial for Mapping'!#REF!,"NA")</f>
        <v>#REF!</v>
      </c>
      <c r="G16" s="17" t="e">
        <f>'Alluvial for Mapping'!#REF!&amp;" - "&amp;'Alluvial for Mapping'!#REF!</f>
        <v>#REF!</v>
      </c>
      <c r="H16" s="17" t="e">
        <f>IF('Alluvial for Mapping'!#REF!&lt;&gt;0,'Alluvial for Mapping'!#REF!,"")</f>
        <v>#REF!</v>
      </c>
    </row>
    <row r="17" spans="1:8" x14ac:dyDescent="0.2">
      <c r="A17" s="17" t="e">
        <f>'Alluvial for Mapping'!#REF!</f>
        <v>#REF!</v>
      </c>
      <c r="B17" s="19" t="e">
        <f>IF('Alluvial for Mapping'!#REF!&lt;&gt;0,'Alluvial for Mapping'!#REF!,"NA")</f>
        <v>#REF!</v>
      </c>
      <c r="C17" s="17" t="e">
        <f>'Alluvial for Mapping'!#REF!</f>
        <v>#REF!</v>
      </c>
      <c r="D17" s="20" t="e">
        <f>IF('Alluvial for Mapping'!#REF!&lt;&gt;0,'Alluvial for Mapping'!#REF!,"NA")</f>
        <v>#REF!</v>
      </c>
      <c r="E17" s="17" t="e">
        <f>IF('Alluvial for Mapping'!#REF!&lt;&gt;0,'Alluvial for Mapping'!#REF!,"NA")</f>
        <v>#REF!</v>
      </c>
      <c r="F17" s="17" t="e">
        <f>IF('Alluvial for Mapping'!#REF!&lt;&gt;0,'Alluvial for Mapping'!#REF!,"NA")</f>
        <v>#REF!</v>
      </c>
      <c r="G17" s="17" t="e">
        <f>'Alluvial for Mapping'!#REF!&amp;" - "&amp;'Alluvial for Mapping'!#REF!</f>
        <v>#REF!</v>
      </c>
      <c r="H17" s="17" t="e">
        <f>IF('Alluvial for Mapping'!#REF!&lt;&gt;0,'Alluvial for Mapping'!#REF!,"")</f>
        <v>#REF!</v>
      </c>
    </row>
    <row r="18" spans="1:8" x14ac:dyDescent="0.2">
      <c r="A18" s="17" t="e">
        <f>'Alluvial for Mapping'!#REF!</f>
        <v>#REF!</v>
      </c>
      <c r="B18" s="19" t="e">
        <f>IF('Alluvial for Mapping'!#REF!&lt;&gt;0,'Alluvial for Mapping'!#REF!,"NA")</f>
        <v>#REF!</v>
      </c>
      <c r="C18" s="17" t="e">
        <f>'Alluvial for Mapping'!#REF!</f>
        <v>#REF!</v>
      </c>
      <c r="D18" s="20" t="e">
        <f>IF('Alluvial for Mapping'!#REF!&lt;&gt;0,'Alluvial for Mapping'!#REF!,"NA")</f>
        <v>#REF!</v>
      </c>
      <c r="E18" s="17" t="e">
        <f>IF('Alluvial for Mapping'!#REF!&lt;&gt;0,'Alluvial for Mapping'!#REF!,"NA")</f>
        <v>#REF!</v>
      </c>
      <c r="F18" s="17" t="e">
        <f>IF('Alluvial for Mapping'!#REF!&lt;&gt;0,'Alluvial for Mapping'!#REF!,"NA")</f>
        <v>#REF!</v>
      </c>
      <c r="G18" s="17" t="e">
        <f>'Alluvial for Mapping'!#REF!&amp;" - "&amp;'Alluvial for Mapping'!#REF!</f>
        <v>#REF!</v>
      </c>
      <c r="H18" s="17" t="e">
        <f>IF('Alluvial for Mapping'!#REF!&lt;&gt;0,'Alluvial for Mapping'!#REF!,"")</f>
        <v>#REF!</v>
      </c>
    </row>
    <row r="19" spans="1:8" x14ac:dyDescent="0.2">
      <c r="A19" s="17" t="e">
        <f>'Alluvial for Mapping'!#REF!</f>
        <v>#REF!</v>
      </c>
      <c r="B19" s="19" t="e">
        <f>IF('Alluvial for Mapping'!#REF!&lt;&gt;0,'Alluvial for Mapping'!#REF!,"NA")</f>
        <v>#REF!</v>
      </c>
      <c r="C19" s="17" t="e">
        <f>'Alluvial for Mapping'!#REF!</f>
        <v>#REF!</v>
      </c>
      <c r="D19" s="20" t="e">
        <f>IF('Alluvial for Mapping'!#REF!&lt;&gt;0,'Alluvial for Mapping'!#REF!,"NA")</f>
        <v>#REF!</v>
      </c>
      <c r="E19" s="17" t="e">
        <f>IF('Alluvial for Mapping'!#REF!&lt;&gt;0,'Alluvial for Mapping'!#REF!,"NA")</f>
        <v>#REF!</v>
      </c>
      <c r="F19" s="17" t="e">
        <f>IF('Alluvial for Mapping'!#REF!&lt;&gt;0,'Alluvial for Mapping'!#REF!,"NA")</f>
        <v>#REF!</v>
      </c>
      <c r="G19" s="17" t="e">
        <f>'Alluvial for Mapping'!#REF!&amp;" - "&amp;'Alluvial for Mapping'!#REF!</f>
        <v>#REF!</v>
      </c>
      <c r="H19" s="17" t="e">
        <f>IF('Alluvial for Mapping'!#REF!&lt;&gt;0,'Alluvial for Mapping'!#REF!,"")</f>
        <v>#REF!</v>
      </c>
    </row>
    <row r="20" spans="1:8" x14ac:dyDescent="0.2">
      <c r="A20" s="17" t="e">
        <f>'Alluvial for Mapping'!#REF!</f>
        <v>#REF!</v>
      </c>
      <c r="B20" s="19" t="e">
        <f>IF('Alluvial for Mapping'!#REF!&lt;&gt;0,'Alluvial for Mapping'!#REF!,"NA")</f>
        <v>#REF!</v>
      </c>
      <c r="C20" s="17" t="e">
        <f>'Alluvial for Mapping'!#REF!</f>
        <v>#REF!</v>
      </c>
      <c r="D20" s="20" t="e">
        <f>IF('Alluvial for Mapping'!#REF!&lt;&gt;0,'Alluvial for Mapping'!#REF!,"NA")</f>
        <v>#REF!</v>
      </c>
      <c r="E20" s="17" t="e">
        <f>IF('Alluvial for Mapping'!#REF!&lt;&gt;0,'Alluvial for Mapping'!#REF!,"NA")</f>
        <v>#REF!</v>
      </c>
      <c r="F20" s="17" t="e">
        <f>IF('Alluvial for Mapping'!#REF!&lt;&gt;0,'Alluvial for Mapping'!#REF!,"NA")</f>
        <v>#REF!</v>
      </c>
      <c r="G20" s="17" t="e">
        <f>'Alluvial for Mapping'!#REF!&amp;" - "&amp;'Alluvial for Mapping'!#REF!</f>
        <v>#REF!</v>
      </c>
      <c r="H20" s="17" t="e">
        <f>IF('Alluvial for Mapping'!#REF!&lt;&gt;0,'Alluvial for Mapping'!#REF!,"")</f>
        <v>#REF!</v>
      </c>
    </row>
    <row r="21" spans="1:8" x14ac:dyDescent="0.2">
      <c r="A21" s="17" t="e">
        <f>'Alluvial for Mapping'!#REF!</f>
        <v>#REF!</v>
      </c>
      <c r="B21" s="19" t="e">
        <f>IF('Alluvial for Mapping'!#REF!&lt;&gt;0,'Alluvial for Mapping'!#REF!,"NA")</f>
        <v>#REF!</v>
      </c>
      <c r="C21" s="17" t="e">
        <f>'Alluvial for Mapping'!#REF!</f>
        <v>#REF!</v>
      </c>
      <c r="D21" s="20" t="e">
        <f>IF('Alluvial for Mapping'!#REF!&lt;&gt;0,'Alluvial for Mapping'!#REF!,"NA")</f>
        <v>#REF!</v>
      </c>
      <c r="E21" s="17" t="e">
        <f>IF('Alluvial for Mapping'!#REF!&lt;&gt;0,'Alluvial for Mapping'!#REF!,"NA")</f>
        <v>#REF!</v>
      </c>
      <c r="F21" s="17" t="e">
        <f>IF('Alluvial for Mapping'!#REF!&lt;&gt;0,'Alluvial for Mapping'!#REF!,"NA")</f>
        <v>#REF!</v>
      </c>
      <c r="G21" s="17" t="e">
        <f>'Alluvial for Mapping'!#REF!&amp;" - "&amp;'Alluvial for Mapping'!#REF!</f>
        <v>#REF!</v>
      </c>
      <c r="H21" s="17" t="e">
        <f>IF('Alluvial for Mapping'!#REF!&lt;&gt;0,'Alluvial for Mapping'!#REF!,"")</f>
        <v>#REF!</v>
      </c>
    </row>
    <row r="22" spans="1:8" x14ac:dyDescent="0.2">
      <c r="A22" s="17" t="e">
        <f>'Alluvial for Mapping'!#REF!</f>
        <v>#REF!</v>
      </c>
      <c r="B22" s="19" t="e">
        <f>IF('Alluvial for Mapping'!#REF!&lt;&gt;0,'Alluvial for Mapping'!#REF!,"NA")</f>
        <v>#REF!</v>
      </c>
      <c r="C22" s="17" t="e">
        <f>'Alluvial for Mapping'!#REF!</f>
        <v>#REF!</v>
      </c>
      <c r="D22" s="20" t="e">
        <f>IF('Alluvial for Mapping'!#REF!&lt;&gt;0,'Alluvial for Mapping'!#REF!,"NA")</f>
        <v>#REF!</v>
      </c>
      <c r="E22" s="17" t="e">
        <f>IF('Alluvial for Mapping'!#REF!&lt;&gt;0,'Alluvial for Mapping'!#REF!,"NA")</f>
        <v>#REF!</v>
      </c>
      <c r="F22" s="17" t="e">
        <f>IF('Alluvial for Mapping'!#REF!&lt;&gt;0,'Alluvial for Mapping'!#REF!,"NA")</f>
        <v>#REF!</v>
      </c>
      <c r="G22" s="17" t="e">
        <f>'Alluvial for Mapping'!#REF!&amp;" - "&amp;'Alluvial for Mapping'!#REF!</f>
        <v>#REF!</v>
      </c>
      <c r="H22" s="17" t="e">
        <f>IF('Alluvial for Mapping'!#REF!&lt;&gt;0,'Alluvial for Mapping'!#REF!,"")</f>
        <v>#REF!</v>
      </c>
    </row>
    <row r="23" spans="1:8" x14ac:dyDescent="0.2">
      <c r="A23" s="17" t="e">
        <f>'Alluvial for Mapping'!#REF!</f>
        <v>#REF!</v>
      </c>
      <c r="B23" s="19" t="e">
        <f>IF('Alluvial for Mapping'!#REF!&lt;&gt;0,'Alluvial for Mapping'!#REF!,"NA")</f>
        <v>#REF!</v>
      </c>
      <c r="C23" s="17" t="e">
        <f>'Alluvial for Mapping'!#REF!</f>
        <v>#REF!</v>
      </c>
      <c r="D23" s="20" t="e">
        <f>IF('Alluvial for Mapping'!#REF!&lt;&gt;0,'Alluvial for Mapping'!#REF!,"NA")</f>
        <v>#REF!</v>
      </c>
      <c r="E23" s="17" t="e">
        <f>IF('Alluvial for Mapping'!#REF!&lt;&gt;0,'Alluvial for Mapping'!#REF!,"NA")</f>
        <v>#REF!</v>
      </c>
      <c r="F23" s="17" t="e">
        <f>IF('Alluvial for Mapping'!#REF!&lt;&gt;0,'Alluvial for Mapping'!#REF!,"NA")</f>
        <v>#REF!</v>
      </c>
      <c r="G23" s="17" t="e">
        <f>'Alluvial for Mapping'!#REF!&amp;" - "&amp;'Alluvial for Mapping'!#REF!</f>
        <v>#REF!</v>
      </c>
      <c r="H23" s="17" t="e">
        <f>IF('Alluvial for Mapping'!#REF!&lt;&gt;0,'Alluvial for Mapping'!#REF!,"")</f>
        <v>#REF!</v>
      </c>
    </row>
    <row r="24" spans="1:8" x14ac:dyDescent="0.2">
      <c r="A24" s="17" t="e">
        <f>'Alluvial for Mapping'!#REF!</f>
        <v>#REF!</v>
      </c>
      <c r="B24" s="19" t="e">
        <f>IF('Alluvial for Mapping'!#REF!&lt;&gt;0,'Alluvial for Mapping'!#REF!,"NA")</f>
        <v>#REF!</v>
      </c>
      <c r="C24" s="17" t="e">
        <f>'Alluvial for Mapping'!#REF!</f>
        <v>#REF!</v>
      </c>
      <c r="D24" s="20" t="e">
        <f>IF('Alluvial for Mapping'!#REF!&lt;&gt;0,'Alluvial for Mapping'!#REF!,"NA")</f>
        <v>#REF!</v>
      </c>
      <c r="E24" s="17" t="e">
        <f>IF('Alluvial for Mapping'!#REF!&lt;&gt;0,'Alluvial for Mapping'!#REF!,"NA")</f>
        <v>#REF!</v>
      </c>
      <c r="F24" s="17" t="e">
        <f>IF('Alluvial for Mapping'!#REF!&lt;&gt;0,'Alluvial for Mapping'!#REF!,"NA")</f>
        <v>#REF!</v>
      </c>
      <c r="G24" s="17" t="e">
        <f>'Alluvial for Mapping'!#REF!&amp;" - "&amp;'Alluvial for Mapping'!#REF!</f>
        <v>#REF!</v>
      </c>
      <c r="H24" s="17" t="e">
        <f>IF('Alluvial for Mapping'!#REF!&lt;&gt;0,'Alluvial for Mapping'!#REF!,"")</f>
        <v>#REF!</v>
      </c>
    </row>
    <row r="25" spans="1:8" x14ac:dyDescent="0.2">
      <c r="A25" s="21" t="s">
        <v>85</v>
      </c>
    </row>
    <row r="26" spans="1:8" x14ac:dyDescent="0.2">
      <c r="A26" s="16" t="s">
        <v>91</v>
      </c>
    </row>
  </sheetData>
  <pageMargins left="0.25" right="0.25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zoomScaleNormal="100" workbookViewId="0">
      <selection activeCell="P8" sqref="P8"/>
    </sheetView>
  </sheetViews>
  <sheetFormatPr defaultColWidth="9.140625" defaultRowHeight="15" x14ac:dyDescent="0.25"/>
  <cols>
    <col min="1" max="1" width="14.140625" style="1" bestFit="1" customWidth="1"/>
    <col min="2" max="2" width="4" style="1" customWidth="1"/>
    <col min="3" max="3" width="12.5703125" style="1" customWidth="1"/>
    <col min="4" max="4" width="11.7109375" style="1" customWidth="1"/>
    <col min="5" max="5" width="12.140625" style="1" bestFit="1" customWidth="1"/>
    <col min="6" max="6" width="8.85546875" style="1" bestFit="1" customWidth="1"/>
    <col min="7" max="7" width="9.28515625" style="1" customWidth="1"/>
    <col min="8" max="8" width="9.85546875" style="1" customWidth="1"/>
    <col min="9" max="9" width="9.140625" style="1"/>
    <col min="10" max="10" width="8.28515625" style="1" customWidth="1"/>
    <col min="11" max="11" width="14" style="1" bestFit="1" customWidth="1"/>
    <col min="12" max="12" width="7.140625" style="1" customWidth="1"/>
    <col min="13" max="13" width="8" style="12" customWidth="1"/>
    <col min="14" max="14" width="21.140625" style="1" customWidth="1"/>
    <col min="15" max="16384" width="9.140625" style="1"/>
  </cols>
  <sheetData>
    <row r="1" spans="1:14" ht="15.75" x14ac:dyDescent="0.25">
      <c r="A1" s="3" t="s">
        <v>82</v>
      </c>
      <c r="B1" s="3"/>
      <c r="C1" s="3"/>
      <c r="D1" s="3" t="s">
        <v>84</v>
      </c>
    </row>
    <row r="2" spans="1:14" ht="45.95" customHeight="1" x14ac:dyDescent="0.25">
      <c r="A2" s="9" t="s">
        <v>52</v>
      </c>
      <c r="B2" s="9"/>
      <c r="C2" s="9"/>
      <c r="D2" s="7" t="s">
        <v>35</v>
      </c>
      <c r="E2" s="7" t="s">
        <v>36</v>
      </c>
      <c r="F2" s="7" t="s">
        <v>51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79</v>
      </c>
      <c r="L2" s="8" t="s">
        <v>80</v>
      </c>
      <c r="M2" s="13" t="s">
        <v>77</v>
      </c>
      <c r="N2" s="7" t="s">
        <v>43</v>
      </c>
    </row>
    <row r="3" spans="1:14" ht="15.75" x14ac:dyDescent="0.25">
      <c r="A3" s="9" t="e">
        <f>'Alluvial for Mapping'!#REF!</f>
        <v>#REF!</v>
      </c>
      <c r="B3" s="9">
        <v>0</v>
      </c>
      <c r="C3" s="9" t="s">
        <v>92</v>
      </c>
      <c r="D3" s="9" t="e">
        <f>'Alluvial for Mapping'!#REF!</f>
        <v>#REF!</v>
      </c>
      <c r="E3" s="9" t="e">
        <f>'Alluvial for Mapping'!#REF!</f>
        <v>#REF!</v>
      </c>
      <c r="F3" s="11" t="e">
        <f>'Alluvial for Mapping'!#REF!</f>
        <v>#REF!</v>
      </c>
      <c r="G3" s="9" t="e">
        <f>'Alluvial for Mapping'!#REF!</f>
        <v>#REF!</v>
      </c>
      <c r="H3" s="10" t="e">
        <f>IF('Alluvial for Mapping'!#REF!&lt;&gt;0,'Alluvial for Mapping'!#REF!,"NA")</f>
        <v>#REF!</v>
      </c>
      <c r="I3" s="9" t="e">
        <f>IF('Alluvial for Mapping'!#REF!&lt;&gt;0,'Alluvial for Mapping'!#REF!,"NA")</f>
        <v>#REF!</v>
      </c>
      <c r="J3" s="9" t="e">
        <f>IF('Alluvial for Mapping'!#REF!&lt;&gt;0,'Alluvial for Mapping'!#REF!,"NA")</f>
        <v>#REF!</v>
      </c>
      <c r="K3" s="9" t="e">
        <f>'Alluvial for Mapping'!#REF!&amp;" - "&amp;'Alluvial for Mapping'!#REF!</f>
        <v>#REF!</v>
      </c>
      <c r="L3" s="9" t="e">
        <f>'Alluvial for Mapping'!#REF!</f>
        <v>#REF!</v>
      </c>
      <c r="M3" s="14" t="e">
        <f>'Alluvial for Mapping'!#REF!</f>
        <v>#REF!</v>
      </c>
      <c r="N3" s="9" t="e">
        <f>IF('Alluvial for Mapping'!#REF!&lt;&gt;0,'Alluvial for Mapping'!#REF!,"")</f>
        <v>#REF!</v>
      </c>
    </row>
    <row r="4" spans="1:14" ht="15.75" x14ac:dyDescent="0.25">
      <c r="A4" s="9" t="e">
        <f>'Alluvial for Mapping'!#REF!</f>
        <v>#REF!</v>
      </c>
      <c r="B4" s="9">
        <v>1</v>
      </c>
      <c r="C4" s="9" t="s">
        <v>92</v>
      </c>
      <c r="D4" s="9" t="e">
        <f>'Alluvial for Mapping'!#REF!</f>
        <v>#REF!</v>
      </c>
      <c r="E4" s="9" t="e">
        <f>'Alluvial for Mapping'!#REF!</f>
        <v>#REF!</v>
      </c>
      <c r="F4" s="11" t="e">
        <f>'Alluvial for Mapping'!#REF!</f>
        <v>#REF!</v>
      </c>
      <c r="G4" s="9" t="e">
        <f>'Alluvial for Mapping'!#REF!</f>
        <v>#REF!</v>
      </c>
      <c r="H4" s="10" t="e">
        <f>IF('Alluvial for Mapping'!#REF!&lt;&gt;0,'Alluvial for Mapping'!#REF!,"NA")</f>
        <v>#REF!</v>
      </c>
      <c r="I4" s="9" t="e">
        <f>IF('Alluvial for Mapping'!#REF!&lt;&gt;0,'Alluvial for Mapping'!#REF!,"NA")</f>
        <v>#REF!</v>
      </c>
      <c r="J4" s="9" t="e">
        <f>IF('Alluvial for Mapping'!#REF!&lt;&gt;0,'Alluvial for Mapping'!#REF!,"NA")</f>
        <v>#REF!</v>
      </c>
      <c r="K4" s="9" t="e">
        <f>'Alluvial for Mapping'!#REF!&amp;" - "&amp;'Alluvial for Mapping'!#REF!</f>
        <v>#REF!</v>
      </c>
      <c r="L4" s="9" t="e">
        <f>'Alluvial for Mapping'!#REF!</f>
        <v>#REF!</v>
      </c>
      <c r="M4" s="14" t="e">
        <f>'Alluvial for Mapping'!#REF!</f>
        <v>#REF!</v>
      </c>
      <c r="N4" s="9" t="e">
        <f>IF('Alluvial for Mapping'!#REF!&lt;&gt;0,'Alluvial for Mapping'!#REF!,"")</f>
        <v>#REF!</v>
      </c>
    </row>
    <row r="5" spans="1:14" ht="15.75" x14ac:dyDescent="0.25">
      <c r="A5" s="9" t="e">
        <f>'Alluvial for Mapping'!#REF!</f>
        <v>#REF!</v>
      </c>
      <c r="B5" s="9">
        <v>2</v>
      </c>
      <c r="C5" s="9" t="s">
        <v>92</v>
      </c>
      <c r="D5" s="9" t="e">
        <f>'Alluvial for Mapping'!#REF!</f>
        <v>#REF!</v>
      </c>
      <c r="E5" s="9" t="e">
        <f>'Alluvial for Mapping'!#REF!</f>
        <v>#REF!</v>
      </c>
      <c r="F5" s="11" t="e">
        <f>'Alluvial for Mapping'!#REF!</f>
        <v>#REF!</v>
      </c>
      <c r="G5" s="9" t="e">
        <f>'Alluvial for Mapping'!#REF!</f>
        <v>#REF!</v>
      </c>
      <c r="H5" s="10" t="e">
        <f>IF('Alluvial for Mapping'!#REF!&lt;&gt;0,'Alluvial for Mapping'!#REF!,"NA")</f>
        <v>#REF!</v>
      </c>
      <c r="I5" s="9" t="e">
        <f>IF('Alluvial for Mapping'!#REF!&lt;&gt;0,'Alluvial for Mapping'!#REF!,"NA")</f>
        <v>#REF!</v>
      </c>
      <c r="J5" s="9" t="e">
        <f>IF('Alluvial for Mapping'!#REF!&lt;&gt;0,'Alluvial for Mapping'!#REF!,"NA")</f>
        <v>#REF!</v>
      </c>
      <c r="K5" s="9" t="e">
        <f>'Alluvial for Mapping'!#REF!&amp;" - "&amp;'Alluvial for Mapping'!#REF!</f>
        <v>#REF!</v>
      </c>
      <c r="L5" s="9" t="e">
        <f>'Alluvial for Mapping'!#REF!</f>
        <v>#REF!</v>
      </c>
      <c r="M5" s="14" t="e">
        <f>'Alluvial for Mapping'!#REF!</f>
        <v>#REF!</v>
      </c>
      <c r="N5" s="9" t="e">
        <f>IF('Alluvial for Mapping'!#REF!&lt;&gt;0,'Alluvial for Mapping'!#REF!,"")</f>
        <v>#REF!</v>
      </c>
    </row>
    <row r="6" spans="1:14" ht="15.75" x14ac:dyDescent="0.25">
      <c r="A6" s="9" t="e">
        <f>'Alluvial for Mapping'!#REF!</f>
        <v>#REF!</v>
      </c>
      <c r="B6" s="9">
        <v>3</v>
      </c>
      <c r="C6" s="9" t="s">
        <v>92</v>
      </c>
      <c r="D6" s="9" t="e">
        <f>'Alluvial for Mapping'!#REF!</f>
        <v>#REF!</v>
      </c>
      <c r="E6" s="9" t="e">
        <f>'Alluvial for Mapping'!#REF!</f>
        <v>#REF!</v>
      </c>
      <c r="F6" s="11" t="e">
        <f>'Alluvial for Mapping'!#REF!</f>
        <v>#REF!</v>
      </c>
      <c r="G6" s="9" t="e">
        <f>'Alluvial for Mapping'!#REF!</f>
        <v>#REF!</v>
      </c>
      <c r="H6" s="10" t="e">
        <f>IF('Alluvial for Mapping'!#REF!&lt;&gt;0,'Alluvial for Mapping'!#REF!,"NA")</f>
        <v>#REF!</v>
      </c>
      <c r="I6" s="9" t="e">
        <f>IF('Alluvial for Mapping'!#REF!&lt;&gt;0,'Alluvial for Mapping'!#REF!,"NA")</f>
        <v>#REF!</v>
      </c>
      <c r="J6" s="9" t="e">
        <f>IF('Alluvial for Mapping'!#REF!&lt;&gt;0,'Alluvial for Mapping'!#REF!,"NA")</f>
        <v>#REF!</v>
      </c>
      <c r="K6" s="9" t="e">
        <f>'Alluvial for Mapping'!#REF!&amp;" - "&amp;'Alluvial for Mapping'!#REF!</f>
        <v>#REF!</v>
      </c>
      <c r="L6" s="9" t="e">
        <f>'Alluvial for Mapping'!#REF!</f>
        <v>#REF!</v>
      </c>
      <c r="M6" s="14" t="e">
        <f>'Alluvial for Mapping'!#REF!</f>
        <v>#REF!</v>
      </c>
      <c r="N6" s="9" t="e">
        <f>IF('Alluvial for Mapping'!#REF!&lt;&gt;0,'Alluvial for Mapping'!#REF!,"")</f>
        <v>#REF!</v>
      </c>
    </row>
    <row r="7" spans="1:14" ht="15.75" x14ac:dyDescent="0.25">
      <c r="A7" s="9" t="e">
        <f>'Alluvial for Mapping'!#REF!</f>
        <v>#REF!</v>
      </c>
      <c r="B7" s="9">
        <v>4</v>
      </c>
      <c r="C7" s="9" t="s">
        <v>92</v>
      </c>
      <c r="D7" s="9" t="e">
        <f>'Alluvial for Mapping'!#REF!</f>
        <v>#REF!</v>
      </c>
      <c r="E7" s="9" t="e">
        <f>'Alluvial for Mapping'!#REF!</f>
        <v>#REF!</v>
      </c>
      <c r="F7" s="11" t="e">
        <f>'Alluvial for Mapping'!#REF!</f>
        <v>#REF!</v>
      </c>
      <c r="G7" s="9" t="e">
        <f>'Alluvial for Mapping'!#REF!</f>
        <v>#REF!</v>
      </c>
      <c r="H7" s="10" t="e">
        <f>IF('Alluvial for Mapping'!#REF!&lt;&gt;0,'Alluvial for Mapping'!#REF!,"NA")</f>
        <v>#REF!</v>
      </c>
      <c r="I7" s="9" t="e">
        <f>IF('Alluvial for Mapping'!#REF!&lt;&gt;0,'Alluvial for Mapping'!#REF!,"NA")</f>
        <v>#REF!</v>
      </c>
      <c r="J7" s="9" t="e">
        <f>IF('Alluvial for Mapping'!#REF!&lt;&gt;0,'Alluvial for Mapping'!#REF!,"NA")</f>
        <v>#REF!</v>
      </c>
      <c r="K7" s="9" t="e">
        <f>'Alluvial for Mapping'!#REF!&amp;" - "&amp;'Alluvial for Mapping'!#REF!</f>
        <v>#REF!</v>
      </c>
      <c r="L7" s="9" t="e">
        <f>'Alluvial for Mapping'!#REF!</f>
        <v>#REF!</v>
      </c>
      <c r="M7" s="14" t="e">
        <f>'Alluvial for Mapping'!#REF!</f>
        <v>#REF!</v>
      </c>
      <c r="N7" s="9" t="e">
        <f>IF('Alluvial for Mapping'!#REF!&lt;&gt;0,'Alluvial for Mapping'!#REF!,"")</f>
        <v>#REF!</v>
      </c>
    </row>
    <row r="8" spans="1:14" ht="15.75" x14ac:dyDescent="0.25">
      <c r="A8" s="9" t="e">
        <f>'Alluvial for Mapping'!#REF!</f>
        <v>#REF!</v>
      </c>
      <c r="B8" s="9">
        <v>5</v>
      </c>
      <c r="C8" s="9" t="s">
        <v>92</v>
      </c>
      <c r="D8" s="9" t="e">
        <f>'Alluvial for Mapping'!#REF!</f>
        <v>#REF!</v>
      </c>
      <c r="E8" s="9" t="e">
        <f>'Alluvial for Mapping'!#REF!</f>
        <v>#REF!</v>
      </c>
      <c r="F8" s="11" t="e">
        <f>'Alluvial for Mapping'!#REF!</f>
        <v>#REF!</v>
      </c>
      <c r="G8" s="9" t="e">
        <f>'Alluvial for Mapping'!#REF!</f>
        <v>#REF!</v>
      </c>
      <c r="H8" s="10" t="e">
        <f>IF('Alluvial for Mapping'!#REF!&lt;&gt;0,'Alluvial for Mapping'!#REF!,"NA")</f>
        <v>#REF!</v>
      </c>
      <c r="I8" s="9" t="e">
        <f>IF('Alluvial for Mapping'!#REF!&lt;&gt;0,'Alluvial for Mapping'!#REF!,"NA")</f>
        <v>#REF!</v>
      </c>
      <c r="J8" s="9" t="e">
        <f>IF('Alluvial for Mapping'!#REF!&lt;&gt;0,'Alluvial for Mapping'!#REF!,"NA")</f>
        <v>#REF!</v>
      </c>
      <c r="K8" s="9" t="e">
        <f>'Alluvial for Mapping'!#REF!&amp;" - "&amp;'Alluvial for Mapping'!#REF!</f>
        <v>#REF!</v>
      </c>
      <c r="L8" s="9" t="e">
        <f>'Alluvial for Mapping'!#REF!</f>
        <v>#REF!</v>
      </c>
      <c r="M8" s="14" t="e">
        <f>'Alluvial for Mapping'!#REF!</f>
        <v>#REF!</v>
      </c>
      <c r="N8" s="9" t="e">
        <f>IF('Alluvial for Mapping'!#REF!&lt;&gt;0,'Alluvial for Mapping'!#REF!,"")</f>
        <v>#REF!</v>
      </c>
    </row>
    <row r="9" spans="1:14" ht="15.75" x14ac:dyDescent="0.25">
      <c r="A9" s="9" t="e">
        <f>'Alluvial for Mapping'!#REF!</f>
        <v>#REF!</v>
      </c>
      <c r="B9" s="9">
        <v>6</v>
      </c>
      <c r="C9" s="9" t="s">
        <v>92</v>
      </c>
      <c r="D9" s="9" t="e">
        <f>'Alluvial for Mapping'!#REF!</f>
        <v>#REF!</v>
      </c>
      <c r="E9" s="9" t="e">
        <f>'Alluvial for Mapping'!#REF!</f>
        <v>#REF!</v>
      </c>
      <c r="F9" s="11" t="e">
        <f>'Alluvial for Mapping'!#REF!</f>
        <v>#REF!</v>
      </c>
      <c r="G9" s="9" t="e">
        <f>'Alluvial for Mapping'!#REF!</f>
        <v>#REF!</v>
      </c>
      <c r="H9" s="10" t="e">
        <f>IF('Alluvial for Mapping'!#REF!&lt;&gt;0,'Alluvial for Mapping'!#REF!,"NA")</f>
        <v>#REF!</v>
      </c>
      <c r="I9" s="9" t="e">
        <f>IF('Alluvial for Mapping'!#REF!&lt;&gt;0,'Alluvial for Mapping'!#REF!,"NA")</f>
        <v>#REF!</v>
      </c>
      <c r="J9" s="9" t="e">
        <f>IF('Alluvial for Mapping'!#REF!&lt;&gt;0,'Alluvial for Mapping'!#REF!,"NA")</f>
        <v>#REF!</v>
      </c>
      <c r="K9" s="9" t="e">
        <f>'Alluvial for Mapping'!#REF!&amp;" - "&amp;'Alluvial for Mapping'!#REF!</f>
        <v>#REF!</v>
      </c>
      <c r="L9" s="9" t="e">
        <f>'Alluvial for Mapping'!#REF!</f>
        <v>#REF!</v>
      </c>
      <c r="M9" s="14" t="e">
        <f>'Alluvial for Mapping'!#REF!</f>
        <v>#REF!</v>
      </c>
      <c r="N9" s="9" t="e">
        <f>IF('Alluvial for Mapping'!#REF!&lt;&gt;0,'Alluvial for Mapping'!#REF!,"")</f>
        <v>#REF!</v>
      </c>
    </row>
    <row r="10" spans="1:14" ht="15.75" x14ac:dyDescent="0.25">
      <c r="A10" s="9" t="e">
        <f>'Alluvial for Mapping'!#REF!</f>
        <v>#REF!</v>
      </c>
      <c r="B10" s="9">
        <v>7</v>
      </c>
      <c r="C10" s="9" t="s">
        <v>92</v>
      </c>
      <c r="D10" s="9" t="e">
        <f>'Alluvial for Mapping'!#REF!</f>
        <v>#REF!</v>
      </c>
      <c r="E10" s="9" t="e">
        <f>'Alluvial for Mapping'!#REF!</f>
        <v>#REF!</v>
      </c>
      <c r="F10" s="11" t="e">
        <f>'Alluvial for Mapping'!#REF!</f>
        <v>#REF!</v>
      </c>
      <c r="G10" s="9" t="e">
        <f>'Alluvial for Mapping'!#REF!</f>
        <v>#REF!</v>
      </c>
      <c r="H10" s="10" t="e">
        <f>IF('Alluvial for Mapping'!#REF!&lt;&gt;0,'Alluvial for Mapping'!#REF!,"NA")</f>
        <v>#REF!</v>
      </c>
      <c r="I10" s="9" t="e">
        <f>IF('Alluvial for Mapping'!#REF!&lt;&gt;0,'Alluvial for Mapping'!#REF!,"NA")</f>
        <v>#REF!</v>
      </c>
      <c r="J10" s="9" t="e">
        <f>IF('Alluvial for Mapping'!#REF!&lt;&gt;0,'Alluvial for Mapping'!#REF!,"NA")</f>
        <v>#REF!</v>
      </c>
      <c r="K10" s="9" t="e">
        <f>'Alluvial for Mapping'!#REF!&amp;" - "&amp;'Alluvial for Mapping'!#REF!</f>
        <v>#REF!</v>
      </c>
      <c r="L10" s="9" t="e">
        <f>'Alluvial for Mapping'!#REF!</f>
        <v>#REF!</v>
      </c>
      <c r="M10" s="14" t="e">
        <f>'Alluvial for Mapping'!#REF!</f>
        <v>#REF!</v>
      </c>
      <c r="N10" s="9" t="e">
        <f>IF('Alluvial for Mapping'!#REF!&lt;&gt;0,'Alluvial for Mapping'!#REF!,"")</f>
        <v>#REF!</v>
      </c>
    </row>
    <row r="11" spans="1:14" ht="15.75" x14ac:dyDescent="0.25">
      <c r="A11" s="9" t="e">
        <f>'Alluvial for Mapping'!#REF!</f>
        <v>#REF!</v>
      </c>
      <c r="B11" s="9">
        <v>8</v>
      </c>
      <c r="C11" s="9" t="s">
        <v>92</v>
      </c>
      <c r="D11" s="9" t="e">
        <f>'Alluvial for Mapping'!#REF!</f>
        <v>#REF!</v>
      </c>
      <c r="E11" s="9" t="e">
        <f>'Alluvial for Mapping'!#REF!</f>
        <v>#REF!</v>
      </c>
      <c r="F11" s="11" t="e">
        <f>'Alluvial for Mapping'!#REF!</f>
        <v>#REF!</v>
      </c>
      <c r="G11" s="9" t="e">
        <f>'Alluvial for Mapping'!#REF!</f>
        <v>#REF!</v>
      </c>
      <c r="H11" s="10" t="e">
        <f>IF('Alluvial for Mapping'!#REF!&lt;&gt;0,'Alluvial for Mapping'!#REF!,"NA")</f>
        <v>#REF!</v>
      </c>
      <c r="I11" s="9" t="e">
        <f>IF('Alluvial for Mapping'!#REF!&lt;&gt;0,'Alluvial for Mapping'!#REF!,"NA")</f>
        <v>#REF!</v>
      </c>
      <c r="J11" s="9" t="e">
        <f>IF('Alluvial for Mapping'!#REF!&lt;&gt;0,'Alluvial for Mapping'!#REF!,"NA")</f>
        <v>#REF!</v>
      </c>
      <c r="K11" s="9" t="e">
        <f>'Alluvial for Mapping'!#REF!&amp;" - "&amp;'Alluvial for Mapping'!#REF!</f>
        <v>#REF!</v>
      </c>
      <c r="L11" s="9" t="e">
        <f>'Alluvial for Mapping'!#REF!</f>
        <v>#REF!</v>
      </c>
      <c r="M11" s="14" t="e">
        <f>'Alluvial for Mapping'!#REF!</f>
        <v>#REF!</v>
      </c>
      <c r="N11" s="9" t="e">
        <f>IF('Alluvial for Mapping'!#REF!&lt;&gt;0,'Alluvial for Mapping'!#REF!,"")</f>
        <v>#REF!</v>
      </c>
    </row>
    <row r="12" spans="1:14" ht="15.75" x14ac:dyDescent="0.25">
      <c r="A12" s="9" t="e">
        <f>'Alluvial for Mapping'!#REF!</f>
        <v>#REF!</v>
      </c>
      <c r="B12" s="9">
        <v>9</v>
      </c>
      <c r="C12" s="9" t="s">
        <v>92</v>
      </c>
      <c r="D12" s="9" t="e">
        <f>'Alluvial for Mapping'!#REF!</f>
        <v>#REF!</v>
      </c>
      <c r="E12" s="9" t="e">
        <f>'Alluvial for Mapping'!#REF!</f>
        <v>#REF!</v>
      </c>
      <c r="F12" s="11" t="e">
        <f>'Alluvial for Mapping'!#REF!</f>
        <v>#REF!</v>
      </c>
      <c r="G12" s="9" t="e">
        <f>'Alluvial for Mapping'!#REF!</f>
        <v>#REF!</v>
      </c>
      <c r="H12" s="10" t="e">
        <f>IF('Alluvial for Mapping'!#REF!&lt;&gt;0,'Alluvial for Mapping'!#REF!,"NA")</f>
        <v>#REF!</v>
      </c>
      <c r="I12" s="9" t="e">
        <f>IF('Alluvial for Mapping'!#REF!&lt;&gt;0,'Alluvial for Mapping'!#REF!,"NA")</f>
        <v>#REF!</v>
      </c>
      <c r="J12" s="9" t="e">
        <f>IF('Alluvial for Mapping'!#REF!&lt;&gt;0,'Alluvial for Mapping'!#REF!,"NA")</f>
        <v>#REF!</v>
      </c>
      <c r="K12" s="9" t="e">
        <f>'Alluvial for Mapping'!#REF!&amp;" - "&amp;'Alluvial for Mapping'!#REF!</f>
        <v>#REF!</v>
      </c>
      <c r="L12" s="9" t="e">
        <f>'Alluvial for Mapping'!#REF!</f>
        <v>#REF!</v>
      </c>
      <c r="M12" s="14" t="e">
        <f>'Alluvial for Mapping'!#REF!</f>
        <v>#REF!</v>
      </c>
      <c r="N12" s="9" t="e">
        <f>IF('Alluvial for Mapping'!#REF!&lt;&gt;0,'Alluvial for Mapping'!#REF!,"")</f>
        <v>#REF!</v>
      </c>
    </row>
    <row r="13" spans="1:14" ht="15.75" x14ac:dyDescent="0.25">
      <c r="A13" s="9" t="e">
        <f>'Alluvial for Mapping'!#REF!</f>
        <v>#REF!</v>
      </c>
      <c r="B13" s="9">
        <v>10</v>
      </c>
      <c r="C13" s="9" t="s">
        <v>92</v>
      </c>
      <c r="D13" s="9" t="e">
        <f>'Alluvial for Mapping'!#REF!</f>
        <v>#REF!</v>
      </c>
      <c r="E13" s="9" t="e">
        <f>'Alluvial for Mapping'!#REF!</f>
        <v>#REF!</v>
      </c>
      <c r="F13" s="11" t="e">
        <f>'Alluvial for Mapping'!#REF!</f>
        <v>#REF!</v>
      </c>
      <c r="G13" s="9" t="e">
        <f>'Alluvial for Mapping'!#REF!</f>
        <v>#REF!</v>
      </c>
      <c r="H13" s="10" t="e">
        <f>IF('Alluvial for Mapping'!#REF!&lt;&gt;0,'Alluvial for Mapping'!#REF!,"NA")</f>
        <v>#REF!</v>
      </c>
      <c r="I13" s="9" t="e">
        <f>IF('Alluvial for Mapping'!#REF!&lt;&gt;0,'Alluvial for Mapping'!#REF!,"NA")</f>
        <v>#REF!</v>
      </c>
      <c r="J13" s="9" t="e">
        <f>IF('Alluvial for Mapping'!#REF!&lt;&gt;0,'Alluvial for Mapping'!#REF!,"NA")</f>
        <v>#REF!</v>
      </c>
      <c r="K13" s="9" t="e">
        <f>'Alluvial for Mapping'!#REF!&amp;" - "&amp;'Alluvial for Mapping'!#REF!</f>
        <v>#REF!</v>
      </c>
      <c r="L13" s="9" t="e">
        <f>'Alluvial for Mapping'!#REF!</f>
        <v>#REF!</v>
      </c>
      <c r="M13" s="14" t="e">
        <f>'Alluvial for Mapping'!#REF!</f>
        <v>#REF!</v>
      </c>
      <c r="N13" s="9" t="e">
        <f>IF('Alluvial for Mapping'!#REF!&lt;&gt;0,'Alluvial for Mapping'!#REF!,"")</f>
        <v>#REF!</v>
      </c>
    </row>
    <row r="14" spans="1:14" ht="15.75" x14ac:dyDescent="0.25">
      <c r="A14" s="9" t="e">
        <f>'Alluvial for Mapping'!#REF!</f>
        <v>#REF!</v>
      </c>
      <c r="B14" s="9">
        <v>11</v>
      </c>
      <c r="C14" s="9" t="s">
        <v>92</v>
      </c>
      <c r="D14" s="9" t="e">
        <f>'Alluvial for Mapping'!#REF!</f>
        <v>#REF!</v>
      </c>
      <c r="E14" s="9" t="e">
        <f>'Alluvial for Mapping'!#REF!</f>
        <v>#REF!</v>
      </c>
      <c r="F14" s="11" t="e">
        <f>'Alluvial for Mapping'!#REF!</f>
        <v>#REF!</v>
      </c>
      <c r="G14" s="9" t="e">
        <f>'Alluvial for Mapping'!#REF!</f>
        <v>#REF!</v>
      </c>
      <c r="H14" s="10" t="e">
        <f>IF('Alluvial for Mapping'!#REF!&lt;&gt;0,'Alluvial for Mapping'!#REF!,"NA")</f>
        <v>#REF!</v>
      </c>
      <c r="I14" s="9" t="e">
        <f>IF('Alluvial for Mapping'!#REF!&lt;&gt;0,'Alluvial for Mapping'!#REF!,"NA")</f>
        <v>#REF!</v>
      </c>
      <c r="J14" s="9" t="e">
        <f>IF('Alluvial for Mapping'!#REF!&lt;&gt;0,'Alluvial for Mapping'!#REF!,"NA")</f>
        <v>#REF!</v>
      </c>
      <c r="K14" s="9" t="e">
        <f>'Alluvial for Mapping'!#REF!&amp;" - "&amp;'Alluvial for Mapping'!#REF!</f>
        <v>#REF!</v>
      </c>
      <c r="L14" s="9" t="e">
        <f>'Alluvial for Mapping'!#REF!</f>
        <v>#REF!</v>
      </c>
      <c r="M14" s="14" t="e">
        <f>'Alluvial for Mapping'!#REF!</f>
        <v>#REF!</v>
      </c>
      <c r="N14" s="9" t="e">
        <f>IF('Alluvial for Mapping'!#REF!&lt;&gt;0,'Alluvial for Mapping'!#REF!,"")</f>
        <v>#REF!</v>
      </c>
    </row>
    <row r="15" spans="1:14" ht="15.75" x14ac:dyDescent="0.25">
      <c r="A15" s="9" t="e">
        <f>'Alluvial for Mapping'!#REF!</f>
        <v>#REF!</v>
      </c>
      <c r="B15" s="9">
        <v>12</v>
      </c>
      <c r="C15" s="9" t="s">
        <v>92</v>
      </c>
      <c r="D15" s="9" t="e">
        <f>'Alluvial for Mapping'!#REF!</f>
        <v>#REF!</v>
      </c>
      <c r="E15" s="9" t="e">
        <f>'Alluvial for Mapping'!#REF!</f>
        <v>#REF!</v>
      </c>
      <c r="F15" s="11" t="e">
        <f>'Alluvial for Mapping'!#REF!</f>
        <v>#REF!</v>
      </c>
      <c r="G15" s="9" t="e">
        <f>'Alluvial for Mapping'!#REF!</f>
        <v>#REF!</v>
      </c>
      <c r="H15" s="10" t="e">
        <f>IF('Alluvial for Mapping'!#REF!&lt;&gt;0,'Alluvial for Mapping'!#REF!,"NA")</f>
        <v>#REF!</v>
      </c>
      <c r="I15" s="9" t="e">
        <f>IF('Alluvial for Mapping'!#REF!&lt;&gt;0,'Alluvial for Mapping'!#REF!,"NA")</f>
        <v>#REF!</v>
      </c>
      <c r="J15" s="9" t="e">
        <f>IF('Alluvial for Mapping'!#REF!&lt;&gt;0,'Alluvial for Mapping'!#REF!,"NA")</f>
        <v>#REF!</v>
      </c>
      <c r="K15" s="9" t="e">
        <f>'Alluvial for Mapping'!#REF!&amp;" - "&amp;'Alluvial for Mapping'!#REF!</f>
        <v>#REF!</v>
      </c>
      <c r="L15" s="9" t="e">
        <f>'Alluvial for Mapping'!#REF!</f>
        <v>#REF!</v>
      </c>
      <c r="M15" s="14" t="e">
        <f>'Alluvial for Mapping'!#REF!</f>
        <v>#REF!</v>
      </c>
      <c r="N15" s="9" t="e">
        <f>IF('Alluvial for Mapping'!#REF!&lt;&gt;0,'Alluvial for Mapping'!#REF!,"")</f>
        <v>#REF!</v>
      </c>
    </row>
    <row r="16" spans="1:14" ht="15.75" x14ac:dyDescent="0.25">
      <c r="A16" s="9" t="e">
        <f>'Alluvial for Mapping'!#REF!</f>
        <v>#REF!</v>
      </c>
      <c r="B16" s="9">
        <v>13</v>
      </c>
      <c r="C16" s="9" t="s">
        <v>92</v>
      </c>
      <c r="D16" s="9" t="e">
        <f>'Alluvial for Mapping'!#REF!</f>
        <v>#REF!</v>
      </c>
      <c r="E16" s="9" t="e">
        <f>'Alluvial for Mapping'!#REF!</f>
        <v>#REF!</v>
      </c>
      <c r="F16" s="11" t="e">
        <f>'Alluvial for Mapping'!#REF!</f>
        <v>#REF!</v>
      </c>
      <c r="G16" s="9" t="e">
        <f>'Alluvial for Mapping'!#REF!</f>
        <v>#REF!</v>
      </c>
      <c r="H16" s="10" t="e">
        <f>IF('Alluvial for Mapping'!#REF!&lt;&gt;0,'Alluvial for Mapping'!#REF!,"NA")</f>
        <v>#REF!</v>
      </c>
      <c r="I16" s="9" t="e">
        <f>IF('Alluvial for Mapping'!#REF!&lt;&gt;0,'Alluvial for Mapping'!#REF!,"NA")</f>
        <v>#REF!</v>
      </c>
      <c r="J16" s="9" t="e">
        <f>IF('Alluvial for Mapping'!#REF!&lt;&gt;0,'Alluvial for Mapping'!#REF!,"NA")</f>
        <v>#REF!</v>
      </c>
      <c r="K16" s="9" t="e">
        <f>'Alluvial for Mapping'!#REF!&amp;" - "&amp;'Alluvial for Mapping'!#REF!</f>
        <v>#REF!</v>
      </c>
      <c r="L16" s="9" t="e">
        <f>'Alluvial for Mapping'!#REF!</f>
        <v>#REF!</v>
      </c>
      <c r="M16" s="14" t="e">
        <f>'Alluvial for Mapping'!#REF!</f>
        <v>#REF!</v>
      </c>
      <c r="N16" s="9" t="e">
        <f>IF('Alluvial for Mapping'!#REF!&lt;&gt;0,'Alluvial for Mapping'!#REF!,"")</f>
        <v>#REF!</v>
      </c>
    </row>
    <row r="17" spans="1:14" ht="15.75" x14ac:dyDescent="0.25">
      <c r="A17" s="9" t="e">
        <f>'Alluvial for Mapping'!#REF!</f>
        <v>#REF!</v>
      </c>
      <c r="B17" s="9">
        <v>14</v>
      </c>
      <c r="C17" s="9" t="s">
        <v>92</v>
      </c>
      <c r="D17" s="9" t="e">
        <f>'Alluvial for Mapping'!#REF!</f>
        <v>#REF!</v>
      </c>
      <c r="E17" s="9" t="e">
        <f>'Alluvial for Mapping'!#REF!</f>
        <v>#REF!</v>
      </c>
      <c r="F17" s="11" t="e">
        <f>'Alluvial for Mapping'!#REF!</f>
        <v>#REF!</v>
      </c>
      <c r="G17" s="9" t="e">
        <f>'Alluvial for Mapping'!#REF!</f>
        <v>#REF!</v>
      </c>
      <c r="H17" s="10" t="e">
        <f>IF('Alluvial for Mapping'!#REF!&lt;&gt;0,'Alluvial for Mapping'!#REF!,"NA")</f>
        <v>#REF!</v>
      </c>
      <c r="I17" s="9" t="e">
        <f>IF('Alluvial for Mapping'!#REF!&lt;&gt;0,'Alluvial for Mapping'!#REF!,"NA")</f>
        <v>#REF!</v>
      </c>
      <c r="J17" s="9" t="e">
        <f>IF('Alluvial for Mapping'!#REF!&lt;&gt;0,'Alluvial for Mapping'!#REF!,"NA")</f>
        <v>#REF!</v>
      </c>
      <c r="K17" s="9" t="e">
        <f>'Alluvial for Mapping'!#REF!&amp;" - "&amp;'Alluvial for Mapping'!#REF!</f>
        <v>#REF!</v>
      </c>
      <c r="L17" s="9" t="e">
        <f>'Alluvial for Mapping'!#REF!</f>
        <v>#REF!</v>
      </c>
      <c r="M17" s="14" t="e">
        <f>'Alluvial for Mapping'!#REF!</f>
        <v>#REF!</v>
      </c>
      <c r="N17" s="9" t="e">
        <f>IF('Alluvial for Mapping'!#REF!&lt;&gt;0,'Alluvial for Mapping'!#REF!,"")</f>
        <v>#REF!</v>
      </c>
    </row>
    <row r="18" spans="1:14" ht="15.75" x14ac:dyDescent="0.25">
      <c r="A18" s="9" t="e">
        <f>'Alluvial for Mapping'!#REF!</f>
        <v>#REF!</v>
      </c>
      <c r="B18" s="9">
        <v>15</v>
      </c>
      <c r="C18" s="9" t="s">
        <v>92</v>
      </c>
      <c r="D18" s="9" t="e">
        <f>'Alluvial for Mapping'!#REF!</f>
        <v>#REF!</v>
      </c>
      <c r="E18" s="9" t="e">
        <f>'Alluvial for Mapping'!#REF!</f>
        <v>#REF!</v>
      </c>
      <c r="F18" s="11" t="e">
        <f>'Alluvial for Mapping'!#REF!</f>
        <v>#REF!</v>
      </c>
      <c r="G18" s="9" t="e">
        <f>'Alluvial for Mapping'!#REF!</f>
        <v>#REF!</v>
      </c>
      <c r="H18" s="10" t="e">
        <f>IF('Alluvial for Mapping'!#REF!&lt;&gt;0,'Alluvial for Mapping'!#REF!,"NA")</f>
        <v>#REF!</v>
      </c>
      <c r="I18" s="9" t="e">
        <f>IF('Alluvial for Mapping'!#REF!&lt;&gt;0,'Alluvial for Mapping'!#REF!,"NA")</f>
        <v>#REF!</v>
      </c>
      <c r="J18" s="9" t="e">
        <f>IF('Alluvial for Mapping'!#REF!&lt;&gt;0,'Alluvial for Mapping'!#REF!,"NA")</f>
        <v>#REF!</v>
      </c>
      <c r="K18" s="9" t="e">
        <f>'Alluvial for Mapping'!#REF!&amp;" - "&amp;'Alluvial for Mapping'!#REF!</f>
        <v>#REF!</v>
      </c>
      <c r="L18" s="9" t="e">
        <f>'Alluvial for Mapping'!#REF!</f>
        <v>#REF!</v>
      </c>
      <c r="M18" s="14" t="e">
        <f>'Alluvial for Mapping'!#REF!</f>
        <v>#REF!</v>
      </c>
      <c r="N18" s="9" t="e">
        <f>IF('Alluvial for Mapping'!#REF!&lt;&gt;0,'Alluvial for Mapping'!#REF!,"")</f>
        <v>#REF!</v>
      </c>
    </row>
    <row r="19" spans="1:14" ht="15.75" x14ac:dyDescent="0.25">
      <c r="A19" s="9" t="e">
        <f>'Alluvial for Mapping'!#REF!</f>
        <v>#REF!</v>
      </c>
      <c r="B19" s="9">
        <v>16</v>
      </c>
      <c r="C19" s="9" t="s">
        <v>92</v>
      </c>
      <c r="D19" s="9" t="e">
        <f>'Alluvial for Mapping'!#REF!</f>
        <v>#REF!</v>
      </c>
      <c r="E19" s="9" t="e">
        <f>'Alluvial for Mapping'!#REF!</f>
        <v>#REF!</v>
      </c>
      <c r="F19" s="11" t="e">
        <f>'Alluvial for Mapping'!#REF!</f>
        <v>#REF!</v>
      </c>
      <c r="G19" s="9" t="e">
        <f>'Alluvial for Mapping'!#REF!</f>
        <v>#REF!</v>
      </c>
      <c r="H19" s="10" t="e">
        <f>IF('Alluvial for Mapping'!#REF!&lt;&gt;0,'Alluvial for Mapping'!#REF!,"NA")</f>
        <v>#REF!</v>
      </c>
      <c r="I19" s="9" t="e">
        <f>IF('Alluvial for Mapping'!#REF!&lt;&gt;0,'Alluvial for Mapping'!#REF!,"NA")</f>
        <v>#REF!</v>
      </c>
      <c r="J19" s="9" t="e">
        <f>IF('Alluvial for Mapping'!#REF!&lt;&gt;0,'Alluvial for Mapping'!#REF!,"NA")</f>
        <v>#REF!</v>
      </c>
      <c r="K19" s="9" t="e">
        <f>'Alluvial for Mapping'!#REF!&amp;" - "&amp;'Alluvial for Mapping'!#REF!</f>
        <v>#REF!</v>
      </c>
      <c r="L19" s="9" t="e">
        <f>'Alluvial for Mapping'!#REF!</f>
        <v>#REF!</v>
      </c>
      <c r="M19" s="14" t="e">
        <f>'Alluvial for Mapping'!#REF!</f>
        <v>#REF!</v>
      </c>
      <c r="N19" s="9" t="e">
        <f>IF('Alluvial for Mapping'!#REF!&lt;&gt;0,'Alluvial for Mapping'!#REF!,"")</f>
        <v>#REF!</v>
      </c>
    </row>
    <row r="20" spans="1:14" ht="15.75" x14ac:dyDescent="0.25">
      <c r="A20" s="9" t="e">
        <f>'Alluvial for Mapping'!#REF!</f>
        <v>#REF!</v>
      </c>
      <c r="B20" s="9">
        <v>17</v>
      </c>
      <c r="C20" s="9" t="s">
        <v>92</v>
      </c>
      <c r="D20" s="9" t="e">
        <f>'Alluvial for Mapping'!#REF!</f>
        <v>#REF!</v>
      </c>
      <c r="E20" s="9" t="e">
        <f>'Alluvial for Mapping'!#REF!</f>
        <v>#REF!</v>
      </c>
      <c r="F20" s="11" t="e">
        <f>'Alluvial for Mapping'!#REF!</f>
        <v>#REF!</v>
      </c>
      <c r="G20" s="9" t="e">
        <f>'Alluvial for Mapping'!#REF!</f>
        <v>#REF!</v>
      </c>
      <c r="H20" s="10" t="e">
        <f>IF('Alluvial for Mapping'!#REF!&lt;&gt;0,'Alluvial for Mapping'!#REF!,"NA")</f>
        <v>#REF!</v>
      </c>
      <c r="I20" s="9" t="e">
        <f>IF('Alluvial for Mapping'!#REF!&lt;&gt;0,'Alluvial for Mapping'!#REF!,"NA")</f>
        <v>#REF!</v>
      </c>
      <c r="J20" s="9" t="e">
        <f>IF('Alluvial for Mapping'!#REF!&lt;&gt;0,'Alluvial for Mapping'!#REF!,"NA")</f>
        <v>#REF!</v>
      </c>
      <c r="K20" s="9" t="e">
        <f>'Alluvial for Mapping'!#REF!&amp;" - "&amp;'Alluvial for Mapping'!#REF!</f>
        <v>#REF!</v>
      </c>
      <c r="L20" s="9" t="e">
        <f>'Alluvial for Mapping'!#REF!</f>
        <v>#REF!</v>
      </c>
      <c r="M20" s="14" t="e">
        <f>'Alluvial for Mapping'!#REF!</f>
        <v>#REF!</v>
      </c>
      <c r="N20" s="9" t="e">
        <f>IF('Alluvial for Mapping'!#REF!&lt;&gt;0,'Alluvial for Mapping'!#REF!,"")</f>
        <v>#REF!</v>
      </c>
    </row>
    <row r="21" spans="1:14" ht="15.75" x14ac:dyDescent="0.25">
      <c r="A21" s="9" t="e">
        <f>'Alluvial for Mapping'!#REF!</f>
        <v>#REF!</v>
      </c>
      <c r="B21" s="9">
        <v>18</v>
      </c>
      <c r="C21" s="9" t="s">
        <v>92</v>
      </c>
      <c r="D21" s="9" t="e">
        <f>'Alluvial for Mapping'!#REF!</f>
        <v>#REF!</v>
      </c>
      <c r="E21" s="9" t="e">
        <f>'Alluvial for Mapping'!#REF!</f>
        <v>#REF!</v>
      </c>
      <c r="F21" s="11" t="e">
        <f>'Alluvial for Mapping'!#REF!</f>
        <v>#REF!</v>
      </c>
      <c r="G21" s="9" t="e">
        <f>'Alluvial for Mapping'!#REF!</f>
        <v>#REF!</v>
      </c>
      <c r="H21" s="10" t="e">
        <f>IF('Alluvial for Mapping'!#REF!&lt;&gt;0,'Alluvial for Mapping'!#REF!,"NA")</f>
        <v>#REF!</v>
      </c>
      <c r="I21" s="9" t="e">
        <f>IF('Alluvial for Mapping'!#REF!&lt;&gt;0,'Alluvial for Mapping'!#REF!,"NA")</f>
        <v>#REF!</v>
      </c>
      <c r="J21" s="9" t="e">
        <f>IF('Alluvial for Mapping'!#REF!&lt;&gt;0,'Alluvial for Mapping'!#REF!,"NA")</f>
        <v>#REF!</v>
      </c>
      <c r="K21" s="9" t="e">
        <f>'Alluvial for Mapping'!#REF!&amp;" - "&amp;'Alluvial for Mapping'!#REF!</f>
        <v>#REF!</v>
      </c>
      <c r="L21" s="9" t="e">
        <f>'Alluvial for Mapping'!#REF!</f>
        <v>#REF!</v>
      </c>
      <c r="M21" s="14" t="e">
        <f>'Alluvial for Mapping'!#REF!</f>
        <v>#REF!</v>
      </c>
      <c r="N21" s="9" t="e">
        <f>IF('Alluvial for Mapping'!#REF!&lt;&gt;0,'Alluvial for Mapping'!#REF!,"")</f>
        <v>#REF!</v>
      </c>
    </row>
    <row r="22" spans="1:14" ht="15.75" x14ac:dyDescent="0.25">
      <c r="A22" s="9" t="e">
        <f>'Alluvial for Mapping'!#REF!</f>
        <v>#REF!</v>
      </c>
      <c r="B22" s="9">
        <v>19</v>
      </c>
      <c r="C22" s="9" t="s">
        <v>92</v>
      </c>
      <c r="D22" s="9" t="e">
        <f>'Alluvial for Mapping'!#REF!</f>
        <v>#REF!</v>
      </c>
      <c r="E22" s="9" t="e">
        <f>'Alluvial for Mapping'!#REF!</f>
        <v>#REF!</v>
      </c>
      <c r="F22" s="11" t="e">
        <f>'Alluvial for Mapping'!#REF!</f>
        <v>#REF!</v>
      </c>
      <c r="G22" s="9" t="e">
        <f>'Alluvial for Mapping'!#REF!</f>
        <v>#REF!</v>
      </c>
      <c r="H22" s="10" t="e">
        <f>IF('Alluvial for Mapping'!#REF!&lt;&gt;0,'Alluvial for Mapping'!#REF!,"NA")</f>
        <v>#REF!</v>
      </c>
      <c r="I22" s="9" t="e">
        <f>IF('Alluvial for Mapping'!#REF!&lt;&gt;0,'Alluvial for Mapping'!#REF!,"NA")</f>
        <v>#REF!</v>
      </c>
      <c r="J22" s="9" t="e">
        <f>IF('Alluvial for Mapping'!#REF!&lt;&gt;0,'Alluvial for Mapping'!#REF!,"NA")</f>
        <v>#REF!</v>
      </c>
      <c r="K22" s="9" t="e">
        <f>'Alluvial for Mapping'!#REF!&amp;" - "&amp;'Alluvial for Mapping'!#REF!</f>
        <v>#REF!</v>
      </c>
      <c r="L22" s="9" t="e">
        <f>'Alluvial for Mapping'!#REF!</f>
        <v>#REF!</v>
      </c>
      <c r="M22" s="14" t="e">
        <f>'Alluvial for Mapping'!#REF!</f>
        <v>#REF!</v>
      </c>
      <c r="N22" s="9" t="e">
        <f>IF('Alluvial for Mapping'!#REF!&lt;&gt;0,'Alluvial for Mapping'!#REF!,"")</f>
        <v>#REF!</v>
      </c>
    </row>
    <row r="23" spans="1:14" ht="15.75" x14ac:dyDescent="0.25">
      <c r="A23" s="9" t="e">
        <f>'Alluvial for Mapping'!#REF!</f>
        <v>#REF!</v>
      </c>
      <c r="B23" s="9">
        <v>20</v>
      </c>
      <c r="C23" s="9" t="s">
        <v>92</v>
      </c>
      <c r="D23" s="9" t="e">
        <f>'Alluvial for Mapping'!#REF!</f>
        <v>#REF!</v>
      </c>
      <c r="E23" s="9" t="e">
        <f>'Alluvial for Mapping'!#REF!</f>
        <v>#REF!</v>
      </c>
      <c r="F23" s="11" t="e">
        <f>'Alluvial for Mapping'!#REF!</f>
        <v>#REF!</v>
      </c>
      <c r="G23" s="9" t="e">
        <f>'Alluvial for Mapping'!#REF!</f>
        <v>#REF!</v>
      </c>
      <c r="H23" s="10" t="e">
        <f>IF('Alluvial for Mapping'!#REF!&lt;&gt;0,'Alluvial for Mapping'!#REF!,"NA")</f>
        <v>#REF!</v>
      </c>
      <c r="I23" s="9" t="e">
        <f>IF('Alluvial for Mapping'!#REF!&lt;&gt;0,'Alluvial for Mapping'!#REF!,"NA")</f>
        <v>#REF!</v>
      </c>
      <c r="J23" s="9" t="e">
        <f>IF('Alluvial for Mapping'!#REF!&lt;&gt;0,'Alluvial for Mapping'!#REF!,"NA")</f>
        <v>#REF!</v>
      </c>
      <c r="K23" s="9" t="e">
        <f>'Alluvial for Mapping'!#REF!&amp;" - "&amp;'Alluvial for Mapping'!#REF!</f>
        <v>#REF!</v>
      </c>
      <c r="L23" s="9" t="e">
        <f>'Alluvial for Mapping'!#REF!</f>
        <v>#REF!</v>
      </c>
      <c r="M23" s="14" t="e">
        <f>'Alluvial for Mapping'!#REF!</f>
        <v>#REF!</v>
      </c>
      <c r="N23" s="9" t="e">
        <f>IF('Alluvial for Mapping'!#REF!&lt;&gt;0,'Alluvial for Mapping'!#REF!,"")</f>
        <v>#REF!</v>
      </c>
    </row>
    <row r="24" spans="1:14" ht="15.75" x14ac:dyDescent="0.25">
      <c r="A24" s="9" t="e">
        <f>'Alluvial for Mapping'!#REF!</f>
        <v>#REF!</v>
      </c>
      <c r="B24" s="9">
        <v>21</v>
      </c>
      <c r="C24" s="9" t="s">
        <v>92</v>
      </c>
      <c r="D24" s="9" t="e">
        <f>'Alluvial for Mapping'!#REF!</f>
        <v>#REF!</v>
      </c>
      <c r="E24" s="9" t="e">
        <f>'Alluvial for Mapping'!#REF!</f>
        <v>#REF!</v>
      </c>
      <c r="F24" s="11" t="e">
        <f>'Alluvial for Mapping'!#REF!</f>
        <v>#REF!</v>
      </c>
      <c r="G24" s="9" t="e">
        <f>'Alluvial for Mapping'!#REF!</f>
        <v>#REF!</v>
      </c>
      <c r="H24" s="10" t="e">
        <f>IF('Alluvial for Mapping'!#REF!&lt;&gt;0,'Alluvial for Mapping'!#REF!,"NA")</f>
        <v>#REF!</v>
      </c>
      <c r="I24" s="9" t="e">
        <f>IF('Alluvial for Mapping'!#REF!&lt;&gt;0,'Alluvial for Mapping'!#REF!,"NA")</f>
        <v>#REF!</v>
      </c>
      <c r="J24" s="9" t="e">
        <f>IF('Alluvial for Mapping'!#REF!&lt;&gt;0,'Alluvial for Mapping'!#REF!,"NA")</f>
        <v>#REF!</v>
      </c>
      <c r="K24" s="9" t="e">
        <f>'Alluvial for Mapping'!#REF!&amp;" - "&amp;'Alluvial for Mapping'!#REF!</f>
        <v>#REF!</v>
      </c>
      <c r="L24" s="9" t="e">
        <f>'Alluvial for Mapping'!#REF!</f>
        <v>#REF!</v>
      </c>
      <c r="M24" s="14" t="e">
        <f>'Alluvial for Mapping'!#REF!</f>
        <v>#REF!</v>
      </c>
      <c r="N24" s="9" t="e">
        <f>IF('Alluvial for Mapping'!#REF!&lt;&gt;0,'Alluvial for Mapping'!#REF!,"")</f>
        <v>#REF!</v>
      </c>
    </row>
  </sheetData>
  <pageMargins left="0.25" right="0.25" top="0.75" bottom="0.75" header="0.3" footer="0.3"/>
  <pageSetup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A34" zoomScale="85" zoomScaleNormal="85" workbookViewId="0">
      <selection activeCell="S2" sqref="S2:S66"/>
    </sheetView>
  </sheetViews>
  <sheetFormatPr defaultRowHeight="15" x14ac:dyDescent="0.25"/>
  <cols>
    <col min="1" max="1" width="21.140625" bestFit="1" customWidth="1"/>
    <col min="2" max="2" width="14.85546875" bestFit="1" customWidth="1"/>
    <col min="7" max="7" width="21.140625" bestFit="1" customWidth="1"/>
    <col min="8" max="8" width="14.85546875" bestFit="1" customWidth="1"/>
    <col min="13" max="13" width="21.140625" bestFit="1" customWidth="1"/>
    <col min="14" max="14" width="9.140625" style="12"/>
  </cols>
  <sheetData>
    <row r="1" spans="1:25" x14ac:dyDescent="0.25">
      <c r="A1" t="s">
        <v>76</v>
      </c>
      <c r="B1" t="s">
        <v>75</v>
      </c>
      <c r="C1" t="s">
        <v>74</v>
      </c>
      <c r="D1" t="s">
        <v>72</v>
      </c>
      <c r="E1" t="s">
        <v>73</v>
      </c>
      <c r="M1" t="s">
        <v>94</v>
      </c>
      <c r="T1" t="s">
        <v>93</v>
      </c>
    </row>
    <row r="2" spans="1:25" x14ac:dyDescent="0.25">
      <c r="A2" t="s">
        <v>6</v>
      </c>
      <c r="B2" s="6">
        <v>35877</v>
      </c>
      <c r="C2">
        <v>11.8</v>
      </c>
      <c r="D2" t="s">
        <v>69</v>
      </c>
      <c r="E2" t="s">
        <v>69</v>
      </c>
      <c r="F2" t="str">
        <f>IF(I2&lt;&gt;C2,1," ")</f>
        <v xml:space="preserve"> </v>
      </c>
      <c r="G2" t="s">
        <v>6</v>
      </c>
      <c r="H2" s="6">
        <v>35877</v>
      </c>
      <c r="I2">
        <v>11.8</v>
      </c>
      <c r="J2" t="s">
        <v>69</v>
      </c>
      <c r="K2" t="s">
        <v>69</v>
      </c>
      <c r="L2" s="1">
        <f>IF(O2&lt;&gt;C2,1," ")</f>
        <v>1</v>
      </c>
      <c r="M2" s="1" t="str">
        <f t="shared" ref="M2:M16" si="0">T3</f>
        <v>CDV-16-02657</v>
      </c>
      <c r="N2" s="12">
        <f t="shared" ref="N2:N16" si="1">U3</f>
        <v>36971</v>
      </c>
      <c r="O2" s="1">
        <f t="shared" ref="O2:O16" si="2">V3</f>
        <v>759</v>
      </c>
      <c r="P2" s="1" t="str">
        <f t="shared" ref="P2:P16" si="3">W3</f>
        <v>Y</v>
      </c>
      <c r="Q2" s="1" t="str">
        <f t="shared" ref="Q2:Q16" si="4">X3</f>
        <v>N</v>
      </c>
      <c r="R2" s="1">
        <f t="shared" ref="R2:R16" si="5">Y3</f>
        <v>27</v>
      </c>
      <c r="S2" t="str">
        <f>IF(T2&lt;&gt;A2,1,"")</f>
        <v/>
      </c>
      <c r="T2" t="s">
        <v>6</v>
      </c>
      <c r="U2" s="25">
        <v>35877</v>
      </c>
      <c r="V2">
        <v>11.8</v>
      </c>
      <c r="W2" t="s">
        <v>69</v>
      </c>
      <c r="X2" t="s">
        <v>69</v>
      </c>
      <c r="Y2">
        <v>67</v>
      </c>
    </row>
    <row r="3" spans="1:25" x14ac:dyDescent="0.25">
      <c r="A3" s="1" t="s">
        <v>7</v>
      </c>
      <c r="B3" s="6">
        <v>36971</v>
      </c>
      <c r="C3" s="1">
        <v>759</v>
      </c>
      <c r="D3" t="s">
        <v>69</v>
      </c>
      <c r="E3" t="s">
        <v>70</v>
      </c>
      <c r="F3" s="1" t="str">
        <f t="shared" ref="F3:F56" si="6">IF(I3&lt;&gt;C3,1," ")</f>
        <v xml:space="preserve"> </v>
      </c>
      <c r="G3" t="s">
        <v>7</v>
      </c>
      <c r="H3" s="6">
        <v>36971</v>
      </c>
      <c r="I3">
        <v>759</v>
      </c>
      <c r="J3" t="s">
        <v>69</v>
      </c>
      <c r="K3" t="s">
        <v>70</v>
      </c>
      <c r="L3" s="1">
        <f t="shared" ref="L3:L56" si="7">IF(O3&lt;&gt;C3,1," ")</f>
        <v>1</v>
      </c>
      <c r="M3" s="1" t="str">
        <f t="shared" si="0"/>
        <v>CDV-16-02657r</v>
      </c>
      <c r="N3" s="12">
        <f t="shared" si="1"/>
        <v>43540</v>
      </c>
      <c r="O3" s="1">
        <f t="shared" si="2"/>
        <v>148</v>
      </c>
      <c r="P3" s="1" t="str">
        <f t="shared" si="3"/>
        <v>Y</v>
      </c>
      <c r="Q3" s="1" t="str">
        <f t="shared" si="4"/>
        <v>N</v>
      </c>
      <c r="R3" s="1">
        <f t="shared" si="5"/>
        <v>1</v>
      </c>
      <c r="S3" s="1" t="str">
        <f t="shared" ref="S3:S66" si="8">IF(T3&lt;&gt;A3,1,"")</f>
        <v/>
      </c>
      <c r="T3" t="s">
        <v>7</v>
      </c>
      <c r="U3" s="25">
        <v>36971</v>
      </c>
      <c r="V3">
        <v>759</v>
      </c>
      <c r="W3" t="s">
        <v>69</v>
      </c>
      <c r="X3" t="s">
        <v>70</v>
      </c>
      <c r="Y3">
        <v>27</v>
      </c>
    </row>
    <row r="4" spans="1:25" x14ac:dyDescent="0.25">
      <c r="A4" s="1" t="s">
        <v>71</v>
      </c>
      <c r="B4" s="6">
        <v>43540</v>
      </c>
      <c r="C4" s="1">
        <v>148</v>
      </c>
      <c r="D4" t="s">
        <v>69</v>
      </c>
      <c r="E4" t="s">
        <v>70</v>
      </c>
      <c r="F4" s="1" t="str">
        <f t="shared" si="6"/>
        <v xml:space="preserve"> </v>
      </c>
      <c r="G4" t="s">
        <v>71</v>
      </c>
      <c r="H4" s="6">
        <v>43540</v>
      </c>
      <c r="I4">
        <v>148</v>
      </c>
      <c r="J4" t="s">
        <v>69</v>
      </c>
      <c r="K4" t="s">
        <v>70</v>
      </c>
      <c r="L4" s="1">
        <f t="shared" si="7"/>
        <v>1</v>
      </c>
      <c r="M4" s="1" t="str">
        <f t="shared" si="0"/>
        <v>CDV-16-02658</v>
      </c>
      <c r="N4" s="12">
        <f t="shared" si="1"/>
        <v>38083</v>
      </c>
      <c r="O4" s="1">
        <f t="shared" si="2"/>
        <v>27</v>
      </c>
      <c r="P4" s="1" t="str">
        <f t="shared" si="3"/>
        <v>Y</v>
      </c>
      <c r="Q4" s="1" t="str">
        <f t="shared" si="4"/>
        <v>N</v>
      </c>
      <c r="R4" s="1">
        <f t="shared" si="5"/>
        <v>49</v>
      </c>
      <c r="S4" s="1" t="str">
        <f t="shared" si="8"/>
        <v/>
      </c>
      <c r="T4" t="s">
        <v>71</v>
      </c>
      <c r="U4" s="25">
        <v>43540</v>
      </c>
      <c r="V4">
        <v>148</v>
      </c>
      <c r="W4" t="s">
        <v>69</v>
      </c>
      <c r="X4" t="s">
        <v>70</v>
      </c>
      <c r="Y4">
        <v>1</v>
      </c>
    </row>
    <row r="5" spans="1:25" x14ac:dyDescent="0.25">
      <c r="A5" s="1" t="s">
        <v>8</v>
      </c>
      <c r="B5" s="6">
        <v>38083</v>
      </c>
      <c r="C5" s="1">
        <v>27</v>
      </c>
      <c r="D5" t="s">
        <v>69</v>
      </c>
      <c r="E5" t="s">
        <v>70</v>
      </c>
      <c r="F5" s="1" t="str">
        <f t="shared" si="6"/>
        <v xml:space="preserve"> </v>
      </c>
      <c r="G5" t="s">
        <v>8</v>
      </c>
      <c r="H5" s="6">
        <v>38083</v>
      </c>
      <c r="I5">
        <v>27</v>
      </c>
      <c r="J5" t="s">
        <v>69</v>
      </c>
      <c r="K5" t="s">
        <v>70</v>
      </c>
      <c r="L5" s="1">
        <f t="shared" si="7"/>
        <v>1</v>
      </c>
      <c r="M5" s="1" t="str">
        <f t="shared" si="0"/>
        <v>CDV-16-02659</v>
      </c>
      <c r="N5" s="12">
        <f t="shared" si="1"/>
        <v>36971</v>
      </c>
      <c r="O5" s="1">
        <f t="shared" si="2"/>
        <v>112</v>
      </c>
      <c r="P5" s="1" t="str">
        <f t="shared" si="3"/>
        <v>Y</v>
      </c>
      <c r="Q5" s="1" t="str">
        <f t="shared" si="4"/>
        <v>N</v>
      </c>
      <c r="R5" s="1">
        <f t="shared" si="5"/>
        <v>69</v>
      </c>
      <c r="S5" s="1" t="str">
        <f t="shared" si="8"/>
        <v/>
      </c>
      <c r="T5" t="s">
        <v>8</v>
      </c>
      <c r="U5" s="25">
        <v>38083</v>
      </c>
      <c r="V5">
        <v>27</v>
      </c>
      <c r="W5" t="s">
        <v>69</v>
      </c>
      <c r="X5" t="s">
        <v>70</v>
      </c>
      <c r="Y5">
        <v>49</v>
      </c>
    </row>
    <row r="6" spans="1:25" x14ac:dyDescent="0.25">
      <c r="A6" s="1" t="s">
        <v>9</v>
      </c>
      <c r="B6" s="6">
        <v>36971</v>
      </c>
      <c r="C6" s="1">
        <v>112</v>
      </c>
      <c r="D6" t="s">
        <v>69</v>
      </c>
      <c r="E6" t="s">
        <v>70</v>
      </c>
      <c r="F6" s="1" t="str">
        <f t="shared" si="6"/>
        <v xml:space="preserve"> </v>
      </c>
      <c r="G6" t="s">
        <v>9</v>
      </c>
      <c r="H6" s="6">
        <v>36971</v>
      </c>
      <c r="I6">
        <v>112</v>
      </c>
      <c r="J6" t="s">
        <v>69</v>
      </c>
      <c r="K6" t="s">
        <v>70</v>
      </c>
      <c r="L6" s="1">
        <f t="shared" si="7"/>
        <v>1</v>
      </c>
      <c r="M6" s="1" t="str">
        <f t="shared" si="0"/>
        <v>CDV-16-611923</v>
      </c>
      <c r="N6" s="12">
        <f t="shared" si="1"/>
        <v>40304</v>
      </c>
      <c r="O6" s="1">
        <f t="shared" si="2"/>
        <v>15</v>
      </c>
      <c r="P6" s="1" t="str">
        <f t="shared" si="3"/>
        <v>Y</v>
      </c>
      <c r="Q6" s="1" t="str">
        <f t="shared" si="4"/>
        <v>N</v>
      </c>
      <c r="R6" s="1">
        <f t="shared" si="5"/>
        <v>23</v>
      </c>
      <c r="S6" s="1" t="str">
        <f t="shared" si="8"/>
        <v/>
      </c>
      <c r="T6" t="s">
        <v>9</v>
      </c>
      <c r="U6" s="25">
        <v>36971</v>
      </c>
      <c r="V6">
        <v>112</v>
      </c>
      <c r="W6" t="s">
        <v>69</v>
      </c>
      <c r="X6" t="s">
        <v>70</v>
      </c>
      <c r="Y6">
        <v>69</v>
      </c>
    </row>
    <row r="7" spans="1:25" x14ac:dyDescent="0.25">
      <c r="A7" s="1" t="s">
        <v>13</v>
      </c>
      <c r="B7" s="6">
        <v>40304</v>
      </c>
      <c r="C7" s="1">
        <v>15</v>
      </c>
      <c r="D7" t="s">
        <v>69</v>
      </c>
      <c r="E7" t="s">
        <v>70</v>
      </c>
      <c r="F7" s="1" t="str">
        <f t="shared" si="6"/>
        <v xml:space="preserve"> </v>
      </c>
      <c r="G7" t="s">
        <v>13</v>
      </c>
      <c r="H7" s="6">
        <v>40304</v>
      </c>
      <c r="I7">
        <v>15</v>
      </c>
      <c r="J7" t="s">
        <v>69</v>
      </c>
      <c r="K7" t="s">
        <v>70</v>
      </c>
      <c r="L7" s="1">
        <f t="shared" si="7"/>
        <v>1</v>
      </c>
      <c r="M7" s="1" t="str">
        <f t="shared" si="0"/>
        <v>CDV-16-611937</v>
      </c>
      <c r="N7" s="12">
        <f t="shared" si="1"/>
        <v>43535</v>
      </c>
      <c r="O7" s="1">
        <f t="shared" si="2"/>
        <v>1.61</v>
      </c>
      <c r="P7" s="1" t="str">
        <f t="shared" si="3"/>
        <v>Y</v>
      </c>
      <c r="Q7" s="1" t="str">
        <f t="shared" si="4"/>
        <v>N</v>
      </c>
      <c r="R7" s="1">
        <f t="shared" si="5"/>
        <v>14</v>
      </c>
      <c r="S7" s="1" t="str">
        <f t="shared" si="8"/>
        <v/>
      </c>
      <c r="T7" t="s">
        <v>13</v>
      </c>
      <c r="U7" s="25">
        <v>40304</v>
      </c>
      <c r="V7">
        <v>15</v>
      </c>
      <c r="W7" t="s">
        <v>69</v>
      </c>
      <c r="X7" t="s">
        <v>70</v>
      </c>
      <c r="Y7">
        <v>23</v>
      </c>
    </row>
    <row r="8" spans="1:25" x14ac:dyDescent="0.25">
      <c r="A8" s="1" t="s">
        <v>14</v>
      </c>
      <c r="B8" s="6">
        <v>43535</v>
      </c>
      <c r="C8" s="1">
        <v>1.61</v>
      </c>
      <c r="D8" t="s">
        <v>69</v>
      </c>
      <c r="E8" t="s">
        <v>70</v>
      </c>
      <c r="F8" s="1" t="str">
        <f t="shared" si="6"/>
        <v xml:space="preserve"> </v>
      </c>
      <c r="G8" t="s">
        <v>14</v>
      </c>
      <c r="H8" s="6">
        <v>43535</v>
      </c>
      <c r="I8">
        <v>1.61</v>
      </c>
      <c r="J8" t="s">
        <v>69</v>
      </c>
      <c r="K8" t="s">
        <v>70</v>
      </c>
      <c r="L8" s="1">
        <f t="shared" si="7"/>
        <v>1</v>
      </c>
      <c r="M8" s="1" t="str">
        <f t="shared" si="0"/>
        <v>FLC-16-25280</v>
      </c>
      <c r="N8" s="12">
        <f t="shared" si="1"/>
        <v>39541</v>
      </c>
      <c r="O8" s="1">
        <f t="shared" si="2"/>
        <v>7.47</v>
      </c>
      <c r="P8" s="1" t="str">
        <f t="shared" si="3"/>
        <v>Y</v>
      </c>
      <c r="Q8" s="1" t="str">
        <f t="shared" si="4"/>
        <v>N</v>
      </c>
      <c r="R8" s="1">
        <f t="shared" si="5"/>
        <v>7</v>
      </c>
      <c r="S8" s="1" t="str">
        <f t="shared" si="8"/>
        <v/>
      </c>
      <c r="T8" t="s">
        <v>14</v>
      </c>
      <c r="U8" s="25">
        <v>43535</v>
      </c>
      <c r="V8">
        <v>1.61</v>
      </c>
      <c r="W8" t="s">
        <v>69</v>
      </c>
      <c r="X8" t="s">
        <v>70</v>
      </c>
      <c r="Y8">
        <v>14</v>
      </c>
    </row>
    <row r="9" spans="1:25" x14ac:dyDescent="0.25">
      <c r="A9" s="1" t="s">
        <v>19</v>
      </c>
      <c r="B9" s="6">
        <v>39541</v>
      </c>
      <c r="C9" s="1">
        <v>7.47</v>
      </c>
      <c r="D9" t="s">
        <v>69</v>
      </c>
      <c r="E9" t="s">
        <v>70</v>
      </c>
      <c r="F9" s="1" t="str">
        <f t="shared" si="6"/>
        <v xml:space="preserve"> </v>
      </c>
      <c r="G9" t="s">
        <v>19</v>
      </c>
      <c r="H9" s="6">
        <v>39541</v>
      </c>
      <c r="I9">
        <v>7.47</v>
      </c>
      <c r="J9" t="s">
        <v>69</v>
      </c>
      <c r="K9" t="s">
        <v>70</v>
      </c>
      <c r="L9" s="1">
        <f t="shared" si="7"/>
        <v>1</v>
      </c>
      <c r="M9" s="1" t="str">
        <f t="shared" si="0"/>
        <v>MSC-16-06293</v>
      </c>
      <c r="N9" s="12">
        <f t="shared" si="1"/>
        <v>36964</v>
      </c>
      <c r="O9" s="1">
        <f t="shared" si="2"/>
        <v>4.5999999999999996</v>
      </c>
      <c r="P9" s="1" t="str">
        <f t="shared" si="3"/>
        <v>Y</v>
      </c>
      <c r="Q9" s="1" t="str">
        <f t="shared" si="4"/>
        <v>N</v>
      </c>
      <c r="R9" s="1">
        <f t="shared" si="5"/>
        <v>12</v>
      </c>
      <c r="S9" s="1" t="str">
        <f t="shared" si="8"/>
        <v/>
      </c>
      <c r="T9" t="s">
        <v>19</v>
      </c>
      <c r="U9" s="25">
        <v>39541</v>
      </c>
      <c r="V9">
        <v>7.47</v>
      </c>
      <c r="W9" t="s">
        <v>69</v>
      </c>
      <c r="X9" t="s">
        <v>70</v>
      </c>
      <c r="Y9">
        <v>7</v>
      </c>
    </row>
    <row r="10" spans="1:25" x14ac:dyDescent="0.25">
      <c r="A10" s="1" t="s">
        <v>21</v>
      </c>
      <c r="B10" s="6">
        <v>36964</v>
      </c>
      <c r="C10" s="1">
        <v>4.5999999999999996</v>
      </c>
      <c r="D10" t="s">
        <v>69</v>
      </c>
      <c r="E10" t="s">
        <v>70</v>
      </c>
      <c r="F10" s="1" t="str">
        <f t="shared" si="6"/>
        <v xml:space="preserve"> </v>
      </c>
      <c r="G10" t="s">
        <v>21</v>
      </c>
      <c r="H10" s="6">
        <v>36964</v>
      </c>
      <c r="I10">
        <v>4.5999999999999996</v>
      </c>
      <c r="J10" t="s">
        <v>69</v>
      </c>
      <c r="K10" t="s">
        <v>70</v>
      </c>
      <c r="L10" s="1">
        <f t="shared" si="7"/>
        <v>1</v>
      </c>
      <c r="M10" s="1" t="str">
        <f t="shared" si="0"/>
        <v>MSC-16-06294</v>
      </c>
      <c r="N10" s="12">
        <f t="shared" si="1"/>
        <v>40100</v>
      </c>
      <c r="O10" s="1">
        <f t="shared" si="2"/>
        <v>3.25</v>
      </c>
      <c r="P10" s="1" t="str">
        <f t="shared" si="3"/>
        <v>N</v>
      </c>
      <c r="Q10" s="1" t="str">
        <f t="shared" si="4"/>
        <v>N</v>
      </c>
      <c r="R10" s="1">
        <f t="shared" si="5"/>
        <v>27</v>
      </c>
      <c r="S10" s="1" t="str">
        <f t="shared" si="8"/>
        <v/>
      </c>
      <c r="T10" t="s">
        <v>21</v>
      </c>
      <c r="U10" s="25">
        <v>36964</v>
      </c>
      <c r="V10">
        <v>4.5999999999999996</v>
      </c>
      <c r="W10" t="s">
        <v>69</v>
      </c>
      <c r="X10" t="s">
        <v>70</v>
      </c>
      <c r="Y10">
        <v>12</v>
      </c>
    </row>
    <row r="11" spans="1:25" x14ac:dyDescent="0.25">
      <c r="A11" s="1" t="s">
        <v>22</v>
      </c>
      <c r="B11" s="6">
        <v>40100</v>
      </c>
      <c r="C11" s="1">
        <v>3.25</v>
      </c>
      <c r="D11" t="s">
        <v>70</v>
      </c>
      <c r="E11" t="s">
        <v>70</v>
      </c>
      <c r="F11" s="1" t="str">
        <f t="shared" si="6"/>
        <v xml:space="preserve"> </v>
      </c>
      <c r="G11" t="s">
        <v>22</v>
      </c>
      <c r="H11" s="6">
        <v>40100</v>
      </c>
      <c r="I11">
        <v>3.25</v>
      </c>
      <c r="J11" t="s">
        <v>70</v>
      </c>
      <c r="K11" t="s">
        <v>70</v>
      </c>
      <c r="L11" s="1">
        <f t="shared" si="7"/>
        <v>1</v>
      </c>
      <c r="M11" s="1" t="str">
        <f t="shared" si="0"/>
        <v>WCO-1r</v>
      </c>
      <c r="N11" s="12">
        <f t="shared" si="1"/>
        <v>40441</v>
      </c>
      <c r="O11" s="1">
        <f t="shared" si="2"/>
        <v>0.5</v>
      </c>
      <c r="P11" s="1" t="str">
        <f t="shared" si="3"/>
        <v>Y</v>
      </c>
      <c r="Q11" s="1" t="str">
        <f t="shared" si="4"/>
        <v>N</v>
      </c>
      <c r="R11" s="1">
        <f t="shared" si="5"/>
        <v>3</v>
      </c>
      <c r="S11" s="1" t="str">
        <f t="shared" si="8"/>
        <v/>
      </c>
      <c r="T11" t="s">
        <v>22</v>
      </c>
      <c r="U11" s="25">
        <v>40100</v>
      </c>
      <c r="V11">
        <v>3.25</v>
      </c>
      <c r="W11" t="s">
        <v>70</v>
      </c>
      <c r="X11" t="s">
        <v>70</v>
      </c>
      <c r="Y11">
        <v>27</v>
      </c>
    </row>
    <row r="12" spans="1:25" x14ac:dyDescent="0.25">
      <c r="A12" s="1" t="s">
        <v>34</v>
      </c>
      <c r="B12" s="6">
        <v>40441</v>
      </c>
      <c r="C12" s="1">
        <v>0.5</v>
      </c>
      <c r="D12" t="s">
        <v>69</v>
      </c>
      <c r="E12" t="s">
        <v>70</v>
      </c>
      <c r="F12" s="1" t="str">
        <f t="shared" si="6"/>
        <v xml:space="preserve"> </v>
      </c>
      <c r="G12" t="s">
        <v>34</v>
      </c>
      <c r="H12" s="6">
        <v>40441</v>
      </c>
      <c r="I12">
        <v>0.5</v>
      </c>
      <c r="J12" t="s">
        <v>69</v>
      </c>
      <c r="K12" t="s">
        <v>70</v>
      </c>
      <c r="L12" s="1">
        <f t="shared" si="7"/>
        <v>1</v>
      </c>
      <c r="M12" s="1" t="str">
        <f t="shared" si="0"/>
        <v>16-26644</v>
      </c>
      <c r="N12" s="12">
        <f t="shared" si="1"/>
        <v>40288</v>
      </c>
      <c r="O12" s="1">
        <f t="shared" si="2"/>
        <v>96.5</v>
      </c>
      <c r="P12" s="1" t="str">
        <f t="shared" si="3"/>
        <v>Y</v>
      </c>
      <c r="Q12" s="1" t="str">
        <f t="shared" si="4"/>
        <v>N</v>
      </c>
      <c r="R12" s="1">
        <f t="shared" si="5"/>
        <v>35</v>
      </c>
      <c r="S12" s="1" t="str">
        <f t="shared" si="8"/>
        <v/>
      </c>
      <c r="T12" t="s">
        <v>34</v>
      </c>
      <c r="U12" s="25">
        <v>40441</v>
      </c>
      <c r="V12">
        <v>0.5</v>
      </c>
      <c r="W12" t="s">
        <v>69</v>
      </c>
      <c r="X12" t="s">
        <v>70</v>
      </c>
      <c r="Y12">
        <v>3</v>
      </c>
    </row>
    <row r="13" spans="1:25" x14ac:dyDescent="0.25">
      <c r="A13" s="1" t="s">
        <v>2</v>
      </c>
      <c r="B13" s="6">
        <v>40288</v>
      </c>
      <c r="C13" s="1">
        <v>96.5</v>
      </c>
      <c r="D13" t="s">
        <v>69</v>
      </c>
      <c r="E13" t="s">
        <v>70</v>
      </c>
      <c r="F13" s="1" t="str">
        <f t="shared" si="6"/>
        <v xml:space="preserve"> </v>
      </c>
      <c r="G13" t="s">
        <v>2</v>
      </c>
      <c r="H13" s="6">
        <v>40288</v>
      </c>
      <c r="I13">
        <v>96.5</v>
      </c>
      <c r="J13" t="s">
        <v>69</v>
      </c>
      <c r="K13" t="s">
        <v>70</v>
      </c>
      <c r="L13" s="1">
        <f t="shared" si="7"/>
        <v>1</v>
      </c>
      <c r="M13" s="1" t="str">
        <f t="shared" si="0"/>
        <v>CdV-16-1(i)</v>
      </c>
      <c r="N13" s="12">
        <f t="shared" si="1"/>
        <v>42898</v>
      </c>
      <c r="O13" s="1">
        <f t="shared" si="2"/>
        <v>37.4</v>
      </c>
      <c r="P13" s="1" t="str">
        <f t="shared" si="3"/>
        <v>Y</v>
      </c>
      <c r="Q13" s="1" t="str">
        <f t="shared" si="4"/>
        <v>N</v>
      </c>
      <c r="R13" s="1">
        <f t="shared" si="5"/>
        <v>38</v>
      </c>
      <c r="S13" s="1" t="str">
        <f t="shared" si="8"/>
        <v/>
      </c>
      <c r="T13" t="s">
        <v>2</v>
      </c>
      <c r="U13" s="25">
        <v>40288</v>
      </c>
      <c r="V13">
        <v>96.5</v>
      </c>
      <c r="W13" t="s">
        <v>69</v>
      </c>
      <c r="X13" t="s">
        <v>70</v>
      </c>
      <c r="Y13">
        <v>35</v>
      </c>
    </row>
    <row r="14" spans="1:25" x14ac:dyDescent="0.25">
      <c r="A14" s="1" t="s">
        <v>10</v>
      </c>
      <c r="B14" s="6">
        <v>42898</v>
      </c>
      <c r="C14" s="1">
        <v>37.4</v>
      </c>
      <c r="D14" t="s">
        <v>69</v>
      </c>
      <c r="E14" t="s">
        <v>70</v>
      </c>
      <c r="F14" s="1" t="str">
        <f t="shared" si="6"/>
        <v xml:space="preserve"> </v>
      </c>
      <c r="G14" t="s">
        <v>10</v>
      </c>
      <c r="H14" s="6">
        <v>42898</v>
      </c>
      <c r="I14">
        <v>37.4</v>
      </c>
      <c r="J14" t="s">
        <v>69</v>
      </c>
      <c r="K14" t="s">
        <v>70</v>
      </c>
      <c r="L14" s="1">
        <f t="shared" si="7"/>
        <v>1</v>
      </c>
      <c r="M14" s="1" t="str">
        <f t="shared" si="0"/>
        <v>CdV-16-2(i)r</v>
      </c>
      <c r="N14" s="12">
        <f t="shared" si="1"/>
        <v>42345</v>
      </c>
      <c r="O14" s="1">
        <f t="shared" si="2"/>
        <v>128</v>
      </c>
      <c r="P14" s="1" t="str">
        <f t="shared" si="3"/>
        <v>Y</v>
      </c>
      <c r="Q14" s="1" t="str">
        <f t="shared" si="4"/>
        <v>N</v>
      </c>
      <c r="R14" s="1">
        <f t="shared" si="5"/>
        <v>44</v>
      </c>
      <c r="S14" s="1" t="str">
        <f t="shared" si="8"/>
        <v/>
      </c>
      <c r="T14" t="s">
        <v>10</v>
      </c>
      <c r="U14" s="25">
        <v>42898</v>
      </c>
      <c r="V14">
        <v>37.4</v>
      </c>
      <c r="W14" t="s">
        <v>69</v>
      </c>
      <c r="X14" t="s">
        <v>70</v>
      </c>
      <c r="Y14">
        <v>38</v>
      </c>
    </row>
    <row r="15" spans="1:25" x14ac:dyDescent="0.25">
      <c r="A15" s="1" t="s">
        <v>11</v>
      </c>
      <c r="B15" s="6">
        <v>42345</v>
      </c>
      <c r="C15" s="1">
        <v>128</v>
      </c>
      <c r="D15" t="s">
        <v>69</v>
      </c>
      <c r="E15" t="s">
        <v>70</v>
      </c>
      <c r="F15" s="1" t="str">
        <f t="shared" si="6"/>
        <v xml:space="preserve"> </v>
      </c>
      <c r="G15" t="s">
        <v>11</v>
      </c>
      <c r="H15" s="6">
        <v>42345</v>
      </c>
      <c r="I15">
        <v>128</v>
      </c>
      <c r="J15" t="s">
        <v>69</v>
      </c>
      <c r="K15" t="s">
        <v>70</v>
      </c>
      <c r="L15" s="1">
        <f t="shared" si="7"/>
        <v>1</v>
      </c>
      <c r="M15" s="1" t="str">
        <f t="shared" si="0"/>
        <v>CDV-16-4ip S1</v>
      </c>
      <c r="N15" s="12">
        <f t="shared" si="1"/>
        <v>40421</v>
      </c>
      <c r="O15" s="1">
        <f t="shared" si="2"/>
        <v>265</v>
      </c>
      <c r="P15" s="1" t="str">
        <f t="shared" si="3"/>
        <v>Y</v>
      </c>
      <c r="Q15" s="1" t="str">
        <f t="shared" si="4"/>
        <v>N</v>
      </c>
      <c r="R15" s="1">
        <f t="shared" si="5"/>
        <v>37</v>
      </c>
      <c r="S15" s="1" t="str">
        <f t="shared" si="8"/>
        <v/>
      </c>
      <c r="T15" t="s">
        <v>11</v>
      </c>
      <c r="U15" s="25">
        <v>42345</v>
      </c>
      <c r="V15">
        <v>128</v>
      </c>
      <c r="W15" t="s">
        <v>69</v>
      </c>
      <c r="X15" t="s">
        <v>70</v>
      </c>
      <c r="Y15">
        <v>44</v>
      </c>
    </row>
    <row r="16" spans="1:25" x14ac:dyDescent="0.25">
      <c r="A16" s="1" t="s">
        <v>12</v>
      </c>
      <c r="B16" s="6">
        <v>40421</v>
      </c>
      <c r="C16" s="1">
        <v>265</v>
      </c>
      <c r="D16" t="s">
        <v>69</v>
      </c>
      <c r="E16" t="s">
        <v>70</v>
      </c>
      <c r="F16" s="1" t="str">
        <f t="shared" si="6"/>
        <v xml:space="preserve"> </v>
      </c>
      <c r="G16" t="s">
        <v>12</v>
      </c>
      <c r="H16" s="6">
        <v>40421</v>
      </c>
      <c r="I16">
        <v>265</v>
      </c>
      <c r="J16" t="s">
        <v>69</v>
      </c>
      <c r="K16" t="s">
        <v>70</v>
      </c>
      <c r="L16" s="1">
        <f t="shared" si="7"/>
        <v>1</v>
      </c>
      <c r="M16" s="1" t="str">
        <f t="shared" si="0"/>
        <v>CDV-16-4ip S2</v>
      </c>
      <c r="N16" s="12">
        <f t="shared" si="1"/>
        <v>40439</v>
      </c>
      <c r="O16" s="1">
        <f t="shared" si="2"/>
        <v>167</v>
      </c>
      <c r="P16" s="1" t="str">
        <f t="shared" si="3"/>
        <v>Y</v>
      </c>
      <c r="Q16" s="1" t="str">
        <f t="shared" si="4"/>
        <v>N</v>
      </c>
      <c r="R16" s="1">
        <f t="shared" si="5"/>
        <v>3</v>
      </c>
      <c r="S16" s="1" t="str">
        <f t="shared" si="8"/>
        <v/>
      </c>
      <c r="T16" t="s">
        <v>12</v>
      </c>
      <c r="U16" s="25">
        <v>40421</v>
      </c>
      <c r="V16">
        <v>265</v>
      </c>
      <c r="W16" t="s">
        <v>69</v>
      </c>
      <c r="X16" t="s">
        <v>70</v>
      </c>
      <c r="Y16">
        <v>37</v>
      </c>
    </row>
    <row r="17" spans="1:25" x14ac:dyDescent="0.25">
      <c r="A17" s="1" t="s">
        <v>53</v>
      </c>
      <c r="B17" s="6">
        <v>40439</v>
      </c>
      <c r="C17" s="1">
        <v>167</v>
      </c>
      <c r="D17" t="s">
        <v>69</v>
      </c>
      <c r="E17" t="s">
        <v>70</v>
      </c>
      <c r="F17" s="1">
        <f t="shared" si="6"/>
        <v>1</v>
      </c>
      <c r="G17" s="1"/>
      <c r="H17" s="6"/>
      <c r="I17" s="1"/>
      <c r="J17" s="1"/>
      <c r="K17" s="1"/>
      <c r="L17" s="1">
        <f t="shared" si="7"/>
        <v>1</v>
      </c>
      <c r="M17" s="1"/>
      <c r="O17" s="1"/>
      <c r="P17" s="1"/>
      <c r="Q17" s="1"/>
      <c r="R17" s="1"/>
      <c r="S17" s="1" t="str">
        <f t="shared" si="8"/>
        <v/>
      </c>
      <c r="T17" t="s">
        <v>53</v>
      </c>
      <c r="U17" s="25">
        <v>40439</v>
      </c>
      <c r="V17">
        <v>167</v>
      </c>
      <c r="W17" t="s">
        <v>69</v>
      </c>
      <c r="X17" t="s">
        <v>70</v>
      </c>
      <c r="Y17">
        <v>3</v>
      </c>
    </row>
    <row r="18" spans="1:25" x14ac:dyDescent="0.25">
      <c r="A18" s="1" t="s">
        <v>15</v>
      </c>
      <c r="B18" s="6">
        <v>40217</v>
      </c>
      <c r="C18" s="1">
        <v>0.32500000000000001</v>
      </c>
      <c r="D18" t="s">
        <v>70</v>
      </c>
      <c r="E18" t="s">
        <v>70</v>
      </c>
      <c r="F18" s="1" t="str">
        <f t="shared" si="6"/>
        <v xml:space="preserve"> </v>
      </c>
      <c r="G18" t="s">
        <v>15</v>
      </c>
      <c r="H18" s="6">
        <v>40217</v>
      </c>
      <c r="I18">
        <v>0.32500000000000001</v>
      </c>
      <c r="J18" t="s">
        <v>70</v>
      </c>
      <c r="K18" t="s">
        <v>70</v>
      </c>
      <c r="L18" s="1" t="str">
        <f t="shared" si="7"/>
        <v xml:space="preserve"> </v>
      </c>
      <c r="M18" s="1" t="str">
        <f t="shared" ref="M18:R19" si="9">T18</f>
        <v>CDV-37-1(i)</v>
      </c>
      <c r="N18" s="12">
        <f t="shared" si="9"/>
        <v>40217</v>
      </c>
      <c r="O18" s="1">
        <f t="shared" si="9"/>
        <v>0.32500000000000001</v>
      </c>
      <c r="P18" s="1" t="str">
        <f t="shared" si="9"/>
        <v>N</v>
      </c>
      <c r="Q18" s="1" t="str">
        <f t="shared" si="9"/>
        <v>N</v>
      </c>
      <c r="R18" s="1">
        <f t="shared" si="9"/>
        <v>20</v>
      </c>
      <c r="S18" s="1" t="str">
        <f t="shared" si="8"/>
        <v/>
      </c>
      <c r="T18" t="s">
        <v>15</v>
      </c>
      <c r="U18" s="25">
        <v>40217</v>
      </c>
      <c r="V18">
        <v>0.32500000000000001</v>
      </c>
      <c r="W18" t="s">
        <v>70</v>
      </c>
      <c r="X18" t="s">
        <v>70</v>
      </c>
      <c r="Y18">
        <v>20</v>
      </c>
    </row>
    <row r="19" spans="1:25" x14ac:dyDescent="0.25">
      <c r="A19" s="1" t="s">
        <v>16</v>
      </c>
      <c r="B19" s="6">
        <v>42145</v>
      </c>
      <c r="C19" s="1">
        <v>37.299999999999997</v>
      </c>
      <c r="D19" t="s">
        <v>69</v>
      </c>
      <c r="E19" t="s">
        <v>70</v>
      </c>
      <c r="F19" s="1" t="str">
        <f t="shared" si="6"/>
        <v xml:space="preserve"> </v>
      </c>
      <c r="G19" t="s">
        <v>16</v>
      </c>
      <c r="H19" s="6">
        <v>42145</v>
      </c>
      <c r="I19">
        <v>37.299999999999997</v>
      </c>
      <c r="J19" t="s">
        <v>69</v>
      </c>
      <c r="K19" t="s">
        <v>70</v>
      </c>
      <c r="L19" s="1" t="str">
        <f t="shared" si="7"/>
        <v xml:space="preserve"> </v>
      </c>
      <c r="M19" s="1" t="str">
        <f t="shared" si="9"/>
        <v>CDV-9-1(i) S1</v>
      </c>
      <c r="N19" s="12">
        <f t="shared" si="9"/>
        <v>42145</v>
      </c>
      <c r="O19" s="1">
        <f t="shared" si="9"/>
        <v>37.299999999999997</v>
      </c>
      <c r="P19" s="1" t="str">
        <f t="shared" si="9"/>
        <v>Y</v>
      </c>
      <c r="Q19" s="1" t="str">
        <f t="shared" si="9"/>
        <v>N</v>
      </c>
      <c r="R19" s="1">
        <f t="shared" si="9"/>
        <v>22</v>
      </c>
      <c r="S19" s="1" t="str">
        <f t="shared" si="8"/>
        <v/>
      </c>
      <c r="T19" t="s">
        <v>16</v>
      </c>
      <c r="U19" s="25">
        <v>42145</v>
      </c>
      <c r="V19">
        <v>37.299999999999997</v>
      </c>
      <c r="W19" t="s">
        <v>69</v>
      </c>
      <c r="X19" t="s">
        <v>70</v>
      </c>
      <c r="Y19">
        <v>22</v>
      </c>
    </row>
    <row r="20" spans="1:25" x14ac:dyDescent="0.25">
      <c r="A20" s="1" t="s">
        <v>45</v>
      </c>
      <c r="B20" s="6">
        <v>37966</v>
      </c>
      <c r="C20" s="1">
        <v>74.099999999999994</v>
      </c>
      <c r="D20" t="s">
        <v>69</v>
      </c>
      <c r="E20" t="s">
        <v>70</v>
      </c>
      <c r="F20" s="1">
        <f t="shared" si="6"/>
        <v>1</v>
      </c>
      <c r="G20" s="1"/>
      <c r="H20" s="6"/>
      <c r="I20" s="1"/>
      <c r="J20" s="1"/>
      <c r="K20" s="1"/>
      <c r="L20" s="1">
        <f t="shared" si="7"/>
        <v>1</v>
      </c>
      <c r="M20" s="1"/>
      <c r="O20" s="1"/>
      <c r="P20" s="1"/>
      <c r="Q20" s="1"/>
      <c r="R20" s="1"/>
      <c r="S20" s="1" t="str">
        <f t="shared" si="8"/>
        <v/>
      </c>
      <c r="T20" t="s">
        <v>45</v>
      </c>
      <c r="U20" s="25">
        <v>36844</v>
      </c>
      <c r="V20">
        <v>65</v>
      </c>
      <c r="W20" t="s">
        <v>69</v>
      </c>
      <c r="X20" t="s">
        <v>70</v>
      </c>
      <c r="Y20">
        <v>21</v>
      </c>
    </row>
    <row r="21" spans="1:25" x14ac:dyDescent="0.25">
      <c r="A21" s="1" t="s">
        <v>46</v>
      </c>
      <c r="B21" s="6">
        <v>39120</v>
      </c>
      <c r="C21" s="1">
        <v>38.4</v>
      </c>
      <c r="D21" t="s">
        <v>69</v>
      </c>
      <c r="E21" t="s">
        <v>70</v>
      </c>
      <c r="F21" s="1">
        <f t="shared" si="6"/>
        <v>1</v>
      </c>
      <c r="G21" s="1"/>
      <c r="H21" s="6"/>
      <c r="I21" s="1"/>
      <c r="J21" s="1"/>
      <c r="K21" s="1"/>
      <c r="L21" s="1">
        <f t="shared" si="7"/>
        <v>1</v>
      </c>
      <c r="M21" s="1"/>
      <c r="O21" s="1"/>
      <c r="P21" s="1"/>
      <c r="Q21" s="1"/>
      <c r="R21" s="1"/>
      <c r="S21" s="1" t="str">
        <f t="shared" si="8"/>
        <v/>
      </c>
      <c r="T21" t="s">
        <v>46</v>
      </c>
      <c r="U21" s="25">
        <v>39120</v>
      </c>
      <c r="V21">
        <v>38.4</v>
      </c>
      <c r="W21" t="s">
        <v>69</v>
      </c>
      <c r="X21" t="s">
        <v>70</v>
      </c>
      <c r="Y21">
        <v>22</v>
      </c>
    </row>
    <row r="22" spans="1:25" x14ac:dyDescent="0.25">
      <c r="A22" s="1" t="s">
        <v>66</v>
      </c>
      <c r="B22" s="6">
        <v>36861</v>
      </c>
      <c r="C22" s="1">
        <v>5.2</v>
      </c>
      <c r="D22" t="s">
        <v>69</v>
      </c>
      <c r="E22" t="s">
        <v>70</v>
      </c>
      <c r="F22" s="1">
        <f t="shared" si="6"/>
        <v>1</v>
      </c>
      <c r="G22" s="1"/>
      <c r="H22" s="6"/>
      <c r="I22" s="1"/>
      <c r="J22" s="1"/>
      <c r="K22" s="1"/>
      <c r="L22" s="1">
        <f t="shared" si="7"/>
        <v>1</v>
      </c>
      <c r="M22" s="1"/>
      <c r="O22" s="1"/>
      <c r="P22" s="1"/>
      <c r="Q22" s="1"/>
      <c r="R22" s="1"/>
      <c r="S22" s="1" t="str">
        <f t="shared" si="8"/>
        <v/>
      </c>
      <c r="T22" t="s">
        <v>66</v>
      </c>
      <c r="U22" s="25">
        <v>36861</v>
      </c>
      <c r="V22">
        <v>5.2</v>
      </c>
      <c r="W22" t="s">
        <v>69</v>
      </c>
      <c r="X22" t="s">
        <v>70</v>
      </c>
      <c r="Y22">
        <v>2</v>
      </c>
    </row>
    <row r="23" spans="1:25" x14ac:dyDescent="0.25">
      <c r="A23" t="s">
        <v>47</v>
      </c>
      <c r="B23" s="6">
        <v>40709</v>
      </c>
      <c r="C23">
        <v>26.7</v>
      </c>
      <c r="D23" t="s">
        <v>69</v>
      </c>
      <c r="E23" t="s">
        <v>70</v>
      </c>
      <c r="F23" s="1">
        <f t="shared" si="6"/>
        <v>1</v>
      </c>
      <c r="G23" s="1"/>
      <c r="H23" s="6"/>
      <c r="I23" s="1"/>
      <c r="J23" s="1"/>
      <c r="K23" s="1"/>
      <c r="L23" s="1">
        <f t="shared" si="7"/>
        <v>1</v>
      </c>
      <c r="M23" s="1"/>
      <c r="O23" s="1"/>
      <c r="P23" s="1"/>
      <c r="Q23" s="1"/>
      <c r="R23" s="1"/>
      <c r="S23" s="1" t="str">
        <f t="shared" si="8"/>
        <v/>
      </c>
      <c r="T23" t="s">
        <v>47</v>
      </c>
      <c r="U23" s="25">
        <v>40709</v>
      </c>
      <c r="V23">
        <v>26.7</v>
      </c>
      <c r="W23" t="s">
        <v>69</v>
      </c>
      <c r="X23" t="s">
        <v>70</v>
      </c>
      <c r="Y23">
        <v>23</v>
      </c>
    </row>
    <row r="24" spans="1:25" x14ac:dyDescent="0.25">
      <c r="A24" t="s">
        <v>24</v>
      </c>
      <c r="B24" s="6">
        <v>39972</v>
      </c>
      <c r="C24">
        <v>10.199999999999999</v>
      </c>
      <c r="D24" t="s">
        <v>69</v>
      </c>
      <c r="E24" t="s">
        <v>70</v>
      </c>
      <c r="F24" s="1">
        <f t="shared" si="6"/>
        <v>1</v>
      </c>
      <c r="G24" s="1"/>
      <c r="H24" s="6"/>
      <c r="I24" s="1"/>
      <c r="J24" s="1"/>
      <c r="K24" s="1"/>
      <c r="L24" s="1">
        <f t="shared" si="7"/>
        <v>1</v>
      </c>
      <c r="M24" s="1"/>
      <c r="O24" s="1"/>
      <c r="P24" s="1"/>
      <c r="Q24" s="1"/>
      <c r="R24" s="1"/>
      <c r="S24" s="1" t="str">
        <f t="shared" si="8"/>
        <v/>
      </c>
      <c r="T24" t="s">
        <v>24</v>
      </c>
      <c r="U24" s="25">
        <v>39972</v>
      </c>
      <c r="V24">
        <v>10.199999999999999</v>
      </c>
      <c r="W24" t="s">
        <v>69</v>
      </c>
      <c r="X24" t="s">
        <v>70</v>
      </c>
      <c r="Y24">
        <v>18</v>
      </c>
    </row>
    <row r="25" spans="1:25" x14ac:dyDescent="0.25">
      <c r="A25" t="s">
        <v>25</v>
      </c>
      <c r="B25" s="6">
        <v>39975</v>
      </c>
      <c r="C25">
        <v>0.40299999999999903</v>
      </c>
      <c r="D25" t="s">
        <v>70</v>
      </c>
      <c r="E25" t="s">
        <v>70</v>
      </c>
      <c r="F25" s="1">
        <f>IF(I25&lt;&gt;C25,1," ")</f>
        <v>1</v>
      </c>
      <c r="G25" t="s">
        <v>25</v>
      </c>
      <c r="H25" s="6">
        <v>39975</v>
      </c>
      <c r="I25">
        <v>0.40300000000000002</v>
      </c>
      <c r="J25" t="s">
        <v>70</v>
      </c>
      <c r="K25" t="s">
        <v>70</v>
      </c>
      <c r="L25" s="1">
        <f t="shared" si="7"/>
        <v>1</v>
      </c>
      <c r="M25" s="1" t="str">
        <f t="shared" ref="M25:R27" si="10">T20</f>
        <v>R-25 S1</v>
      </c>
      <c r="N25" s="12">
        <f t="shared" si="10"/>
        <v>36844</v>
      </c>
      <c r="O25" s="1">
        <f t="shared" si="10"/>
        <v>65</v>
      </c>
      <c r="P25" s="1" t="str">
        <f t="shared" si="10"/>
        <v>Y</v>
      </c>
      <c r="Q25" s="1" t="str">
        <f t="shared" si="10"/>
        <v>N</v>
      </c>
      <c r="R25" s="1">
        <f t="shared" si="10"/>
        <v>21</v>
      </c>
      <c r="S25" s="1" t="str">
        <f t="shared" si="8"/>
        <v/>
      </c>
      <c r="T25" t="s">
        <v>25</v>
      </c>
      <c r="U25" s="25">
        <v>39975</v>
      </c>
      <c r="V25">
        <v>0.40300000000000002</v>
      </c>
      <c r="W25" t="s">
        <v>70</v>
      </c>
      <c r="X25" t="s">
        <v>70</v>
      </c>
      <c r="Y25">
        <v>14</v>
      </c>
    </row>
    <row r="26" spans="1:25" x14ac:dyDescent="0.25">
      <c r="A26" t="s">
        <v>26</v>
      </c>
      <c r="B26" s="6">
        <v>38658</v>
      </c>
      <c r="C26">
        <v>1</v>
      </c>
      <c r="D26" t="s">
        <v>70</v>
      </c>
      <c r="E26" t="s">
        <v>70</v>
      </c>
      <c r="F26" s="1" t="str">
        <f t="shared" si="6"/>
        <v xml:space="preserve"> </v>
      </c>
      <c r="G26" t="s">
        <v>26</v>
      </c>
      <c r="H26" s="6">
        <v>38658</v>
      </c>
      <c r="I26">
        <v>1</v>
      </c>
      <c r="J26" t="s">
        <v>70</v>
      </c>
      <c r="K26" t="s">
        <v>70</v>
      </c>
      <c r="L26" s="1">
        <f t="shared" si="7"/>
        <v>1</v>
      </c>
      <c r="M26" s="1" t="str">
        <f t="shared" si="10"/>
        <v>R-25 S2</v>
      </c>
      <c r="N26" s="12">
        <f t="shared" si="10"/>
        <v>39120</v>
      </c>
      <c r="O26" s="1">
        <f t="shared" si="10"/>
        <v>38.4</v>
      </c>
      <c r="P26" s="1" t="str">
        <f t="shared" si="10"/>
        <v>Y</v>
      </c>
      <c r="Q26" s="1" t="str">
        <f t="shared" si="10"/>
        <v>N</v>
      </c>
      <c r="R26" s="1">
        <f t="shared" si="10"/>
        <v>22</v>
      </c>
      <c r="S26" s="1" t="str">
        <f t="shared" si="8"/>
        <v/>
      </c>
      <c r="T26" t="s">
        <v>26</v>
      </c>
      <c r="U26" s="25">
        <v>38658</v>
      </c>
      <c r="V26">
        <v>1</v>
      </c>
      <c r="W26" t="s">
        <v>70</v>
      </c>
      <c r="X26" t="s">
        <v>70</v>
      </c>
      <c r="Y26">
        <v>30</v>
      </c>
    </row>
    <row r="27" spans="1:25" x14ac:dyDescent="0.25">
      <c r="A27" t="s">
        <v>62</v>
      </c>
      <c r="B27" s="6">
        <v>40158</v>
      </c>
      <c r="C27">
        <v>0.32500000000000001</v>
      </c>
      <c r="D27" t="s">
        <v>70</v>
      </c>
      <c r="E27" t="s">
        <v>70</v>
      </c>
      <c r="F27" s="1" t="str">
        <f t="shared" si="6"/>
        <v xml:space="preserve"> </v>
      </c>
      <c r="G27" t="s">
        <v>28</v>
      </c>
      <c r="H27" s="6">
        <v>40168</v>
      </c>
      <c r="I27">
        <v>0.32500000000000001</v>
      </c>
      <c r="J27" t="s">
        <v>70</v>
      </c>
      <c r="K27" t="s">
        <v>70</v>
      </c>
      <c r="L27" s="1">
        <f t="shared" si="7"/>
        <v>1</v>
      </c>
      <c r="M27" s="1" t="str">
        <f t="shared" si="10"/>
        <v>R-25 S3</v>
      </c>
      <c r="N27" s="12">
        <f t="shared" si="10"/>
        <v>36861</v>
      </c>
      <c r="O27" s="1">
        <f t="shared" si="10"/>
        <v>5.2</v>
      </c>
      <c r="P27" s="1" t="str">
        <f t="shared" si="10"/>
        <v>Y</v>
      </c>
      <c r="Q27" s="1" t="str">
        <f t="shared" si="10"/>
        <v>N</v>
      </c>
      <c r="R27" s="1">
        <f t="shared" si="10"/>
        <v>2</v>
      </c>
      <c r="S27" s="1" t="str">
        <f t="shared" si="8"/>
        <v/>
      </c>
      <c r="T27" t="s">
        <v>62</v>
      </c>
      <c r="U27" s="25">
        <v>40158</v>
      </c>
      <c r="V27">
        <v>0.32500000000000001</v>
      </c>
      <c r="W27" t="s">
        <v>70</v>
      </c>
      <c r="X27" t="s">
        <v>70</v>
      </c>
      <c r="Y27">
        <v>11</v>
      </c>
    </row>
    <row r="28" spans="1:25" x14ac:dyDescent="0.25">
      <c r="A28" t="s">
        <v>28</v>
      </c>
      <c r="B28" s="6">
        <v>40168</v>
      </c>
      <c r="C28">
        <v>0.32500000000000001</v>
      </c>
      <c r="D28" t="s">
        <v>70</v>
      </c>
      <c r="E28" t="s">
        <v>70</v>
      </c>
      <c r="F28" s="1">
        <f t="shared" si="6"/>
        <v>1</v>
      </c>
      <c r="G28" s="1"/>
      <c r="H28" s="6"/>
      <c r="I28" s="1"/>
      <c r="J28" s="1"/>
      <c r="K28" s="1"/>
      <c r="L28" s="1">
        <f t="shared" si="7"/>
        <v>1</v>
      </c>
      <c r="M28" s="1"/>
      <c r="O28" s="1"/>
      <c r="P28" s="1"/>
      <c r="Q28" s="1"/>
      <c r="R28" s="1"/>
      <c r="S28" s="1" t="str">
        <f t="shared" si="8"/>
        <v/>
      </c>
      <c r="T28" t="s">
        <v>28</v>
      </c>
      <c r="U28" s="25">
        <v>40168</v>
      </c>
      <c r="V28">
        <v>0.32500000000000001</v>
      </c>
      <c r="W28" t="s">
        <v>70</v>
      </c>
      <c r="X28" t="s">
        <v>70</v>
      </c>
      <c r="Y28">
        <v>24</v>
      </c>
    </row>
    <row r="29" spans="1:25" x14ac:dyDescent="0.25">
      <c r="A29" t="s">
        <v>60</v>
      </c>
      <c r="B29" s="6">
        <v>43699</v>
      </c>
      <c r="C29">
        <v>0.31</v>
      </c>
      <c r="D29" t="s">
        <v>69</v>
      </c>
      <c r="E29" t="s">
        <v>70</v>
      </c>
      <c r="F29" s="1" t="str">
        <f t="shared" si="6"/>
        <v xml:space="preserve"> </v>
      </c>
      <c r="G29" t="s">
        <v>60</v>
      </c>
      <c r="H29" s="6">
        <v>43699</v>
      </c>
      <c r="I29">
        <v>0.31</v>
      </c>
      <c r="J29" t="s">
        <v>69</v>
      </c>
      <c r="K29" t="s">
        <v>70</v>
      </c>
      <c r="L29" s="1">
        <f t="shared" si="7"/>
        <v>1</v>
      </c>
      <c r="M29" s="1" t="str">
        <f t="shared" ref="M29:R34" si="11">T23</f>
        <v>R-25 S4</v>
      </c>
      <c r="N29" s="12">
        <f t="shared" si="11"/>
        <v>40709</v>
      </c>
      <c r="O29" s="1">
        <f t="shared" si="11"/>
        <v>26.7</v>
      </c>
      <c r="P29" s="1" t="str">
        <f t="shared" si="11"/>
        <v>Y</v>
      </c>
      <c r="Q29" s="1" t="str">
        <f t="shared" si="11"/>
        <v>N</v>
      </c>
      <c r="R29" s="1">
        <f t="shared" si="11"/>
        <v>23</v>
      </c>
      <c r="S29" s="1" t="str">
        <f t="shared" si="8"/>
        <v/>
      </c>
      <c r="T29" t="s">
        <v>60</v>
      </c>
      <c r="U29" s="25">
        <v>43699</v>
      </c>
      <c r="V29">
        <v>0.31</v>
      </c>
      <c r="W29" t="s">
        <v>69</v>
      </c>
      <c r="X29" t="s">
        <v>70</v>
      </c>
      <c r="Y29">
        <v>1</v>
      </c>
    </row>
    <row r="30" spans="1:25" x14ac:dyDescent="0.25">
      <c r="A30" t="s">
        <v>17</v>
      </c>
      <c r="B30" s="6">
        <v>36894</v>
      </c>
      <c r="C30">
        <v>0.84</v>
      </c>
      <c r="D30" t="s">
        <v>70</v>
      </c>
      <c r="E30" t="s">
        <v>70</v>
      </c>
      <c r="F30" s="1" t="str">
        <f t="shared" si="6"/>
        <v xml:space="preserve"> </v>
      </c>
      <c r="G30" t="s">
        <v>17</v>
      </c>
      <c r="H30" s="6">
        <v>36894</v>
      </c>
      <c r="I30">
        <v>0.84</v>
      </c>
      <c r="J30" t="s">
        <v>70</v>
      </c>
      <c r="K30" t="s">
        <v>70</v>
      </c>
      <c r="L30" s="1">
        <f t="shared" si="7"/>
        <v>1</v>
      </c>
      <c r="M30" s="1" t="str">
        <f t="shared" si="11"/>
        <v>R-25b</v>
      </c>
      <c r="N30" s="12">
        <f t="shared" si="11"/>
        <v>39972</v>
      </c>
      <c r="O30" s="1">
        <f t="shared" si="11"/>
        <v>10.199999999999999</v>
      </c>
      <c r="P30" s="1" t="str">
        <f t="shared" si="11"/>
        <v>Y</v>
      </c>
      <c r="Q30" s="1" t="str">
        <f t="shared" si="11"/>
        <v>N</v>
      </c>
      <c r="R30" s="1">
        <f t="shared" si="11"/>
        <v>18</v>
      </c>
      <c r="S30" s="1" t="str">
        <f t="shared" si="8"/>
        <v/>
      </c>
      <c r="T30" t="s">
        <v>17</v>
      </c>
      <c r="U30" s="25">
        <v>36894</v>
      </c>
      <c r="V30">
        <v>0.84</v>
      </c>
      <c r="W30" t="s">
        <v>70</v>
      </c>
      <c r="X30" t="s">
        <v>70</v>
      </c>
      <c r="Y30">
        <v>50</v>
      </c>
    </row>
    <row r="31" spans="1:25" x14ac:dyDescent="0.25">
      <c r="A31" t="s">
        <v>18</v>
      </c>
      <c r="B31" s="6">
        <v>38090</v>
      </c>
      <c r="C31">
        <v>0.32500000000000001</v>
      </c>
      <c r="D31" t="s">
        <v>70</v>
      </c>
      <c r="E31" t="s">
        <v>70</v>
      </c>
      <c r="F31" s="1" t="str">
        <f t="shared" si="6"/>
        <v xml:space="preserve"> </v>
      </c>
      <c r="G31" t="s">
        <v>18</v>
      </c>
      <c r="H31" s="6">
        <v>38090</v>
      </c>
      <c r="I31">
        <v>0.32500000000000001</v>
      </c>
      <c r="J31" t="s">
        <v>70</v>
      </c>
      <c r="K31" t="s">
        <v>70</v>
      </c>
      <c r="L31" s="1">
        <f t="shared" si="7"/>
        <v>1</v>
      </c>
      <c r="M31" s="1" t="str">
        <f t="shared" si="11"/>
        <v>R-26 PZ-2</v>
      </c>
      <c r="N31" s="12">
        <f t="shared" si="11"/>
        <v>39975</v>
      </c>
      <c r="O31" s="1">
        <f t="shared" si="11"/>
        <v>0.40300000000000002</v>
      </c>
      <c r="P31" s="1" t="str">
        <f t="shared" si="11"/>
        <v>N</v>
      </c>
      <c r="Q31" s="1" t="str">
        <f t="shared" si="11"/>
        <v>N</v>
      </c>
      <c r="R31" s="1">
        <f t="shared" si="11"/>
        <v>14</v>
      </c>
      <c r="S31" s="1" t="str">
        <f t="shared" si="8"/>
        <v/>
      </c>
      <c r="T31" t="s">
        <v>18</v>
      </c>
      <c r="U31" s="25">
        <v>38090</v>
      </c>
      <c r="V31">
        <v>0.32500000000000001</v>
      </c>
      <c r="W31" t="s">
        <v>70</v>
      </c>
      <c r="X31" t="s">
        <v>70</v>
      </c>
      <c r="Y31">
        <v>42</v>
      </c>
    </row>
    <row r="32" spans="1:25" x14ac:dyDescent="0.25">
      <c r="A32" t="s">
        <v>59</v>
      </c>
      <c r="B32" s="6">
        <v>39009</v>
      </c>
      <c r="C32">
        <v>0.32500000000000001</v>
      </c>
      <c r="D32" t="s">
        <v>70</v>
      </c>
      <c r="E32" t="s">
        <v>70</v>
      </c>
      <c r="F32" s="1" t="str">
        <f t="shared" si="6"/>
        <v xml:space="preserve"> </v>
      </c>
      <c r="G32" t="s">
        <v>59</v>
      </c>
      <c r="H32" s="6">
        <v>39009</v>
      </c>
      <c r="I32">
        <v>0.32500000000000001</v>
      </c>
      <c r="J32" t="s">
        <v>70</v>
      </c>
      <c r="K32" t="s">
        <v>70</v>
      </c>
      <c r="L32" s="1">
        <f t="shared" si="7"/>
        <v>1</v>
      </c>
      <c r="M32" s="1" t="str">
        <f t="shared" si="11"/>
        <v>R-26 S1</v>
      </c>
      <c r="N32" s="12">
        <f t="shared" si="11"/>
        <v>38658</v>
      </c>
      <c r="O32" s="1">
        <f t="shared" si="11"/>
        <v>1</v>
      </c>
      <c r="P32" s="1" t="str">
        <f t="shared" si="11"/>
        <v>N</v>
      </c>
      <c r="Q32" s="1" t="str">
        <f t="shared" si="11"/>
        <v>N</v>
      </c>
      <c r="R32" s="1">
        <f t="shared" si="11"/>
        <v>30</v>
      </c>
      <c r="S32" s="1" t="str">
        <f t="shared" si="8"/>
        <v/>
      </c>
      <c r="T32" t="s">
        <v>59</v>
      </c>
      <c r="U32" s="25">
        <v>39009</v>
      </c>
      <c r="V32">
        <v>0.32500000000000001</v>
      </c>
      <c r="W32" t="s">
        <v>70</v>
      </c>
      <c r="X32" t="s">
        <v>70</v>
      </c>
      <c r="Y32">
        <v>24</v>
      </c>
    </row>
    <row r="33" spans="1:25" x14ac:dyDescent="0.25">
      <c r="A33" t="s">
        <v>64</v>
      </c>
      <c r="B33" s="6">
        <v>39007</v>
      </c>
      <c r="C33">
        <v>0.32500000000000001</v>
      </c>
      <c r="D33" t="s">
        <v>70</v>
      </c>
      <c r="E33" t="s">
        <v>70</v>
      </c>
      <c r="F33" s="1" t="str">
        <f t="shared" si="6"/>
        <v xml:space="preserve"> </v>
      </c>
      <c r="G33" t="s">
        <v>64</v>
      </c>
      <c r="H33" s="6">
        <v>39007</v>
      </c>
      <c r="I33">
        <v>0.32500000000000001</v>
      </c>
      <c r="J33" t="s">
        <v>70</v>
      </c>
      <c r="K33" t="s">
        <v>70</v>
      </c>
      <c r="L33" s="1" t="str">
        <f t="shared" si="7"/>
        <v xml:space="preserve"> </v>
      </c>
      <c r="M33" s="1" t="str">
        <f t="shared" si="11"/>
        <v>R-27i</v>
      </c>
      <c r="N33" s="12">
        <f t="shared" si="11"/>
        <v>40158</v>
      </c>
      <c r="O33" s="1">
        <f t="shared" si="11"/>
        <v>0.32500000000000001</v>
      </c>
      <c r="P33" s="1" t="str">
        <f t="shared" si="11"/>
        <v>N</v>
      </c>
      <c r="Q33" s="1" t="str">
        <f t="shared" si="11"/>
        <v>N</v>
      </c>
      <c r="R33" s="1">
        <f t="shared" si="11"/>
        <v>11</v>
      </c>
      <c r="S33" s="1" t="str">
        <f t="shared" si="8"/>
        <v/>
      </c>
      <c r="T33" t="s">
        <v>64</v>
      </c>
      <c r="U33" s="25">
        <v>39007</v>
      </c>
      <c r="V33">
        <v>0.32500000000000001</v>
      </c>
      <c r="W33" t="s">
        <v>70</v>
      </c>
      <c r="X33" t="s">
        <v>70</v>
      </c>
      <c r="Y33">
        <v>23</v>
      </c>
    </row>
    <row r="34" spans="1:25" x14ac:dyDescent="0.25">
      <c r="A34" t="s">
        <v>23</v>
      </c>
      <c r="B34" s="6">
        <v>43698</v>
      </c>
      <c r="C34">
        <v>5</v>
      </c>
      <c r="D34" t="s">
        <v>69</v>
      </c>
      <c r="E34" t="s">
        <v>70</v>
      </c>
      <c r="F34" s="1">
        <f t="shared" si="6"/>
        <v>1</v>
      </c>
      <c r="G34" s="22" t="s">
        <v>23</v>
      </c>
      <c r="H34" s="6">
        <v>43803</v>
      </c>
      <c r="I34">
        <v>4.6900000000000004</v>
      </c>
      <c r="J34" t="s">
        <v>69</v>
      </c>
      <c r="K34" t="s">
        <v>70</v>
      </c>
      <c r="L34" s="1">
        <f t="shared" si="7"/>
        <v>1</v>
      </c>
      <c r="M34" s="22" t="str">
        <f t="shared" si="11"/>
        <v>R-47i</v>
      </c>
      <c r="N34" s="12">
        <f t="shared" si="11"/>
        <v>40168</v>
      </c>
      <c r="O34" s="1">
        <f t="shared" si="11"/>
        <v>0.32500000000000001</v>
      </c>
      <c r="P34" s="1" t="str">
        <f t="shared" si="11"/>
        <v>N</v>
      </c>
      <c r="Q34" s="1" t="str">
        <f t="shared" si="11"/>
        <v>N</v>
      </c>
      <c r="R34" s="1">
        <f t="shared" si="11"/>
        <v>24</v>
      </c>
      <c r="S34" s="1" t="str">
        <f t="shared" si="8"/>
        <v/>
      </c>
      <c r="T34" t="s">
        <v>23</v>
      </c>
      <c r="U34" s="25">
        <v>43803</v>
      </c>
      <c r="V34">
        <v>4.6900000000000004</v>
      </c>
      <c r="W34" t="s">
        <v>69</v>
      </c>
      <c r="X34" t="s">
        <v>70</v>
      </c>
      <c r="Y34">
        <v>50</v>
      </c>
    </row>
    <row r="35" spans="1:25" x14ac:dyDescent="0.25">
      <c r="A35" t="s">
        <v>54</v>
      </c>
      <c r="B35" s="6">
        <v>36795</v>
      </c>
      <c r="C35">
        <v>0.84</v>
      </c>
      <c r="D35" t="s">
        <v>70</v>
      </c>
      <c r="E35" t="s">
        <v>70</v>
      </c>
      <c r="F35" s="1" t="str">
        <f t="shared" si="6"/>
        <v xml:space="preserve"> </v>
      </c>
      <c r="G35" t="s">
        <v>54</v>
      </c>
      <c r="H35" s="6">
        <v>36795</v>
      </c>
      <c r="I35">
        <v>0.84</v>
      </c>
      <c r="J35" t="s">
        <v>70</v>
      </c>
      <c r="K35" t="s">
        <v>70</v>
      </c>
      <c r="L35" s="1">
        <f t="shared" si="7"/>
        <v>1</v>
      </c>
      <c r="M35" s="1"/>
      <c r="O35" s="1"/>
      <c r="P35" s="1"/>
      <c r="Q35" s="1"/>
      <c r="R35" s="1"/>
      <c r="S35" s="1" t="str">
        <f t="shared" si="8"/>
        <v/>
      </c>
      <c r="T35" t="s">
        <v>54</v>
      </c>
      <c r="U35" s="25">
        <v>36795</v>
      </c>
      <c r="V35">
        <v>0.84</v>
      </c>
      <c r="W35" t="s">
        <v>70</v>
      </c>
      <c r="X35" t="s">
        <v>70</v>
      </c>
      <c r="Y35">
        <v>25</v>
      </c>
    </row>
    <row r="36" spans="1:25" x14ac:dyDescent="0.25">
      <c r="A36" t="s">
        <v>67</v>
      </c>
      <c r="B36" s="6">
        <v>37971</v>
      </c>
      <c r="C36">
        <v>0.45700000000000002</v>
      </c>
      <c r="D36" t="s">
        <v>70</v>
      </c>
      <c r="E36" t="s">
        <v>70</v>
      </c>
      <c r="F36" s="1">
        <f t="shared" si="6"/>
        <v>1</v>
      </c>
      <c r="G36" s="22" t="s">
        <v>67</v>
      </c>
      <c r="H36" s="6">
        <v>38561</v>
      </c>
      <c r="I36">
        <v>0.32500000000000001</v>
      </c>
      <c r="J36" t="s">
        <v>70</v>
      </c>
      <c r="K36" t="s">
        <v>70</v>
      </c>
      <c r="L36" s="1">
        <f t="shared" si="7"/>
        <v>1</v>
      </c>
      <c r="M36" s="1"/>
      <c r="O36" s="1"/>
      <c r="P36" s="1"/>
      <c r="Q36" s="1"/>
      <c r="R36" s="1"/>
      <c r="S36" s="1" t="str">
        <f t="shared" si="8"/>
        <v/>
      </c>
      <c r="T36" t="s">
        <v>67</v>
      </c>
      <c r="U36" s="25">
        <v>38561</v>
      </c>
      <c r="V36">
        <v>0.32500000000000001</v>
      </c>
      <c r="W36" t="s">
        <v>70</v>
      </c>
      <c r="X36" t="s">
        <v>70</v>
      </c>
      <c r="Y36">
        <v>22</v>
      </c>
    </row>
    <row r="37" spans="1:25" x14ac:dyDescent="0.25">
      <c r="A37" t="s">
        <v>61</v>
      </c>
      <c r="B37" s="6">
        <v>36809</v>
      </c>
      <c r="C37">
        <v>1</v>
      </c>
      <c r="D37" t="s">
        <v>70</v>
      </c>
      <c r="E37" t="s">
        <v>70</v>
      </c>
      <c r="F37" s="1" t="str">
        <f t="shared" si="6"/>
        <v xml:space="preserve"> </v>
      </c>
      <c r="G37" t="s">
        <v>61</v>
      </c>
      <c r="H37" s="6">
        <v>36809</v>
      </c>
      <c r="I37">
        <v>1</v>
      </c>
      <c r="J37" t="s">
        <v>70</v>
      </c>
      <c r="K37" t="s">
        <v>70</v>
      </c>
      <c r="L37" s="1">
        <f t="shared" si="7"/>
        <v>1</v>
      </c>
      <c r="M37" s="1"/>
      <c r="O37" s="1"/>
      <c r="P37" s="1"/>
      <c r="Q37" s="1"/>
      <c r="R37" s="1"/>
      <c r="S37" s="1" t="str">
        <f t="shared" si="8"/>
        <v/>
      </c>
      <c r="T37" t="s">
        <v>61</v>
      </c>
      <c r="U37" s="25">
        <v>36809</v>
      </c>
      <c r="V37">
        <v>1</v>
      </c>
      <c r="W37" t="s">
        <v>70</v>
      </c>
      <c r="X37" t="s">
        <v>70</v>
      </c>
      <c r="Y37">
        <v>5</v>
      </c>
    </row>
    <row r="38" spans="1:25" x14ac:dyDescent="0.25">
      <c r="A38" t="s">
        <v>48</v>
      </c>
      <c r="B38" s="6">
        <v>36867</v>
      </c>
      <c r="C38">
        <v>22</v>
      </c>
      <c r="D38" t="s">
        <v>69</v>
      </c>
      <c r="E38" t="s">
        <v>70</v>
      </c>
      <c r="F38" s="1" t="str">
        <f t="shared" si="6"/>
        <v xml:space="preserve"> </v>
      </c>
      <c r="G38" t="s">
        <v>48</v>
      </c>
      <c r="H38" s="6">
        <v>36867</v>
      </c>
      <c r="I38">
        <v>22</v>
      </c>
      <c r="J38" t="s">
        <v>69</v>
      </c>
      <c r="K38" t="s">
        <v>70</v>
      </c>
      <c r="L38" s="1">
        <f t="shared" si="7"/>
        <v>1</v>
      </c>
      <c r="M38" s="1" t="str">
        <f t="shared" ref="M38:R40" si="12">T29</f>
        <v>R-63i</v>
      </c>
      <c r="N38" s="12">
        <f t="shared" si="12"/>
        <v>43699</v>
      </c>
      <c r="O38" s="1">
        <f t="shared" si="12"/>
        <v>0.31</v>
      </c>
      <c r="P38" s="1" t="str">
        <f t="shared" si="12"/>
        <v>Y</v>
      </c>
      <c r="Q38" s="1" t="str">
        <f t="shared" si="12"/>
        <v>N</v>
      </c>
      <c r="R38" s="1">
        <f t="shared" si="12"/>
        <v>1</v>
      </c>
      <c r="S38" s="1" t="str">
        <f t="shared" si="8"/>
        <v/>
      </c>
      <c r="T38" t="s">
        <v>48</v>
      </c>
      <c r="U38" s="25">
        <v>36867</v>
      </c>
      <c r="V38">
        <v>22</v>
      </c>
      <c r="W38" t="s">
        <v>69</v>
      </c>
      <c r="X38" t="s">
        <v>70</v>
      </c>
      <c r="Y38">
        <v>19</v>
      </c>
    </row>
    <row r="39" spans="1:25" x14ac:dyDescent="0.25">
      <c r="A39" t="s">
        <v>49</v>
      </c>
      <c r="B39" s="6">
        <v>36868</v>
      </c>
      <c r="C39">
        <v>17</v>
      </c>
      <c r="D39" t="s">
        <v>69</v>
      </c>
      <c r="E39" t="s">
        <v>70</v>
      </c>
      <c r="F39" s="1" t="str">
        <f t="shared" si="6"/>
        <v xml:space="preserve"> </v>
      </c>
      <c r="G39" t="s">
        <v>49</v>
      </c>
      <c r="H39" s="6">
        <v>36868</v>
      </c>
      <c r="I39">
        <v>17</v>
      </c>
      <c r="J39" t="s">
        <v>69</v>
      </c>
      <c r="K39" t="s">
        <v>70</v>
      </c>
      <c r="L39" s="1">
        <f t="shared" si="7"/>
        <v>1</v>
      </c>
      <c r="M39" s="1" t="str">
        <f t="shared" si="12"/>
        <v>CdV-R-15-3 S4</v>
      </c>
      <c r="N39" s="12">
        <f t="shared" si="12"/>
        <v>36894</v>
      </c>
      <c r="O39" s="1">
        <f t="shared" si="12"/>
        <v>0.84</v>
      </c>
      <c r="P39" s="1" t="str">
        <f t="shared" si="12"/>
        <v>N</v>
      </c>
      <c r="Q39" s="1" t="str">
        <f t="shared" si="12"/>
        <v>N</v>
      </c>
      <c r="R39" s="1">
        <f t="shared" si="12"/>
        <v>50</v>
      </c>
      <c r="S39" s="1" t="str">
        <f t="shared" si="8"/>
        <v/>
      </c>
      <c r="T39" t="s">
        <v>49</v>
      </c>
      <c r="U39" s="25">
        <v>36868</v>
      </c>
      <c r="V39">
        <v>17</v>
      </c>
      <c r="W39" t="s">
        <v>69</v>
      </c>
      <c r="X39" t="s">
        <v>70</v>
      </c>
      <c r="Y39">
        <v>19</v>
      </c>
    </row>
    <row r="40" spans="1:25" x14ac:dyDescent="0.25">
      <c r="A40" t="s">
        <v>50</v>
      </c>
      <c r="B40" s="6">
        <v>36871</v>
      </c>
      <c r="C40">
        <v>26</v>
      </c>
      <c r="D40" t="s">
        <v>69</v>
      </c>
      <c r="E40" t="s">
        <v>70</v>
      </c>
      <c r="F40" s="1" t="str">
        <f t="shared" si="6"/>
        <v xml:space="preserve"> </v>
      </c>
      <c r="G40" t="s">
        <v>50</v>
      </c>
      <c r="H40" s="6">
        <v>36871</v>
      </c>
      <c r="I40">
        <v>26</v>
      </c>
      <c r="J40" t="s">
        <v>69</v>
      </c>
      <c r="K40" t="s">
        <v>70</v>
      </c>
      <c r="L40" s="1">
        <f t="shared" si="7"/>
        <v>1</v>
      </c>
      <c r="M40" s="1" t="str">
        <f t="shared" si="12"/>
        <v>CdV-R-37-2 S2</v>
      </c>
      <c r="N40" s="12">
        <f t="shared" si="12"/>
        <v>38090</v>
      </c>
      <c r="O40" s="1">
        <f t="shared" si="12"/>
        <v>0.32500000000000001</v>
      </c>
      <c r="P40" s="1" t="str">
        <f t="shared" si="12"/>
        <v>N</v>
      </c>
      <c r="Q40" s="1" t="str">
        <f t="shared" si="12"/>
        <v>N</v>
      </c>
      <c r="R40" s="1">
        <f t="shared" si="12"/>
        <v>42</v>
      </c>
      <c r="S40" s="1" t="str">
        <f t="shared" si="8"/>
        <v/>
      </c>
      <c r="T40" t="s">
        <v>50</v>
      </c>
      <c r="U40" s="25">
        <v>36871</v>
      </c>
      <c r="V40">
        <v>26</v>
      </c>
      <c r="W40" t="s">
        <v>69</v>
      </c>
      <c r="X40" t="s">
        <v>70</v>
      </c>
      <c r="Y40">
        <v>20</v>
      </c>
    </row>
    <row r="41" spans="1:25" x14ac:dyDescent="0.25">
      <c r="A41" t="s">
        <v>58</v>
      </c>
      <c r="B41" s="6">
        <v>36872</v>
      </c>
      <c r="C41">
        <v>28</v>
      </c>
      <c r="D41" t="s">
        <v>69</v>
      </c>
      <c r="E41" t="s">
        <v>70</v>
      </c>
      <c r="F41" s="1" t="str">
        <f t="shared" si="6"/>
        <v xml:space="preserve"> </v>
      </c>
      <c r="G41" t="s">
        <v>58</v>
      </c>
      <c r="H41" s="6">
        <v>36872</v>
      </c>
      <c r="I41">
        <v>28</v>
      </c>
      <c r="J41" t="s">
        <v>69</v>
      </c>
      <c r="K41" t="s">
        <v>70</v>
      </c>
      <c r="L41" s="1">
        <f t="shared" si="7"/>
        <v>1</v>
      </c>
      <c r="M41" s="1"/>
      <c r="O41" s="1"/>
      <c r="P41" s="1"/>
      <c r="Q41" s="1"/>
      <c r="R41" s="1"/>
      <c r="S41" s="1" t="str">
        <f t="shared" si="8"/>
        <v/>
      </c>
      <c r="T41" t="s">
        <v>58</v>
      </c>
      <c r="U41" s="25">
        <v>36872</v>
      </c>
      <c r="V41">
        <v>28</v>
      </c>
      <c r="W41" t="s">
        <v>69</v>
      </c>
      <c r="X41" t="s">
        <v>70</v>
      </c>
      <c r="Y41">
        <v>17</v>
      </c>
    </row>
    <row r="42" spans="1:25" x14ac:dyDescent="0.25">
      <c r="A42" t="s">
        <v>63</v>
      </c>
      <c r="B42" s="6">
        <v>38645</v>
      </c>
      <c r="C42">
        <v>3.25</v>
      </c>
      <c r="D42" t="s">
        <v>70</v>
      </c>
      <c r="E42" t="s">
        <v>70</v>
      </c>
      <c r="F42" s="1" t="str">
        <f t="shared" si="6"/>
        <v xml:space="preserve"> </v>
      </c>
      <c r="G42" t="s">
        <v>63</v>
      </c>
      <c r="H42" s="6">
        <v>38645</v>
      </c>
      <c r="I42">
        <v>3.25</v>
      </c>
      <c r="J42" t="s">
        <v>70</v>
      </c>
      <c r="K42" t="s">
        <v>70</v>
      </c>
      <c r="L42" s="1">
        <f t="shared" si="7"/>
        <v>1</v>
      </c>
      <c r="M42" s="1" t="str">
        <f t="shared" ref="M42:M55" si="13">T32</f>
        <v>R-17 S1</v>
      </c>
      <c r="N42" s="12">
        <f t="shared" ref="N42:N55" si="14">U32</f>
        <v>39009</v>
      </c>
      <c r="O42" s="1">
        <f t="shared" ref="O42:O55" si="15">V32</f>
        <v>0.32500000000000001</v>
      </c>
      <c r="P42" s="1" t="str">
        <f t="shared" ref="P42:P55" si="16">W32</f>
        <v>N</v>
      </c>
      <c r="Q42" s="1" t="str">
        <f t="shared" ref="Q42:Q55" si="17">X32</f>
        <v>N</v>
      </c>
      <c r="R42" s="1">
        <f t="shared" ref="R42:R55" si="18">Y32</f>
        <v>24</v>
      </c>
      <c r="S42" s="1" t="str">
        <f t="shared" si="8"/>
        <v/>
      </c>
      <c r="T42" t="s">
        <v>63</v>
      </c>
      <c r="U42" s="25">
        <v>38645</v>
      </c>
      <c r="V42">
        <v>3.25</v>
      </c>
      <c r="W42" t="s">
        <v>70</v>
      </c>
      <c r="X42" t="s">
        <v>70</v>
      </c>
      <c r="Y42">
        <v>20</v>
      </c>
    </row>
    <row r="43" spans="1:25" x14ac:dyDescent="0.25">
      <c r="A43" t="s">
        <v>56</v>
      </c>
      <c r="B43" s="6">
        <v>40308</v>
      </c>
      <c r="C43">
        <v>0.32500000000000001</v>
      </c>
      <c r="D43" t="s">
        <v>70</v>
      </c>
      <c r="E43" t="s">
        <v>70</v>
      </c>
      <c r="F43" s="1" t="str">
        <f t="shared" si="6"/>
        <v xml:space="preserve"> </v>
      </c>
      <c r="G43" t="s">
        <v>56</v>
      </c>
      <c r="H43" s="6">
        <v>40308</v>
      </c>
      <c r="I43">
        <v>0.32500000000000001</v>
      </c>
      <c r="J43" t="s">
        <v>70</v>
      </c>
      <c r="K43" t="s">
        <v>70</v>
      </c>
      <c r="L43" s="1" t="str">
        <f t="shared" si="7"/>
        <v xml:space="preserve"> </v>
      </c>
      <c r="M43" s="1" t="str">
        <f t="shared" si="13"/>
        <v>R-17 S2</v>
      </c>
      <c r="N43" s="12">
        <f t="shared" si="14"/>
        <v>39007</v>
      </c>
      <c r="O43" s="1">
        <f t="shared" si="15"/>
        <v>0.32500000000000001</v>
      </c>
      <c r="P43" s="1" t="str">
        <f t="shared" si="16"/>
        <v>N</v>
      </c>
      <c r="Q43" s="1" t="str">
        <f t="shared" si="17"/>
        <v>N</v>
      </c>
      <c r="R43" s="1">
        <f t="shared" si="18"/>
        <v>23</v>
      </c>
      <c r="S43" s="1" t="str">
        <f t="shared" si="8"/>
        <v/>
      </c>
      <c r="T43" t="s">
        <v>56</v>
      </c>
      <c r="U43" s="25">
        <v>40308</v>
      </c>
      <c r="V43">
        <v>0.32500000000000001</v>
      </c>
      <c r="W43" t="s">
        <v>70</v>
      </c>
      <c r="X43" t="s">
        <v>70</v>
      </c>
      <c r="Y43">
        <v>19</v>
      </c>
    </row>
    <row r="44" spans="1:25" x14ac:dyDescent="0.25">
      <c r="A44" t="s">
        <v>27</v>
      </c>
      <c r="B44" s="6">
        <v>42530</v>
      </c>
      <c r="C44">
        <v>0.27600000000000002</v>
      </c>
      <c r="D44" t="s">
        <v>70</v>
      </c>
      <c r="E44" t="s">
        <v>70</v>
      </c>
      <c r="F44" s="1" t="str">
        <f t="shared" si="6"/>
        <v xml:space="preserve"> </v>
      </c>
      <c r="G44" t="s">
        <v>27</v>
      </c>
      <c r="H44" s="6">
        <v>42530</v>
      </c>
      <c r="I44">
        <v>0.27600000000000002</v>
      </c>
      <c r="J44" t="s">
        <v>70</v>
      </c>
      <c r="K44" t="s">
        <v>70</v>
      </c>
      <c r="L44" s="1">
        <f t="shared" si="7"/>
        <v>1</v>
      </c>
      <c r="M44" s="1" t="str">
        <f t="shared" si="13"/>
        <v>R-18</v>
      </c>
      <c r="N44" s="12">
        <f t="shared" si="14"/>
        <v>43803</v>
      </c>
      <c r="O44" s="1">
        <f t="shared" si="15"/>
        <v>4.6900000000000004</v>
      </c>
      <c r="P44" s="1" t="str">
        <f t="shared" si="16"/>
        <v>Y</v>
      </c>
      <c r="Q44" s="1" t="str">
        <f t="shared" si="17"/>
        <v>N</v>
      </c>
      <c r="R44" s="1">
        <f t="shared" si="18"/>
        <v>50</v>
      </c>
      <c r="S44" s="1" t="str">
        <f t="shared" si="8"/>
        <v/>
      </c>
      <c r="T44" t="s">
        <v>27</v>
      </c>
      <c r="U44" s="25">
        <v>42530</v>
      </c>
      <c r="V44">
        <v>0.27600000000000002</v>
      </c>
      <c r="W44" t="s">
        <v>70</v>
      </c>
      <c r="X44" t="s">
        <v>70</v>
      </c>
      <c r="Y44">
        <v>22</v>
      </c>
    </row>
    <row r="45" spans="1:25" x14ac:dyDescent="0.25">
      <c r="A45" t="s">
        <v>29</v>
      </c>
      <c r="B45" s="6">
        <v>40140</v>
      </c>
      <c r="C45">
        <v>0.32500000000000001</v>
      </c>
      <c r="D45" t="s">
        <v>70</v>
      </c>
      <c r="E45" t="s">
        <v>70</v>
      </c>
      <c r="F45" s="1" t="str">
        <f t="shared" si="6"/>
        <v xml:space="preserve"> </v>
      </c>
      <c r="G45" t="s">
        <v>29</v>
      </c>
      <c r="H45" s="6">
        <v>40140</v>
      </c>
      <c r="I45">
        <v>0.32500000000000001</v>
      </c>
      <c r="J45" t="s">
        <v>70</v>
      </c>
      <c r="K45" t="s">
        <v>70</v>
      </c>
      <c r="L45" s="1">
        <f t="shared" si="7"/>
        <v>1</v>
      </c>
      <c r="M45" s="1" t="str">
        <f t="shared" si="13"/>
        <v>R-19 S3</v>
      </c>
      <c r="N45" s="12">
        <f t="shared" si="14"/>
        <v>36795</v>
      </c>
      <c r="O45" s="1">
        <f t="shared" si="15"/>
        <v>0.84</v>
      </c>
      <c r="P45" s="1" t="str">
        <f t="shared" si="16"/>
        <v>N</v>
      </c>
      <c r="Q45" s="1" t="str">
        <f t="shared" si="17"/>
        <v>N</v>
      </c>
      <c r="R45" s="1">
        <f t="shared" si="18"/>
        <v>25</v>
      </c>
      <c r="S45" s="1" t="str">
        <f t="shared" si="8"/>
        <v/>
      </c>
      <c r="T45" t="s">
        <v>29</v>
      </c>
      <c r="U45" s="25">
        <v>40140</v>
      </c>
      <c r="V45">
        <v>0.32500000000000001</v>
      </c>
      <c r="W45" t="s">
        <v>70</v>
      </c>
      <c r="X45" t="s">
        <v>70</v>
      </c>
      <c r="Y45">
        <v>26</v>
      </c>
    </row>
    <row r="46" spans="1:25" x14ac:dyDescent="0.25">
      <c r="A46" t="s">
        <v>30</v>
      </c>
      <c r="B46" s="6">
        <v>42536</v>
      </c>
      <c r="C46">
        <v>0.28699999999999998</v>
      </c>
      <c r="D46" t="s">
        <v>70</v>
      </c>
      <c r="E46" t="s">
        <v>70</v>
      </c>
      <c r="F46" s="1" t="str">
        <f t="shared" si="6"/>
        <v xml:space="preserve"> </v>
      </c>
      <c r="G46" t="s">
        <v>30</v>
      </c>
      <c r="H46" s="6">
        <v>42536</v>
      </c>
      <c r="I46">
        <v>0.28699999999999998</v>
      </c>
      <c r="J46" t="s">
        <v>70</v>
      </c>
      <c r="K46" t="s">
        <v>70</v>
      </c>
      <c r="L46" s="1">
        <f t="shared" si="7"/>
        <v>1</v>
      </c>
      <c r="M46" s="1" t="str">
        <f t="shared" si="13"/>
        <v>R-19 S4</v>
      </c>
      <c r="N46" s="12">
        <f t="shared" si="14"/>
        <v>38561</v>
      </c>
      <c r="O46" s="1">
        <f t="shared" si="15"/>
        <v>0.32500000000000001</v>
      </c>
      <c r="P46" s="1" t="str">
        <f t="shared" si="16"/>
        <v>N</v>
      </c>
      <c r="Q46" s="1" t="str">
        <f t="shared" si="17"/>
        <v>N</v>
      </c>
      <c r="R46" s="1">
        <f t="shared" si="18"/>
        <v>22</v>
      </c>
      <c r="S46" s="1" t="str">
        <f t="shared" si="8"/>
        <v/>
      </c>
      <c r="T46" t="s">
        <v>30</v>
      </c>
      <c r="U46" s="25">
        <v>42536</v>
      </c>
      <c r="V46">
        <v>0.28699999999999998</v>
      </c>
      <c r="W46" t="s">
        <v>70</v>
      </c>
      <c r="X46" t="s">
        <v>70</v>
      </c>
      <c r="Y46">
        <v>14</v>
      </c>
    </row>
    <row r="47" spans="1:25" x14ac:dyDescent="0.25">
      <c r="A47" t="s">
        <v>57</v>
      </c>
      <c r="B47" s="6">
        <v>40528</v>
      </c>
      <c r="C47">
        <v>0.32500000000000001</v>
      </c>
      <c r="D47" t="s">
        <v>70</v>
      </c>
      <c r="E47" t="s">
        <v>70</v>
      </c>
      <c r="F47" s="1" t="str">
        <f t="shared" si="6"/>
        <v xml:space="preserve"> </v>
      </c>
      <c r="G47" t="s">
        <v>57</v>
      </c>
      <c r="H47" s="6">
        <v>40528</v>
      </c>
      <c r="I47">
        <v>0.32500000000000001</v>
      </c>
      <c r="J47" t="s">
        <v>70</v>
      </c>
      <c r="K47" t="s">
        <v>70</v>
      </c>
      <c r="L47" s="1">
        <f t="shared" si="7"/>
        <v>1</v>
      </c>
      <c r="M47" s="1" t="str">
        <f t="shared" si="13"/>
        <v>R-19 S5</v>
      </c>
      <c r="N47" s="12">
        <f t="shared" si="14"/>
        <v>36809</v>
      </c>
      <c r="O47" s="1">
        <f t="shared" si="15"/>
        <v>1</v>
      </c>
      <c r="P47" s="1" t="str">
        <f t="shared" si="16"/>
        <v>N</v>
      </c>
      <c r="Q47" s="1" t="str">
        <f t="shared" si="17"/>
        <v>N</v>
      </c>
      <c r="R47" s="1">
        <f t="shared" si="18"/>
        <v>5</v>
      </c>
      <c r="S47" s="1" t="str">
        <f t="shared" si="8"/>
        <v/>
      </c>
      <c r="T47" t="s">
        <v>57</v>
      </c>
      <c r="U47" s="25">
        <v>40528</v>
      </c>
      <c r="V47">
        <v>0.32500000000000001</v>
      </c>
      <c r="W47" t="s">
        <v>70</v>
      </c>
      <c r="X47" t="s">
        <v>70</v>
      </c>
      <c r="Y47">
        <v>9</v>
      </c>
    </row>
    <row r="48" spans="1:25" x14ac:dyDescent="0.25">
      <c r="A48" t="s">
        <v>31</v>
      </c>
      <c r="B48" s="6">
        <v>40558</v>
      </c>
      <c r="C48">
        <v>15.9</v>
      </c>
      <c r="D48" t="s">
        <v>69</v>
      </c>
      <c r="E48" t="s">
        <v>70</v>
      </c>
      <c r="F48" s="1" t="str">
        <f t="shared" si="6"/>
        <v xml:space="preserve"> </v>
      </c>
      <c r="G48" t="s">
        <v>31</v>
      </c>
      <c r="H48" s="6">
        <v>40558</v>
      </c>
      <c r="I48">
        <v>15.9</v>
      </c>
      <c r="J48" t="s">
        <v>69</v>
      </c>
      <c r="K48" t="s">
        <v>70</v>
      </c>
      <c r="L48" s="1">
        <f t="shared" si="7"/>
        <v>1</v>
      </c>
      <c r="M48" s="1" t="str">
        <f t="shared" si="13"/>
        <v>R-25 S5</v>
      </c>
      <c r="N48" s="12">
        <f t="shared" si="14"/>
        <v>36867</v>
      </c>
      <c r="O48" s="1">
        <f t="shared" si="15"/>
        <v>22</v>
      </c>
      <c r="P48" s="1" t="str">
        <f t="shared" si="16"/>
        <v>Y</v>
      </c>
      <c r="Q48" s="1" t="str">
        <f t="shared" si="17"/>
        <v>N</v>
      </c>
      <c r="R48" s="1">
        <f t="shared" si="18"/>
        <v>19</v>
      </c>
      <c r="S48" s="1" t="str">
        <f t="shared" si="8"/>
        <v/>
      </c>
      <c r="T48" t="s">
        <v>31</v>
      </c>
      <c r="U48" s="25">
        <v>40558</v>
      </c>
      <c r="V48">
        <v>15.9</v>
      </c>
      <c r="W48" t="s">
        <v>69</v>
      </c>
      <c r="X48" t="s">
        <v>70</v>
      </c>
      <c r="Y48">
        <v>36</v>
      </c>
    </row>
    <row r="49" spans="1:25" x14ac:dyDescent="0.25">
      <c r="A49" t="s">
        <v>32</v>
      </c>
      <c r="B49" s="6">
        <v>43256</v>
      </c>
      <c r="C49">
        <v>24</v>
      </c>
      <c r="D49" t="s">
        <v>69</v>
      </c>
      <c r="E49" t="s">
        <v>70</v>
      </c>
      <c r="F49" s="1">
        <f t="shared" si="6"/>
        <v>1</v>
      </c>
      <c r="G49" s="22" t="s">
        <v>32</v>
      </c>
      <c r="H49" s="6">
        <v>43256</v>
      </c>
      <c r="I49">
        <v>19.7</v>
      </c>
      <c r="J49" t="s">
        <v>69</v>
      </c>
      <c r="K49" t="s">
        <v>70</v>
      </c>
      <c r="L49" s="1">
        <f t="shared" si="7"/>
        <v>1</v>
      </c>
      <c r="M49" s="22" t="str">
        <f t="shared" si="13"/>
        <v>R-25 S6</v>
      </c>
      <c r="N49" s="12">
        <f t="shared" si="14"/>
        <v>36868</v>
      </c>
      <c r="O49" s="1">
        <f t="shared" si="15"/>
        <v>17</v>
      </c>
      <c r="P49" s="1" t="str">
        <f t="shared" si="16"/>
        <v>Y</v>
      </c>
      <c r="Q49" s="1" t="str">
        <f t="shared" si="17"/>
        <v>N</v>
      </c>
      <c r="R49" s="1">
        <f t="shared" si="18"/>
        <v>19</v>
      </c>
      <c r="S49" s="1" t="str">
        <f t="shared" si="8"/>
        <v/>
      </c>
      <c r="T49" t="s">
        <v>32</v>
      </c>
      <c r="U49" s="25">
        <v>43256</v>
      </c>
      <c r="V49">
        <v>19.7</v>
      </c>
      <c r="W49" t="s">
        <v>69</v>
      </c>
      <c r="X49" t="s">
        <v>70</v>
      </c>
      <c r="Y49">
        <v>20</v>
      </c>
    </row>
    <row r="50" spans="1:25" x14ac:dyDescent="0.25">
      <c r="A50" t="s">
        <v>55</v>
      </c>
      <c r="B50" s="6">
        <v>43423</v>
      </c>
      <c r="C50">
        <v>21</v>
      </c>
      <c r="D50" t="s">
        <v>69</v>
      </c>
      <c r="E50" t="s">
        <v>70</v>
      </c>
      <c r="F50" s="1" t="str">
        <f t="shared" si="6"/>
        <v xml:space="preserve"> </v>
      </c>
      <c r="G50" t="s">
        <v>55</v>
      </c>
      <c r="H50" s="6">
        <v>43423</v>
      </c>
      <c r="I50">
        <v>21</v>
      </c>
      <c r="J50" t="s">
        <v>69</v>
      </c>
      <c r="K50" t="s">
        <v>70</v>
      </c>
      <c r="L50" s="1">
        <f t="shared" si="7"/>
        <v>1</v>
      </c>
      <c r="M50" s="1" t="str">
        <f t="shared" si="13"/>
        <v>R-25 S7</v>
      </c>
      <c r="N50" s="12">
        <f t="shared" si="14"/>
        <v>36871</v>
      </c>
      <c r="O50" s="1">
        <f t="shared" si="15"/>
        <v>26</v>
      </c>
      <c r="P50" s="1" t="str">
        <f t="shared" si="16"/>
        <v>Y</v>
      </c>
      <c r="Q50" s="1" t="str">
        <f t="shared" si="17"/>
        <v>N</v>
      </c>
      <c r="R50" s="1">
        <f t="shared" si="18"/>
        <v>20</v>
      </c>
      <c r="S50" s="1" t="str">
        <f t="shared" si="8"/>
        <v/>
      </c>
      <c r="T50" t="s">
        <v>55</v>
      </c>
      <c r="U50" s="25">
        <v>43423</v>
      </c>
      <c r="V50">
        <v>21</v>
      </c>
      <c r="W50" t="s">
        <v>69</v>
      </c>
      <c r="X50" t="s">
        <v>70</v>
      </c>
      <c r="Y50">
        <v>13</v>
      </c>
    </row>
    <row r="51" spans="1:25" x14ac:dyDescent="0.25">
      <c r="A51" t="s">
        <v>65</v>
      </c>
      <c r="B51" s="6">
        <v>43413</v>
      </c>
      <c r="C51">
        <v>39.446999999999903</v>
      </c>
      <c r="D51" t="s">
        <v>69</v>
      </c>
      <c r="E51" t="s">
        <v>70</v>
      </c>
      <c r="F51" s="1">
        <f t="shared" si="6"/>
        <v>1</v>
      </c>
      <c r="G51" t="s">
        <v>65</v>
      </c>
      <c r="H51" s="6">
        <v>43413</v>
      </c>
      <c r="I51">
        <v>39.447000000000003</v>
      </c>
      <c r="J51" t="s">
        <v>69</v>
      </c>
      <c r="K51" t="s">
        <v>70</v>
      </c>
      <c r="L51" s="1">
        <f t="shared" si="7"/>
        <v>1</v>
      </c>
      <c r="M51" s="1" t="str">
        <f t="shared" si="13"/>
        <v>R-25 S8</v>
      </c>
      <c r="N51" s="12">
        <f t="shared" si="14"/>
        <v>36872</v>
      </c>
      <c r="O51" s="1">
        <f t="shared" si="15"/>
        <v>28</v>
      </c>
      <c r="P51" s="1" t="str">
        <f t="shared" si="16"/>
        <v>Y</v>
      </c>
      <c r="Q51" s="1" t="str">
        <f t="shared" si="17"/>
        <v>N</v>
      </c>
      <c r="R51" s="1">
        <f t="shared" si="18"/>
        <v>17</v>
      </c>
      <c r="S51" s="1" t="str">
        <f t="shared" si="8"/>
        <v/>
      </c>
      <c r="T51" t="s">
        <v>65</v>
      </c>
      <c r="U51" s="25">
        <v>43413</v>
      </c>
      <c r="V51">
        <v>39.447000000000003</v>
      </c>
      <c r="W51" t="s">
        <v>69</v>
      </c>
      <c r="X51" t="s">
        <v>70</v>
      </c>
      <c r="Y51">
        <v>22</v>
      </c>
    </row>
    <row r="52" spans="1:25" x14ac:dyDescent="0.25">
      <c r="A52" t="s">
        <v>3</v>
      </c>
      <c r="B52" s="6">
        <v>43535</v>
      </c>
      <c r="C52">
        <v>17</v>
      </c>
      <c r="D52" t="s">
        <v>69</v>
      </c>
      <c r="E52" t="s">
        <v>70</v>
      </c>
      <c r="F52" s="1">
        <f t="shared" si="6"/>
        <v>1</v>
      </c>
      <c r="G52" s="22" t="s">
        <v>3</v>
      </c>
      <c r="H52" s="6">
        <v>42898</v>
      </c>
      <c r="I52">
        <v>13.1</v>
      </c>
      <c r="J52" t="s">
        <v>69</v>
      </c>
      <c r="K52" t="s">
        <v>70</v>
      </c>
      <c r="L52" s="1">
        <f t="shared" si="7"/>
        <v>1</v>
      </c>
      <c r="M52" s="22" t="str">
        <f t="shared" si="13"/>
        <v>R-27</v>
      </c>
      <c r="N52" s="12">
        <f t="shared" si="14"/>
        <v>38645</v>
      </c>
      <c r="O52" s="1">
        <f t="shared" si="15"/>
        <v>3.25</v>
      </c>
      <c r="P52" s="1" t="str">
        <f t="shared" si="16"/>
        <v>N</v>
      </c>
      <c r="Q52" s="1" t="str">
        <f t="shared" si="17"/>
        <v>N</v>
      </c>
      <c r="R52" s="1">
        <f t="shared" si="18"/>
        <v>20</v>
      </c>
      <c r="S52" s="1">
        <f t="shared" si="8"/>
        <v>1</v>
      </c>
    </row>
    <row r="53" spans="1:25" x14ac:dyDescent="0.25">
      <c r="A53" t="s">
        <v>4</v>
      </c>
      <c r="B53" s="6">
        <v>43152</v>
      </c>
      <c r="C53">
        <v>7.69</v>
      </c>
      <c r="D53" t="s">
        <v>69</v>
      </c>
      <c r="E53" t="s">
        <v>70</v>
      </c>
      <c r="F53" s="1" t="str">
        <f t="shared" si="6"/>
        <v xml:space="preserve"> </v>
      </c>
      <c r="G53" t="s">
        <v>4</v>
      </c>
      <c r="H53" s="6">
        <v>43152</v>
      </c>
      <c r="I53">
        <v>7.69</v>
      </c>
      <c r="J53" t="s">
        <v>69</v>
      </c>
      <c r="K53" t="s">
        <v>70</v>
      </c>
      <c r="L53" s="1">
        <f t="shared" si="7"/>
        <v>1</v>
      </c>
      <c r="M53" s="1" t="str">
        <f t="shared" si="13"/>
        <v>R-29</v>
      </c>
      <c r="N53" s="12">
        <f t="shared" si="14"/>
        <v>40308</v>
      </c>
      <c r="O53" s="1">
        <f t="shared" si="15"/>
        <v>0.32500000000000001</v>
      </c>
      <c r="P53" s="1" t="str">
        <f t="shared" si="16"/>
        <v>N</v>
      </c>
      <c r="Q53" s="1" t="str">
        <f t="shared" si="17"/>
        <v>N</v>
      </c>
      <c r="R53" s="1">
        <f t="shared" si="18"/>
        <v>19</v>
      </c>
      <c r="S53" s="1">
        <f t="shared" si="8"/>
        <v>1</v>
      </c>
    </row>
    <row r="54" spans="1:25" x14ac:dyDescent="0.25">
      <c r="A54" t="s">
        <v>5</v>
      </c>
      <c r="B54" s="6">
        <v>36767</v>
      </c>
      <c r="C54">
        <v>100</v>
      </c>
      <c r="D54" t="s">
        <v>69</v>
      </c>
      <c r="E54" t="s">
        <v>70</v>
      </c>
      <c r="F54" s="1" t="str">
        <f t="shared" si="6"/>
        <v xml:space="preserve"> </v>
      </c>
      <c r="G54" t="s">
        <v>5</v>
      </c>
      <c r="H54" s="6">
        <v>36767</v>
      </c>
      <c r="I54">
        <v>100</v>
      </c>
      <c r="J54" t="s">
        <v>69</v>
      </c>
      <c r="K54" t="s">
        <v>70</v>
      </c>
      <c r="L54" s="1">
        <f t="shared" si="7"/>
        <v>1</v>
      </c>
      <c r="M54" s="1" t="str">
        <f t="shared" si="13"/>
        <v>R-47</v>
      </c>
      <c r="N54" s="12">
        <f t="shared" si="14"/>
        <v>42530</v>
      </c>
      <c r="O54" s="1">
        <f t="shared" si="15"/>
        <v>0.27600000000000002</v>
      </c>
      <c r="P54" s="1" t="str">
        <f t="shared" si="16"/>
        <v>N</v>
      </c>
      <c r="Q54" s="1" t="str">
        <f t="shared" si="17"/>
        <v>N</v>
      </c>
      <c r="R54" s="1">
        <f t="shared" si="18"/>
        <v>22</v>
      </c>
      <c r="S54" s="1">
        <f t="shared" si="8"/>
        <v>1</v>
      </c>
    </row>
    <row r="55" spans="1:25" x14ac:dyDescent="0.25">
      <c r="A55" t="s">
        <v>20</v>
      </c>
      <c r="B55" s="6">
        <v>36501</v>
      </c>
      <c r="C55">
        <v>340</v>
      </c>
      <c r="D55" t="s">
        <v>69</v>
      </c>
      <c r="E55" t="s">
        <v>70</v>
      </c>
      <c r="F55" s="1" t="str">
        <f t="shared" si="6"/>
        <v xml:space="preserve"> </v>
      </c>
      <c r="G55" t="s">
        <v>20</v>
      </c>
      <c r="H55" s="6">
        <v>36501</v>
      </c>
      <c r="I55">
        <v>340</v>
      </c>
      <c r="J55" t="s">
        <v>69</v>
      </c>
      <c r="K55" t="s">
        <v>70</v>
      </c>
      <c r="L55" s="1">
        <f t="shared" si="7"/>
        <v>1</v>
      </c>
      <c r="M55" s="1" t="str">
        <f t="shared" si="13"/>
        <v>R-48</v>
      </c>
      <c r="N55" s="12">
        <f t="shared" si="14"/>
        <v>40140</v>
      </c>
      <c r="O55" s="1">
        <f t="shared" si="15"/>
        <v>0.32500000000000001</v>
      </c>
      <c r="P55" s="1" t="str">
        <f t="shared" si="16"/>
        <v>N</v>
      </c>
      <c r="Q55" s="1" t="str">
        <f t="shared" si="17"/>
        <v>N</v>
      </c>
      <c r="R55" s="1">
        <f t="shared" si="18"/>
        <v>26</v>
      </c>
      <c r="S55" s="1">
        <f t="shared" si="8"/>
        <v>1</v>
      </c>
    </row>
    <row r="56" spans="1:25" x14ac:dyDescent="0.25">
      <c r="A56" t="s">
        <v>33</v>
      </c>
      <c r="B56" s="6">
        <v>36992</v>
      </c>
      <c r="C56">
        <v>140</v>
      </c>
      <c r="D56" t="s">
        <v>69</v>
      </c>
      <c r="E56" t="s">
        <v>70</v>
      </c>
      <c r="F56" s="1" t="str">
        <f t="shared" si="6"/>
        <v xml:space="preserve"> </v>
      </c>
      <c r="G56" t="s">
        <v>33</v>
      </c>
      <c r="H56" s="6">
        <v>36992</v>
      </c>
      <c r="I56">
        <v>140</v>
      </c>
      <c r="J56" t="s">
        <v>69</v>
      </c>
      <c r="K56" t="s">
        <v>70</v>
      </c>
      <c r="L56" s="1">
        <f t="shared" si="7"/>
        <v>1</v>
      </c>
      <c r="M56" t="str">
        <f t="shared" ref="M56:R56" si="19">T2</f>
        <v>CDV-16-02656</v>
      </c>
      <c r="N56" s="12">
        <f t="shared" si="19"/>
        <v>35877</v>
      </c>
      <c r="O56" s="1">
        <f t="shared" si="19"/>
        <v>11.8</v>
      </c>
      <c r="P56" s="1" t="str">
        <f t="shared" si="19"/>
        <v>Y</v>
      </c>
      <c r="Q56" s="1" t="str">
        <f t="shared" si="19"/>
        <v>Y</v>
      </c>
      <c r="R56" s="1">
        <f t="shared" si="19"/>
        <v>67</v>
      </c>
      <c r="S56" s="1">
        <f t="shared" si="8"/>
        <v>1</v>
      </c>
    </row>
    <row r="57" spans="1:25" x14ac:dyDescent="0.25">
      <c r="M57" s="1" t="str">
        <f t="shared" ref="M57:M66" si="20">T47</f>
        <v>R-60</v>
      </c>
      <c r="N57" s="12">
        <f t="shared" ref="N57:N66" si="21">U47</f>
        <v>40528</v>
      </c>
      <c r="O57" s="1">
        <f t="shared" ref="O57:O66" si="22">V47</f>
        <v>0.32500000000000001</v>
      </c>
      <c r="P57" s="1" t="str">
        <f t="shared" ref="P57:P66" si="23">W47</f>
        <v>N</v>
      </c>
      <c r="Q57" s="1" t="str">
        <f t="shared" ref="Q57:Q66" si="24">X47</f>
        <v>N</v>
      </c>
      <c r="R57" s="1">
        <f t="shared" ref="R57:R66" si="25">Y47</f>
        <v>9</v>
      </c>
      <c r="S57" s="1" t="str">
        <f t="shared" si="8"/>
        <v/>
      </c>
    </row>
    <row r="58" spans="1:25" x14ac:dyDescent="0.25">
      <c r="M58" s="1" t="str">
        <f t="shared" si="20"/>
        <v>R-63</v>
      </c>
      <c r="N58" s="12">
        <f t="shared" si="21"/>
        <v>40558</v>
      </c>
      <c r="O58" s="1">
        <f t="shared" si="22"/>
        <v>15.9</v>
      </c>
      <c r="P58" s="1" t="str">
        <f t="shared" si="23"/>
        <v>Y</v>
      </c>
      <c r="Q58" s="1" t="str">
        <f t="shared" si="24"/>
        <v>N</v>
      </c>
      <c r="R58" s="1">
        <f t="shared" si="25"/>
        <v>36</v>
      </c>
      <c r="S58" s="1" t="str">
        <f t="shared" si="8"/>
        <v/>
      </c>
    </row>
    <row r="59" spans="1:25" x14ac:dyDescent="0.25">
      <c r="M59" s="1" t="str">
        <f t="shared" si="20"/>
        <v>R-68</v>
      </c>
      <c r="N59" s="12">
        <f t="shared" si="21"/>
        <v>43256</v>
      </c>
      <c r="O59" s="1">
        <f t="shared" si="22"/>
        <v>19.7</v>
      </c>
      <c r="P59" s="1" t="str">
        <f t="shared" si="23"/>
        <v>Y</v>
      </c>
      <c r="Q59" s="1" t="str">
        <f t="shared" si="24"/>
        <v>N</v>
      </c>
      <c r="R59" s="1">
        <f t="shared" si="25"/>
        <v>20</v>
      </c>
      <c r="S59" s="1" t="str">
        <f t="shared" si="8"/>
        <v/>
      </c>
    </row>
    <row r="60" spans="1:25" x14ac:dyDescent="0.25">
      <c r="M60" s="1" t="str">
        <f t="shared" si="20"/>
        <v>R-69 S1</v>
      </c>
      <c r="N60" s="12">
        <f t="shared" si="21"/>
        <v>43423</v>
      </c>
      <c r="O60" s="1">
        <f t="shared" si="22"/>
        <v>21</v>
      </c>
      <c r="P60" s="1" t="str">
        <f t="shared" si="23"/>
        <v>Y</v>
      </c>
      <c r="Q60" s="1" t="str">
        <f t="shared" si="24"/>
        <v>N</v>
      </c>
      <c r="R60" s="1">
        <f t="shared" si="25"/>
        <v>13</v>
      </c>
      <c r="S60" s="1" t="str">
        <f t="shared" si="8"/>
        <v/>
      </c>
    </row>
    <row r="61" spans="1:25" x14ac:dyDescent="0.25">
      <c r="M61" s="1" t="str">
        <f t="shared" si="20"/>
        <v>R-69 S2</v>
      </c>
      <c r="N61" s="12">
        <f t="shared" si="21"/>
        <v>43413</v>
      </c>
      <c r="O61" s="1">
        <f t="shared" si="22"/>
        <v>39.447000000000003</v>
      </c>
      <c r="P61" s="1" t="str">
        <f t="shared" si="23"/>
        <v>Y</v>
      </c>
      <c r="Q61" s="1" t="str">
        <f t="shared" si="24"/>
        <v>N</v>
      </c>
      <c r="R61" s="1">
        <f t="shared" si="25"/>
        <v>22</v>
      </c>
      <c r="S61" s="1" t="str">
        <f t="shared" si="8"/>
        <v/>
      </c>
    </row>
    <row r="62" spans="1:25" x14ac:dyDescent="0.25">
      <c r="M62" s="1">
        <f t="shared" si="20"/>
        <v>0</v>
      </c>
      <c r="N62" s="12">
        <f t="shared" si="21"/>
        <v>0</v>
      </c>
      <c r="O62" s="1">
        <f t="shared" si="22"/>
        <v>0</v>
      </c>
      <c r="P62" s="1">
        <f t="shared" si="23"/>
        <v>0</v>
      </c>
      <c r="Q62" s="1">
        <f t="shared" si="24"/>
        <v>0</v>
      </c>
      <c r="R62" s="1">
        <f t="shared" si="25"/>
        <v>0</v>
      </c>
      <c r="S62" s="1" t="str">
        <f t="shared" si="8"/>
        <v/>
      </c>
    </row>
    <row r="63" spans="1:25" x14ac:dyDescent="0.25">
      <c r="M63" s="1">
        <f t="shared" si="20"/>
        <v>0</v>
      </c>
      <c r="N63" s="12">
        <f t="shared" si="21"/>
        <v>0</v>
      </c>
      <c r="O63" s="1">
        <f t="shared" si="22"/>
        <v>0</v>
      </c>
      <c r="P63" s="1">
        <f t="shared" si="23"/>
        <v>0</v>
      </c>
      <c r="Q63" s="1">
        <f t="shared" si="24"/>
        <v>0</v>
      </c>
      <c r="R63" s="1">
        <f t="shared" si="25"/>
        <v>0</v>
      </c>
      <c r="S63" s="1" t="str">
        <f t="shared" si="8"/>
        <v/>
      </c>
    </row>
    <row r="64" spans="1:25" x14ac:dyDescent="0.25">
      <c r="M64" s="1">
        <f t="shared" si="20"/>
        <v>0</v>
      </c>
      <c r="N64" s="12">
        <f t="shared" si="21"/>
        <v>0</v>
      </c>
      <c r="O64" s="1">
        <f t="shared" si="22"/>
        <v>0</v>
      </c>
      <c r="P64" s="1">
        <f t="shared" si="23"/>
        <v>0</v>
      </c>
      <c r="Q64" s="1">
        <f t="shared" si="24"/>
        <v>0</v>
      </c>
      <c r="R64" s="1">
        <f t="shared" si="25"/>
        <v>0</v>
      </c>
      <c r="S64" s="1" t="str">
        <f t="shared" si="8"/>
        <v/>
      </c>
    </row>
    <row r="65" spans="13:19" x14ac:dyDescent="0.25">
      <c r="M65" s="1">
        <f t="shared" si="20"/>
        <v>0</v>
      </c>
      <c r="N65" s="12">
        <f t="shared" si="21"/>
        <v>0</v>
      </c>
      <c r="O65" s="1">
        <f t="shared" si="22"/>
        <v>0</v>
      </c>
      <c r="P65" s="1">
        <f t="shared" si="23"/>
        <v>0</v>
      </c>
      <c r="Q65" s="1">
        <f t="shared" si="24"/>
        <v>0</v>
      </c>
      <c r="R65" s="1">
        <f t="shared" si="25"/>
        <v>0</v>
      </c>
      <c r="S65" s="1" t="str">
        <f t="shared" si="8"/>
        <v/>
      </c>
    </row>
    <row r="66" spans="13:19" x14ac:dyDescent="0.25">
      <c r="M66" s="1">
        <f t="shared" si="20"/>
        <v>0</v>
      </c>
      <c r="N66" s="12">
        <f t="shared" si="21"/>
        <v>0</v>
      </c>
      <c r="O66" s="1">
        <f t="shared" si="22"/>
        <v>0</v>
      </c>
      <c r="P66" s="1">
        <f t="shared" si="23"/>
        <v>0</v>
      </c>
      <c r="Q66" s="1">
        <f t="shared" si="24"/>
        <v>0</v>
      </c>
      <c r="R66" s="1">
        <f t="shared" si="25"/>
        <v>0</v>
      </c>
      <c r="S66" s="1" t="str">
        <f t="shared" si="8"/>
        <v/>
      </c>
    </row>
    <row r="67" spans="13:19" x14ac:dyDescent="0.25">
      <c r="O67" s="25"/>
    </row>
    <row r="68" spans="13:19" x14ac:dyDescent="0.25">
      <c r="O68" s="25"/>
    </row>
    <row r="69" spans="13:19" x14ac:dyDescent="0.25">
      <c r="O69" s="25"/>
    </row>
    <row r="70" spans="13:19" x14ac:dyDescent="0.25">
      <c r="O70" s="25"/>
    </row>
    <row r="71" spans="13:19" x14ac:dyDescent="0.25">
      <c r="O71" s="25"/>
    </row>
    <row r="72" spans="13:19" x14ac:dyDescent="0.25">
      <c r="O72" s="25"/>
    </row>
    <row r="73" spans="13:19" x14ac:dyDescent="0.25">
      <c r="O73" s="25"/>
    </row>
    <row r="74" spans="13:19" x14ac:dyDescent="0.25">
      <c r="O74" s="25"/>
    </row>
    <row r="75" spans="13:19" x14ac:dyDescent="0.25">
      <c r="O75" s="25"/>
    </row>
    <row r="76" spans="13:19" x14ac:dyDescent="0.25">
      <c r="O76" s="25"/>
    </row>
    <row r="77" spans="13:19" x14ac:dyDescent="0.25">
      <c r="O77" s="25"/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D1" workbookViewId="0">
      <selection activeCell="A18" sqref="A18:R19"/>
    </sheetView>
  </sheetViews>
  <sheetFormatPr defaultRowHeight="15" x14ac:dyDescent="0.25"/>
  <sheetData>
    <row r="1" spans="1:18" x14ac:dyDescent="0.25">
      <c r="A1" t="s">
        <v>52</v>
      </c>
      <c r="B1" t="s">
        <v>97</v>
      </c>
      <c r="C1" t="s">
        <v>35</v>
      </c>
      <c r="D1" t="s">
        <v>36</v>
      </c>
      <c r="E1" t="s">
        <v>51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</row>
    <row r="2" spans="1:18" x14ac:dyDescent="0.25">
      <c r="A2" t="s">
        <v>106</v>
      </c>
      <c r="G2" t="s">
        <v>559</v>
      </c>
      <c r="H2" t="s">
        <v>345</v>
      </c>
      <c r="J2" t="s">
        <v>560</v>
      </c>
      <c r="Q2" t="s">
        <v>561</v>
      </c>
      <c r="R2" t="s">
        <v>497</v>
      </c>
    </row>
    <row r="3" spans="1:18" x14ac:dyDescent="0.25">
      <c r="A3" t="s">
        <v>112</v>
      </c>
      <c r="E3" t="s">
        <v>351</v>
      </c>
      <c r="G3" t="s">
        <v>352</v>
      </c>
      <c r="H3" t="s">
        <v>345</v>
      </c>
      <c r="J3" t="s">
        <v>352</v>
      </c>
      <c r="Q3" t="s">
        <v>351</v>
      </c>
      <c r="R3" t="s">
        <v>271</v>
      </c>
    </row>
    <row r="4" spans="1:18" x14ac:dyDescent="0.25">
      <c r="A4" t="s">
        <v>116</v>
      </c>
      <c r="E4" t="s">
        <v>619</v>
      </c>
      <c r="R4" t="s">
        <v>620</v>
      </c>
    </row>
    <row r="5" spans="1:18" x14ac:dyDescent="0.25">
      <c r="A5" t="s">
        <v>118</v>
      </c>
      <c r="D5" t="s">
        <v>638</v>
      </c>
      <c r="R5" t="s">
        <v>639</v>
      </c>
    </row>
    <row r="6" spans="1:18" x14ac:dyDescent="0.25">
      <c r="A6" t="s">
        <v>119</v>
      </c>
      <c r="B6" t="s">
        <v>387</v>
      </c>
      <c r="D6" t="s">
        <v>388</v>
      </c>
      <c r="E6" t="s">
        <v>389</v>
      </c>
      <c r="G6" t="s">
        <v>390</v>
      </c>
      <c r="H6" t="s">
        <v>391</v>
      </c>
      <c r="I6" t="s">
        <v>392</v>
      </c>
      <c r="J6" t="s">
        <v>393</v>
      </c>
      <c r="N6" t="s">
        <v>289</v>
      </c>
      <c r="Q6" t="s">
        <v>394</v>
      </c>
      <c r="R6" t="s">
        <v>395</v>
      </c>
    </row>
    <row r="7" spans="1:18" x14ac:dyDescent="0.25">
      <c r="A7" t="s">
        <v>120</v>
      </c>
      <c r="C7" t="s">
        <v>640</v>
      </c>
      <c r="R7" t="s">
        <v>641</v>
      </c>
    </row>
    <row r="8" spans="1:18" x14ac:dyDescent="0.25">
      <c r="A8" t="s">
        <v>121</v>
      </c>
      <c r="D8" t="s">
        <v>642</v>
      </c>
      <c r="R8" t="s">
        <v>639</v>
      </c>
    </row>
    <row r="9" spans="1:18" x14ac:dyDescent="0.25">
      <c r="A9" t="s">
        <v>122</v>
      </c>
      <c r="C9" t="s">
        <v>643</v>
      </c>
      <c r="R9" t="s">
        <v>641</v>
      </c>
    </row>
    <row r="10" spans="1:18" x14ac:dyDescent="0.25">
      <c r="A10" t="s">
        <v>123</v>
      </c>
      <c r="E10" t="s">
        <v>513</v>
      </c>
      <c r="G10" t="s">
        <v>514</v>
      </c>
      <c r="H10" t="s">
        <v>345</v>
      </c>
      <c r="I10" t="s">
        <v>515</v>
      </c>
      <c r="J10" t="s">
        <v>514</v>
      </c>
      <c r="Q10" t="s">
        <v>516</v>
      </c>
      <c r="R10" t="s">
        <v>517</v>
      </c>
    </row>
    <row r="11" spans="1:18" x14ac:dyDescent="0.25">
      <c r="A11" t="s">
        <v>126</v>
      </c>
      <c r="E11" t="s">
        <v>343</v>
      </c>
      <c r="G11" t="s">
        <v>344</v>
      </c>
      <c r="H11" t="s">
        <v>345</v>
      </c>
      <c r="J11" t="s">
        <v>344</v>
      </c>
      <c r="Q11" t="s">
        <v>343</v>
      </c>
      <c r="R11" t="s">
        <v>271</v>
      </c>
    </row>
    <row r="12" spans="1:18" x14ac:dyDescent="0.25">
      <c r="A12" t="s">
        <v>127</v>
      </c>
      <c r="E12" t="s">
        <v>314</v>
      </c>
      <c r="G12" t="s">
        <v>315</v>
      </c>
      <c r="H12" t="s">
        <v>316</v>
      </c>
      <c r="J12" t="s">
        <v>317</v>
      </c>
      <c r="Q12" t="s">
        <v>318</v>
      </c>
      <c r="R12" t="s">
        <v>319</v>
      </c>
    </row>
    <row r="13" spans="1:18" x14ac:dyDescent="0.25">
      <c r="A13" t="s">
        <v>128</v>
      </c>
      <c r="E13" t="s">
        <v>396</v>
      </c>
      <c r="G13" t="s">
        <v>397</v>
      </c>
      <c r="H13" t="s">
        <v>398</v>
      </c>
      <c r="J13" t="s">
        <v>399</v>
      </c>
      <c r="Q13" t="s">
        <v>400</v>
      </c>
      <c r="R13" t="s">
        <v>342</v>
      </c>
    </row>
    <row r="14" spans="1:18" x14ac:dyDescent="0.25">
      <c r="A14" t="s">
        <v>129</v>
      </c>
      <c r="E14" t="s">
        <v>433</v>
      </c>
      <c r="G14" t="s">
        <v>434</v>
      </c>
      <c r="H14" t="s">
        <v>435</v>
      </c>
      <c r="J14" t="s">
        <v>436</v>
      </c>
      <c r="Q14" t="s">
        <v>437</v>
      </c>
      <c r="R14" t="s">
        <v>342</v>
      </c>
    </row>
    <row r="15" spans="1:18" x14ac:dyDescent="0.25">
      <c r="A15" t="s">
        <v>130</v>
      </c>
      <c r="E15" t="s">
        <v>504</v>
      </c>
      <c r="G15" t="s">
        <v>505</v>
      </c>
      <c r="H15" t="s">
        <v>316</v>
      </c>
      <c r="J15" t="s">
        <v>506</v>
      </c>
      <c r="Q15" t="s">
        <v>507</v>
      </c>
      <c r="R15" t="s">
        <v>342</v>
      </c>
    </row>
    <row r="16" spans="1:18" x14ac:dyDescent="0.25">
      <c r="A16" t="s">
        <v>131</v>
      </c>
      <c r="E16" t="s">
        <v>281</v>
      </c>
      <c r="H16" t="s">
        <v>282</v>
      </c>
      <c r="J16" t="s">
        <v>283</v>
      </c>
      <c r="Q16" t="s">
        <v>281</v>
      </c>
      <c r="R16" t="s">
        <v>284</v>
      </c>
    </row>
    <row r="17" spans="1:18" x14ac:dyDescent="0.25">
      <c r="A17" t="s">
        <v>134</v>
      </c>
      <c r="D17" t="s">
        <v>522</v>
      </c>
      <c r="G17" t="s">
        <v>523</v>
      </c>
      <c r="H17" t="s">
        <v>524</v>
      </c>
      <c r="J17" t="s">
        <v>525</v>
      </c>
      <c r="Q17" t="s">
        <v>526</v>
      </c>
      <c r="R17" t="s">
        <v>527</v>
      </c>
    </row>
    <row r="18" spans="1:18" x14ac:dyDescent="0.25">
      <c r="A18" t="s">
        <v>135</v>
      </c>
      <c r="E18" t="s">
        <v>609</v>
      </c>
      <c r="G18" t="s">
        <v>610</v>
      </c>
      <c r="H18" t="s">
        <v>316</v>
      </c>
      <c r="J18" t="s">
        <v>610</v>
      </c>
      <c r="R18" t="s">
        <v>611</v>
      </c>
    </row>
    <row r="19" spans="1:18" x14ac:dyDescent="0.25">
      <c r="A19" t="s">
        <v>136</v>
      </c>
      <c r="E19" t="s">
        <v>621</v>
      </c>
      <c r="G19" t="s">
        <v>622</v>
      </c>
      <c r="H19" t="s">
        <v>316</v>
      </c>
      <c r="J19" t="s">
        <v>623</v>
      </c>
      <c r="R19" t="s">
        <v>624</v>
      </c>
    </row>
    <row r="20" spans="1:18" x14ac:dyDescent="0.25">
      <c r="A20" t="s">
        <v>137</v>
      </c>
      <c r="E20" t="s">
        <v>477</v>
      </c>
      <c r="G20" t="s">
        <v>478</v>
      </c>
      <c r="H20" t="s">
        <v>323</v>
      </c>
      <c r="I20" t="s">
        <v>479</v>
      </c>
      <c r="J20" t="s">
        <v>480</v>
      </c>
      <c r="Q20" t="s">
        <v>477</v>
      </c>
      <c r="R20" t="s">
        <v>481</v>
      </c>
    </row>
    <row r="21" spans="1:18" x14ac:dyDescent="0.25">
      <c r="A21" t="s">
        <v>138</v>
      </c>
      <c r="E21" t="s">
        <v>413</v>
      </c>
      <c r="G21" t="s">
        <v>414</v>
      </c>
      <c r="H21" t="s">
        <v>323</v>
      </c>
      <c r="J21" t="s">
        <v>415</v>
      </c>
      <c r="Q21" t="s">
        <v>413</v>
      </c>
      <c r="R21" t="s">
        <v>416</v>
      </c>
    </row>
    <row r="22" spans="1:18" x14ac:dyDescent="0.25">
      <c r="A22" t="s">
        <v>139</v>
      </c>
      <c r="E22" t="s">
        <v>542</v>
      </c>
      <c r="H22" t="s">
        <v>282</v>
      </c>
      <c r="J22" t="s">
        <v>543</v>
      </c>
      <c r="R22" t="s">
        <v>544</v>
      </c>
    </row>
    <row r="23" spans="1:18" x14ac:dyDescent="0.25">
      <c r="A23" t="s">
        <v>140</v>
      </c>
      <c r="G23" t="s">
        <v>494</v>
      </c>
      <c r="H23" t="s">
        <v>282</v>
      </c>
      <c r="J23" t="s">
        <v>495</v>
      </c>
      <c r="Q23" t="s">
        <v>496</v>
      </c>
      <c r="R23" t="s">
        <v>497</v>
      </c>
    </row>
    <row r="24" spans="1:18" x14ac:dyDescent="0.25">
      <c r="A24" t="s">
        <v>141</v>
      </c>
      <c r="B24" t="s">
        <v>438</v>
      </c>
      <c r="E24" t="s">
        <v>439</v>
      </c>
      <c r="G24" t="s">
        <v>440</v>
      </c>
      <c r="H24" t="s">
        <v>439</v>
      </c>
      <c r="I24" t="s">
        <v>269</v>
      </c>
      <c r="J24" t="s">
        <v>441</v>
      </c>
      <c r="N24" t="s">
        <v>442</v>
      </c>
      <c r="R24" t="s">
        <v>443</v>
      </c>
    </row>
    <row r="25" spans="1:18" x14ac:dyDescent="0.25">
      <c r="A25" t="s">
        <v>143</v>
      </c>
      <c r="D25" t="s">
        <v>644</v>
      </c>
      <c r="R25" t="s">
        <v>645</v>
      </c>
    </row>
    <row r="26" spans="1:18" x14ac:dyDescent="0.25">
      <c r="A26" t="s">
        <v>144</v>
      </c>
      <c r="E26" t="s">
        <v>580</v>
      </c>
      <c r="G26" t="s">
        <v>581</v>
      </c>
      <c r="H26" t="s">
        <v>282</v>
      </c>
      <c r="J26" t="s">
        <v>582</v>
      </c>
      <c r="Q26" t="s">
        <v>580</v>
      </c>
      <c r="R26" t="s">
        <v>271</v>
      </c>
    </row>
    <row r="27" spans="1:18" x14ac:dyDescent="0.25">
      <c r="A27" t="s">
        <v>145</v>
      </c>
      <c r="E27" t="s">
        <v>321</v>
      </c>
      <c r="G27" t="s">
        <v>322</v>
      </c>
      <c r="H27" t="s">
        <v>323</v>
      </c>
      <c r="I27" t="s">
        <v>324</v>
      </c>
      <c r="J27" t="s">
        <v>325</v>
      </c>
      <c r="Q27" t="s">
        <v>321</v>
      </c>
      <c r="R27" t="s">
        <v>326</v>
      </c>
    </row>
    <row r="28" spans="1:18" x14ac:dyDescent="0.25">
      <c r="A28" t="s">
        <v>146</v>
      </c>
      <c r="E28" t="s">
        <v>292</v>
      </c>
      <c r="J28" t="s">
        <v>293</v>
      </c>
      <c r="R28" t="s">
        <v>276</v>
      </c>
    </row>
    <row r="29" spans="1:18" x14ac:dyDescent="0.25">
      <c r="A29" t="s">
        <v>147</v>
      </c>
      <c r="E29" t="s">
        <v>292</v>
      </c>
      <c r="J29" t="s">
        <v>382</v>
      </c>
      <c r="R29" t="s">
        <v>276</v>
      </c>
    </row>
    <row r="30" spans="1:18" x14ac:dyDescent="0.25">
      <c r="A30" t="s">
        <v>148</v>
      </c>
      <c r="E30" t="s">
        <v>539</v>
      </c>
      <c r="G30" t="s">
        <v>540</v>
      </c>
      <c r="H30" t="s">
        <v>323</v>
      </c>
      <c r="J30" t="s">
        <v>541</v>
      </c>
      <c r="Q30" t="s">
        <v>539</v>
      </c>
      <c r="R30" t="s">
        <v>271</v>
      </c>
    </row>
    <row r="31" spans="1:18" x14ac:dyDescent="0.25">
      <c r="A31" t="s">
        <v>149</v>
      </c>
      <c r="E31" t="s">
        <v>402</v>
      </c>
      <c r="G31" t="s">
        <v>403</v>
      </c>
      <c r="H31" t="s">
        <v>323</v>
      </c>
      <c r="J31" t="s">
        <v>404</v>
      </c>
      <c r="Q31" t="s">
        <v>402</v>
      </c>
      <c r="R31" t="s">
        <v>271</v>
      </c>
    </row>
    <row r="32" spans="1:18" x14ac:dyDescent="0.25">
      <c r="A32" t="s">
        <v>150</v>
      </c>
      <c r="D32" t="s">
        <v>419</v>
      </c>
      <c r="E32" t="s">
        <v>420</v>
      </c>
      <c r="J32" t="s">
        <v>421</v>
      </c>
      <c r="R32" t="s">
        <v>422</v>
      </c>
    </row>
    <row r="33" spans="1:18" x14ac:dyDescent="0.25">
      <c r="A33" t="s">
        <v>151</v>
      </c>
      <c r="E33" t="s">
        <v>489</v>
      </c>
      <c r="G33" t="s">
        <v>490</v>
      </c>
      <c r="H33" t="s">
        <v>323</v>
      </c>
      <c r="I33" t="s">
        <v>491</v>
      </c>
      <c r="J33" t="s">
        <v>492</v>
      </c>
      <c r="Q33" t="s">
        <v>489</v>
      </c>
      <c r="R33" t="s">
        <v>493</v>
      </c>
    </row>
    <row r="34" spans="1:18" x14ac:dyDescent="0.25">
      <c r="A34" t="s">
        <v>152</v>
      </c>
      <c r="D34" t="s">
        <v>363</v>
      </c>
      <c r="E34" t="s">
        <v>364</v>
      </c>
      <c r="J34" t="s">
        <v>365</v>
      </c>
      <c r="R34" t="s">
        <v>366</v>
      </c>
    </row>
    <row r="35" spans="1:18" x14ac:dyDescent="0.25">
      <c r="A35" t="s">
        <v>153</v>
      </c>
      <c r="E35" t="s">
        <v>267</v>
      </c>
      <c r="G35" t="s">
        <v>268</v>
      </c>
      <c r="H35" t="s">
        <v>269</v>
      </c>
      <c r="J35" t="s">
        <v>270</v>
      </c>
      <c r="Q35" t="s">
        <v>267</v>
      </c>
      <c r="R35" t="s">
        <v>271</v>
      </c>
    </row>
    <row r="36" spans="1:18" x14ac:dyDescent="0.25">
      <c r="A36" t="s">
        <v>59</v>
      </c>
      <c r="E36" t="s">
        <v>374</v>
      </c>
      <c r="J36" t="s">
        <v>375</v>
      </c>
      <c r="R36" t="s">
        <v>276</v>
      </c>
    </row>
    <row r="37" spans="1:18" x14ac:dyDescent="0.25">
      <c r="A37" t="s">
        <v>64</v>
      </c>
      <c r="E37" t="s">
        <v>374</v>
      </c>
      <c r="J37" t="s">
        <v>432</v>
      </c>
      <c r="R37" t="s">
        <v>276</v>
      </c>
    </row>
    <row r="38" spans="1:18" x14ac:dyDescent="0.25">
      <c r="A38" t="s">
        <v>154</v>
      </c>
      <c r="E38" t="s">
        <v>562</v>
      </c>
      <c r="J38" t="s">
        <v>392</v>
      </c>
      <c r="R38" t="s">
        <v>276</v>
      </c>
    </row>
    <row r="39" spans="1:18" x14ac:dyDescent="0.25">
      <c r="A39" t="s">
        <v>54</v>
      </c>
      <c r="J39" t="s">
        <v>272</v>
      </c>
      <c r="R39" t="s">
        <v>273</v>
      </c>
    </row>
    <row r="40" spans="1:18" x14ac:dyDescent="0.25">
      <c r="A40" t="s">
        <v>67</v>
      </c>
      <c r="J40" t="s">
        <v>602</v>
      </c>
      <c r="R40" t="s">
        <v>273</v>
      </c>
    </row>
    <row r="41" spans="1:18" x14ac:dyDescent="0.25">
      <c r="A41" t="s">
        <v>155</v>
      </c>
      <c r="E41" t="s">
        <v>598</v>
      </c>
      <c r="G41" t="s">
        <v>599</v>
      </c>
      <c r="H41" t="s">
        <v>323</v>
      </c>
      <c r="J41" t="s">
        <v>600</v>
      </c>
      <c r="Q41" t="s">
        <v>598</v>
      </c>
      <c r="R41" t="s">
        <v>271</v>
      </c>
    </row>
    <row r="42" spans="1:18" x14ac:dyDescent="0.25">
      <c r="A42" t="s">
        <v>156</v>
      </c>
      <c r="C42" t="s">
        <v>444</v>
      </c>
      <c r="E42" t="s">
        <v>360</v>
      </c>
      <c r="J42" t="s">
        <v>445</v>
      </c>
      <c r="R42" t="s">
        <v>446</v>
      </c>
    </row>
    <row r="43" spans="1:18" x14ac:dyDescent="0.25">
      <c r="A43" t="s">
        <v>157</v>
      </c>
      <c r="C43" t="s">
        <v>359</v>
      </c>
      <c r="E43" t="s">
        <v>360</v>
      </c>
      <c r="J43" t="s">
        <v>361</v>
      </c>
      <c r="R43" t="s">
        <v>362</v>
      </c>
    </row>
    <row r="44" spans="1:18" x14ac:dyDescent="0.25">
      <c r="A44" t="s">
        <v>158</v>
      </c>
      <c r="E44" t="s">
        <v>296</v>
      </c>
      <c r="G44" t="s">
        <v>297</v>
      </c>
      <c r="H44" t="s">
        <v>298</v>
      </c>
      <c r="J44" t="s">
        <v>299</v>
      </c>
      <c r="Q44" t="s">
        <v>296</v>
      </c>
      <c r="R44" t="s">
        <v>271</v>
      </c>
    </row>
    <row r="45" spans="1:18" x14ac:dyDescent="0.25">
      <c r="A45" t="s">
        <v>159</v>
      </c>
      <c r="E45" t="s">
        <v>447</v>
      </c>
      <c r="G45" t="s">
        <v>448</v>
      </c>
      <c r="H45" t="s">
        <v>323</v>
      </c>
      <c r="J45" t="s">
        <v>449</v>
      </c>
      <c r="Q45" t="s">
        <v>447</v>
      </c>
      <c r="R45" t="s">
        <v>271</v>
      </c>
    </row>
    <row r="46" spans="1:18" x14ac:dyDescent="0.25">
      <c r="A46" t="s">
        <v>160</v>
      </c>
      <c r="E46" t="s">
        <v>372</v>
      </c>
      <c r="J46" t="s">
        <v>373</v>
      </c>
      <c r="R46" t="s">
        <v>276</v>
      </c>
    </row>
    <row r="47" spans="1:18" x14ac:dyDescent="0.25">
      <c r="A47" t="s">
        <v>161</v>
      </c>
      <c r="E47" t="s">
        <v>372</v>
      </c>
      <c r="J47" t="s">
        <v>431</v>
      </c>
      <c r="R47" t="s">
        <v>276</v>
      </c>
    </row>
    <row r="48" spans="1:18" x14ac:dyDescent="0.25">
      <c r="A48" t="s">
        <v>162</v>
      </c>
      <c r="J48" t="s">
        <v>528</v>
      </c>
      <c r="R48" t="s">
        <v>273</v>
      </c>
    </row>
    <row r="49" spans="1:18" x14ac:dyDescent="0.25">
      <c r="A49" t="s">
        <v>163</v>
      </c>
      <c r="E49" t="s">
        <v>593</v>
      </c>
      <c r="G49" t="s">
        <v>594</v>
      </c>
      <c r="H49" t="s">
        <v>595</v>
      </c>
      <c r="J49" t="s">
        <v>596</v>
      </c>
      <c r="Q49" t="s">
        <v>593</v>
      </c>
      <c r="R49" t="s">
        <v>597</v>
      </c>
    </row>
    <row r="50" spans="1:18" x14ac:dyDescent="0.25">
      <c r="A50" t="s">
        <v>164</v>
      </c>
      <c r="E50" t="s">
        <v>347</v>
      </c>
      <c r="G50" t="s">
        <v>348</v>
      </c>
      <c r="H50" t="s">
        <v>323</v>
      </c>
      <c r="J50" t="s">
        <v>349</v>
      </c>
      <c r="Q50" t="s">
        <v>350</v>
      </c>
      <c r="R50" t="s">
        <v>271</v>
      </c>
    </row>
    <row r="51" spans="1:18" x14ac:dyDescent="0.25">
      <c r="A51" t="s">
        <v>165</v>
      </c>
      <c r="E51" t="s">
        <v>367</v>
      </c>
      <c r="G51" t="s">
        <v>368</v>
      </c>
      <c r="H51" t="s">
        <v>269</v>
      </c>
      <c r="J51" t="s">
        <v>369</v>
      </c>
      <c r="N51" t="s">
        <v>370</v>
      </c>
      <c r="Q51" t="s">
        <v>367</v>
      </c>
      <c r="R51" t="s">
        <v>371</v>
      </c>
    </row>
    <row r="52" spans="1:18" x14ac:dyDescent="0.25">
      <c r="A52" t="s">
        <v>166</v>
      </c>
      <c r="C52" t="s">
        <v>456</v>
      </c>
      <c r="E52" t="s">
        <v>457</v>
      </c>
      <c r="J52" t="s">
        <v>458</v>
      </c>
      <c r="R52" t="s">
        <v>362</v>
      </c>
    </row>
    <row r="53" spans="1:18" x14ac:dyDescent="0.25">
      <c r="A53" t="s">
        <v>167</v>
      </c>
      <c r="E53" t="s">
        <v>417</v>
      </c>
      <c r="J53" t="s">
        <v>418</v>
      </c>
      <c r="R53" t="s">
        <v>276</v>
      </c>
    </row>
    <row r="54" spans="1:18" x14ac:dyDescent="0.25">
      <c r="A54" t="s">
        <v>168</v>
      </c>
      <c r="E54" t="s">
        <v>417</v>
      </c>
      <c r="J54" t="s">
        <v>466</v>
      </c>
      <c r="R54" t="s">
        <v>276</v>
      </c>
    </row>
    <row r="55" spans="1:18" x14ac:dyDescent="0.25">
      <c r="A55" t="s">
        <v>169</v>
      </c>
      <c r="E55" t="s">
        <v>552</v>
      </c>
      <c r="G55" t="s">
        <v>553</v>
      </c>
      <c r="H55" t="s">
        <v>323</v>
      </c>
      <c r="J55" t="s">
        <v>554</v>
      </c>
      <c r="Q55" t="s">
        <v>552</v>
      </c>
      <c r="R55" t="s">
        <v>271</v>
      </c>
    </row>
    <row r="56" spans="1:18" x14ac:dyDescent="0.25">
      <c r="A56" t="s">
        <v>170</v>
      </c>
      <c r="D56" t="s">
        <v>327</v>
      </c>
      <c r="E56" t="s">
        <v>328</v>
      </c>
      <c r="G56" t="s">
        <v>329</v>
      </c>
      <c r="H56" t="s">
        <v>323</v>
      </c>
      <c r="J56" t="s">
        <v>330</v>
      </c>
      <c r="Q56" t="s">
        <v>328</v>
      </c>
      <c r="R56" t="s">
        <v>331</v>
      </c>
    </row>
    <row r="57" spans="1:18" x14ac:dyDescent="0.25">
      <c r="A57" t="s">
        <v>171</v>
      </c>
      <c r="E57" t="s">
        <v>519</v>
      </c>
      <c r="G57" t="s">
        <v>520</v>
      </c>
      <c r="H57" t="s">
        <v>323</v>
      </c>
      <c r="J57" t="s">
        <v>521</v>
      </c>
      <c r="Q57" t="s">
        <v>519</v>
      </c>
      <c r="R57" t="s">
        <v>271</v>
      </c>
    </row>
    <row r="58" spans="1:18" x14ac:dyDescent="0.25">
      <c r="A58" t="s">
        <v>172</v>
      </c>
      <c r="E58" t="s">
        <v>498</v>
      </c>
      <c r="G58" t="s">
        <v>499</v>
      </c>
      <c r="H58" t="s">
        <v>323</v>
      </c>
      <c r="J58" t="s">
        <v>500</v>
      </c>
      <c r="Q58" t="s">
        <v>501</v>
      </c>
      <c r="R58" t="s">
        <v>342</v>
      </c>
    </row>
    <row r="59" spans="1:18" x14ac:dyDescent="0.25">
      <c r="A59" t="s">
        <v>173</v>
      </c>
      <c r="E59" t="s">
        <v>294</v>
      </c>
      <c r="J59" t="s">
        <v>401</v>
      </c>
      <c r="R59" t="s">
        <v>276</v>
      </c>
    </row>
    <row r="60" spans="1:18" x14ac:dyDescent="0.25">
      <c r="A60" t="s">
        <v>174</v>
      </c>
      <c r="E60" t="s">
        <v>294</v>
      </c>
      <c r="J60" t="s">
        <v>295</v>
      </c>
      <c r="R60" t="s">
        <v>276</v>
      </c>
    </row>
    <row r="61" spans="1:18" x14ac:dyDescent="0.25">
      <c r="A61" t="s">
        <v>175</v>
      </c>
      <c r="E61" t="s">
        <v>332</v>
      </c>
      <c r="G61" t="s">
        <v>333</v>
      </c>
      <c r="H61" t="s">
        <v>269</v>
      </c>
      <c r="J61" t="s">
        <v>334</v>
      </c>
      <c r="Q61" t="s">
        <v>332</v>
      </c>
      <c r="R61" t="s">
        <v>271</v>
      </c>
    </row>
    <row r="62" spans="1:18" x14ac:dyDescent="0.25">
      <c r="A62" t="s">
        <v>176</v>
      </c>
      <c r="D62" t="s">
        <v>353</v>
      </c>
      <c r="E62" t="s">
        <v>354</v>
      </c>
      <c r="G62" t="s">
        <v>355</v>
      </c>
      <c r="H62" t="s">
        <v>269</v>
      </c>
      <c r="I62" t="s">
        <v>356</v>
      </c>
      <c r="J62" t="s">
        <v>357</v>
      </c>
      <c r="Q62" t="s">
        <v>354</v>
      </c>
      <c r="R62" t="s">
        <v>358</v>
      </c>
    </row>
    <row r="63" spans="1:18" x14ac:dyDescent="0.25">
      <c r="A63" t="s">
        <v>177</v>
      </c>
      <c r="E63" t="s">
        <v>407</v>
      </c>
      <c r="H63" t="s">
        <v>345</v>
      </c>
      <c r="J63" t="s">
        <v>408</v>
      </c>
      <c r="N63" t="s">
        <v>409</v>
      </c>
      <c r="Q63" t="s">
        <v>407</v>
      </c>
      <c r="R63" t="s">
        <v>410</v>
      </c>
    </row>
    <row r="64" spans="1:18" x14ac:dyDescent="0.25">
      <c r="A64" t="s">
        <v>179</v>
      </c>
      <c r="E64" t="s">
        <v>508</v>
      </c>
      <c r="G64" t="s">
        <v>509</v>
      </c>
      <c r="H64" t="s">
        <v>323</v>
      </c>
      <c r="J64" t="s">
        <v>510</v>
      </c>
      <c r="N64" t="s">
        <v>511</v>
      </c>
      <c r="Q64" t="s">
        <v>508</v>
      </c>
      <c r="R64" t="s">
        <v>371</v>
      </c>
    </row>
    <row r="65" spans="1:18" x14ac:dyDescent="0.25">
      <c r="A65" t="s">
        <v>180</v>
      </c>
      <c r="E65" t="s">
        <v>274</v>
      </c>
      <c r="J65" t="s">
        <v>275</v>
      </c>
      <c r="R65" t="s">
        <v>276</v>
      </c>
    </row>
    <row r="66" spans="1:18" x14ac:dyDescent="0.25">
      <c r="A66" t="s">
        <v>181</v>
      </c>
      <c r="E66" t="s">
        <v>274</v>
      </c>
      <c r="J66" t="s">
        <v>337</v>
      </c>
      <c r="R66" t="s">
        <v>276</v>
      </c>
    </row>
    <row r="67" spans="1:18" x14ac:dyDescent="0.25">
      <c r="A67" t="s">
        <v>182</v>
      </c>
      <c r="J67" t="s">
        <v>455</v>
      </c>
      <c r="R67" t="s">
        <v>273</v>
      </c>
    </row>
    <row r="68" spans="1:18" x14ac:dyDescent="0.25">
      <c r="A68" t="s">
        <v>183</v>
      </c>
      <c r="E68" t="s">
        <v>411</v>
      </c>
      <c r="J68" t="s">
        <v>412</v>
      </c>
      <c r="R68" t="s">
        <v>276</v>
      </c>
    </row>
    <row r="69" spans="1:18" x14ac:dyDescent="0.25">
      <c r="A69" t="s">
        <v>184</v>
      </c>
      <c r="E69" t="s">
        <v>484</v>
      </c>
      <c r="G69" t="s">
        <v>485</v>
      </c>
      <c r="H69" t="s">
        <v>269</v>
      </c>
      <c r="J69" t="s">
        <v>486</v>
      </c>
      <c r="N69" t="s">
        <v>487</v>
      </c>
      <c r="Q69" t="s">
        <v>488</v>
      </c>
      <c r="R69" t="s">
        <v>371</v>
      </c>
    </row>
    <row r="70" spans="1:18" x14ac:dyDescent="0.25">
      <c r="A70" t="s">
        <v>185</v>
      </c>
      <c r="E70" t="s">
        <v>277</v>
      </c>
      <c r="J70" t="s">
        <v>278</v>
      </c>
      <c r="R70" t="s">
        <v>276</v>
      </c>
    </row>
    <row r="71" spans="1:18" x14ac:dyDescent="0.25">
      <c r="A71" t="s">
        <v>186</v>
      </c>
      <c r="E71" t="s">
        <v>277</v>
      </c>
      <c r="J71" t="s">
        <v>529</v>
      </c>
      <c r="R71" t="s">
        <v>276</v>
      </c>
    </row>
    <row r="72" spans="1:18" x14ac:dyDescent="0.25">
      <c r="A72" t="s">
        <v>187</v>
      </c>
      <c r="E72" t="s">
        <v>304</v>
      </c>
      <c r="J72" t="s">
        <v>381</v>
      </c>
      <c r="R72" t="s">
        <v>276</v>
      </c>
    </row>
    <row r="73" spans="1:18" x14ac:dyDescent="0.25">
      <c r="A73" t="s">
        <v>188</v>
      </c>
      <c r="E73" t="s">
        <v>304</v>
      </c>
      <c r="J73" t="s">
        <v>305</v>
      </c>
      <c r="R73" t="s">
        <v>276</v>
      </c>
    </row>
    <row r="74" spans="1:18" x14ac:dyDescent="0.25">
      <c r="A74" t="s">
        <v>189</v>
      </c>
      <c r="E74" t="s">
        <v>424</v>
      </c>
      <c r="J74" t="s">
        <v>425</v>
      </c>
      <c r="R74" t="s">
        <v>276</v>
      </c>
    </row>
    <row r="75" spans="1:18" x14ac:dyDescent="0.25">
      <c r="A75" t="s">
        <v>190</v>
      </c>
      <c r="E75" t="s">
        <v>424</v>
      </c>
      <c r="J75" t="s">
        <v>459</v>
      </c>
      <c r="R75" t="s">
        <v>276</v>
      </c>
    </row>
    <row r="76" spans="1:18" x14ac:dyDescent="0.25">
      <c r="A76" t="s">
        <v>191</v>
      </c>
      <c r="E76" t="s">
        <v>576</v>
      </c>
      <c r="H76" t="s">
        <v>269</v>
      </c>
      <c r="J76" t="s">
        <v>577</v>
      </c>
      <c r="Q76" t="s">
        <v>578</v>
      </c>
      <c r="R76" t="s">
        <v>579</v>
      </c>
    </row>
    <row r="77" spans="1:18" x14ac:dyDescent="0.25">
      <c r="A77" t="s">
        <v>192</v>
      </c>
      <c r="E77" t="s">
        <v>426</v>
      </c>
      <c r="J77" t="s">
        <v>512</v>
      </c>
      <c r="R77" t="s">
        <v>276</v>
      </c>
    </row>
    <row r="78" spans="1:18" x14ac:dyDescent="0.25">
      <c r="A78" t="s">
        <v>193</v>
      </c>
      <c r="E78" t="s">
        <v>426</v>
      </c>
      <c r="J78" t="s">
        <v>427</v>
      </c>
      <c r="R78" t="s">
        <v>276</v>
      </c>
    </row>
    <row r="79" spans="1:18" x14ac:dyDescent="0.25">
      <c r="A79" t="s">
        <v>194</v>
      </c>
      <c r="E79" t="s">
        <v>312</v>
      </c>
      <c r="J79" t="s">
        <v>313</v>
      </c>
      <c r="R79" t="s">
        <v>276</v>
      </c>
    </row>
    <row r="80" spans="1:18" x14ac:dyDescent="0.25">
      <c r="A80" t="s">
        <v>195</v>
      </c>
      <c r="E80" t="s">
        <v>312</v>
      </c>
      <c r="J80" t="s">
        <v>558</v>
      </c>
      <c r="R80" t="s">
        <v>276</v>
      </c>
    </row>
    <row r="81" spans="1:18" x14ac:dyDescent="0.25">
      <c r="A81" t="s">
        <v>196</v>
      </c>
      <c r="E81" t="s">
        <v>335</v>
      </c>
      <c r="J81" t="s">
        <v>336</v>
      </c>
      <c r="R81" t="s">
        <v>276</v>
      </c>
    </row>
    <row r="82" spans="1:18" x14ac:dyDescent="0.25">
      <c r="A82" t="s">
        <v>197</v>
      </c>
      <c r="E82" t="s">
        <v>335</v>
      </c>
      <c r="J82" t="s">
        <v>423</v>
      </c>
      <c r="R82" t="s">
        <v>276</v>
      </c>
    </row>
    <row r="83" spans="1:18" x14ac:dyDescent="0.25">
      <c r="A83" t="s">
        <v>198</v>
      </c>
      <c r="E83" t="s">
        <v>300</v>
      </c>
      <c r="I83" t="s">
        <v>301</v>
      </c>
      <c r="J83" t="s">
        <v>302</v>
      </c>
      <c r="R83" t="s">
        <v>303</v>
      </c>
    </row>
    <row r="84" spans="1:18" x14ac:dyDescent="0.25">
      <c r="A84" t="s">
        <v>199</v>
      </c>
      <c r="E84" t="s">
        <v>300</v>
      </c>
      <c r="J84" t="s">
        <v>454</v>
      </c>
      <c r="R84" t="s">
        <v>276</v>
      </c>
    </row>
    <row r="85" spans="1:18" x14ac:dyDescent="0.25">
      <c r="A85" t="s">
        <v>200</v>
      </c>
      <c r="E85" t="s">
        <v>460</v>
      </c>
      <c r="J85" t="s">
        <v>461</v>
      </c>
      <c r="R85" t="s">
        <v>276</v>
      </c>
    </row>
    <row r="86" spans="1:18" x14ac:dyDescent="0.25">
      <c r="A86" t="s">
        <v>201</v>
      </c>
      <c r="E86" t="s">
        <v>460</v>
      </c>
      <c r="J86" t="s">
        <v>601</v>
      </c>
      <c r="R86" t="s">
        <v>276</v>
      </c>
    </row>
    <row r="87" spans="1:18" x14ac:dyDescent="0.25">
      <c r="A87" t="s">
        <v>202</v>
      </c>
      <c r="E87" t="s">
        <v>502</v>
      </c>
      <c r="J87" t="s">
        <v>534</v>
      </c>
      <c r="R87" t="s">
        <v>276</v>
      </c>
    </row>
    <row r="88" spans="1:18" x14ac:dyDescent="0.25">
      <c r="A88" t="s">
        <v>203</v>
      </c>
      <c r="E88" t="s">
        <v>502</v>
      </c>
      <c r="J88" t="s">
        <v>503</v>
      </c>
      <c r="R88" t="s">
        <v>276</v>
      </c>
    </row>
    <row r="89" spans="1:18" x14ac:dyDescent="0.25">
      <c r="A89" t="s">
        <v>204</v>
      </c>
      <c r="E89" t="s">
        <v>482</v>
      </c>
      <c r="J89" t="s">
        <v>483</v>
      </c>
      <c r="R89" t="s">
        <v>276</v>
      </c>
    </row>
    <row r="90" spans="1:18" x14ac:dyDescent="0.25">
      <c r="A90" t="s">
        <v>205</v>
      </c>
      <c r="E90" t="s">
        <v>310</v>
      </c>
      <c r="J90" t="s">
        <v>346</v>
      </c>
      <c r="R90" t="s">
        <v>276</v>
      </c>
    </row>
    <row r="91" spans="1:18" x14ac:dyDescent="0.25">
      <c r="A91" t="s">
        <v>206</v>
      </c>
      <c r="E91" t="s">
        <v>310</v>
      </c>
      <c r="J91" t="s">
        <v>311</v>
      </c>
      <c r="R91" t="s">
        <v>276</v>
      </c>
    </row>
    <row r="92" spans="1:18" x14ac:dyDescent="0.25">
      <c r="A92" t="s">
        <v>207</v>
      </c>
      <c r="E92" t="s">
        <v>279</v>
      </c>
      <c r="J92" t="s">
        <v>280</v>
      </c>
      <c r="R92" t="s">
        <v>276</v>
      </c>
    </row>
    <row r="93" spans="1:18" x14ac:dyDescent="0.25">
      <c r="A93" t="s">
        <v>208</v>
      </c>
      <c r="E93" t="s">
        <v>279</v>
      </c>
      <c r="J93" t="s">
        <v>320</v>
      </c>
      <c r="R93" t="s">
        <v>276</v>
      </c>
    </row>
    <row r="94" spans="1:18" x14ac:dyDescent="0.25">
      <c r="A94" t="s">
        <v>209</v>
      </c>
      <c r="E94" t="s">
        <v>472</v>
      </c>
      <c r="J94" t="s">
        <v>473</v>
      </c>
      <c r="R94" t="s">
        <v>276</v>
      </c>
    </row>
    <row r="95" spans="1:18" x14ac:dyDescent="0.25">
      <c r="A95" t="s">
        <v>210</v>
      </c>
      <c r="E95" t="s">
        <v>472</v>
      </c>
      <c r="J95" t="s">
        <v>563</v>
      </c>
      <c r="R95" t="s">
        <v>276</v>
      </c>
    </row>
    <row r="96" spans="1:18" x14ac:dyDescent="0.25">
      <c r="A96" t="s">
        <v>211</v>
      </c>
      <c r="E96" t="s">
        <v>565</v>
      </c>
      <c r="G96" t="s">
        <v>566</v>
      </c>
      <c r="H96" t="s">
        <v>323</v>
      </c>
      <c r="J96" t="s">
        <v>567</v>
      </c>
      <c r="Q96" t="s">
        <v>568</v>
      </c>
      <c r="R96" t="s">
        <v>342</v>
      </c>
    </row>
    <row r="97" spans="1:18" x14ac:dyDescent="0.25">
      <c r="A97" t="s">
        <v>57</v>
      </c>
      <c r="E97" t="s">
        <v>338</v>
      </c>
      <c r="G97" t="s">
        <v>339</v>
      </c>
      <c r="H97" t="s">
        <v>269</v>
      </c>
      <c r="J97" t="s">
        <v>340</v>
      </c>
      <c r="Q97" t="s">
        <v>341</v>
      </c>
      <c r="R97" t="s">
        <v>342</v>
      </c>
    </row>
    <row r="98" spans="1:18" x14ac:dyDescent="0.25">
      <c r="A98" t="s">
        <v>212</v>
      </c>
      <c r="E98" t="s">
        <v>385</v>
      </c>
      <c r="J98" t="s">
        <v>386</v>
      </c>
      <c r="R98" t="s">
        <v>276</v>
      </c>
    </row>
    <row r="99" spans="1:18" x14ac:dyDescent="0.25">
      <c r="A99" t="s">
        <v>213</v>
      </c>
      <c r="E99" t="s">
        <v>306</v>
      </c>
      <c r="H99" t="s">
        <v>307</v>
      </c>
      <c r="N99" t="s">
        <v>308</v>
      </c>
      <c r="Q99" t="s">
        <v>306</v>
      </c>
      <c r="R99" t="s">
        <v>309</v>
      </c>
    </row>
    <row r="100" spans="1:18" x14ac:dyDescent="0.25">
      <c r="A100" t="s">
        <v>214</v>
      </c>
      <c r="E100" t="s">
        <v>462</v>
      </c>
      <c r="G100" t="s">
        <v>463</v>
      </c>
      <c r="H100" t="s">
        <v>269</v>
      </c>
      <c r="J100" t="s">
        <v>464</v>
      </c>
      <c r="Q100" t="s">
        <v>465</v>
      </c>
      <c r="R100" t="s">
        <v>342</v>
      </c>
    </row>
    <row r="101" spans="1:18" x14ac:dyDescent="0.25">
      <c r="A101" t="s">
        <v>215</v>
      </c>
      <c r="E101" t="s">
        <v>548</v>
      </c>
      <c r="H101" t="s">
        <v>549</v>
      </c>
      <c r="Q101" t="s">
        <v>550</v>
      </c>
      <c r="R101" t="s">
        <v>551</v>
      </c>
    </row>
    <row r="102" spans="1:18" x14ac:dyDescent="0.25">
      <c r="A102" t="s">
        <v>216</v>
      </c>
      <c r="C102" t="s">
        <v>588</v>
      </c>
      <c r="E102" t="s">
        <v>589</v>
      </c>
      <c r="G102" t="s">
        <v>590</v>
      </c>
      <c r="H102" t="s">
        <v>269</v>
      </c>
      <c r="N102" t="s">
        <v>308</v>
      </c>
      <c r="Q102" t="s">
        <v>591</v>
      </c>
      <c r="R102" t="s">
        <v>592</v>
      </c>
    </row>
    <row r="103" spans="1:18" x14ac:dyDescent="0.25">
      <c r="A103" t="s">
        <v>217</v>
      </c>
      <c r="E103" t="s">
        <v>450</v>
      </c>
      <c r="G103" t="s">
        <v>451</v>
      </c>
      <c r="H103" t="s">
        <v>323</v>
      </c>
      <c r="J103" t="s">
        <v>452</v>
      </c>
      <c r="Q103" t="s">
        <v>453</v>
      </c>
      <c r="R103" t="s">
        <v>342</v>
      </c>
    </row>
    <row r="104" spans="1:18" x14ac:dyDescent="0.25">
      <c r="A104" t="s">
        <v>264</v>
      </c>
      <c r="C104" t="s">
        <v>603</v>
      </c>
      <c r="D104" t="s">
        <v>604</v>
      </c>
      <c r="R104" t="s">
        <v>605</v>
      </c>
    </row>
    <row r="105" spans="1:18" x14ac:dyDescent="0.25">
      <c r="A105" t="s">
        <v>246</v>
      </c>
      <c r="C105" t="s">
        <v>603</v>
      </c>
      <c r="D105" t="s">
        <v>604</v>
      </c>
      <c r="R105" t="s">
        <v>605</v>
      </c>
    </row>
    <row r="106" spans="1:18" x14ac:dyDescent="0.25">
      <c r="A106" t="s">
        <v>218</v>
      </c>
      <c r="E106" t="s">
        <v>535</v>
      </c>
      <c r="J106" t="s">
        <v>564</v>
      </c>
      <c r="R106" t="s">
        <v>276</v>
      </c>
    </row>
    <row r="107" spans="1:18" x14ac:dyDescent="0.25">
      <c r="A107" t="s">
        <v>219</v>
      </c>
      <c r="E107" t="s">
        <v>535</v>
      </c>
      <c r="J107" t="s">
        <v>536</v>
      </c>
      <c r="R107" t="s">
        <v>276</v>
      </c>
    </row>
    <row r="108" spans="1:18" x14ac:dyDescent="0.25">
      <c r="A108" t="s">
        <v>220</v>
      </c>
      <c r="E108" t="s">
        <v>376</v>
      </c>
      <c r="G108" t="s">
        <v>377</v>
      </c>
      <c r="H108" t="s">
        <v>323</v>
      </c>
      <c r="J108" t="s">
        <v>378</v>
      </c>
      <c r="N108" t="s">
        <v>379</v>
      </c>
      <c r="Q108" t="s">
        <v>376</v>
      </c>
      <c r="R108" t="s">
        <v>380</v>
      </c>
    </row>
    <row r="109" spans="1:18" x14ac:dyDescent="0.25">
      <c r="A109" t="s">
        <v>221</v>
      </c>
      <c r="E109" t="s">
        <v>405</v>
      </c>
      <c r="J109" t="s">
        <v>406</v>
      </c>
      <c r="R109" t="s">
        <v>276</v>
      </c>
    </row>
    <row r="110" spans="1:18" x14ac:dyDescent="0.25">
      <c r="A110" t="s">
        <v>222</v>
      </c>
      <c r="H110" t="s">
        <v>345</v>
      </c>
      <c r="J110" t="s">
        <v>537</v>
      </c>
      <c r="R110" t="s">
        <v>538</v>
      </c>
    </row>
    <row r="111" spans="1:18" x14ac:dyDescent="0.25">
      <c r="A111" t="s">
        <v>225</v>
      </c>
      <c r="E111" t="s">
        <v>467</v>
      </c>
      <c r="G111" t="s">
        <v>468</v>
      </c>
      <c r="H111" t="s">
        <v>469</v>
      </c>
      <c r="J111" t="s">
        <v>470</v>
      </c>
      <c r="Q111" t="s">
        <v>467</v>
      </c>
      <c r="R111" t="s">
        <v>471</v>
      </c>
    </row>
    <row r="112" spans="1:18" x14ac:dyDescent="0.25">
      <c r="A112" t="s">
        <v>226</v>
      </c>
      <c r="E112" t="s">
        <v>428</v>
      </c>
      <c r="G112" t="s">
        <v>429</v>
      </c>
      <c r="H112" t="s">
        <v>345</v>
      </c>
      <c r="J112" t="s">
        <v>430</v>
      </c>
      <c r="Q112" t="s">
        <v>428</v>
      </c>
      <c r="R112" t="s">
        <v>271</v>
      </c>
    </row>
    <row r="113" spans="1:18" x14ac:dyDescent="0.25">
      <c r="A113" t="s">
        <v>227</v>
      </c>
      <c r="D113" t="s">
        <v>545</v>
      </c>
      <c r="R113" t="s">
        <v>546</v>
      </c>
    </row>
    <row r="114" spans="1:18" x14ac:dyDescent="0.25">
      <c r="A114" t="s">
        <v>228</v>
      </c>
      <c r="C114" t="s">
        <v>383</v>
      </c>
      <c r="R114" t="s">
        <v>384</v>
      </c>
    </row>
    <row r="115" spans="1:18" x14ac:dyDescent="0.25">
      <c r="A115" t="s">
        <v>229</v>
      </c>
      <c r="C115" t="s">
        <v>547</v>
      </c>
      <c r="R115" t="s">
        <v>384</v>
      </c>
    </row>
    <row r="116" spans="1:18" x14ac:dyDescent="0.25">
      <c r="A116" t="s">
        <v>233</v>
      </c>
      <c r="C116" t="s">
        <v>285</v>
      </c>
      <c r="D116" t="s">
        <v>286</v>
      </c>
      <c r="E116" t="s">
        <v>287</v>
      </c>
      <c r="G116" t="s">
        <v>288</v>
      </c>
      <c r="H116" t="s">
        <v>269</v>
      </c>
      <c r="N116" t="s">
        <v>289</v>
      </c>
      <c r="Q116" t="s">
        <v>290</v>
      </c>
      <c r="R116" t="s">
        <v>291</v>
      </c>
    </row>
    <row r="117" spans="1:18" x14ac:dyDescent="0.25">
      <c r="A117" t="s">
        <v>242</v>
      </c>
      <c r="B117" t="s">
        <v>583</v>
      </c>
      <c r="G117" t="s">
        <v>628</v>
      </c>
      <c r="H117" t="s">
        <v>345</v>
      </c>
      <c r="I117" t="s">
        <v>629</v>
      </c>
      <c r="J117" t="s">
        <v>630</v>
      </c>
      <c r="Q117" t="s">
        <v>631</v>
      </c>
      <c r="R117" t="s">
        <v>632</v>
      </c>
    </row>
    <row r="118" spans="1:18" x14ac:dyDescent="0.25">
      <c r="A118" t="s">
        <v>262</v>
      </c>
      <c r="G118" t="s">
        <v>637</v>
      </c>
      <c r="R118" t="s">
        <v>556</v>
      </c>
    </row>
    <row r="119" spans="1:18" x14ac:dyDescent="0.25">
      <c r="A119" t="s">
        <v>263</v>
      </c>
      <c r="B119" t="s">
        <v>583</v>
      </c>
      <c r="G119" t="s">
        <v>615</v>
      </c>
      <c r="H119" t="s">
        <v>345</v>
      </c>
      <c r="I119" t="s">
        <v>616</v>
      </c>
      <c r="J119" t="s">
        <v>615</v>
      </c>
      <c r="Q119" t="s">
        <v>617</v>
      </c>
      <c r="R119" t="s">
        <v>618</v>
      </c>
    </row>
    <row r="120" spans="1:18" x14ac:dyDescent="0.25">
      <c r="A120" t="s">
        <v>243</v>
      </c>
      <c r="G120" t="s">
        <v>633</v>
      </c>
      <c r="I120" t="s">
        <v>634</v>
      </c>
      <c r="J120" t="s">
        <v>635</v>
      </c>
      <c r="R120" t="s">
        <v>533</v>
      </c>
    </row>
    <row r="121" spans="1:18" x14ac:dyDescent="0.25">
      <c r="A121" t="s">
        <v>247</v>
      </c>
      <c r="G121" t="s">
        <v>530</v>
      </c>
      <c r="I121" t="s">
        <v>531</v>
      </c>
      <c r="J121" t="s">
        <v>532</v>
      </c>
      <c r="R121" t="s">
        <v>533</v>
      </c>
    </row>
    <row r="122" spans="1:18" x14ac:dyDescent="0.25">
      <c r="A122" t="s">
        <v>250</v>
      </c>
      <c r="G122" t="s">
        <v>625</v>
      </c>
      <c r="I122" t="s">
        <v>626</v>
      </c>
      <c r="J122" t="s">
        <v>627</v>
      </c>
      <c r="R122" t="s">
        <v>533</v>
      </c>
    </row>
    <row r="123" spans="1:18" x14ac:dyDescent="0.25">
      <c r="A123" t="s">
        <v>234</v>
      </c>
      <c r="B123" t="s">
        <v>583</v>
      </c>
      <c r="G123" t="s">
        <v>612</v>
      </c>
      <c r="H123" t="s">
        <v>345</v>
      </c>
      <c r="J123" t="s">
        <v>613</v>
      </c>
      <c r="Q123" t="s">
        <v>614</v>
      </c>
      <c r="R123" t="s">
        <v>587</v>
      </c>
    </row>
    <row r="124" spans="1:18" x14ac:dyDescent="0.25">
      <c r="A124" t="s">
        <v>236</v>
      </c>
      <c r="B124" t="s">
        <v>583</v>
      </c>
      <c r="G124" t="s">
        <v>584</v>
      </c>
      <c r="H124" t="s">
        <v>345</v>
      </c>
      <c r="J124" t="s">
        <v>585</v>
      </c>
      <c r="Q124" t="s">
        <v>586</v>
      </c>
      <c r="R124" t="s">
        <v>587</v>
      </c>
    </row>
    <row r="125" spans="1:18" x14ac:dyDescent="0.25">
      <c r="A125" t="s">
        <v>237</v>
      </c>
      <c r="B125" t="s">
        <v>583</v>
      </c>
      <c r="G125" t="s">
        <v>606</v>
      </c>
      <c r="H125" t="s">
        <v>345</v>
      </c>
      <c r="J125" t="s">
        <v>607</v>
      </c>
      <c r="Q125" t="s">
        <v>608</v>
      </c>
      <c r="R125" t="s">
        <v>587</v>
      </c>
    </row>
    <row r="126" spans="1:18" x14ac:dyDescent="0.25">
      <c r="A126" t="s">
        <v>253</v>
      </c>
      <c r="G126" t="s">
        <v>557</v>
      </c>
      <c r="R126" t="s">
        <v>556</v>
      </c>
    </row>
    <row r="127" spans="1:18" x14ac:dyDescent="0.25">
      <c r="A127" t="s">
        <v>259</v>
      </c>
      <c r="G127" t="s">
        <v>636</v>
      </c>
      <c r="R127" t="s">
        <v>556</v>
      </c>
    </row>
    <row r="128" spans="1:18" x14ac:dyDescent="0.25">
      <c r="A128" t="s">
        <v>256</v>
      </c>
      <c r="G128" t="s">
        <v>555</v>
      </c>
      <c r="R128" t="s">
        <v>556</v>
      </c>
    </row>
    <row r="129" spans="1:18" x14ac:dyDescent="0.25">
      <c r="A129" t="s">
        <v>238</v>
      </c>
      <c r="C129" t="s">
        <v>518</v>
      </c>
      <c r="R129" t="s">
        <v>384</v>
      </c>
    </row>
    <row r="130" spans="1:18" x14ac:dyDescent="0.25">
      <c r="A130" t="s">
        <v>239</v>
      </c>
      <c r="E130" t="s">
        <v>474</v>
      </c>
      <c r="G130" t="s">
        <v>475</v>
      </c>
      <c r="H130" t="s">
        <v>269</v>
      </c>
      <c r="J130" t="s">
        <v>476</v>
      </c>
      <c r="Q130" t="s">
        <v>474</v>
      </c>
      <c r="R130" t="s">
        <v>271</v>
      </c>
    </row>
    <row r="131" spans="1:18" x14ac:dyDescent="0.25">
      <c r="A131" t="s">
        <v>240</v>
      </c>
      <c r="C131" t="s">
        <v>569</v>
      </c>
      <c r="E131" t="s">
        <v>570</v>
      </c>
      <c r="G131" t="s">
        <v>571</v>
      </c>
      <c r="H131" t="s">
        <v>572</v>
      </c>
      <c r="J131" t="s">
        <v>573</v>
      </c>
      <c r="N131" t="s">
        <v>289</v>
      </c>
      <c r="Q131" t="s">
        <v>574</v>
      </c>
      <c r="R131" t="s">
        <v>575</v>
      </c>
    </row>
  </sheetData>
  <sortState ref="A1:R1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Alluvial for Mapping</vt:lpstr>
      <vt:lpstr>Alluvial</vt:lpstr>
      <vt:lpstr>Alluvial Compare to Old</vt:lpstr>
      <vt:lpstr>Intermediate</vt:lpstr>
      <vt:lpstr>Intermediate for Mapping</vt:lpstr>
      <vt:lpstr>Regional</vt:lpstr>
      <vt:lpstr>Regional for Mapping</vt:lpstr>
      <vt:lpstr>Maxes</vt:lpstr>
      <vt:lpstr>Discrepencies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cp:lastPrinted>2020-05-04T18:45:58Z</cp:lastPrinted>
  <dcterms:created xsi:type="dcterms:W3CDTF">2020-01-08T00:53:20Z</dcterms:created>
  <dcterms:modified xsi:type="dcterms:W3CDTF">2020-05-04T22:24:55Z</dcterms:modified>
</cp:coreProperties>
</file>